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955" windowWidth="12240" windowHeight="5115" tabRatio="873" activeTab="0"/>
  </bookViews>
  <sheets>
    <sheet name="MANEJO" sheetId="1" r:id="rId1"/>
    <sheet name="REDUCCION" sheetId="2" r:id="rId2"/>
    <sheet name="CONOCIMIENTO" sheetId="3" r:id="rId3"/>
    <sheet name="PLANEACION" sheetId="4" r:id="rId4"/>
    <sheet name="JURIDICA" sheetId="5" r:id="rId5"/>
    <sheet name="COMUNICACIONES" sheetId="6" r:id="rId6"/>
    <sheet name="COOPERACION" sheetId="7" r:id="rId7"/>
    <sheet name="INF. TECNOLÓGICA" sheetId="8" r:id="rId8"/>
    <sheet name="CONTRATACION" sheetId="9" r:id="rId9"/>
    <sheet name="ADMINISTRATIVA" sheetId="10" r:id="rId10"/>
    <sheet name="FINANCIERA" sheetId="11" r:id="rId11"/>
    <sheet name="TALENTO HUMANO" sheetId="12" r:id="rId12"/>
    <sheet name="resumen" sheetId="13" r:id="rId13"/>
    <sheet name="Hoja1" sheetId="14" r:id="rId14"/>
  </sheets>
  <externalReferences>
    <externalReference r:id="rId17"/>
  </externalReferences>
  <definedNames>
    <definedName name="_xlnm._FilterDatabase" localSheetId="1" hidden="1">'REDUCCION'!$A$11:$Y$107</definedName>
    <definedName name="_xlnm.Print_Area" localSheetId="1">'REDUCCION'!$A$1:$Y$89</definedName>
    <definedName name="Componentes">'[1]EJEC. X COMPONENTE'!$C$24:$C$34</definedName>
  </definedNames>
  <calcPr fullCalcOnLoad="1"/>
</workbook>
</file>

<file path=xl/comments11.xml><?xml version="1.0" encoding="utf-8"?>
<comments xmlns="http://schemas.openxmlformats.org/spreadsheetml/2006/main">
  <authors>
    <author>Carlos Segura</author>
  </authors>
  <commentList>
    <comment ref="H13" authorId="0">
      <text>
        <r>
          <rPr>
            <b/>
            <sz val="9"/>
            <rFont val="Tahoma"/>
            <family val="2"/>
          </rPr>
          <t>Carlos Segura:</t>
        </r>
        <r>
          <rPr>
            <sz val="9"/>
            <rFont val="Tahoma"/>
            <family val="2"/>
          </rPr>
          <t xml:space="preserve">
Se incluye esta actividad porque es necesaria para el respectivo seguimiento y control de la información.</t>
        </r>
      </text>
    </comment>
  </commentList>
</comments>
</file>

<file path=xl/sharedStrings.xml><?xml version="1.0" encoding="utf-8"?>
<sst xmlns="http://schemas.openxmlformats.org/spreadsheetml/2006/main" count="5707" uniqueCount="2095">
  <si>
    <t>UNIDAD NACIONAL PARA LA GESTIÓN DEL RIESGO DE DESASTRES - UNGRD-</t>
  </si>
  <si>
    <t>PRESIDENCIA DE LA REPÚBLICA</t>
  </si>
  <si>
    <t>No</t>
  </si>
  <si>
    <t>• Formulación e implementación de políticas y acciones correctivas ante amenazas naturales específicas</t>
  </si>
  <si>
    <t>• Articulación y coordinación sectorial para la GRD</t>
  </si>
  <si>
    <t>METAS 2014 (CUANTIFICABLES)</t>
  </si>
  <si>
    <t>• Aumento de la eficacia y eficiencia de las inversiones de gestión del riesgo mediante la promoción y apoyo de fondos territoriales</t>
  </si>
  <si>
    <t>• Gestión prospectiva del riesgo de desastres</t>
  </si>
  <si>
    <t>UNIDAD MEDIDA</t>
  </si>
  <si>
    <t>CANT</t>
  </si>
  <si>
    <t>INDICADOR</t>
  </si>
  <si>
    <t>RESPONSABLE</t>
  </si>
  <si>
    <t>PESO DE LA ACTIVIDAD</t>
  </si>
  <si>
    <t>FECHA TERMINACIÓN</t>
  </si>
  <si>
    <t>PRESUPUESTO PROGRAMADO</t>
  </si>
  <si>
    <t xml:space="preserve">FUENTE DE FINANCIACIÓN </t>
  </si>
  <si>
    <t>UNGRD</t>
  </si>
  <si>
    <t>FNGRD</t>
  </si>
  <si>
    <t>• Administración eficiente del FNGRD</t>
  </si>
  <si>
    <t>12 departamentos del país con orientación técnica en la creación de Fondos de Gestión del Riesgo</t>
  </si>
  <si>
    <t>Orientar a los departamentos a través de talleres en territorio</t>
  </si>
  <si>
    <t>Diseño de estrategia de promoción de la protección financiera ante el riesgo</t>
  </si>
  <si>
    <t>ESTRATEGIAS                       (PLAN ESTRATÉGICO DE LA UNIDAD)</t>
  </si>
  <si>
    <t>LINEA DE ACCIÓN       (PLAN ESTRATÉGICO DE LA UNIDAD)</t>
  </si>
  <si>
    <t xml:space="preserve">ACTIVIDADES                                 (COMO CUMPLIR LAS METAS) </t>
  </si>
  <si>
    <t>Nelson Hernández</t>
  </si>
  <si>
    <t>Esperanza Barbosa</t>
  </si>
  <si>
    <t>Alejandra Mendoza</t>
  </si>
  <si>
    <t xml:space="preserve">Talleres </t>
  </si>
  <si>
    <t>No. de talleres realizados</t>
  </si>
  <si>
    <t># de socializaciones realizadas</t>
  </si>
  <si>
    <t>Incorporado el Componente de Reducción de Riesgos de Desastres  en el PNGRD, bajo la coordinación de la SRR</t>
  </si>
  <si>
    <t>Consolidar propuestas existentes de acciones de RRD para el PNGRD</t>
  </si>
  <si>
    <t>Validar el componente de RR con Comité Nal RR y sus respectivas comisiones</t>
  </si>
  <si>
    <t>Actividades de apoyo</t>
  </si>
  <si>
    <t>Diagnóstico</t>
  </si>
  <si>
    <t>Documento</t>
  </si>
  <si>
    <t>Metodología</t>
  </si>
  <si>
    <t>Llevar a cabo la supervisión y el seguimiento técnico, administrativo y financiero de contratos y/o convenios de la SRR</t>
  </si>
  <si>
    <t>Elaborar un insumo para la intervención de reducción del riesgo a través de obras de bioingeniería para municipios</t>
  </si>
  <si>
    <t>Insumo</t>
  </si>
  <si>
    <t>Lineamientos</t>
  </si>
  <si>
    <t>Plan</t>
  </si>
  <si>
    <t>Documentos</t>
  </si>
  <si>
    <t>Visitas</t>
  </si>
  <si>
    <t># documento realizado</t>
  </si>
  <si>
    <t># de talleres realizados</t>
  </si>
  <si>
    <t>Estrategia diseñada</t>
  </si>
  <si>
    <t>Apoyar la realización del informe de avance de indicadores MAH</t>
  </si>
  <si>
    <t>Propiciar la participación de los sectores en las campañas de reducción de riesgo de desastres</t>
  </si>
  <si>
    <t>Apoyado el proceso de preparación para la respuesta ante desastres</t>
  </si>
  <si>
    <t>Apoyar el desarrollo del IV Simulacro Nacional de Evacuación por Sismo</t>
  </si>
  <si>
    <t>Apoyado el levantamiento de Información cartográfica y alfanumérica requerida</t>
  </si>
  <si>
    <t xml:space="preserve">Inventariar la información existente en relación con reducción de riesgo de los territorios priozados </t>
  </si>
  <si>
    <t>Apoyar la incorporación de la información disponible en relación con reducción del riesgo en el sistema de Información Geográfico de la UNGRD</t>
  </si>
  <si>
    <t xml:space="preserve">Monitorear las inversiones públicas en reducción de riesgos de las diferentes entidades del nivel central </t>
  </si>
  <si>
    <t xml:space="preserve">Monitorear la creación y funcionamiento de los fondos </t>
  </si>
  <si>
    <t>Elaborar los criterios de inversión</t>
  </si>
  <si>
    <t>Insumos</t>
  </si>
  <si>
    <t>Apoyar la formulación del Plan Nacional de Adaptación al cambio climático</t>
  </si>
  <si>
    <t>Desarrollar los instrumentos técnicos para estandarizar la gestión y el seguimiento (monitoreo, supervisión y liquidación)</t>
  </si>
  <si>
    <t>Prestar asesoría técnica en el componente de intervención correctiva</t>
  </si>
  <si>
    <t>Acciones de reducción del riesgo en el marco del Conpes 3667 de 2010 (Volcán Nevado del Huila)</t>
  </si>
  <si>
    <t>Propuesta consolidada</t>
  </si>
  <si>
    <t>Actas de reuniones</t>
  </si>
  <si>
    <t>Documento de criterios</t>
  </si>
  <si>
    <t>Realizar la campaña del día internacional de la Reducción de Desastres enfocado a la población de adultos mayores</t>
  </si>
  <si>
    <t>Campaña</t>
  </si>
  <si>
    <t>Apoyar técnicamente los compromisos y alianzas internacionales del país (AEC y Cumbre de las Américas, entre otras)</t>
  </si>
  <si>
    <t>Compromisos de reducción</t>
  </si>
  <si>
    <t>Seguimientos</t>
  </si>
  <si>
    <t>Aplicativo</t>
  </si>
  <si>
    <t>SAT</t>
  </si>
  <si>
    <t>Inventario</t>
  </si>
  <si>
    <t xml:space="preserve">Apoyar la implementación de Sistemas de Alerta Temprana (SAT) en el nivel territorial </t>
  </si>
  <si>
    <t>Generar insumos técnicos para la preparación de la respuesta ante desastres, requeridos para la reducción</t>
  </si>
  <si>
    <t>Unidad de información</t>
  </si>
  <si>
    <t>% de avance en diseño, desarrollo e implementación</t>
  </si>
  <si>
    <t>% de cumplimiento en elaboración propuesta</t>
  </si>
  <si>
    <t>Comisiones técnicas</t>
  </si>
  <si>
    <t># comisiones técnicas funcionando</t>
  </si>
  <si>
    <t>Reuniones ordinarias realizadas /Reuniones ordinarias programadas x 100</t>
  </si>
  <si>
    <t xml:space="preserve">% de cumplimiento en elaboración de documento </t>
  </si>
  <si>
    <t>% de cumplimiento en diseño de metodología</t>
  </si>
  <si>
    <t>% de cumplimiento en realización de la campaña</t>
  </si>
  <si>
    <t>Documento de componente de reducción</t>
  </si>
  <si>
    <t xml:space="preserve">% de cumplimiento en elaboración de informe </t>
  </si>
  <si>
    <t>% de cumplimiento de compromisos</t>
  </si>
  <si>
    <t>% de Actividades de apoyo realizadas en lo relacionado con reducción</t>
  </si>
  <si>
    <t>% de actividades de apoyo realizadas en relación con temas de reducción</t>
  </si>
  <si>
    <t>(# de insumos generados para preparación de la respuesta/# insumos requeridos en reducción) x100</t>
  </si>
  <si>
    <t>(# de SAT implementados/# de SAT esperados) x 100</t>
  </si>
  <si>
    <t>% de cumplimiento en la realización del inventario</t>
  </si>
  <si>
    <t>Asesorías</t>
  </si>
  <si>
    <t xml:space="preserve"> Prestar asesoría técnica, acompañamiento y seguimiento en gestión del riesgo aplicada a instrumentos de Ordenamiento Territorial a los municipios priorizados </t>
  </si>
  <si>
    <t>circular</t>
  </si>
  <si>
    <t>% de cumplimiento en elaboración de la circular</t>
  </si>
  <si>
    <t>Guía</t>
  </si>
  <si>
    <t>Propuesta metodológica</t>
  </si>
  <si>
    <t>% de cumplimiento en la elaboración de la propuesta</t>
  </si>
  <si>
    <t>Evaluaciones</t>
  </si>
  <si>
    <t>% de avance en la formulación del procedimiento</t>
  </si>
  <si>
    <t>Procedimientos</t>
  </si>
  <si>
    <t>% de cumplimiento en la elaboración del insumo</t>
  </si>
  <si>
    <t>Andrés Sanabria</t>
  </si>
  <si>
    <t>Acciones</t>
  </si>
  <si>
    <t>% de acciones realizadas en cumplimiento de los compromisos Conpes</t>
  </si>
  <si>
    <t>% de avance en la elaboración de lineamientos técnicos</t>
  </si>
  <si>
    <t>Identificar los beneficiarios que aún están pendientes por recibir el apoyo económico</t>
  </si>
  <si>
    <t>Javier Cañón</t>
  </si>
  <si>
    <t>Elaborar un documento que sistematice el proceso realizado e incorpore recomendaciones para desarrollar procesos semejantes</t>
  </si>
  <si>
    <t>Documento elaborado</t>
  </si>
  <si>
    <t xml:space="preserve">Implementados los planes de acción del Comité Nacional para la Reducción del Riesgo y las Comisiones técnicas asesoras </t>
  </si>
  <si>
    <t xml:space="preserve">Identificados los Territorios prioritarios para la intervención en Reducción del Riesgo en las distintas fases del proceso </t>
  </si>
  <si>
    <t>Diseñada la Ruta para la promoción de la implementación del proceso de Reducción de Riesgos de Desastres en el SNGRD (Público, Privado y Comunitario)</t>
  </si>
  <si>
    <t xml:space="preserve">Proporcionados los insumos técnicos requeridos para cumplir los compromisos internacionales en términos de Reducción del Riesgo de Desastres </t>
  </si>
  <si>
    <t>Apoyar técnicamente a la participación de Colombia en la plataforma regional para MAH (Mesas)</t>
  </si>
  <si>
    <t>Aplicada la asesoría técnica en Gestión Prospectiva del Riesgo en los territorios priorizados</t>
  </si>
  <si>
    <t xml:space="preserve">Elaborados los documentos de soporte sobre la incorporación de la reducción del riesgo en los instrumentos de planificación </t>
  </si>
  <si>
    <t xml:space="preserve">Implementado el Banco de proyectos de Reducción de Riesgo de Desastres </t>
  </si>
  <si>
    <t>Gestionado el apoyo técnico en reducción del riesgo en la UNGRD</t>
  </si>
  <si>
    <t>Elaborado y socializado el insumo para la intervención de reducción del riesgo a través de obras de bioingeniería</t>
  </si>
  <si>
    <t>Consolidado el insumo para la intervención de asentamientos en riesgo</t>
  </si>
  <si>
    <t>Promocionada la estrategia de Protección Financiera en las principales ciudades del país</t>
  </si>
  <si>
    <t>• Mitigación y reducción de las condiciones de amenaza y vulnerabilidad de los elementos expuestos</t>
  </si>
  <si>
    <t>Alianza</t>
  </si>
  <si>
    <t>Elaborar una guía para la creación de los Fondos de Gestión del Riesgo</t>
  </si>
  <si>
    <t>Reuniones</t>
  </si>
  <si>
    <t>Aportes técnicos</t>
  </si>
  <si>
    <t>% de cumplimiento en la entrega de aportes técnicos sobre reducción del riesgo</t>
  </si>
  <si>
    <t>Convenio</t>
  </si>
  <si>
    <t>Documento técnico</t>
  </si>
  <si>
    <t>% de avance en la elaboración de documento técnico</t>
  </si>
  <si>
    <t>Elaborar lineamientos técnicos que contribuyan al proceso de ajuste del Decreto 3888 de 2007</t>
  </si>
  <si>
    <t>Proporcionados los insumos técnicos requeridos para cumplir los compromisos nacionales en la reglamentación normativa relacionada con la Reducción del Riesgo de Desastres</t>
  </si>
  <si>
    <t xml:space="preserve">Diagnosticar el avance sectorial en la incorporación del proceso de reducción del riesgo de desastres. </t>
  </si>
  <si>
    <t>Diseñar la Ruta para la promoción de la implementación del proceso de reducción del riesgo de desastres en cada sector</t>
  </si>
  <si>
    <t>% de avance en diseño de la Ruta</t>
  </si>
  <si>
    <t>Diseño y realización de pilotaje de la ruta con al menos (2) entidades y/o organizaciones priorizadas de cada uno de los tres sectores</t>
  </si>
  <si>
    <t xml:space="preserve">Actividades </t>
  </si>
  <si>
    <t>Validación de la propuesta para la promoción de la implementación de la RRD en los sectores público, privado y comunitario</t>
  </si>
  <si>
    <t xml:space="preserve">Reuniones </t>
  </si>
  <si>
    <t>Número de reuniones de validación realizadas por sector/número de reuniones de validación programas x100</t>
  </si>
  <si>
    <t>Entidades y/o organizaciones</t>
  </si>
  <si>
    <t>% de avance en elaboración del diagnóstico</t>
  </si>
  <si>
    <t>Diseño</t>
  </si>
  <si>
    <t>Reunión</t>
  </si>
  <si>
    <t>Entregada la asistencia económica a 18300 familias afectadas por las temporadas de lluvias (1.500.000)</t>
  </si>
  <si>
    <t>Implementada  una estrategia de comunicación para la reducción del riesgo de desastres</t>
  </si>
  <si>
    <t>% de cumplimiento en el diseño de la estrategia</t>
  </si>
  <si>
    <t>Ediciones/emisiones</t>
  </si>
  <si>
    <t># de ediciones o emisiones del medio informativo diseñado (impreso, virtual o audiovisual)</t>
  </si>
  <si>
    <t>Diseñar una estrategia de comunicación para la reducción del riesgo de desastres</t>
  </si>
  <si>
    <t>Diseñar e implementar de 1 medio informativo de la Subdirección de Reducción del riesgo que de cuenta de las acciones y orientaciones para la reducción del riesgo de desastres en los sectores y territorios</t>
  </si>
  <si>
    <t>Diseñar, producir y distribuir kits de comunicación para orientar la reducción del riesgo de desastres frente a eventos y temporadas específicos (temporada de lluvia, temporada de menos lluvia, pólvora, temporada de huracanes, reducción del riesgo de desastres en todo momento)</t>
  </si>
  <si>
    <t>Informe</t>
  </si>
  <si>
    <t>% de avance en la elaboración del informe</t>
  </si>
  <si>
    <t>Por demanda</t>
  </si>
  <si>
    <t xml:space="preserve"># de reuniones de validación </t>
  </si>
  <si>
    <t>(# de reuniones en la que se participa/ # de reuniones en las que se abordan temas de reducción) x 100</t>
  </si>
  <si>
    <t>Aplicativo (soportes en papel y digital)</t>
  </si>
  <si>
    <t>Número de entidades que se vinculan con campañas de RRD</t>
  </si>
  <si>
    <t>(# de unidades de información incorporada/# de unidades de información asignadas a reducción) x100</t>
  </si>
  <si>
    <t># de reuniones realizadas</t>
  </si>
  <si>
    <t># de ejemplares de kits producidos/ # ejemplares de kits distribuidos</t>
  </si>
  <si>
    <t>Ejemplares de  kits</t>
  </si>
  <si>
    <t>Estrategia</t>
  </si>
  <si>
    <t>Realizado el monitoreo de las inversiones públicas en reducción de riesgos por parte de las diferentes entidades nacionales del nivel central</t>
  </si>
  <si>
    <t xml:space="preserve">Documento técnico </t>
  </si>
  <si>
    <t>ENE</t>
  </si>
  <si>
    <t>FEB</t>
  </si>
  <si>
    <t>MAR</t>
  </si>
  <si>
    <t>ABR</t>
  </si>
  <si>
    <t>MAY</t>
  </si>
  <si>
    <t>JUN</t>
  </si>
  <si>
    <t>AGO</t>
  </si>
  <si>
    <t>SEP</t>
  </si>
  <si>
    <t>OCT</t>
  </si>
  <si>
    <t>NOV</t>
  </si>
  <si>
    <t>DIC</t>
  </si>
  <si>
    <t>JUL</t>
  </si>
  <si>
    <t>LÍNEA DE ACCIÓN</t>
  </si>
  <si>
    <t>ESTRATEGIA</t>
  </si>
  <si>
    <t>ACTIVIDAD</t>
  </si>
  <si>
    <t>CANTIDAD</t>
  </si>
  <si>
    <t>FUENTE DE VERIFICACIÓN</t>
  </si>
  <si>
    <t>FECHA DE INICIO</t>
  </si>
  <si>
    <t>FECHA DE TERMINACIÓN</t>
  </si>
  <si>
    <t>UNIDAD DE MEDIDA</t>
  </si>
  <si>
    <t>SEPT</t>
  </si>
  <si>
    <t xml:space="preserve">Unificación de criterios y acciones establecidas por el área de Talento Humano y la Oficina Asesora de Comuniciones en pro del bienestar del empleado y la cultura organizacional </t>
  </si>
  <si>
    <t>Diseño de lineamientos y decálogos para la comunicación interna de la UNGRD</t>
  </si>
  <si>
    <t>Articulación con el DAPRE para creación de protocolos conjuntos de acción en términos de comunicación e información</t>
  </si>
  <si>
    <t>Encuentro para determinar expectativas de la UNGRD vs. Pautas y necesidades de Gobierno</t>
  </si>
  <si>
    <t>Consolidación y actualización de bases de datos en plataforma digital de actualización en tiempo real</t>
  </si>
  <si>
    <t>Diseño de lineamientos y decálogos de actuación para la comunicación con el SNGRD</t>
  </si>
  <si>
    <t>Capacitación a jefes de prensa de Consejos Municipales y Departamentales en manejo de información y comunicación efectiva</t>
  </si>
  <si>
    <t>Evento de sensibilización y debate</t>
  </si>
  <si>
    <t>Diseño de paquete de información para fidelización del Sector Privado</t>
  </si>
  <si>
    <t>Instructivos de uso y posterior difusión sobre herramientas/aplicaciones móviles del SNGRD</t>
  </si>
  <si>
    <t>Diseño y distribución de encuestas de satisfacción del usuario y socio</t>
  </si>
  <si>
    <t>Fortalecimiento del Centro de Documentación</t>
  </si>
  <si>
    <t>Validación y aplicación de la estrategia de funcionamiento del Centro de Documentación</t>
  </si>
  <si>
    <t>Formulación y planeación de eventos masivos de sensibilización frente a la educación para la Gestión del Riesgo, en diferentes territorios</t>
  </si>
  <si>
    <t>Realización de 6 concentraciones masivas (eventos) para público general, en torno a la temática de gestión del riesgo</t>
  </si>
  <si>
    <t>Formulación de proyecto para la creación del Museo Nacional sobre la Gestión del Riesgo y los Desastres en Colombia</t>
  </si>
  <si>
    <t>Reconocimiento a iniciativas de comunicación exitosas en gestión del riesgo</t>
  </si>
  <si>
    <t>Diseño de convocatoria/concurso para premiar iniciativas y productos periodísticos sobre Gestión del Riesgo</t>
  </si>
  <si>
    <t>Generación de alianzas con la Academia para hacer de la Comunicación para la Gestión del Riesgo un objeto de estudio</t>
  </si>
  <si>
    <t>Implementación de actividad de corte académico para hacer de la Gestión del Riesgo un estudio de caso para estudiantes</t>
  </si>
  <si>
    <t xml:space="preserve">Creación de manuales y decálogos que permitan documentar las políticas de la OAC frente a los componentes audiovisual, web, de creación de textos, comunicación en emergencia y crisis, lineamientos para voceros, entre otros. </t>
  </si>
  <si>
    <t>OFICINA ASESORA DE PLANEACIÓN E INFORMACIÓN</t>
  </si>
  <si>
    <t>PLAN DE ACCIÓN - PROGRAMACIÓN ACTIVIDADES</t>
  </si>
  <si>
    <t>DEPENDENCIA</t>
  </si>
  <si>
    <t>SUBDIRECCIÓN PARA EL CONOCIMIENTO DEL RIESGO</t>
  </si>
  <si>
    <t>EJE 1</t>
  </si>
  <si>
    <t>LINEA DE ACCION</t>
  </si>
  <si>
    <t>FECHA 
INICIO</t>
  </si>
  <si>
    <t>TOTAL</t>
  </si>
  <si>
    <t>No de documentos</t>
  </si>
  <si>
    <t>Julio González, Angélica Céspedes, Gladys Puerto, Yadira Torres, Prof. Nuevo</t>
  </si>
  <si>
    <t>Documentos físicos</t>
  </si>
  <si>
    <t>No aplica</t>
  </si>
  <si>
    <t>X</t>
  </si>
  <si>
    <t>Todos (coord. Yadira Torres)</t>
  </si>
  <si>
    <t>Banco de Proyectos</t>
  </si>
  <si>
    <t>No. De Bancos</t>
  </si>
  <si>
    <t>Angélica Céspedes</t>
  </si>
  <si>
    <t>Elaboración de estudios de amenaza, vulnerabilidad y riesgo según demanda.</t>
  </si>
  <si>
    <t>No. De convenios o contratos suscritos</t>
  </si>
  <si>
    <t xml:space="preserve">Julio González, Angélica Céspedes, Jaime Casas </t>
  </si>
  <si>
    <t>Estudios</t>
  </si>
  <si>
    <t>No de estudios culminados</t>
  </si>
  <si>
    <t>Julio González, Angélica Céspedes, Jaime Casas</t>
  </si>
  <si>
    <t>Informe final de cada contrato</t>
  </si>
  <si>
    <t xml:space="preserve">Cursos </t>
  </si>
  <si>
    <t>No. Cursos realizados</t>
  </si>
  <si>
    <t>Listado de asistentes</t>
  </si>
  <si>
    <t>Generación de lineamientos para Evaluación y Análisis del Riesgo</t>
  </si>
  <si>
    <t>Marcela Guerrero, Gladys Puerto, Yadira Torres, Angélica Céspedes.</t>
  </si>
  <si>
    <t>Mesa sectorial</t>
  </si>
  <si>
    <t>Actas</t>
  </si>
  <si>
    <t>Julio González y Gladys Puerto</t>
  </si>
  <si>
    <t>Actas/ listados de asistencia</t>
  </si>
  <si>
    <t>Promover y fortalecer los instrumentos de  monitoreo del riesgo</t>
  </si>
  <si>
    <t>Contrato</t>
  </si>
  <si>
    <t>No. De contratos</t>
  </si>
  <si>
    <t>Contrato suscrito</t>
  </si>
  <si>
    <t>Talleres y Eventos</t>
  </si>
  <si>
    <t>No. De talleres o eventos realizados</t>
  </si>
  <si>
    <t>Seguimiento al diseño de una metodología para el monitoreo comunitario y alerta por inundaciones.</t>
  </si>
  <si>
    <t>No. Guías</t>
  </si>
  <si>
    <t>Promover Instrumentos, herramientas y metodologías para fortalecer las capacidades y competencias en gestión del riesgo</t>
  </si>
  <si>
    <t>Fortalecimiento Educación Formal en Gestión del Riesgo</t>
  </si>
  <si>
    <t>Fortalecimiento Educación No Formal en Gestión del Riesgo</t>
  </si>
  <si>
    <t>Módulos</t>
  </si>
  <si>
    <t>No de módulos</t>
  </si>
  <si>
    <t>Talleres</t>
  </si>
  <si>
    <t>No de talleres</t>
  </si>
  <si>
    <t>Fortalecimiento Educación Informal en Gestión del Riesgo</t>
  </si>
  <si>
    <t>Promover la articulación entre el SNGRD, SINA, SNCTI</t>
  </si>
  <si>
    <t>Todos</t>
  </si>
  <si>
    <t>Estudios de investigación en temas priorizados</t>
  </si>
  <si>
    <t>Convenio o contrato</t>
  </si>
  <si>
    <t>No. Convenios o contratos suscritos</t>
  </si>
  <si>
    <t>EJE 2</t>
  </si>
  <si>
    <t>Reglamentación de la ley 1523 de 2012</t>
  </si>
  <si>
    <t>Apoyar la reglamentación de la Ley 1523 de 2012</t>
  </si>
  <si>
    <t>No. De documentos</t>
  </si>
  <si>
    <t>Marcela Guerrero, Julio González, Gladys Puerto, Yadira Torres</t>
  </si>
  <si>
    <t>No Aplica</t>
  </si>
  <si>
    <t>Plan Nacional de Gestión del Riesgo de Desastres</t>
  </si>
  <si>
    <t>Yadira Torres</t>
  </si>
  <si>
    <t>Comunicaciones y documentos entregados para el PNGRD</t>
  </si>
  <si>
    <t>Plan Nacional de Formación y Capacitación de Gestión del Riesgo</t>
  </si>
  <si>
    <t>Validar, adoptar e implementar el PNFCGRD</t>
  </si>
  <si>
    <t>Reuniones del comité</t>
  </si>
  <si>
    <t>No de reuniones realizadas</t>
  </si>
  <si>
    <t>Memorias de reunión</t>
  </si>
  <si>
    <t>Reuniones de la comisión</t>
  </si>
  <si>
    <t>Coordinación de la mesa de competencias laborales en gestión del riesgo - SENA</t>
  </si>
  <si>
    <t xml:space="preserve">Articular la incorporación del riesgo en POT </t>
  </si>
  <si>
    <t xml:space="preserve">Marcela Guerrero </t>
  </si>
  <si>
    <t>Instrumentos de Planificación</t>
  </si>
  <si>
    <t>Asesoría técnica a entes territoriales, entidades nacionales e internacionales en gestión del riesgo de desastres y proceso de conocimiento del riesgo</t>
  </si>
  <si>
    <t>Eventos</t>
  </si>
  <si>
    <t>No de eventos</t>
  </si>
  <si>
    <t>Marcela con apoyo de Julio y Angélica</t>
  </si>
  <si>
    <t>Listado de asistencia y/o actas</t>
  </si>
  <si>
    <t>Instrumentos de financiación</t>
  </si>
  <si>
    <t>Apoyo a la formulación de proyectos para el conocimiento del riesgo</t>
  </si>
  <si>
    <t>No de proyectos presentados</t>
  </si>
  <si>
    <t>No de proyectos apoyados</t>
  </si>
  <si>
    <t>Marcela Guerrero, Angélica Céspedes, Julio González y Prof. De planta</t>
  </si>
  <si>
    <t>Proyectos</t>
  </si>
  <si>
    <t>Sistema de Información</t>
  </si>
  <si>
    <t>Apoyo en la construcción del sistema nacional de Información en gestión del riesgo</t>
  </si>
  <si>
    <t>Julio González / Prof. De apoyo</t>
  </si>
  <si>
    <t>Documento físico</t>
  </si>
  <si>
    <t>Estructura organizacional</t>
  </si>
  <si>
    <t>Apoyo técnico en aspectos conceptuales de la Gestión del Riesgo</t>
  </si>
  <si>
    <t>Talleres, visitas, reuniones</t>
  </si>
  <si>
    <t>No. De talleres, visitas o reuniones realizados</t>
  </si>
  <si>
    <t>No. Talleres</t>
  </si>
  <si>
    <t>TOTAL EJE 2</t>
  </si>
  <si>
    <t>SUBDIRECCIÓN DE MANEJO DE DESASTRES</t>
  </si>
  <si>
    <t>EJE</t>
  </si>
  <si>
    <t>A. GOBERNABILIDAD Y DESARROLLO DEL SNGRD</t>
  </si>
  <si>
    <t>POLÍTICAS ESTRATÉGICAS PARA FORTALECER LA GESTIÓN DEL RIESGO DE DESASTRES</t>
  </si>
  <si>
    <t>Formulación e implementación de los instrumentos de planificación</t>
  </si>
  <si>
    <t># de documentos</t>
  </si>
  <si>
    <t>Documento final</t>
  </si>
  <si>
    <t>Informe de Seguimiento</t>
  </si>
  <si>
    <t># de Informes Realizados</t>
  </si>
  <si>
    <t>Informes de Seguimiento</t>
  </si>
  <si>
    <t>TOTAL LÍNEA DE ACCIÓN</t>
  </si>
  <si>
    <t>COORDINACIÓN INSTITUCIONAL DEL SNGRD</t>
  </si>
  <si>
    <t>Articulación de los comités nacionales departamentales y municipales de gestión del riesgo de desastres</t>
  </si>
  <si>
    <t>Convocar y ejercer la Secretaria Técnica del Comité Nacional para el Manejo de Desastres</t>
  </si>
  <si>
    <t xml:space="preserve">Convocar y ejercer Presidencia de la Comisión Técnica Nacional Asesora para el Manejo de Desastres </t>
  </si>
  <si>
    <t>#Informe de Seguimiento</t>
  </si>
  <si>
    <t># de programas  realizados</t>
  </si>
  <si>
    <t># de programas realizados</t>
  </si>
  <si>
    <t xml:space="preserve">Jorge Jiménez </t>
  </si>
  <si>
    <t>Definir los lineamientos para la preparación y ejecución de la rehabilitación y reconstrucción</t>
  </si>
  <si>
    <t>documento</t>
  </si>
  <si>
    <t># de documentos realizados</t>
  </si>
  <si>
    <t>definir lineamiento de enfoque diferencial para el manejo de desastres</t>
  </si>
  <si>
    <t>Fortalecimiento de las capacidades del SNGRD</t>
  </si>
  <si>
    <t>Fortalecimiento Sala de Crisis del SNGRD</t>
  </si>
  <si>
    <t>lista de asistencia e informe</t>
  </si>
  <si>
    <t># instructivos diseñados</t>
  </si>
  <si>
    <t>instructivo final</t>
  </si>
  <si>
    <t>31/6/2014</t>
  </si>
  <si>
    <t>TOTAL EJE</t>
  </si>
  <si>
    <t>D. MANEJO DE DESASTRES</t>
  </si>
  <si>
    <t>Administración Logística</t>
  </si>
  <si>
    <t># de pruebas pilotos realizadas</t>
  </si>
  <si>
    <t># de talleres</t>
  </si>
  <si>
    <t>Listado de asistencia, registro fotográfico, memorias del taller</t>
  </si>
  <si>
    <t># de convenios firmados</t>
  </si>
  <si>
    <t>convenios firmados</t>
  </si>
  <si>
    <t>Kit de laboratorio para calidad del agua</t>
  </si>
  <si>
    <t># de kits</t>
  </si>
  <si>
    <t>Factura de compra</t>
  </si>
  <si>
    <t># de foros realizados</t>
  </si>
  <si>
    <t>Informe de actividades y lista de asistencia</t>
  </si>
  <si>
    <t>Acta de entrega</t>
  </si>
  <si>
    <t># de unidades móviles adquiridas</t>
  </si>
  <si>
    <t># Equipos adquiridos</t>
  </si>
  <si>
    <t># de pruebas realizadas</t>
  </si>
  <si>
    <t>"Puentes peatonales de la Esperanza y la Prosperidad UNGRD"</t>
  </si>
  <si>
    <t>reserva de materiales para construcción de puentes peatonales, modulares para atender emergencias</t>
  </si>
  <si>
    <t># puentes adquiridos</t>
  </si>
  <si>
    <t>Acta de recepción de materiales</t>
  </si>
  <si>
    <t xml:space="preserve">Registro Único de Damnificados </t>
  </si>
  <si>
    <t>Familias damnificadas, registradas</t>
  </si>
  <si>
    <t># de Familias Damnificadas Registrados</t>
  </si>
  <si>
    <t>Paula Contreras</t>
  </si>
  <si>
    <t>Informes mensual</t>
  </si>
  <si>
    <t>Monitoreo y registro de la afectación y la atención de emergencias</t>
  </si>
  <si>
    <t>#de reportes de seguimiento realizados</t>
  </si>
  <si>
    <t>Jorge Neira</t>
  </si>
  <si>
    <t>Informe Mensual</t>
  </si>
  <si>
    <t>Porcentaje de familias atendidas</t>
  </si>
  <si>
    <t># de solicitud de apoyo / #de solicitudes atendidas</t>
  </si>
  <si>
    <t>Base de datos</t>
  </si>
  <si>
    <t>Asistencia Humanitaria de Emergencia-AHE</t>
  </si>
  <si>
    <t>Familias Beneficiadas con AHE</t>
  </si>
  <si>
    <t># de reportes de afectación y atención de emergencias</t>
  </si>
  <si>
    <t># de reportes de seguimiento elaborados</t>
  </si>
  <si>
    <t>Otto Nietzen</t>
  </si>
  <si>
    <t>Registros SIGAT</t>
  </si>
  <si>
    <t># de familias beneficiadas</t>
  </si>
  <si>
    <t>Marysol Murcia</t>
  </si>
  <si>
    <t>Base de datos subsidios de arriendo</t>
  </si>
  <si>
    <t>Informe mensual</t>
  </si>
  <si>
    <t>por Demanda</t>
  </si>
  <si>
    <t># de personas atendidas</t>
  </si>
  <si>
    <t># Entidades públicas y/o privadas atendidas</t>
  </si>
  <si>
    <t xml:space="preserve"> Rafael Bolaños</t>
  </si>
  <si>
    <t>Visor: Base datos de apoyo a emergencias</t>
  </si>
  <si>
    <t># de atenciones prestadas con equipos de respuesta</t>
  </si>
  <si>
    <t>N° de informes por atención prestada</t>
  </si>
  <si>
    <t>Familias beneficiadas en la línea de Agua y Saneamiento</t>
  </si>
  <si>
    <t>por demanda</t>
  </si>
  <si>
    <t>Sujeto a Demanda</t>
  </si>
  <si>
    <t>#de convocatorias realizadas</t>
  </si>
  <si>
    <t>Correo electrónico o documento oficial</t>
  </si>
  <si>
    <t>Proyectos de medios de vida</t>
  </si>
  <si>
    <t># de proyectos de medios de vida atendidos</t>
  </si>
  <si>
    <t>Documento físico y magnético</t>
  </si>
  <si>
    <t>Informes de seguimiento a los proyectos de medios de vida</t>
  </si>
  <si>
    <t>#de informes de seguimiento elaborados</t>
  </si>
  <si>
    <t>Informe físico y magnético</t>
  </si>
  <si>
    <t xml:space="preserve">Yacir Ramírez </t>
  </si>
  <si>
    <t>Puentes instalados</t>
  </si>
  <si>
    <t># de puentes instalados</t>
  </si>
  <si>
    <t>acta entrega de obra e informes de actividades</t>
  </si>
  <si>
    <t xml:space="preserve"> Fortalecimiento de los CDGRD para la recuperación </t>
  </si>
  <si>
    <t>Kit de maquinaria amarilla</t>
  </si>
  <si>
    <t># de kit de maquinaria amarilla entregados</t>
  </si>
  <si>
    <t>Acta de recibido</t>
  </si>
  <si>
    <t>PROPENDER POR LA TRANSPARENCIA, PARTICIPACIÓN Y SERVICIO AL CIUDADANO</t>
  </si>
  <si>
    <t>Gestión para la elaboración del Plan Anticorrupción</t>
  </si>
  <si>
    <t># reuniones realizadas</t>
  </si>
  <si>
    <t>Acta y listado de asistencia</t>
  </si>
  <si>
    <t>Rendición de Cuentas</t>
  </si>
  <si>
    <t>Gestión para servicio al ciudadano</t>
  </si>
  <si>
    <t>SUBDIRECCIÓN GENERAL  - COOPERACIÓN INTERNACIONAL</t>
  </si>
  <si>
    <t>LINEA DE ACCIÓN</t>
  </si>
  <si>
    <t>COOPERACIÓN Y RELACIONES INTERNACIONALES PARA LA GESTIÓN DEL RIESGO DE DESASTRES</t>
  </si>
  <si>
    <t>Gestión de la cooperación Internacional para la GRD</t>
  </si>
  <si>
    <t>Mantener actualizado el Banco de Socios y Cooperantes de la UNGRD</t>
  </si>
  <si>
    <t>Banco de Cooperantes</t>
  </si>
  <si>
    <t>No de banco de cooperantes elaborados</t>
  </si>
  <si>
    <t>Nathalie Ramírez</t>
  </si>
  <si>
    <t>Formato/Archivo de Banco de Cooperantes</t>
  </si>
  <si>
    <r>
      <t xml:space="preserve">Desarrollar reuniones periódicas con las </t>
    </r>
    <r>
      <rPr>
        <b/>
        <sz val="7"/>
        <rFont val="Arial"/>
        <family val="2"/>
      </rPr>
      <t>entidades del SNGRD</t>
    </r>
    <r>
      <rPr>
        <sz val="7"/>
        <rFont val="Arial"/>
        <family val="2"/>
      </rPr>
      <t xml:space="preserve"> con el fin de articular acciones con socios de la cooperación internacional</t>
    </r>
  </si>
  <si>
    <t>No de reuniones convocadas</t>
  </si>
  <si>
    <t>Registros de Asistencia/ Informes de Reunión</t>
  </si>
  <si>
    <t>Apoyar y acompañar la formulación e implementación de proyectos que respondan a las demandas identificadas por el SNGRD y gestionar la financiación con la cooperación internacional.</t>
  </si>
  <si>
    <t xml:space="preserve">Proyectos </t>
  </si>
  <si>
    <t>No de Proyectos formulados</t>
  </si>
  <si>
    <t>Archivo proyectos formulados</t>
  </si>
  <si>
    <t>Gestionar convenios de cooperación y/o alianzas que faciliten la cooperación con socios estratégicos</t>
  </si>
  <si>
    <t xml:space="preserve">Convenios </t>
  </si>
  <si>
    <t>No de convenios firmados</t>
  </si>
  <si>
    <t>Margarita Arias</t>
  </si>
  <si>
    <t>Documentos Firmados</t>
  </si>
  <si>
    <t>Planes de acción, cronogramas y/o términos de referencia</t>
  </si>
  <si>
    <t>No de planes de acción y/o términos de referencia elaborados</t>
  </si>
  <si>
    <t xml:space="preserve">Archivos planes de acción/actas de las reuniones de seguimiento </t>
  </si>
  <si>
    <t>Realizar solicitudes específicas de apoyo por medio de recursos técnicos, físicos, humanos o financieros a los socios estratégicos para fortalecer el SNGRD</t>
  </si>
  <si>
    <t>Solicitudes de apoyo</t>
  </si>
  <si>
    <t>No de solicitudes remitidas</t>
  </si>
  <si>
    <t>Cartas de Solicitud/ Acta de entrega</t>
  </si>
  <si>
    <t>Fichas experiencias exitosas</t>
  </si>
  <si>
    <t>No de experiencias exitosas sistematizadas</t>
  </si>
  <si>
    <t>Fichas sistematizadas</t>
  </si>
  <si>
    <t>Coordinar y participar en reuniones con socios estratégicos de la cooperación para analizar oportunidades de trabajo conjunto</t>
  </si>
  <si>
    <t>No de reuniones de coordinación o participación</t>
  </si>
  <si>
    <t>Gestión con los socios de cooperación para la Capacitación del personal de la UNGRD y del SNGRD para el fortalecimiento de capacidades.</t>
  </si>
  <si>
    <t>Personas capacitadas</t>
  </si>
  <si>
    <t>No de personas capacitadas</t>
  </si>
  <si>
    <t>Comisiones, informes, certificados</t>
  </si>
  <si>
    <t>Actualizar la Política de Donaciones de la Gestión del Riesgo de Desastres en Colombia</t>
  </si>
  <si>
    <t>Guías actualizadas</t>
  </si>
  <si>
    <t>No. De Guías actualizadas</t>
  </si>
  <si>
    <t xml:space="preserve">Informes de Reunión, lista de asistencia, documento de la política.  </t>
  </si>
  <si>
    <t>Apoyar la actualización de la Estrategia de Gestión del Riesgo de Desastres por Riesgos Tecnológicos del SNGRD</t>
  </si>
  <si>
    <t>Estrategias actualizadas</t>
  </si>
  <si>
    <t>No. De Estrategias Actualizadas</t>
  </si>
  <si>
    <t>Luis Ignacio Muñoz</t>
  </si>
  <si>
    <t xml:space="preserve">Informes de Reunión, lista de asistencia, documento de la estrategia. </t>
  </si>
  <si>
    <t>Coordinación de visitas de Intercambio de Experiencias y Buenas Prácticas con otros países</t>
  </si>
  <si>
    <t>No de visitas bilaterales</t>
  </si>
  <si>
    <t>Informes de Misión/Registro fotográfico</t>
  </si>
  <si>
    <t>Respuesta a compromisos de la UNGRD en el Marco de Mecanismos de Cooperación, Convenios, y Memorandums de Entendimiento</t>
  </si>
  <si>
    <t xml:space="preserve">No de reuniones </t>
  </si>
  <si>
    <t xml:space="preserve">Informes de reunión,  listas de asistencia, informe fotográfico. </t>
  </si>
  <si>
    <t>Apoyo a la consolidación y elaboración del documento preliminar del Informe de Avances Marco de Acción de Hyogo</t>
  </si>
  <si>
    <t>Informe MAH</t>
  </si>
  <si>
    <t>No de Informes remitidos al final del año</t>
  </si>
  <si>
    <t>Informe remitido en la plataforma online</t>
  </si>
  <si>
    <t>Apoyo en el desarrollo de un Encuentro Nacional de Alianzas Público Privadas para la Gestión del Riesgo de Desastres en el marco del MDE con el Sector Privado</t>
  </si>
  <si>
    <t>Encuentros desarrollados</t>
  </si>
  <si>
    <t>No de Encuentros Desarrollados</t>
  </si>
  <si>
    <t xml:space="preserve">Apoyar el desarrollo de un Simulacro Bi-nacional por Tsunami con Ecuador en el marco del MDE con este país. </t>
  </si>
  <si>
    <t>Simulacro binacional</t>
  </si>
  <si>
    <t>No de Simulacros Binacionales Desarrollados</t>
  </si>
  <si>
    <t>Informes de reunión,  listas de asistencia, informe fotográfico, informes de evaluación</t>
  </si>
  <si>
    <t>Reuniones asistidas</t>
  </si>
  <si>
    <t>No. De Reuniones en las que la UNGRD participó</t>
  </si>
  <si>
    <t>Participar y representar al Gobierno Nacional en eventos de orden internacional en materia de gestión del riesgo de desastres</t>
  </si>
  <si>
    <t>eventos internacionales</t>
  </si>
  <si>
    <t xml:space="preserve">No de eventos en los que se participa </t>
  </si>
  <si>
    <t>Memorias, informes de misión, certificados.</t>
  </si>
  <si>
    <t>TOTAL LINEA DE ACCIÓN</t>
  </si>
  <si>
    <t>SUBDIRECCIÓN GENERAL - SISTEMAS</t>
  </si>
  <si>
    <t>E. FORTALECIMIENTO Y POSICIONAMIENTO INSTITUCIONAL DE LA UNGRD</t>
  </si>
  <si>
    <t>% DEL LOGRO</t>
  </si>
  <si>
    <t>AVANCES</t>
  </si>
  <si>
    <t>DIFICULTADES O RETRASOS</t>
  </si>
  <si>
    <t>OPTIMIZACIÓN LOS SERVICIOS TECNOLÓGICOS, INFRAESTRUCTURA FÍSICA E INFORMACIÓN DE LA UNGRD</t>
  </si>
  <si>
    <t>Gestión de tecnologías de la información - UNGRD</t>
  </si>
  <si>
    <t>Consultas</t>
  </si>
  <si>
    <t>No de consultas atendidas</t>
  </si>
  <si>
    <t>Luis Javier Barrera</t>
  </si>
  <si>
    <t>Software GLPI</t>
  </si>
  <si>
    <t>Proyectos Infraestructura Tecnológica</t>
  </si>
  <si>
    <t>No de Proyectos Infraestructura Tecnológica desarrollados</t>
  </si>
  <si>
    <t xml:space="preserve"> </t>
  </si>
  <si>
    <t>1. Instalación e implementación canales internet para la ungrd y sala de crisis</t>
  </si>
  <si>
    <t>3. Alquiler de Equipos de Computo para apoyar la gestión de las labores diarias efectuadas por funcionarios y contratistas de la UNGRD a precios unitarios fijos de acuerdo a cantidades y especificaciones requeridas por la entidad</t>
  </si>
  <si>
    <t>4. Alquiler de las cuentas de correo electrónico a través de la plataforma Google Apps</t>
  </si>
  <si>
    <t>5. Adquisición del servicio de Cloud Backup y Replicación en Línea y/o Adquisición de una solución de almacenamiento en Red para proteger todos los datos de la UNGRD.</t>
  </si>
  <si>
    <t xml:space="preserve">6. Contratar  una persona natural o jurídica, nacional o extranjera, con experiencia en temas normativos y técnicos asociados a la adopción de la convivencia del protocolo IPv6 con IPV4 y transición final al protocolo IPV6. </t>
  </si>
  <si>
    <t xml:space="preserve">7. Adquisición de una herramienta que permita prevenir, reportar y controlar los archivos que se almacenan en los equipos, fortalecer los procesos de auditoria, Garantizar la protección de los Derechos de Autor y Licenciamiento </t>
  </si>
  <si>
    <t>8. Adquisición de licencias de antivirus por tres (3) años para los servidores de la UNGRD (12) y equipos propios  ( 50)</t>
  </si>
  <si>
    <t>Supervisar los diferentes contratos que se realicen y que tengan que ver con esta temática.</t>
  </si>
  <si>
    <t>No de contratos supervisados</t>
  </si>
  <si>
    <t>Actualizaciones</t>
  </si>
  <si>
    <t>No de actualizaciones al servidor de dominio</t>
  </si>
  <si>
    <t>Log de visor de eventos y log de actualizaciones</t>
  </si>
  <si>
    <t xml:space="preserve">Realizar las copias de seguridad incremental de la información </t>
  </si>
  <si>
    <t>Copias de Seguridad Incrementales</t>
  </si>
  <si>
    <t>No de Copias de Seguridad Incrementales realizadas</t>
  </si>
  <si>
    <t>Log copias de seguridad</t>
  </si>
  <si>
    <t>Realizar copias de seguridad mensual</t>
  </si>
  <si>
    <t>Copias Mensuales</t>
  </si>
  <si>
    <t>No de Copias de Seguridad mensuales realizadas</t>
  </si>
  <si>
    <t>Monitorear el funcionamiento de la red LAN. Switch, servidores, patch panel, cableado utilizando analizadores de protocolos para solucionar posibles problemas en las comunicaciones.</t>
  </si>
  <si>
    <t>log de actividades</t>
  </si>
  <si>
    <t>Planillas de seguimiento</t>
  </si>
  <si>
    <t>Verificar uso de los canales de internet, a través de software suministrado por el proveedor o externos.</t>
  </si>
  <si>
    <t>Reportes</t>
  </si>
  <si>
    <t>Por Demanda</t>
  </si>
  <si>
    <t>Elaborar el mapa de riesgos de corrupción del área según formato establecido para tal fin por la OAPI</t>
  </si>
  <si>
    <t xml:space="preserve">Mapa de riesgos de corrupción </t>
  </si>
  <si>
    <t>No de mapas de riesgos elaborados</t>
  </si>
  <si>
    <t>mapa de riesgo</t>
  </si>
  <si>
    <t>Informes de gestión</t>
  </si>
  <si>
    <t>No de informes de gestión elaborados</t>
  </si>
  <si>
    <t>encuestas aplicada</t>
  </si>
  <si>
    <t xml:space="preserve">Efectuar seguimiento a solicitudes </t>
  </si>
  <si>
    <t>Reporte de seguimiento a solicitudes</t>
  </si>
  <si>
    <t>No de reportes de seguimiento a solicitudes</t>
  </si>
  <si>
    <t>base de datos</t>
  </si>
  <si>
    <t>Formulación e implementación de los instrumentos de planificación del SNGRD</t>
  </si>
  <si>
    <t xml:space="preserve">E. FORTALECIMIENTO Y POSICIONAMIENTO INSTITUCIONAL </t>
  </si>
  <si>
    <t>POLITICAS ESTRATÉGICAS PARA FORTALECER LA GESTIÓN DEL RIESGO DE DESASTRES</t>
  </si>
  <si>
    <t>Formulación, articulación y seguimiento de la política pública de gestión del riesgo de desastres</t>
  </si>
  <si>
    <t>Establecer los instrumentos para la formulación, seguimiento y evaluación de la planeación estratégica y operativa de la UNGRD</t>
  </si>
  <si>
    <t>Instrumentos</t>
  </si>
  <si>
    <t>No de instrumentos elaborados</t>
  </si>
  <si>
    <t xml:space="preserve">Asesorar la implementación el modelo integrado de Planeación y Gestión </t>
  </si>
  <si>
    <t>Reportes de seguimiento al Plan Estratégico de la UNGRD</t>
  </si>
  <si>
    <t>No de reportes elaborados</t>
  </si>
  <si>
    <t>Definir el plan estratégico de la UNGRD</t>
  </si>
  <si>
    <t>Plan estratégico</t>
  </si>
  <si>
    <t>Plan elaborado</t>
  </si>
  <si>
    <t>Gustavo Beltrán</t>
  </si>
  <si>
    <t>Documento de seguimiento al plan estratégico</t>
  </si>
  <si>
    <t>No de documentos de seguimiento</t>
  </si>
  <si>
    <t>Definir el plan  de acción de la UNGRD</t>
  </si>
  <si>
    <t>Plan de acción</t>
  </si>
  <si>
    <t>Documento de seguimiento al plan acción</t>
  </si>
  <si>
    <t>Desarrollar el sistema de control y seguimiento a la gestión de la UNGRD</t>
  </si>
  <si>
    <t>Elaboración del Tablero de control</t>
  </si>
  <si>
    <t>No de tableros de control</t>
  </si>
  <si>
    <t>Carmen Lorena Chávez</t>
  </si>
  <si>
    <t>Seguimiento al Tablero de control</t>
  </si>
  <si>
    <t xml:space="preserve">No de documentos de seguimiento </t>
  </si>
  <si>
    <t>Seguimiento a las metas del Plan Nacional de Desarrollo a cargo de la UNGRD - SPI</t>
  </si>
  <si>
    <t>Reporte de seguimiento</t>
  </si>
  <si>
    <t>No de documentos de seguimiento elaborados</t>
  </si>
  <si>
    <t>Dar respuesta  a los requerimientos de la Contraloría General de la República</t>
  </si>
  <si>
    <t>Respuestas</t>
  </si>
  <si>
    <t>No de respuestas</t>
  </si>
  <si>
    <t xml:space="preserve">Eliana Grandas  </t>
  </si>
  <si>
    <t>Elaborar el diagnostico de necesidades de política pública en gestión del riesgo de desastres</t>
  </si>
  <si>
    <t>diagnostico</t>
  </si>
  <si>
    <t>No de diagnósticos de política elaborados</t>
  </si>
  <si>
    <t>Jessica Giraldo</t>
  </si>
  <si>
    <t>Documento magnético</t>
  </si>
  <si>
    <t>Desarrollar una priorización de políticas en gestión del riesgo a desarrollar por la UNGRD</t>
  </si>
  <si>
    <t>documento de priorización</t>
  </si>
  <si>
    <t>No de documentos elaborados</t>
  </si>
  <si>
    <t>Seguimiento a la elaboración e implementación de políticas públicas</t>
  </si>
  <si>
    <t>reportes de seguimiento</t>
  </si>
  <si>
    <t>No de reportes de seguimiento a políticas elaborados</t>
  </si>
  <si>
    <t>Acompañamiento en el proceso de reglamentación de la Ley 1523 de 2012</t>
  </si>
  <si>
    <t>Contratación de una Consultoría para asesorar y apoyar a la UNGRD como coordinador del proyecto Apoyo al Fortalecimiento de Políticas e instrumentos financieros</t>
  </si>
  <si>
    <t>Documento contrato y términos de referencia</t>
  </si>
  <si>
    <t xml:space="preserve">No de contratos </t>
  </si>
  <si>
    <t>Gerardo Jaramillo</t>
  </si>
  <si>
    <t>Contrato y términos de referencia</t>
  </si>
  <si>
    <t>Crédito BIRF 7293-CO Banco Mundial</t>
  </si>
  <si>
    <t xml:space="preserve">Realizar los insumos para adelantar el proceso de consulta con diferentes entidades públicas y privadas y actores del SNGRD  y enfatizar el tema de la Gestión del Riesgo de Desastres, que permita precisar el tipo y los alcances del PNGRD en su etapa de formulación.  </t>
  </si>
  <si>
    <t>No. De Talleres</t>
  </si>
  <si>
    <t xml:space="preserve">No de Talleres </t>
  </si>
  <si>
    <t>Martha Cecilia Ochoa</t>
  </si>
  <si>
    <t>listado de asistentes y registro fotográfico - Documento memoria del taller</t>
  </si>
  <si>
    <t xml:space="preserve">Coordinar la Consultoría para fortalecer política y financieramente el - SNGRD - Formulación del Componente general del PNGRD 2013 y llevar a cabo los trámites presupuestales, contractuales y administrativos que le sean asignados, requeridos para la ejecución del proyecto A-FPOIF-SNPAD, en el marco del programa APL-1, en coordinación con los funcionarios responsables de la UNDGR.  </t>
  </si>
  <si>
    <t xml:space="preserve">Documento Informe </t>
  </si>
  <si>
    <t>Documento Físico y en medio magnético</t>
  </si>
  <si>
    <t>Reportes de Seguimiento</t>
  </si>
  <si>
    <t>Actas de Seguimiento</t>
  </si>
  <si>
    <t>No de Actas entregadas</t>
  </si>
  <si>
    <t>Elaborar y consolidar informes requeridos para la Contraloría General de la República</t>
  </si>
  <si>
    <t>Informe Planes de Mejoramiento</t>
  </si>
  <si>
    <t xml:space="preserve">Informes </t>
  </si>
  <si>
    <t>Hacer seguimiento a la aprobación del proceso para la formulación del PNGRD</t>
  </si>
  <si>
    <t>Elaborar un diagnostico sectorial de acciones adelantas en materia de gestión del riesgo de desastres</t>
  </si>
  <si>
    <t>No de diagnostico elaborados</t>
  </si>
  <si>
    <t>Asistir en calidad de participante al comité técnico asesor del comité nacional para el conocimiento del riesgo de desastres</t>
  </si>
  <si>
    <t>Documento propuesta comisión asesora de TIC's</t>
  </si>
  <si>
    <t>Javier Soto y Paula Contreras</t>
  </si>
  <si>
    <t>COORDINACION INSTITUCIONAL DEL SNGRD</t>
  </si>
  <si>
    <t>Elaborar propuesta para la creación  de mecanismos de gobierno en TICs en el SNGRD</t>
  </si>
  <si>
    <t>Documento propuesta mecanismos de gobierno</t>
  </si>
  <si>
    <t>link web en funcionamiento</t>
  </si>
  <si>
    <t>FORTALECIMIENTO DE LOS COMPONENTES DEL SISTEMA</t>
  </si>
  <si>
    <t>Optimizar los procesos de gestión de la información del SNGRD</t>
  </si>
  <si>
    <t>Contratar una consultoría para la administración operativa del SIGPAD</t>
  </si>
  <si>
    <t>No de contratos firmados</t>
  </si>
  <si>
    <t>Javier Soto</t>
  </si>
  <si>
    <t>Desarrollar aplicaciones para la gestión de la información reportada por las entidades de gestión del riesgo de desastres</t>
  </si>
  <si>
    <t>Aplicaciones</t>
  </si>
  <si>
    <t>No de aplicaciones desarrolladas</t>
  </si>
  <si>
    <t>Implementar herramienta de recopilación para el registro de damnificados</t>
  </si>
  <si>
    <t>Herramienta de registro de damnificados</t>
  </si>
  <si>
    <t>No de herramienta de registro de damnificados implementadas</t>
  </si>
  <si>
    <t>herramienta informática en funcionamiento</t>
  </si>
  <si>
    <t>Diseñar tablero de control para el análisis de datos  de  la información histórica de emergencias</t>
  </si>
  <si>
    <t>Tablero de Control</t>
  </si>
  <si>
    <t>No de tablero de control para análisis de información diseñado</t>
  </si>
  <si>
    <t>Tablero de control</t>
  </si>
  <si>
    <t>Efectuar informes de seguimiento a la ejecución financiera de los recursos del FNGRD</t>
  </si>
  <si>
    <t>informes de seguimiento</t>
  </si>
  <si>
    <t>No informes de seguimiento elaborados</t>
  </si>
  <si>
    <t xml:space="preserve">Eliana Grandas </t>
  </si>
  <si>
    <t>documento físico</t>
  </si>
  <si>
    <t>Realizar presentaciones de las cuentas del FNGRD</t>
  </si>
  <si>
    <t>presentaciones</t>
  </si>
  <si>
    <t>Eliana Grandas y Carmen Chávez</t>
  </si>
  <si>
    <t>Informes de seguimiento</t>
  </si>
  <si>
    <t>No de informes de seguimiento</t>
  </si>
  <si>
    <t>Gestión de calidad en la UNGRD</t>
  </si>
  <si>
    <t>Yanizza Lozano</t>
  </si>
  <si>
    <t xml:space="preserve">Marcela Zamudio </t>
  </si>
  <si>
    <t>SOPORTE A LA GESTIÓN INSTITUCIONAL</t>
  </si>
  <si>
    <t>OPTIMIZACIÓN DE LOS SERVICIOS TECNOLÓGICOS, INFRAESTRUCTURA FÍSICA E INFORMACIÓN DE LA UNGRD</t>
  </si>
  <si>
    <t>Modernización Institucional</t>
  </si>
  <si>
    <t xml:space="preserve">Implementar un proceso administrativo en línea </t>
  </si>
  <si>
    <t xml:space="preserve">proceso administrativo en línea </t>
  </si>
  <si>
    <t>No de procesos administrativos implementados</t>
  </si>
  <si>
    <t>Eliana Grandas</t>
  </si>
  <si>
    <t>Gestión de Tecnologías de la Información -UNGRD</t>
  </si>
  <si>
    <t>Herramienta manejo de correspondencia</t>
  </si>
  <si>
    <t>Fase 1 estrategia de gobierno en línea</t>
  </si>
  <si>
    <t>% de implementación de la fase 1 gobierno en línea</t>
  </si>
  <si>
    <t>Matriz de evaluación fase 1 UNGRD</t>
  </si>
  <si>
    <t>Realizar inventario de iniciativas de TI en la UNGRD</t>
  </si>
  <si>
    <t>Inventario de iniciativas de TI</t>
  </si>
  <si>
    <t>No de inventarios de iniciativas de TI</t>
  </si>
  <si>
    <t>Inventario de Iniciativas</t>
  </si>
  <si>
    <t>Supervisar la contratación de una Consultoría para fortalecer política y financieramente el Sistema Nacional para la Prevención y Atención de Desastres - Plan Nacional para la Gestión del Riesgo de Desastres (PNGRD) - 2013</t>
  </si>
  <si>
    <t>Informes de supervisión</t>
  </si>
  <si>
    <t>No.  De informes aprobados</t>
  </si>
  <si>
    <t>Asesorar y apoyar a las dependencias de la UNGRD en la formulación, registro y actualización de proyectos de inversión</t>
  </si>
  <si>
    <t>Proyectos de inversión</t>
  </si>
  <si>
    <t>No de proyectos asesorados</t>
  </si>
  <si>
    <t>Seguimiento a los proyectos de la UNGRD</t>
  </si>
  <si>
    <t>Documentos de seguimiento</t>
  </si>
  <si>
    <t>No de documentos de seguimientos elaborados</t>
  </si>
  <si>
    <t>Programación y Ejecución presupuestal</t>
  </si>
  <si>
    <t>Elaborar el anteproyecto de presupuesto de la UNGRD</t>
  </si>
  <si>
    <t>Anteproyecto de presupuesto</t>
  </si>
  <si>
    <t>No de anteproyecto de presupuesto</t>
  </si>
  <si>
    <t xml:space="preserve">Elaborar  la programación presupuestal anual  de la UNGRD </t>
  </si>
  <si>
    <t>Cronograma de ejecución</t>
  </si>
  <si>
    <t>No de cronogramas elaborados</t>
  </si>
  <si>
    <t>Seguimiento a la ejecución presupuestal de la UNGRD</t>
  </si>
  <si>
    <t>Informes de seguimiento presupuestal</t>
  </si>
  <si>
    <t>Tramitar la viabilidad de las modificaciones presupuestales ante las instancias competentes</t>
  </si>
  <si>
    <t>Tramites</t>
  </si>
  <si>
    <t>No de tramites elaborados</t>
  </si>
  <si>
    <t>Seguimiento a los recursos de la subcuenta principal de FNGRD</t>
  </si>
  <si>
    <t>Reportes de seguimiento</t>
  </si>
  <si>
    <t>No de reportes de ejecución elaborados</t>
  </si>
  <si>
    <t>Eliana Grandas, Gustavo Beltrán</t>
  </si>
  <si>
    <t xml:space="preserve">Presentar reportes de ejecución presupuestal a MHCP </t>
  </si>
  <si>
    <t>Brindar soporte tecnológico para el foro de rendición de cuentas vía WEB</t>
  </si>
  <si>
    <t>Requerimientos de soporte técnico</t>
  </si>
  <si>
    <t>No de requerimientos de soporte técnico atendidos</t>
  </si>
  <si>
    <t>solicitudes de soporte técnico, respuesta a solicitudes</t>
  </si>
  <si>
    <t>Realizar foros WEB para rendición de cuentas</t>
  </si>
  <si>
    <t>Un foro WEB</t>
  </si>
  <si>
    <t>No de foros implementados</t>
  </si>
  <si>
    <t>Elaborar informes de gestión de la OAPI</t>
  </si>
  <si>
    <t>Medir la satisfacción de grupos de interés a través de encuestas de calidad del servicio prestado</t>
  </si>
  <si>
    <t>Encuestas de calidad del servicio</t>
  </si>
  <si>
    <t>No encuestas aplicadas</t>
  </si>
  <si>
    <t>atender efectivamente las solicitudes de la jefatura de oapi</t>
  </si>
  <si>
    <t>no de atenciones realizados</t>
  </si>
  <si>
    <t>01/02/0214</t>
  </si>
  <si>
    <t>SUBDIRECCIÓN GENERAL  - ADMINISTRATIVA</t>
  </si>
  <si>
    <t>FORTALECIMIENTO DE LA GESTIÓN FINANCIERA DE LA UNGRD</t>
  </si>
  <si>
    <t>Plan anual de adquisiciones</t>
  </si>
  <si>
    <t>Elaborar el Plan Anual de Adquisiciones de la UNGRD</t>
  </si>
  <si>
    <t xml:space="preserve">Plan Anual de Adquisiciones </t>
  </si>
  <si>
    <t>No de planes de adquisiciones elaborado</t>
  </si>
  <si>
    <t>Ángela Gómez</t>
  </si>
  <si>
    <t>Publicar  el  Plan Anual de Adquisiciones de la UNGRD</t>
  </si>
  <si>
    <t>No de planes de adquisiciones publicados</t>
  </si>
  <si>
    <t>Efectuar la contratación de bienes y servicios de la la UNGRD</t>
  </si>
  <si>
    <t>contratación de bienes y servicios</t>
  </si>
  <si>
    <t>Realizar el seguimiento al proceso de contratación de bienes y servicios de la  UNGRD</t>
  </si>
  <si>
    <t xml:space="preserve">Reportes de seguimiento </t>
  </si>
  <si>
    <t xml:space="preserve">No de reportes de seguimiento elaborados </t>
  </si>
  <si>
    <t xml:space="preserve">Elaborar las entradas y salidas de bienes adquiridos por UNGRD para ingresarlos al inventario </t>
  </si>
  <si>
    <t>E.A y S.A.</t>
  </si>
  <si>
    <t>Actas de baja</t>
  </si>
  <si>
    <t>actas elaboradas</t>
  </si>
  <si>
    <t>Levantamiento del inventario de los bienes a cargo de cada funcionario de la nueva sede</t>
  </si>
  <si>
    <t>Inventario por dependencias - áreas</t>
  </si>
  <si>
    <t>No de Inventario por dependencias - áreas elaborados</t>
  </si>
  <si>
    <t>Entrega de puestos de trabajo -registro de bienes por funcionario</t>
  </si>
  <si>
    <t>No de inventarios entregados por funcionario</t>
  </si>
  <si>
    <t xml:space="preserve">Documento físico </t>
  </si>
  <si>
    <t>REPORTE MENSUAL</t>
  </si>
  <si>
    <t>No de reportes entregados</t>
  </si>
  <si>
    <t>Informe bimensual</t>
  </si>
  <si>
    <t>Patricia Gallo</t>
  </si>
  <si>
    <t xml:space="preserve">Registro de entrega de elementos de consumo </t>
  </si>
  <si>
    <t>Planilla</t>
  </si>
  <si>
    <t>Planilla de entrega por áreas</t>
  </si>
  <si>
    <t>Informe seguimiento al cumplimiento de la política y los lineamientos cero papel</t>
  </si>
  <si>
    <t>Informe Trimestral</t>
  </si>
  <si>
    <t>No informes entregados</t>
  </si>
  <si>
    <t>No de jornadas de socialización realizadas</t>
  </si>
  <si>
    <t>No de socializaciones realizadas</t>
  </si>
  <si>
    <t>Racionalización de tramites</t>
  </si>
  <si>
    <t>Identificar los Trámites y Procedimientos Administrativos objeto de racionalización y simplificación.</t>
  </si>
  <si>
    <t xml:space="preserve">Diagnóstico de trámites y procedimientos administrativos a  racionalizar y simplificar </t>
  </si>
  <si>
    <t>No de encuestas aplicadas</t>
  </si>
  <si>
    <t>Seleccionar los Tramites, Procesos y Procedimientos críticos a intervenir</t>
  </si>
  <si>
    <t>No de estudios elaborados</t>
  </si>
  <si>
    <t>Ajustar  los trámites y procedimientos críticos seleccionados acorde a los lineamientos normativos y los requerimientos del SUIT</t>
  </si>
  <si>
    <t xml:space="preserve">informe de  trámites y procedimientos administrativos a  racionalizar y simplificar </t>
  </si>
  <si>
    <t xml:space="preserve">No Trámites, procesos y procedimientos seleccionados </t>
  </si>
  <si>
    <t>Documento con Trámites, Procesos y Procedimientos seleccionados</t>
  </si>
  <si>
    <t>Publicación de los tramites  servicios de la entidad en el SUIT 3.0</t>
  </si>
  <si>
    <t>Tramites y procedimientos administrativos publicados en el SUIT.</t>
  </si>
  <si>
    <t>No Trámites, procesos y procedimientos intervenidos</t>
  </si>
  <si>
    <t>Trámites / Procesos / Procedimientos intervenidos</t>
  </si>
  <si>
    <t>Formulación, implementación y seguimiento al programa de Gestión documental de acuerdo con los lineamientos del modelo integrado de planeación y Gestión y los lineamientos del AGN.</t>
  </si>
  <si>
    <t>Documento Programa de Gestión Documental - PGD</t>
  </si>
  <si>
    <t>Construir la política de Gestión documental y administrar el archivo Central</t>
  </si>
  <si>
    <t>Política de gestión documental de la Entidad</t>
  </si>
  <si>
    <t>Asesorar y capacitar a los servidores públicos de la Entidad en la organización y transferencia documental</t>
  </si>
  <si>
    <t>Servidores públicos capacitados en organización y transferencia documental/Número de servidores públicos capacitados</t>
  </si>
  <si>
    <t>Transferencias documentales de las áreas de la entidad</t>
  </si>
  <si>
    <t>transferencias documentales realizadas/Número de transferencias documentales recibidas</t>
  </si>
  <si>
    <t>Elaborar las tablas de retención documental de la UNGRD</t>
  </si>
  <si>
    <t>Tablas de Retención Documental</t>
  </si>
  <si>
    <t>No de tablas de retención documental elaboradas</t>
  </si>
  <si>
    <t>COMUNICACIÓN Y POSICIONAMIENTO DE LA UNGRD</t>
  </si>
  <si>
    <t xml:space="preserve">Diseño de  protocolos y manual de atención al ciudadano, </t>
  </si>
  <si>
    <t>Manual de Atención al ciudadano</t>
  </si>
  <si>
    <t xml:space="preserve">No de manuales elaborados </t>
  </si>
  <si>
    <t>Jornadas socialización de los protocolos y el manual de Atención al ciudadano para su posterior implementación.</t>
  </si>
  <si>
    <t xml:space="preserve">Jornadas de socialización </t>
  </si>
  <si>
    <t>No de jornadas realizadas</t>
  </si>
  <si>
    <t>OFICINA ASESORA JURÍDICA</t>
  </si>
  <si>
    <t>Gestión Jurídica Eficiente</t>
  </si>
  <si>
    <t>Atender las consultas efectuadas ante la Oficina Asesora Jurídica en un término máximo de 15 días</t>
  </si>
  <si>
    <t xml:space="preserve">No de consultas atendidas por la OAJ en un término máximo de 15 días/ No de consultas recibidas por la OAJ </t>
  </si>
  <si>
    <t>Oficios de respuesta y base de datos de registro</t>
  </si>
  <si>
    <t>No de consultas atendidas por la OAJ</t>
  </si>
  <si>
    <t>Atender oportunamente las acciones judiciales (promovidos por la UNGRD o en contra de ella)</t>
  </si>
  <si>
    <t xml:space="preserve">Acciones Judiciales </t>
  </si>
  <si>
    <t xml:space="preserve">No de acciones judiciales atendidas por la OAJ en un término máximo de 15 días /  No de acciones judiciales recibidas por la OAJ </t>
  </si>
  <si>
    <t>Oficios de respuesta y planillas de seguimiento</t>
  </si>
  <si>
    <t>No de acciones judiciales atendidas por la OAJ</t>
  </si>
  <si>
    <t>Atender oportunamente dentro de los plazos legales, los derechos de petición interpuestos ante la UNGRD</t>
  </si>
  <si>
    <t>Derechos de Petición</t>
  </si>
  <si>
    <t xml:space="preserve">No de peticiones atendidas por la OAJ dentro de los términos legales /  No de peticiones radicadas </t>
  </si>
  <si>
    <t>No de peticiones atendidas por la OAJ</t>
  </si>
  <si>
    <t xml:space="preserve">Preparar y revisar proyectos de acto administrativo y de Ley </t>
  </si>
  <si>
    <t xml:space="preserve">Proyectos de acto administrativo y de Ley </t>
  </si>
  <si>
    <t xml:space="preserve">No de proyectos de acto administrativo y de Ley </t>
  </si>
  <si>
    <t>Oficios de respuesta</t>
  </si>
  <si>
    <t>Participar en los comités, grupos de trabajo y en general reuniones, donde se discutan los programas de competencia a cargo de la UNGRD</t>
  </si>
  <si>
    <t xml:space="preserve">Por demanda </t>
  </si>
  <si>
    <t>No de reuniones en los cuales participa la OAJ</t>
  </si>
  <si>
    <t>Actas, memorias, correos electrónicos, revisión de documentos de trabajo, memorandos de observaciones</t>
  </si>
  <si>
    <t>Participar en la elaboración de documentos de contenido jurídico, proyectos de reglamento, manuales y en general, trabajos especificados que sean asignados por la Dirección General</t>
  </si>
  <si>
    <t>Documentos de contenido jurídico</t>
  </si>
  <si>
    <t>No de documentos de contenido jurídico en los que participa la OAJ</t>
  </si>
  <si>
    <t xml:space="preserve">Documentos </t>
  </si>
  <si>
    <t>Expedir el manual de contratación del FNGRD</t>
  </si>
  <si>
    <t>Manual de contratación del FNGRD</t>
  </si>
  <si>
    <t>No de manuales de contratación expedidos</t>
  </si>
  <si>
    <t>Manual</t>
  </si>
  <si>
    <t>SUBDIRECCIÓN GENERAL  - FINANCIERA</t>
  </si>
  <si>
    <t>FORTALECIMIENTO DE LOS COMPONENTES DEL SNGRD</t>
  </si>
  <si>
    <t>Administración eficiente del Fondo Nacional de Gestión del Riesgo</t>
  </si>
  <si>
    <t>Archivo magnético</t>
  </si>
  <si>
    <t>Nº de anteproyecto de presupuesto  elaborados</t>
  </si>
  <si>
    <t>Paulina Hernández</t>
  </si>
  <si>
    <t>Afectaciones presupuestales</t>
  </si>
  <si>
    <t>sujeto a demanda</t>
  </si>
  <si>
    <t>Informe de conciliación</t>
  </si>
  <si>
    <t>Cuentas por pagar</t>
  </si>
  <si>
    <t>Elaborar las estadísticas de los pagos del FNGRD</t>
  </si>
  <si>
    <t>Informe estadístico</t>
  </si>
  <si>
    <t>Informe de cruce</t>
  </si>
  <si>
    <t>Programación y ejecución presupuestal</t>
  </si>
  <si>
    <t>Presupuesto</t>
  </si>
  <si>
    <t>Nº de presupuestos desagregados</t>
  </si>
  <si>
    <t>Reporte SIIF</t>
  </si>
  <si>
    <t>Realizar los pagos de las cuentas de la UNGRD</t>
  </si>
  <si>
    <t>Pagos</t>
  </si>
  <si>
    <t>Presentar reportes de ejecución presupuestal de la UNGRD</t>
  </si>
  <si>
    <t>Lunes de cada semana</t>
  </si>
  <si>
    <t xml:space="preserve">Lunes de cada semana </t>
  </si>
  <si>
    <t>Elaborar los Certificados de Disponibilidad Presupuestal en el SIIF</t>
  </si>
  <si>
    <t xml:space="preserve"> Certificados de Disponibilidad Presupuestal </t>
  </si>
  <si>
    <t>Elaborar Registros Presupuestales en el SIIF</t>
  </si>
  <si>
    <t>registros Presupuestales</t>
  </si>
  <si>
    <t>Elaborar los informes de operaciones reciprocas, saldos y movimientos en el sistema CHIP - Contaduría General</t>
  </si>
  <si>
    <t>informes de operaciones</t>
  </si>
  <si>
    <t xml:space="preserve">Reporte SIIF - </t>
  </si>
  <si>
    <t>Documento firmado</t>
  </si>
  <si>
    <t>Presentar el informe de Información Exógena a la DIAN</t>
  </si>
  <si>
    <t>Informe de información exógena</t>
  </si>
  <si>
    <t>Acuse de recibido enviado por la DIAN</t>
  </si>
  <si>
    <t>Presentar la declaración de retención en la fuente a la DIAN</t>
  </si>
  <si>
    <t xml:space="preserve">Declaración de rete fuente </t>
  </si>
  <si>
    <t>Presentar la declaración de retención de ICA - Secretaria de Hacienda Distrital</t>
  </si>
  <si>
    <t>Declaración de retención ICA</t>
  </si>
  <si>
    <t>Formulario Físico</t>
  </si>
  <si>
    <t>Registrar la causación de obligaciones en el SIIF</t>
  </si>
  <si>
    <t>Registros de causación de obligaciones</t>
  </si>
  <si>
    <t xml:space="preserve">Conciliar las cuentas bancarias </t>
  </si>
  <si>
    <t>Conciliación de cuentas</t>
  </si>
  <si>
    <t>Nº de conciliaciones de cuentas elaboradas</t>
  </si>
  <si>
    <t>Formato en Excel impreso</t>
  </si>
  <si>
    <t>Radicar cuentas por pagar en el SIIF</t>
  </si>
  <si>
    <t>Elaborar los archivos planos para pagos y registros manuales en el SIIF</t>
  </si>
  <si>
    <t xml:space="preserve">Archivos planos </t>
  </si>
  <si>
    <t>Reporte SIIF - Reporte portal empresarial</t>
  </si>
  <si>
    <t>PLAN ANUAL DE CAJA - PAC</t>
  </si>
  <si>
    <t>Elaborar la Plan Anualizado de Caja - PAC</t>
  </si>
  <si>
    <t>Elaborar la programación del PAC Mensual</t>
  </si>
  <si>
    <t>PAC mensual</t>
  </si>
  <si>
    <t>15 de cada mes</t>
  </si>
  <si>
    <t>25 de cada mes</t>
  </si>
  <si>
    <t>Implementar la estrategia de gobierno en línea</t>
  </si>
  <si>
    <t>soporte implementadas para el manejo de correspondencia</t>
  </si>
  <si>
    <t>31/02/2014</t>
  </si>
  <si>
    <t>por demandad</t>
  </si>
  <si>
    <t xml:space="preserve">Carlos Pinto 
</t>
  </si>
  <si>
    <t>REDUCCION</t>
  </si>
  <si>
    <t>CONOCIMINETO</t>
  </si>
  <si>
    <t>MANEJO</t>
  </si>
  <si>
    <t>COMUNICACIONES</t>
  </si>
  <si>
    <t>SISTEMAS</t>
  </si>
  <si>
    <t>PLANEACION</t>
  </si>
  <si>
    <t>COOPERACION</t>
  </si>
  <si>
    <t xml:space="preserve">ADMINISTRATIVA </t>
  </si>
  <si>
    <t>FINANCIERA</t>
  </si>
  <si>
    <t>JURIDICA</t>
  </si>
  <si>
    <t>TALENTO HUMANO</t>
  </si>
  <si>
    <t>Realizar Seguimiento a los avances de los documentos Conpes SNGRD</t>
  </si>
  <si>
    <t>Plan General</t>
  </si>
  <si>
    <t>Generación de Informes</t>
  </si>
  <si>
    <t>N° de reportes elaborados</t>
  </si>
  <si>
    <t>Establecer los procesos de Afectaciones del FNGRD y el respectivo seguimiento</t>
  </si>
  <si>
    <t>Flujo de procesos</t>
  </si>
  <si>
    <t>Flujo de proceso</t>
  </si>
  <si>
    <t>Documento Físico</t>
  </si>
  <si>
    <t>Reportes e Informes</t>
  </si>
  <si>
    <t>N°. De Reportes e Informes</t>
  </si>
  <si>
    <t>N° de afectaciones elaboradas</t>
  </si>
  <si>
    <t>Solicitudes de Desembolsos</t>
  </si>
  <si>
    <t>N° de Solicitudes</t>
  </si>
  <si>
    <t>Gestionar los ajustes requeridos en los desembolsos del FNGRD</t>
  </si>
  <si>
    <t>Solicitudes de Ajustes</t>
  </si>
  <si>
    <t>Elaborar conciliación desembolsos Vs pagos con la Fiduprevisora</t>
  </si>
  <si>
    <t>N° de informes presentados</t>
  </si>
  <si>
    <t>Medio magnético</t>
  </si>
  <si>
    <t>Estados de Cuenta (Tableros de Control)</t>
  </si>
  <si>
    <t>N° de Estados de Cuenta (Tablero de Control)</t>
  </si>
  <si>
    <t>Medio Magnético</t>
  </si>
  <si>
    <t xml:space="preserve">Seguimiento y cruce rendimientos financieros vs comisión fiduciaria </t>
  </si>
  <si>
    <t>Fernando Barbosa</t>
  </si>
  <si>
    <t>Elaborar la desagregación presupuestal para la vigencia 2014.</t>
  </si>
  <si>
    <t>Patricia Gallego</t>
  </si>
  <si>
    <t>Efectuar las conciliaciones de las cuentas por pagar de la vigencia 2013</t>
  </si>
  <si>
    <t>N° de cuentas por pagar conciliadas</t>
  </si>
  <si>
    <t>Jairo Abaunza/Henry Venegas</t>
  </si>
  <si>
    <t>N° de pagos realizados</t>
  </si>
  <si>
    <t>Nelson Botello/Tatiana Laverde.</t>
  </si>
  <si>
    <t>N° de reportes presentados a OAPI</t>
  </si>
  <si>
    <t>N° de CDP's elaborados</t>
  </si>
  <si>
    <t>N° de RP's elaborados</t>
  </si>
  <si>
    <t>N° de informes de operaciones presentados</t>
  </si>
  <si>
    <t>Elaborar el balance general de la UNGRD de la vigencia 2013</t>
  </si>
  <si>
    <t>Balance general 2013</t>
  </si>
  <si>
    <t>Elaborar los balances general de la UNGRD de la vigencia 2014</t>
  </si>
  <si>
    <t>N° de causación de obligaciones registrados en el SIIF</t>
  </si>
  <si>
    <t>N° de cuentas por pagar radicadas en el SIIF</t>
  </si>
  <si>
    <t>N° de archivos planos elaborados</t>
  </si>
  <si>
    <t>PAC 2014</t>
  </si>
  <si>
    <t>N° de PAC anual elaborados</t>
  </si>
  <si>
    <t xml:space="preserve">N° de PAC mensual programados </t>
  </si>
  <si>
    <t>Oficios y Memorandos</t>
  </si>
  <si>
    <t>N°. De Oficios y Memorandos</t>
  </si>
  <si>
    <t>Leidy Ocampo</t>
  </si>
  <si>
    <t>SIGOB</t>
  </si>
  <si>
    <t xml:space="preserve">Actualización del Plan Estratégico de Cooperación Internacional. </t>
  </si>
  <si>
    <t>Plan Estratégico</t>
  </si>
  <si>
    <t>No de Planes Estratégicos Actualizados</t>
  </si>
  <si>
    <t>Documento Impreso</t>
  </si>
  <si>
    <t>Traducción Oficial Ley 1523 de 2012</t>
  </si>
  <si>
    <t>Leyes Traducidas</t>
  </si>
  <si>
    <t>No de Leyes Traducidas</t>
  </si>
  <si>
    <t>Documento Traducid</t>
  </si>
  <si>
    <t>Diagramación e Impresión en Inglés Ley 1523 de 2012</t>
  </si>
  <si>
    <t>Leyes en inglés impresas</t>
  </si>
  <si>
    <t>No de Leyes en inglés impresas</t>
  </si>
  <si>
    <t>Documentos Impresos</t>
  </si>
  <si>
    <t>FUENTE DE FINANCIACIÓN</t>
  </si>
  <si>
    <t>Realización conjunta de eventos, piezas de comunicación y  manuales sobre cultura y clima organizacional.</t>
  </si>
  <si>
    <t>N° Eventos realizados</t>
  </si>
  <si>
    <t>Jennifer Wilchez, Ana Chambueta, Diana Londoño (DL)</t>
  </si>
  <si>
    <t>Fotos, videos, listas de asistencia</t>
  </si>
  <si>
    <t>Fortalecimiento de los procesos de comunicación interna</t>
  </si>
  <si>
    <t>Decálogos</t>
  </si>
  <si>
    <t>N° Decálogos realizados</t>
  </si>
  <si>
    <t>Jennifer Wilchez , DL</t>
  </si>
  <si>
    <t>Producción de video de inducción a empleados nuevos</t>
  </si>
  <si>
    <t>Video</t>
  </si>
  <si>
    <t>N° de videos realizados y socializados</t>
  </si>
  <si>
    <t>Videos</t>
  </si>
  <si>
    <t>N° de Reuniones realizadas</t>
  </si>
  <si>
    <t>Diana Londoño , DL</t>
  </si>
  <si>
    <t>Lista de asistencia</t>
  </si>
  <si>
    <t>Fortalecimiento y posicionamiento de la imagen institucional</t>
  </si>
  <si>
    <t>Revisión y actualización del manual de imagen corporativa</t>
  </si>
  <si>
    <t>N° de Manuales socializados</t>
  </si>
  <si>
    <t>Generación de estadísticas para medir aspectos de comunicación interna</t>
  </si>
  <si>
    <t>Encuesta a empleados</t>
  </si>
  <si>
    <t>Encuesta</t>
  </si>
  <si>
    <t>N° de Encuestas implementadas y tabuladas</t>
  </si>
  <si>
    <t>Registros y tabulaciones</t>
  </si>
  <si>
    <t xml:space="preserve">Mejora de los canales de comunicación interno y flujo constante de información </t>
  </si>
  <si>
    <t>Producción de boletín de noticias sobre personal y novedades de la UNGRD y cartelera</t>
  </si>
  <si>
    <t>Boletín</t>
  </si>
  <si>
    <t>Fortalecimiento de la comunicación interna, a través de canales digitales</t>
  </si>
  <si>
    <t>Relanzamiento de la Intranet existente, verificación de usabilidad y parámetros para su uso</t>
  </si>
  <si>
    <t>Intranet</t>
  </si>
  <si>
    <t>Jennifer Wilchez/Nicolás Camacho , DL</t>
  </si>
  <si>
    <t>Revisión y actualización de los registros (1.interno, 2.externo, 3. del sistema, 4.de medios de comunicación 5. empresa privada)</t>
  </si>
  <si>
    <t>Archivos digitales</t>
  </si>
  <si>
    <t xml:space="preserve">N° de bases de datos construidas </t>
  </si>
  <si>
    <t>Archivos con bases de datos</t>
  </si>
  <si>
    <t>Integración en términos de comunicación con entidades del Sistema</t>
  </si>
  <si>
    <t>N° de Documentos</t>
  </si>
  <si>
    <t>Nuevo Comunicador , DL</t>
  </si>
  <si>
    <t>Fortalecimiento de las capacidades en términos de comunicación para los referentes en los Territorios (jefes de prensa de consejos)</t>
  </si>
  <si>
    <t>Evento</t>
  </si>
  <si>
    <t>N° de Eventos realizados</t>
  </si>
  <si>
    <t>Amalia Polanco , DL</t>
  </si>
  <si>
    <t>Fidelización de líderes de Medios de Comunicación Nacional</t>
  </si>
  <si>
    <t>Amalia Polanco/Yineth Pinilla , DL</t>
  </si>
  <si>
    <t>Fidelización de Medios Regionales de Comunicación</t>
  </si>
  <si>
    <t>Fortalecimiento de las capacidades de periodistas y jefes de prensa del sistema para la comunicación de la gestión del riesgo</t>
  </si>
  <si>
    <t>Alianza con institución/fundación de periodismo para el diseño de un módulo de estudio en comunicación y gestión del riesgo</t>
  </si>
  <si>
    <t xml:space="preserve">N° convenios firmados </t>
  </si>
  <si>
    <t>Convenio firmado</t>
  </si>
  <si>
    <t>N° de Documentos producidos y socializados</t>
  </si>
  <si>
    <t xml:space="preserve">Generación de conocimiento sobre el riesgo, las amenazas y la prevención </t>
  </si>
  <si>
    <t>Trabajo con agencia para el diseño de material impreso, radial y audiovisual sobre prevención en 5 procesos que priorice la unidad (1.Lluvía, 2.Seco, 3.Simulacro, 4.Fin de año, 5.Institucional)</t>
  </si>
  <si>
    <t>Piezas de comunicación</t>
  </si>
  <si>
    <t>N° de Piezas de comunicación</t>
  </si>
  <si>
    <t>Amalia Polanco, Luis Manjarrés , DL</t>
  </si>
  <si>
    <t>Videos, productos radiales, documentos, comerciales</t>
  </si>
  <si>
    <t>Administración de las redes sociales</t>
  </si>
  <si>
    <t>Envío de mensajes estratégicos y propaganda de las redes sociales que se encuentren activas</t>
  </si>
  <si>
    <t>N° de Actualizaciones</t>
  </si>
  <si>
    <t>Nicolás Camacho , DL</t>
  </si>
  <si>
    <t>web, redes sociales</t>
  </si>
  <si>
    <t>Actualización de procesos digitales relacionados por aplicaciones móviles</t>
  </si>
  <si>
    <t>N° de Documentos generados</t>
  </si>
  <si>
    <t>Fortalecimiento de indicadores relacionados con los parámetros establecidos por Gobierno en Línea</t>
  </si>
  <si>
    <t>Nicolás Camacho, DL</t>
  </si>
  <si>
    <t>N° de Estrategias implementadas</t>
  </si>
  <si>
    <t>Johanna Rojas, DL</t>
  </si>
  <si>
    <t xml:space="preserve">Clasificación de títulos, compra de software y digitalización </t>
  </si>
  <si>
    <t>Títulos</t>
  </si>
  <si>
    <t>N° de Títulos digitalizados y almacenados</t>
  </si>
  <si>
    <t>Registro de títulos</t>
  </si>
  <si>
    <t xml:space="preserve">Diseño e implementación de estrategias para facilitar procesos de  participación ciudadana. </t>
  </si>
  <si>
    <t>N° de Encuestas diseñadas e implementadas</t>
  </si>
  <si>
    <t>N° de Eventos realizados y N° de asistentes</t>
  </si>
  <si>
    <t>Conservación de la memoria histórica en temas de gestión del riesgo</t>
  </si>
  <si>
    <t>Posicionamiento de la marca en temas de prevención</t>
  </si>
  <si>
    <t>Convenio de asociación con Maloka para presentación de exposición "Conciencia ante el riesgo"</t>
  </si>
  <si>
    <t>Exposición</t>
  </si>
  <si>
    <t>n° de visitantes a la Exposición</t>
  </si>
  <si>
    <t>estadística de ingreso de visitantes</t>
  </si>
  <si>
    <t>Concurso</t>
  </si>
  <si>
    <t>N° de participantes al Concurso</t>
  </si>
  <si>
    <t>Amalia Polanco, Luis Manjarrés , DL, Yineth Pinilla</t>
  </si>
  <si>
    <t>documentos, propuestas, registro</t>
  </si>
  <si>
    <t>N° de Alianzas</t>
  </si>
  <si>
    <t>Amalia Polanco, DL</t>
  </si>
  <si>
    <t>Producción, logística y protocolo de los eventos que requiera la UNGRD (rubro de administrativa)</t>
  </si>
  <si>
    <t>N° de Eventos y participantes</t>
  </si>
  <si>
    <t>Ana Chambueta, DL</t>
  </si>
  <si>
    <t>Generación de procesos para la gestión del conocimiento</t>
  </si>
  <si>
    <t>Manuales</t>
  </si>
  <si>
    <t>N° de Manuales</t>
  </si>
  <si>
    <t>Toda el área</t>
  </si>
  <si>
    <t>documentos</t>
  </si>
  <si>
    <t>Servicios de soporte a las responsabilidades de la oficina asesora de comunicaciones</t>
  </si>
  <si>
    <t>Productor audiovisual</t>
  </si>
  <si>
    <t>Proveedor</t>
  </si>
  <si>
    <t>Diana Londoño</t>
  </si>
  <si>
    <t>NA</t>
  </si>
  <si>
    <t>contrato</t>
  </si>
  <si>
    <t>Equipos de cómputo y video</t>
  </si>
  <si>
    <t>Equipos</t>
  </si>
  <si>
    <t xml:space="preserve">Diana Londoño </t>
  </si>
  <si>
    <t>Impresor</t>
  </si>
  <si>
    <t>Diana Londoño. Luis Manjarrés</t>
  </si>
  <si>
    <t xml:space="preserve">Nelson Hernández </t>
  </si>
  <si>
    <t>Elaboración de  metodología de intervención en el territorio nacional para la promoción de resiliencia.</t>
  </si>
  <si>
    <t>Diseño e impresión de material sobre resiliencia</t>
  </si>
  <si>
    <t>Diseño e Impresión</t>
  </si>
  <si>
    <t>Elaborar insumos técnicos requeridos para el proceso de reglamentación del Art. 42 de la Ley 1523 de 2012, que adelante la UNGRD</t>
  </si>
  <si>
    <t>Elaborar lineamientos técnicos que contribuyan al proceso de transformación del PNC (Decreto 321 de 1999), con la subdirección de manejo de desastres</t>
  </si>
  <si>
    <t>Participar en el proceso de consulta para el documento MAH2</t>
  </si>
  <si>
    <t>Diseñar, desarrollar e implementar un aplicativo para el registro de los avances territoriales en materia de resiliencia (el desarrollo del aplicativo en asocio con la OAPI)</t>
  </si>
  <si>
    <t>Diseñar, desarrollar e implementar un aplicativo para el mapeo de las intervenciones en Reducción del Riesgo de Desastres. (el desarrollo del aplicativo en asocio con la OAPI)</t>
  </si>
  <si>
    <t>Diseñar, desarrollar e implementar un aplicativo para registrar capacidades de búsqueda y rescate en Colombia. (el desarrollo del aplicativo en asocio con la OAPI)</t>
  </si>
  <si>
    <t>Simulacros desarrollados</t>
  </si>
  <si>
    <t>Implementar y liquidar el convenio UNGRD-MINTIC</t>
  </si>
  <si>
    <t>Liquidación</t>
  </si>
  <si>
    <t>% de avance en implementación del convenio.</t>
  </si>
  <si>
    <t>Establecer un convenio para contar con un escenario de capacitación en usar para el SNGRD</t>
  </si>
  <si>
    <t>% Avance del convenio</t>
  </si>
  <si>
    <t>(# de asesorías realizadas / asesorías demandadas ) x 100</t>
  </si>
  <si>
    <t>171/12/2014</t>
  </si>
  <si>
    <t>Seguimiento y cierre de los pilotos desarrollados en el marco del convenio con PNUD N° 81438</t>
  </si>
  <si>
    <t>Promocionado y generados los insumos de reducción del riesgo con enfoque en adaptación a la variabilidad y al cambio climático</t>
  </si>
  <si>
    <t>Documento del convenio firmado</t>
  </si>
  <si>
    <t>Actualización de requerimientos para  Diseñar un Video 3D educativo en contenidos de cambio climático.</t>
  </si>
  <si>
    <t>Elaboración de requerimientos para el diseño e impresión de piezas comunicativas de educación en cambio climático.</t>
  </si>
  <si>
    <t>Jorge Buelvas/Zulma Baron</t>
  </si>
  <si>
    <t>(# de asesorías  realizadas/ # de asesorías solicitadas) x 100</t>
  </si>
  <si>
    <t>Jorge Buelvas/Zulma Liliana Barón Caro</t>
  </si>
  <si>
    <t>Jorge Buelvas/Rosa Niño</t>
  </si>
  <si>
    <t>Implementación de proyectos pilotos, seguimiento y evaluación</t>
  </si>
  <si>
    <t>% de avance en la implementación de proyectos piloto</t>
  </si>
  <si>
    <t xml:space="preserve">Diseñar instrumento de evaluación para viviendas afectadas por  fenómenos de origen natural.
</t>
  </si>
  <si>
    <t xml:space="preserve">Zulma Liliana Barón </t>
  </si>
  <si>
    <t>Adelantadas las acciones ante amenazas naturales específicas (compromisos Conpes y PD)</t>
  </si>
  <si>
    <t xml:space="preserve">Estrategia Nacional de Gestión del Riesgo por Huracán elaborado </t>
  </si>
  <si>
    <t>Municipio</t>
  </si>
  <si>
    <t># municipios apoyados con recursos</t>
  </si>
  <si>
    <t>Plan de Acción para el Volcán Cerro Machín elaborado</t>
  </si>
  <si>
    <t>Reuniones Regionales</t>
  </si>
  <si>
    <t>Entes territoriales</t>
  </si>
  <si>
    <t>NOTAS:</t>
  </si>
  <si>
    <t>Recursos que se tienen de otra vigencia</t>
  </si>
  <si>
    <t>Por confirmar con Jurídica</t>
  </si>
  <si>
    <t>PRESUPUESTO 2014</t>
  </si>
  <si>
    <t>PRESUPUESTO PROYECTOS E INVERSIÓN</t>
  </si>
  <si>
    <t>ACTIVIDADES CON PERESUPUESTO ANTERIOR</t>
  </si>
  <si>
    <t>NO REQUIERE</t>
  </si>
  <si>
    <t>NO REQUIRE</t>
  </si>
  <si>
    <t>FUNCIONAMIETO . UNGRD</t>
  </si>
  <si>
    <t>Definido en Proyecto Inversión</t>
  </si>
  <si>
    <t>Proyectos de AT en Planes territoriales de GRD y estrategias de Respuestas (del Subdirector General)</t>
  </si>
  <si>
    <t>SUBDIRECCION GENERAL - CONTRATACION</t>
  </si>
  <si>
    <t>Desarrollar y consolidar un sistema de gestión contractual</t>
  </si>
  <si>
    <t>Revisar los estudios y documentos previos para la contratación de bienes, servicios y obras en la UNGRD</t>
  </si>
  <si>
    <t xml:space="preserve">Estudios y documentos previos </t>
  </si>
  <si>
    <t>No de estudios y documentos previos revisados</t>
  </si>
  <si>
    <t>documentos con observaciones</t>
  </si>
  <si>
    <t>Revisión mensual</t>
  </si>
  <si>
    <t>No de estudios y documentos previos revisados / No de estudios o documentos para revisión</t>
  </si>
  <si>
    <t>Tiempo promedio de revisión</t>
  </si>
  <si>
    <t xml:space="preserve">Sumatoria del total de días utilizados para dar respuesta revisar estudios y documentos / Sumatoria total de  estudios y documentos </t>
  </si>
  <si>
    <t>registro de entrada y salida de documentos</t>
  </si>
  <si>
    <t>Elaboración de contrato o proyecto de pliego de condiciones</t>
  </si>
  <si>
    <t>Contratos o pliegos</t>
  </si>
  <si>
    <t>No de contratos o pliegos elaborados</t>
  </si>
  <si>
    <t>documento firmado</t>
  </si>
  <si>
    <t>Contratos mensual</t>
  </si>
  <si>
    <t>No de contratos elaborados / No de contratos para elaborar</t>
  </si>
  <si>
    <t>Tiempo promedio de elaboración</t>
  </si>
  <si>
    <t>Sumatoria del total de días utilizados para elaborar contratos o pliegos/ Sumatoria total de contratos y pliegos</t>
  </si>
  <si>
    <t>Aprobar las garantías de los contratos</t>
  </si>
  <si>
    <t>Pólizas</t>
  </si>
  <si>
    <t>No de pólizas aprobadas</t>
  </si>
  <si>
    <t>póliza en el contrato</t>
  </si>
  <si>
    <t>Elaborar las actas de designación de supervisores</t>
  </si>
  <si>
    <t>Actas de designación</t>
  </si>
  <si>
    <t>No de actas de designación elaboradas</t>
  </si>
  <si>
    <t>Revisar las actas de liquidación, de suspensión, de terminación anticipada, de cesión.</t>
  </si>
  <si>
    <t>No de actas revisadas</t>
  </si>
  <si>
    <t>Elaborar prorrogas, adiciones o modificaciones a los contratos</t>
  </si>
  <si>
    <t>Prorrogas, adiciones o modificaciones</t>
  </si>
  <si>
    <t>No de prorrogas, adiciones o modificaciones elaboradas</t>
  </si>
  <si>
    <t>Elaborar pliegos de condiciones definitivos para procesos de licitación, concurso o selección abreviada</t>
  </si>
  <si>
    <t>Pliegos de condiciones definitivos</t>
  </si>
  <si>
    <t>No de pliegos de condiciones definitivos elaboradas</t>
  </si>
  <si>
    <t xml:space="preserve">Elaborar respuestas a las observaciones de los pliegos de condiciones definitivos </t>
  </si>
  <si>
    <t>Respuestas a pliegos</t>
  </si>
  <si>
    <t>No de respuestas a pliegos elaboradas</t>
  </si>
  <si>
    <t>Elaborar las adendas a los pliegos de condiciones</t>
  </si>
  <si>
    <t>Adendas</t>
  </si>
  <si>
    <t>no de adendas elaboradas</t>
  </si>
  <si>
    <t>Realizar audiencias publicas determinadas en la ley para los procesos de selección  asignación tipificación y distribución de riesgos</t>
  </si>
  <si>
    <t>Audiencias publicas</t>
  </si>
  <si>
    <t>No de audiencias publicas realizadas</t>
  </si>
  <si>
    <t>lista de asistencia, convocatoria</t>
  </si>
  <si>
    <t xml:space="preserve">Elaborar actas en desarrollo de los procesos de selección </t>
  </si>
  <si>
    <t xml:space="preserve">Actas en desarrollo de los procesos de selección </t>
  </si>
  <si>
    <t>No de actas en desarrollo de los procesos de selección elaborados</t>
  </si>
  <si>
    <t>Elaborar de actos administrativos en desarrollo de procesos de selección</t>
  </si>
  <si>
    <t>acto administrados</t>
  </si>
  <si>
    <t>No de actos administrativos elaborados</t>
  </si>
  <si>
    <t>Elaborar informes, respuestas a derechos de petición y solicitudes en general al área de contratación</t>
  </si>
  <si>
    <t>Informes, respuestas a derechos de petición y solicitudes</t>
  </si>
  <si>
    <t>No de informes, respuestas a derechos de petición y solicitudes elaborados</t>
  </si>
  <si>
    <t>SUBDIRECCIÓN GENERAL  - TALENTO HUMANO</t>
  </si>
  <si>
    <t>Actualizar el manual de funciones y competencias laborales de la Unidad</t>
  </si>
  <si>
    <t>Resolución</t>
  </si>
  <si>
    <t>DE ACUERDO A LA NECESIDAD</t>
  </si>
  <si>
    <t>FANNY TORRES</t>
  </si>
  <si>
    <t>Ajustar la Comisión de Personal de la Unidad</t>
  </si>
  <si>
    <t xml:space="preserve">Comisión de Personal </t>
  </si>
  <si>
    <t xml:space="preserve">actas </t>
  </si>
  <si>
    <t xml:space="preserve">Elaborar el Plan Anual de Vacantes </t>
  </si>
  <si>
    <t xml:space="preserve">Plan Anual de Vacantes </t>
  </si>
  <si>
    <t>Preparar y elaborar el proyecto anual de presupuesto para amparar los gastos por servicios personales asociados a nómina - 2014</t>
  </si>
  <si>
    <t xml:space="preserve">Proyecto anual de presupuesto </t>
  </si>
  <si>
    <t>LORENA SÁNCHEZ</t>
  </si>
  <si>
    <t>Preparar  la liquidación de la nómina de los empleados de la Unidad, y los pagos por concepto de seguridad social y prestaciones sociales</t>
  </si>
  <si>
    <t xml:space="preserve">Liquidación de nómina </t>
  </si>
  <si>
    <t>Realizar el control mensual a las novedades que afecten el presupuesto de la Unidad (compensatorios, horas extras, licencias, incapacidades , permisos y vacaciones)</t>
  </si>
  <si>
    <t>Control de novedades</t>
  </si>
  <si>
    <t>Realizar el registro de Ausentismo en la base de datos diseñada</t>
  </si>
  <si>
    <t>Registro</t>
  </si>
  <si>
    <t>DE ACUERDO A DEMANDA</t>
  </si>
  <si>
    <t>Afiliación</t>
  </si>
  <si>
    <t xml:space="preserve">DE ACUERDO A DE MANDA </t>
  </si>
  <si>
    <t>Realizar la inscripción de los funcionarios de la UNGRD</t>
  </si>
  <si>
    <t>Inscripción</t>
  </si>
  <si>
    <t>Realizar la inscripción de contratistas de la UNGRD</t>
  </si>
  <si>
    <t>Verificar la actualización de información y documentación de los funcionarios de la UNGRD en el SIGEP.</t>
  </si>
  <si>
    <t xml:space="preserve">hoja de vida actualizada </t>
  </si>
  <si>
    <t>Verificar la actualización de información y documentación de los contratistas de la UNGRD en el SIGEP.</t>
  </si>
  <si>
    <t>Desvincular a los funcionarios y/o contratistas retirados de la entidad</t>
  </si>
  <si>
    <t>Servidor retirado</t>
  </si>
  <si>
    <t>Mantener actualizada la información de la UNGRD en el SIGEP</t>
  </si>
  <si>
    <t>Sistema actualizado</t>
  </si>
  <si>
    <t>PERMANENTE</t>
  </si>
  <si>
    <t>actualizar documentación en el archivo de hojas de vida de los empleados de la Unidad</t>
  </si>
  <si>
    <t>Expedir las certificaciones laborales de funcionarios y exfuncionarios de la Unidad</t>
  </si>
  <si>
    <t xml:space="preserve">certificación de personal </t>
  </si>
  <si>
    <t>GINNA SUAREZ
FANNY TORRES</t>
  </si>
  <si>
    <t>Proyectar certificaciones de insuficiencia o inexistencia  de personal en planta, para efectos de la contratación de prestación de servicios cuando se requiera.</t>
  </si>
  <si>
    <t xml:space="preserve">certificación de insuficiencia o inexistencia  </t>
  </si>
  <si>
    <t xml:space="preserve">Acto administrativo </t>
  </si>
  <si>
    <t>MARITZA HERRERA</t>
  </si>
  <si>
    <t>Elaborar los actos administrativos de desplazamiento,  liquidación de  viáticos y gastos de viaje de los contratistas de la Unidad</t>
  </si>
  <si>
    <t>Registro SIIF</t>
  </si>
  <si>
    <t>LUZ MARINA CENTENO</t>
  </si>
  <si>
    <t>Legalizaciones</t>
  </si>
  <si>
    <t>Resolución de reembolso</t>
  </si>
  <si>
    <t>Resolución de cierre de caja</t>
  </si>
  <si>
    <t>Tiquete emitido</t>
  </si>
  <si>
    <t>DAVID PELAEZ</t>
  </si>
  <si>
    <t>Realizar los trámites para la emisión de tiquete solicitados por los contratistas da la UNGRD</t>
  </si>
  <si>
    <t>Realizar los trámites para la emisión de tiquete solicitados por los contratistas del FNGRD</t>
  </si>
  <si>
    <t>DAVID PELAEZ
FANNY TORRES</t>
  </si>
  <si>
    <t>informe</t>
  </si>
  <si>
    <t>Conformación del Comité de Bienestar, capacitación e Incentivos.</t>
  </si>
  <si>
    <t xml:space="preserve">Comité </t>
  </si>
  <si>
    <t>LINA HERNÁNDEZ</t>
  </si>
  <si>
    <t>Elaborar el diagnóstico de Bienestar Social Laboral</t>
  </si>
  <si>
    <t>Documento de Diagnóstico</t>
  </si>
  <si>
    <t>Elaborar el Plan de Bienestar Social para los funcionarios de la UNGRD</t>
  </si>
  <si>
    <t>Plan de Bienestar Social</t>
  </si>
  <si>
    <t>% de cumplimiento mensual</t>
  </si>
  <si>
    <t>Implementar el Plan de bienestar Social de la UNGRD</t>
  </si>
  <si>
    <t>Actividad</t>
  </si>
  <si>
    <t>Realizar el seguimiento a la ejecución presupuestal</t>
  </si>
  <si>
    <t>Realizar el seguimiento y evaluación de las actividades del Plan de Bienestar Social Laboral</t>
  </si>
  <si>
    <t>Evaluación</t>
  </si>
  <si>
    <t>De acuerdo a ejecución</t>
  </si>
  <si>
    <t xml:space="preserve">Elaborar el informe de cumplimiento de plan de bienestar social laboral </t>
  </si>
  <si>
    <t>Elaborar el diagnóstico de Incentivos</t>
  </si>
  <si>
    <t>LAURA AMADO</t>
  </si>
  <si>
    <t>Elaborar el Plan Anual de Incentivos</t>
  </si>
  <si>
    <t>Plan Anual de Incentivos</t>
  </si>
  <si>
    <t>LAURA AMADO
COMISIÓN DE PERSONAL</t>
  </si>
  <si>
    <t>Implementar el Plan Anual de Incentivos</t>
  </si>
  <si>
    <t>Entrega de incentivos</t>
  </si>
  <si>
    <t>Elaborar el diagnóstico de Capacitación</t>
  </si>
  <si>
    <t>Elaborar el Plan Institucional de Capacitación</t>
  </si>
  <si>
    <t>Plan Institucional de Capacitación</t>
  </si>
  <si>
    <t>Implementar el Plan Institucional de Capacitación</t>
  </si>
  <si>
    <t>Sesión</t>
  </si>
  <si>
    <t>DE ACUERDO A PROGRAMACIÓN</t>
  </si>
  <si>
    <t>Realizar el seguimiento y evaluación de las actividades de capacitación</t>
  </si>
  <si>
    <t>DE ACUERDO A EJECICIÓN</t>
  </si>
  <si>
    <t>Elaborar el Plan Anual de trabajo con ARL</t>
  </si>
  <si>
    <t>Plan de Trabajo</t>
  </si>
  <si>
    <t>CRISTIAN ARÉVALO</t>
  </si>
  <si>
    <t>Elaborar el cronograma de SST</t>
  </si>
  <si>
    <t>Cronograma</t>
  </si>
  <si>
    <t>Acompañamiento y capacitación al COPASO</t>
  </si>
  <si>
    <t>sesión</t>
  </si>
  <si>
    <t>Acompañamiento y capacitación al Brigada de Emergencia</t>
  </si>
  <si>
    <t>Acompañamiento y capacitación al Comité de Convivencia Laboral</t>
  </si>
  <si>
    <t>% de cumplimiento trimestral</t>
  </si>
  <si>
    <t>CRISTIAN ARÉVALO
LAURA AMADO</t>
  </si>
  <si>
    <t>Realizar la Matriz de factores de Riesgo y controles</t>
  </si>
  <si>
    <t>documento terminado</t>
  </si>
  <si>
    <t>Semana de la Seguridad</t>
  </si>
  <si>
    <t>% de cumplimiento según cronograma</t>
  </si>
  <si>
    <t>Formular la Estrategia Nacional de Respuesta (Ley 1523, art 35 y 36)</t>
  </si>
  <si>
    <t>,</t>
  </si>
  <si>
    <t>Realizar el  seguimiento a la Formulación de la Estrategia Nacional de Respuesta a Emergencias</t>
  </si>
  <si>
    <t>Actas e Informe de Gestión vigencia 2014</t>
  </si>
  <si>
    <t>Realizar el seguimiento a la agenda de trabajo establecida para la Comisión Técnica Nacional Asesora para el Manejo de Desastres</t>
  </si>
  <si>
    <t>Formular propuesta de programa en agua y saneamiento</t>
  </si>
  <si>
    <t>propuesta de programa formulado</t>
  </si>
  <si>
    <t>documento de la propuesta de formulación del programa de GR en agua y saneamiento</t>
  </si>
  <si>
    <t>Formular propuesta de programa en Salud y Apoyo Psicosocial</t>
  </si>
  <si>
    <t>documento de la propuesta de formulación del programa de GR en Salud y Apoyo Psicosocial</t>
  </si>
  <si>
    <t>Formular propuesta de programa en Telecomunicaciones</t>
  </si>
  <si>
    <t>documento de la propuesta de formulación del programa de GR en Telecomunicaciones</t>
  </si>
  <si>
    <t>Apoyar la divulgación de la herramienta metodológica para la formulación de los planes de gestión del riesgo de desastres en los servicios de acueducto, alcantarillado y aseo con el Viceministerio de Agua y Saneamiento</t>
  </si>
  <si>
    <t xml:space="preserve">
Foro de Divulgación</t>
  </si>
  <si>
    <t xml:space="preserve">
# de foros</t>
  </si>
  <si>
    <t xml:space="preserve">Cartilla, memorias del foro y listado de asistencia
</t>
  </si>
  <si>
    <t xml:space="preserve">Socializar  la Guía de Sala de Crisis Nacional </t>
  </si>
  <si>
    <t>capacitaciones realizadas</t>
  </si>
  <si>
    <t>Diseñar Instructivo para las Sala de Crisis regionales y locales</t>
  </si>
  <si>
    <t>instructivo diseñado</t>
  </si>
  <si>
    <t>Realizar la prueba piloto de la implementación de la  guía logística</t>
  </si>
  <si>
    <t>Prueba Piloto Realizadas</t>
  </si>
  <si>
    <t>Informe y resultados de la prueba</t>
  </si>
  <si>
    <t>Fortalecimiento del Servicio Básico de Respuesta en Agua y Saneamiento Básico</t>
  </si>
  <si>
    <t xml:space="preserve"> Desarrollar Taller de fortalecimiento para CDGRD y CMGRD en agua y saneamiento</t>
  </si>
  <si>
    <t>Talleres realizados</t>
  </si>
  <si>
    <t>Suscribir convenio para fortalecimiento de la línea de agua y saneamiento</t>
  </si>
  <si>
    <t>Kit adquiridos</t>
  </si>
  <si>
    <t>Fortalecimiento del Servicio Básico de Respuesta en Atención en Salud y Apoyo Psicosocial</t>
  </si>
  <si>
    <t xml:space="preserve"> Realizar Foro Internacional  en atención psicosocial en el manejo de Desastres</t>
  </si>
  <si>
    <t>Foros realizados</t>
  </si>
  <si>
    <t>Fortalecimiento del Servicio Básico de Respuesta en Telecomunicaciones</t>
  </si>
  <si>
    <t>Fortalecer la red VHF - radio enlace IP y HF</t>
  </si>
  <si>
    <t>CDGRD fortalecidos</t>
  </si>
  <si>
    <t xml:space="preserve"># de CDGRD enlazados </t>
  </si>
  <si>
    <t>Adquirir Unidad Móvil de Telecomunicaciones - Carro</t>
  </si>
  <si>
    <t>Unidades Móviles Adquiridos</t>
  </si>
  <si>
    <t>Fortalecer  CITEL - (Sala de Radios UNGRD)</t>
  </si>
  <si>
    <t>Equipos adquiridos</t>
  </si>
  <si>
    <t>Realizar prueba piloto protocolo de Telecomunicaciones</t>
  </si>
  <si>
    <t>Pruebas pilotos realizadas</t>
  </si>
  <si>
    <t>Fortalecimiento del Banco de Materiales para la Recuperación de Infraestructura</t>
  </si>
  <si>
    <t>$ 1.560.000.000</t>
  </si>
  <si>
    <t>Convocar y activar el SNGRD en situación declarada de calamidad pública y/o desastre</t>
  </si>
  <si>
    <t>Convocar y activar la sala de crisis Nacional</t>
  </si>
  <si>
    <t>realizar convocatoria</t>
  </si>
  <si>
    <t>Realizar el seguimiento a los reportes de afectación y atención de emergencias</t>
  </si>
  <si>
    <t>reportes realizados</t>
  </si>
  <si>
    <t>Realizar reporte  porcentual de familias atendidas</t>
  </si>
  <si>
    <t xml:space="preserve">Realizar reporte de familias beneficiadas </t>
  </si>
  <si>
    <t>Realizar reporte de Seguimiento a la apoyo con  AHE</t>
  </si>
  <si>
    <t>reporte realizado</t>
  </si>
  <si>
    <t>Apoyar a las CDGRD y CMGRD con el Banco de Materiales</t>
  </si>
  <si>
    <t>CDGRD y CMGRD, beneficiados</t>
  </si>
  <si>
    <t># Entidades atendidas</t>
  </si>
  <si>
    <t>Realizar el Reporte de seguimiento al Banco de Materiales</t>
  </si>
  <si>
    <t>Reportes realizados</t>
  </si>
  <si>
    <t>Realizar reporte de seguimiento al SIGAT</t>
  </si>
  <si>
    <t>Reporte realizado</t>
  </si>
  <si>
    <t># de informes</t>
  </si>
  <si>
    <t>Realizar seguimiento al apoyo con subsidio de arriendos</t>
  </si>
  <si>
    <t xml:space="preserve">Familias beneficiadas </t>
  </si>
  <si>
    <t>Prestación de Servicio Básico de Respuesta en Salud - Atención Psicosocial</t>
  </si>
  <si>
    <t>Atender en Salud y Apoyo Psicosocial</t>
  </si>
  <si>
    <t>Atenciones prestadas</t>
  </si>
  <si>
    <t>Prestación de Servicio Básico de Respuesta en Agua y Saneamiento Básico</t>
  </si>
  <si>
    <t>Realizar respuesta inmediata en emergencias</t>
  </si>
  <si>
    <t xml:space="preserve">Base de datos </t>
  </si>
  <si>
    <t>Realizar reporte de seguimiento a la respuesta inmediata de la línea agua y saneamiento básico</t>
  </si>
  <si>
    <t>Recuperación Temprana</t>
  </si>
  <si>
    <t>Recuperación para el Desarrollo</t>
  </si>
  <si>
    <t>Realizar transferencia de recursos para apoyar la recuperación</t>
  </si>
  <si>
    <t>transferencias de recursos realizados</t>
  </si>
  <si>
    <t>Implementación y Seguimiento del Plan Anticorrupción</t>
  </si>
  <si>
    <t>Implementar el Plan anticorrupción UNGRD</t>
  </si>
  <si>
    <t>realizar Seguimiento al Mapa de Riesgos anticorrupción</t>
  </si>
  <si>
    <t># reportes realizadas</t>
  </si>
  <si>
    <t>Seguimiento al Mapa de Riesgos  Operacionales</t>
  </si>
  <si>
    <t>Realizar seguimiento al mapa de riesgos operacionales</t>
  </si>
  <si>
    <t xml:space="preserve">EJE </t>
  </si>
  <si>
    <t>B. CONOCIMIENTO DEL RIESGO</t>
  </si>
  <si>
    <t>No.</t>
  </si>
  <si>
    <t>Soporte a la Gestión Institucional</t>
  </si>
  <si>
    <t>Eficiencia administrativa y cero papel</t>
  </si>
  <si>
    <t>Gestión documental- UNGRD</t>
  </si>
  <si>
    <t>Direccionamiento estratégico y control</t>
  </si>
  <si>
    <t>META ACUMULADA A DICIEMBRE</t>
  </si>
  <si>
    <t>LOGRO A DICIEMBRE</t>
  </si>
  <si>
    <t>META ACUMULADA A FEBRERO</t>
  </si>
  <si>
    <t>LOGRO A FEBRERO</t>
  </si>
  <si>
    <t>SEGUIMIENTO 1 - FEBRERO 2014</t>
  </si>
  <si>
    <t>META ACUMULADA A ABRIL</t>
  </si>
  <si>
    <t>LOGRO A ABRIL</t>
  </si>
  <si>
    <t>META ACUMULADA A JUNIO</t>
  </si>
  <si>
    <t>LOGRO A JUNIO</t>
  </si>
  <si>
    <t>META ACUMULADA A AGOSTO</t>
  </si>
  <si>
    <t>LOGRO A AGOSTO</t>
  </si>
  <si>
    <t>LOGRO A OCTUBRE</t>
  </si>
  <si>
    <t>META ACUMULADA A OCTUBRE</t>
  </si>
  <si>
    <t>SEGUIMIENTO 2 - ABRIL 2014</t>
  </si>
  <si>
    <t>SEGUIMIENTO 3 - JUNIO 2014</t>
  </si>
  <si>
    <t>SEGUIMIENTO 4 - AGOSTO 2014</t>
  </si>
  <si>
    <t>SEGUIMIENTO 5 - OCTUBRE 2014</t>
  </si>
  <si>
    <t>SEGUIMIENTO 6 - DICIEMBRE 2014</t>
  </si>
  <si>
    <t>TOTAL LINEA DE ACCION</t>
  </si>
  <si>
    <t xml:space="preserve">GRAN TOTAL EJES DE ACCION </t>
  </si>
  <si>
    <t>TOTAL EJE 1</t>
  </si>
  <si>
    <t>AREA ADMINISTRATIVA</t>
  </si>
  <si>
    <t>C. REDUCCION DEL RIESGO</t>
  </si>
  <si>
    <t>OFICINA ASESORA JURIDICA</t>
  </si>
  <si>
    <t>AREA DE CONTRATACION</t>
  </si>
  <si>
    <t>SUBDIRECCION DE REDUCCION DEL RIESGO</t>
  </si>
  <si>
    <t>DESARROLLO DE ACCIONES PARA EL FORTALECIMIENTO DEL CONOCIMIENTO DEL RIESGO</t>
  </si>
  <si>
    <t>INVESTIGACIÓN, FORMACIÓN Y CAPACITACIÓN EN GESTIÓN DEL RIESGO DE DESASTRES</t>
  </si>
  <si>
    <t>POLÍTICAS ESTRATÉGICAS PARA  FORTALECER LA GESTIÓN DEL RIESGO DE DESASTRES</t>
  </si>
  <si>
    <t>SUBDIRECCION PARA EL CONOCIMIENTO DEL RIESGO</t>
  </si>
  <si>
    <r>
      <t>Incorpor</t>
    </r>
    <r>
      <rPr>
        <sz val="7"/>
        <rFont val="Calibri"/>
        <family val="2"/>
      </rPr>
      <t xml:space="preserve">ados tres (3) </t>
    </r>
    <r>
      <rPr>
        <sz val="7"/>
        <color indexed="8"/>
        <rFont val="Calibri"/>
        <family val="2"/>
      </rPr>
      <t xml:space="preserve">aplicativos de RRD en el SIGRD </t>
    </r>
  </si>
  <si>
    <r>
      <t>Entregada la propuesta de criterios de inversión en reducción y protección financiera de las Subcuentas de Reducción del Riesgo y de Protección Financiera del FNGRD</t>
    </r>
    <r>
      <rPr>
        <sz val="7"/>
        <color indexed="10"/>
        <rFont val="Calibri"/>
        <family val="2"/>
      </rPr>
      <t xml:space="preserve"> </t>
    </r>
    <r>
      <rPr>
        <sz val="7"/>
        <rFont val="Calibri"/>
        <family val="2"/>
      </rPr>
      <t>a la Dirección de la UNGRD</t>
    </r>
  </si>
  <si>
    <t>INTERVENCIÓN PROSPECTIVA DEL RIESGO FRENTE A DESASTRES</t>
  </si>
  <si>
    <t>INTERVENCIÓN CORRECTIVA DEL RIESGO FRENTE A DESASTRES</t>
  </si>
  <si>
    <t xml:space="preserve">PROTECCIÓN FINANCIERA </t>
  </si>
  <si>
    <t>INFRAESTRUCTURA TECNOLOGICA</t>
  </si>
  <si>
    <t>Comunicación de información interna y externa de la ungrd y del sngrd</t>
  </si>
  <si>
    <t>Posicionamiento institucional</t>
  </si>
  <si>
    <t>DESARROLLO DE LAS COMPETENCIAS LABORALES Y MEJORAMIENTO DEL CLIMA LABORAL</t>
  </si>
  <si>
    <t>Seguridad y salud en el trabajo</t>
  </si>
  <si>
    <t>Capacitación</t>
  </si>
  <si>
    <t>Incentivos</t>
  </si>
  <si>
    <t>Bienestar social laboral</t>
  </si>
  <si>
    <t>Tiquetes</t>
  </si>
  <si>
    <t>Viáticos y gastos de viaje</t>
  </si>
  <si>
    <t>Gestión administrativa</t>
  </si>
  <si>
    <t>Sigep</t>
  </si>
  <si>
    <t>Administración de nómina</t>
  </si>
  <si>
    <t>Provisión del talento humano</t>
  </si>
  <si>
    <t>No de actualizaciones al manual de funciones y competencias laborales realizados</t>
  </si>
  <si>
    <t>No de comisiones efectuadas</t>
  </si>
  <si>
    <t>No de reuniones efectuadas</t>
  </si>
  <si>
    <t xml:space="preserve">No. de Plan Anual de Vacantes elaborados </t>
  </si>
  <si>
    <t>No. de anteproyectos de presupuesto elaborados</t>
  </si>
  <si>
    <t>No de Liquidación de la nómina preparadas</t>
  </si>
  <si>
    <t>No.de controles de novedades realizados</t>
  </si>
  <si>
    <t>Archivo de Registro</t>
  </si>
  <si>
    <t xml:space="preserve">Numero de afiliaciones realizadas/numero de contratos suscritos </t>
  </si>
  <si>
    <t>No de funcionarios inscritos/ No de funcionarios de la Unidad</t>
  </si>
  <si>
    <t>No de hojas de vida actualizadas/ No total de hojas de vida de contratistas *100</t>
  </si>
  <si>
    <t>No de hojas de vida actualizadas/ No total de hojas de vida de funcionarios *100</t>
  </si>
  <si>
    <t>GINNA SUÁREZ</t>
  </si>
  <si>
    <t xml:space="preserve">No de actualizaciones   </t>
  </si>
  <si>
    <t>No de hojas de vida actualizadas / No de funcionarios</t>
  </si>
  <si>
    <t>No de certificaciones laborales expedidas</t>
  </si>
  <si>
    <t>No de certificaciones de insuficiencia o inexistencia  proyectadas/No de certificaciones  de insuficiencia o inexistencia solicitadas *100</t>
  </si>
  <si>
    <t>No de actos administrativos elaborados/ No de actos administrativos solicitados *100</t>
  </si>
  <si>
    <t>No. de Legalizaciones</t>
  </si>
  <si>
    <t>No de pagos</t>
  </si>
  <si>
    <t>No de tiquetes emitidos</t>
  </si>
  <si>
    <t xml:space="preserve">Realizar el seguimiento a la ejecución presupuestal de los contratos para tiquetes </t>
  </si>
  <si>
    <t>No. de Comités conformados</t>
  </si>
  <si>
    <t>Informe de diagnostico</t>
  </si>
  <si>
    <t xml:space="preserve">Elaborar el manual de procedimientos administrativos </t>
  </si>
  <si>
    <t>Manual de procedimientos</t>
  </si>
  <si>
    <t xml:space="preserve">Manual </t>
  </si>
  <si>
    <t>Definir el portafolio de productos y servicios de la UNGRD</t>
  </si>
  <si>
    <t>Portafolio de P &amp; S</t>
  </si>
  <si>
    <t xml:space="preserve"> Documento  elaborado</t>
  </si>
  <si>
    <t>01/062014</t>
  </si>
  <si>
    <t>No apoyos realizados</t>
  </si>
  <si>
    <t>SUBDIRECCIÓN GENERAL - INFRAESTRUCTURA TECNOLOGICA</t>
  </si>
  <si>
    <t>ÁREA FINANCIERA</t>
  </si>
  <si>
    <t># reportes realizados</t>
  </si>
  <si>
    <t>Balance mensual 2014</t>
  </si>
  <si>
    <t>Balances Mensuales</t>
  </si>
  <si>
    <t>Balance General 2013</t>
  </si>
  <si>
    <t>Presentar el informe de Información Exógena  distrital a la SHD</t>
  </si>
  <si>
    <t>Acuse de recibido enviado por la SHD</t>
  </si>
  <si>
    <t>Declaración de Retención en la fuente</t>
  </si>
  <si>
    <t>Graciela Ustáriz</t>
  </si>
  <si>
    <t>OFICINA ASESORA DE COMUNICACIONES</t>
  </si>
  <si>
    <t>AREA COOPERACION INTERNACIONAL</t>
  </si>
  <si>
    <t>OFICINA ASESORA DE PLANEACION E INFORMACION</t>
  </si>
  <si>
    <t>AREA DE TALENTO HUMANO</t>
  </si>
  <si>
    <t>Martha Ochoa</t>
  </si>
  <si>
    <t>Wilson Salamanca</t>
  </si>
  <si>
    <t xml:space="preserve"> Paula Contreras, Wilson Salamanca</t>
  </si>
  <si>
    <t>PRESUPUESTO EJECUTADO</t>
  </si>
  <si>
    <t>% PRESUPUESTO EJECUTADO</t>
  </si>
  <si>
    <t>% DE PRESUPUESTO EJECUTADO</t>
  </si>
  <si>
    <t>PD</t>
  </si>
  <si>
    <t>N/A</t>
  </si>
  <si>
    <t>Julieta Brak, Sandra Cantor</t>
  </si>
  <si>
    <t xml:space="preserve">Articulación y coordinación sectorial </t>
  </si>
  <si>
    <t>Formular propuesta de programa en gestión comunitaria y medios de vida</t>
  </si>
  <si>
    <t>documento de la propuesta de formulación del programa de GR en Gestión comunitaria y medios de vida</t>
  </si>
  <si>
    <t>PREPARACIÓN PARA LA RESPUESTA</t>
  </si>
  <si>
    <r>
      <t xml:space="preserve">Otto Nietzen/ </t>
    </r>
    <r>
      <rPr>
        <b/>
        <sz val="10"/>
        <color indexed="23"/>
        <rFont val="Arial"/>
        <family val="2"/>
      </rPr>
      <t>Coronel Luis Piñeros y Daniel Ortiz</t>
    </r>
  </si>
  <si>
    <r>
      <t>Julieta Brak, Sandra Cantor/</t>
    </r>
    <r>
      <rPr>
        <b/>
        <sz val="10"/>
        <color indexed="23"/>
        <rFont val="Arial"/>
        <family val="2"/>
      </rPr>
      <t>Pedro Felipe, Johan David</t>
    </r>
  </si>
  <si>
    <r>
      <t xml:space="preserve">Jorge Jiménez/ </t>
    </r>
    <r>
      <rPr>
        <b/>
        <sz val="10"/>
        <color indexed="23"/>
        <rFont val="Arial"/>
        <family val="2"/>
      </rPr>
      <t>Pedro Felipe, Johan David</t>
    </r>
  </si>
  <si>
    <t>PREPARACIÓN PARA LA RECUPERACIÓN</t>
  </si>
  <si>
    <r>
      <t>Fundación Puentes de la Esperanza</t>
    </r>
    <r>
      <rPr>
        <sz val="10"/>
        <color indexed="23"/>
        <rFont val="Arial"/>
        <family val="2"/>
      </rPr>
      <t>/Pedro Felipe, Johan David</t>
    </r>
  </si>
  <si>
    <t>EJECUCIÓN PARA LA RESPUESTA</t>
  </si>
  <si>
    <r>
      <rPr>
        <b/>
        <sz val="10"/>
        <rFont val="Arial"/>
        <family val="2"/>
      </rPr>
      <t>Jorge Neira/</t>
    </r>
    <r>
      <rPr>
        <sz val="10"/>
        <color indexed="23"/>
        <rFont val="Arial"/>
        <family val="2"/>
      </rPr>
      <t>Pedro Felipe, Johan David</t>
    </r>
  </si>
  <si>
    <r>
      <t>Marysol Murcia/</t>
    </r>
    <r>
      <rPr>
        <sz val="10"/>
        <color indexed="23"/>
        <rFont val="Arial"/>
        <family val="2"/>
      </rPr>
      <t>Pedro Felipe, Johan David</t>
    </r>
  </si>
  <si>
    <t xml:space="preserve">EJECUCIÓN PARA LA RECUPERACIÓN </t>
  </si>
  <si>
    <t>Construir Puentes peatonales de la Esperanza y la Prosperidad UNGRD</t>
  </si>
  <si>
    <t>Fundación Puentes de la Esperanza/Pedro Felipe, Johan David</t>
  </si>
  <si>
    <t xml:space="preserve"> Ejecutar Proyectos para recuperación de medios de vida priorizados en el país</t>
  </si>
  <si>
    <r>
      <t xml:space="preserve"> </t>
    </r>
    <r>
      <rPr>
        <b/>
        <sz val="10"/>
        <rFont val="Arial"/>
        <family val="2"/>
      </rPr>
      <t>Rafael Bolaños/</t>
    </r>
    <r>
      <rPr>
        <sz val="10"/>
        <color indexed="8"/>
        <rFont val="Arial"/>
        <family val="2"/>
      </rPr>
      <t>Pedro Felipe, Johan David</t>
    </r>
  </si>
  <si>
    <t xml:space="preserve">Informe de Gestión </t>
  </si>
  <si>
    <t>informe de Gestión</t>
  </si>
  <si>
    <t># de informes de Gestión</t>
  </si>
  <si>
    <t>Medir la satisfacción de grupos de interés a través de en cuentas de calidad del servicio prestado</t>
  </si>
  <si>
    <t>encuestas</t>
  </si>
  <si>
    <t># de encuestas aplicadas</t>
  </si>
  <si>
    <t>Encuestas</t>
  </si>
  <si>
    <t>resultados evaluación,  satisfacción del cliente</t>
  </si>
  <si>
    <t># informes  de evaluación</t>
  </si>
  <si>
    <t>informe de evaluación</t>
  </si>
  <si>
    <t>xxxx</t>
  </si>
  <si>
    <t>a demanda</t>
  </si>
  <si>
    <t>computadores dado por la DIAN</t>
  </si>
  <si>
    <t>Yinet Pinoilla</t>
  </si>
  <si>
    <t>Se realizo el aplicativo : FIDUSAP</t>
  </si>
  <si>
    <t>Backup realizado mensualmente</t>
  </si>
  <si>
    <t>Se elaboraron los informes y presentaciones correspondientes</t>
  </si>
  <si>
    <t>Se presentaron y elaboraron los estados de cuenta</t>
  </si>
  <si>
    <t>Se atendieron todas la consultas requeridas</t>
  </si>
  <si>
    <t>Se realizaron las copias de seguridad respectivas</t>
  </si>
  <si>
    <t>Se atendieron las consultas requeridas</t>
  </si>
  <si>
    <t>Natalia Cortez</t>
  </si>
  <si>
    <t>Natalia Cortes</t>
  </si>
  <si>
    <t>Retrasos debido a que la junta del 7 de marzo con fideprevisora, se informo que lo elementos adquiridos deben ser revisados por la firma IQUARTIL</t>
  </si>
  <si>
    <t>No de contratos de bienes y servicios publicados</t>
  </si>
  <si>
    <t>se realiza seguimiento mensual de los contratos de bienes y servicios , matriz</t>
  </si>
  <si>
    <t>Se realizó la actualización del Banco de Cooperantes con corte a 28 de febrero del 2014</t>
  </si>
  <si>
    <t xml:space="preserve">EI  I Simulacro Binacional Colombia – Ecuador ante sismo y tsunami se desarrolló los días 6 y 7 de febrero de 2014 con apoyo del Grupo de Cooperación en: el llamamiento internacional, la sala de situación de OCHA, el comité IDRL, los observadores nacionales e internacionales, el establecimiento de comunicaciones y preparativos entre los dos países. </t>
  </si>
  <si>
    <t>pagos realizados durante enero y febrero</t>
  </si>
  <si>
    <t>reporte entregado lunes de cada semana</t>
  </si>
  <si>
    <t>informe realizado</t>
  </si>
  <si>
    <t>Se elaboro balance de enero y febrero</t>
  </si>
  <si>
    <t>Conciliaciones bancarias realizadas</t>
  </si>
  <si>
    <t>Archivos planos elaborados</t>
  </si>
  <si>
    <t>tramites realizados</t>
  </si>
  <si>
    <t>Realización de reuniones de las Comisiones Técnicas Asesoras</t>
  </si>
  <si>
    <t>Realización de reuniones del Comité Nacional para la Reducción del Riesgo</t>
  </si>
  <si>
    <t xml:space="preserve">Elaborar lineamientos y proyectar acto administrativo de adopción: Incorporación de medidas de reducción del riesgo (intervención prospectiva y programas y proyectos) en el ordenamiento territorial y en la  planificación del desarrollo  </t>
  </si>
  <si>
    <t>Apoyar y articular las estrategias de cooperación orientadas hacia la adaptación al cambio climático.</t>
  </si>
  <si>
    <t>Implementación y Seguimiento a los proyectos de adaptación al cambio climático implementados en el marco del concurso generado por la UNGRD.</t>
  </si>
  <si>
    <t>Revisión, ajustes y lanzamiento del II concurso nacional de proyectos de reducción del riesgo con enfoque en adaptación a la variabilidad y el cambio climático.</t>
  </si>
  <si>
    <t xml:space="preserve">Documento </t>
  </si>
  <si>
    <t>Proyecto de circular</t>
  </si>
  <si>
    <t>Rafael Sáenz / Alba Melo</t>
  </si>
  <si>
    <t xml:space="preserve">Proyecto de lineamientos y de acto administrativo </t>
  </si>
  <si>
    <t>Ma Angélica Arenas/Andrea Zapata</t>
  </si>
  <si>
    <t>taller</t>
  </si>
  <si>
    <t>Elizabeth Ortega</t>
  </si>
  <si>
    <t># de seguimientos en proyectos en implementados</t>
  </si>
  <si>
    <t>Registrar,  evaluar y tramitar los proyectos presentados a la SRR en la base de proyectos, de acuerdo con la metodología del banco de proyectos de la Subdirección</t>
  </si>
  <si>
    <t>Gestionar la asistencia económica para las familias afectadas por temporadas de lluvias, ante el área financiera</t>
  </si>
  <si>
    <t xml:space="preserve">Apoyo entidades territoriales  en gestión del riesgo por tsunami </t>
  </si>
  <si>
    <t>Apoyo entidad territorial de municipio en riesgo por avalancha</t>
  </si>
  <si>
    <t>piezas comunicativas en gestión del riesgo frente a huracanes</t>
  </si>
  <si>
    <t>100%</t>
  </si>
  <si>
    <t># de proyectos evaluados/#proyectos radicados en la Subdirección RR</t>
  </si>
  <si>
    <t>informes de supervisión mensual</t>
  </si>
  <si>
    <t># de informes realizados</t>
  </si>
  <si>
    <t>listado de beneficiarios pendientes de pago</t>
  </si>
  <si>
    <t>listado elaborado</t>
  </si>
  <si>
    <t>pagos realizados</t>
  </si>
  <si>
    <t>#pagos gestionados/# de solicitudes recibidas con todos los requisitos</t>
  </si>
  <si>
    <t>municipio</t>
  </si>
  <si>
    <t>piezas</t>
  </si>
  <si>
    <t xml:space="preserve">piezas elaboradas </t>
  </si>
  <si>
    <t>estrategia</t>
  </si>
  <si>
    <t>% de cumplimiento en la elaboración de la estrategia</t>
  </si>
  <si>
    <t>% de cumplimiento en la elaboración</t>
  </si>
  <si>
    <t>Ninguno</t>
  </si>
  <si>
    <t>Sesión conjunta con los otro dos Comités Nacionales (de Conocimiento del Riesgo y de Manejo de Desastres. Presentación del Componente General del PNGRD y de la metodología de trabajo y cronograma para la formulación del Componente Programático.</t>
  </si>
  <si>
    <t>Aun no se ha iniciado a desarrollar este tema.</t>
  </si>
  <si>
    <t>Siguiendo instrucciones de la Dirección General, el proceso de reglamentación de la Ley 1523/12 está coordinado por la Oficina Asesora Jurídica, la Secretaría General y la Subdirección General. Se espera haya un concepto favorable de este comité para la licitación de una consultora que elabore los términos de referencia para el análisis específico de riesgos, medidas de reducción y planes de emergencia y contingencia (artículo 42º).</t>
  </si>
  <si>
    <t>Revisión de la legislación en otros países (como México y Paraguay), que regulan la realización de eventos de asistencia masiva de público.</t>
  </si>
  <si>
    <t>(1) Trabajo conjunto con Subdirección para el Manejo de Desastres y Subdirección General, para definir el proceso de transformación del PNC en instrumentos de planificación como: Estrategia de Respuesta y PNGRD, respectivamente. (2) Reunión del Comité Técnico Nacional para la Prevención de la Contaminación Marina (28/02/2014): Creación de mesa de trabajo, bajo la coordinación del UNGRD, para abordar el tema frente a eventos en costas y mares. (3) Reunión con Ecopetrol (26/02/2014) para estudiar la posibilidad de alinear la "Reunión Anual de Expertos -RANE- 2014" a este proceso de transformación del PNC.</t>
  </si>
  <si>
    <t>No se han tenido al momento requerimientos al respecto.</t>
  </si>
  <si>
    <t>Se generó una aplicación en ArcGis On line, en la cual se encuentran publicados algunos de los proyectos para la resiliencia en Colombia</t>
  </si>
  <si>
    <t>El reto es vincular los proyectos que se encuentran en ejecución para la vigencia 2014 correspondientes a la Subdirección de Reducción del Riesgo</t>
  </si>
  <si>
    <t>Al momento no se han iniciado las coordinaciones respectivas.</t>
  </si>
  <si>
    <t>Elaboración, diseño y publicación del Boletín Informativo Nº 1, correspondiente a Febrero de 2014. Difundido por correo electrónico a más de 100 contactos.</t>
  </si>
  <si>
    <t>Generación de tablas producto del inventario existente, para incorporar al Sistema de información geográfico creado para la SRD</t>
  </si>
  <si>
    <t>Consulta de criterios generales de gestión de riesgo en los proyectos. Acercamiento inicial con MHCP y Fasecolda para revisión del proceso para fortalecimiento del Aseguramiento de los Activos públicos de los territorios. Inicio de redacción de los documentos</t>
  </si>
  <si>
    <t>Identificación de las variables  de reducción del riesgo que incluyen las entidades sectoriales del nivel central.</t>
  </si>
  <si>
    <t xml:space="preserve">Se realizaron talleres programados con corte a febrero (Antioquia, Valle ,Norte de Santander) y se continuó la construcción de los lineamientos conceptuales y metodológicos para la armonización e integración de los PMGRDs con los POTs, en los departamentos asistidos. De la misma forma se establecieron pautas para tener en cuenta en los procesos de revisión de los POTs en virtud de las disposiciones contempladas por la ley 1523 de 2013. Se entregó la presentación borrador que se está construyendo con los procesos de asistencia técnica de la UNGRD y las reuniones de coordinación con las regiones, de forma tal que este material pueda ser discutido y retroalimentado técnicamente en futuros escenarios de asistencia técnica. </t>
  </si>
  <si>
    <t xml:space="preserve">Ninguna </t>
  </si>
  <si>
    <t>Se realizó reunión con la Oficina  Asesora de  Cooperación dela UNGRD para definir el Plan de Acción a desarrollar en la línea de Políticas e instrumentos de planificación con el Cooperante CEPREVE de la UN.</t>
  </si>
  <si>
    <t>Del proyecto ejecutado con ASPROCIG  se reporta avances en la legalización del segundo desembolso y en el reporte de actividades contempladas en el marco del convenio.
Del proyecto con la universidad de pamplona se reporta realizado el primer desembolso.</t>
  </si>
  <si>
    <t>Se han unificado los criterios para la evaluación de proyectos, y se ha ajustado la base de proyectos a las necesidades actuales.</t>
  </si>
  <si>
    <t xml:space="preserve">Se han adelantado dos reuniones de retroalimentación con los profesionales de infraestructura de la UNGRD Proyectos Especiales, para evaluar los insumos para el desarrollo de los instrumentos de evaluación.  </t>
  </si>
  <si>
    <t>Se participó en el evento EKOTECTURA como insumo para la formulación de los proyectos de Bioingeniería.</t>
  </si>
  <si>
    <t>No se han iniciado las coordinaciones pertinentes.</t>
  </si>
  <si>
    <t>Pasado el simulacro en abril se iniciara este trabajo.</t>
  </si>
  <si>
    <t>Documento (texto) preliminar redactado</t>
  </si>
  <si>
    <t>Definida la metodología a emplear en los talleres; definida agenda preliminar del primer taller.</t>
  </si>
  <si>
    <t>Se ha realizado apoyo técnico a Huila y César (virtual). Acompañamiento en la redacción de las Ordenanzas que se proyectaron desde el departamento, para la creación de los Fondos de gestión del riesgo, respectivos.</t>
  </si>
  <si>
    <t>Identificación del producto (Documento borrador de la Estrategia de Protección Financiera, definida por el MHCP), para definir la presentación de la misma en el marco de los Talleres</t>
  </si>
  <si>
    <t>Jorge Bonch</t>
  </si>
  <si>
    <t xml:space="preserve">   </t>
  </si>
  <si>
    <t>PENDIENTE</t>
  </si>
  <si>
    <t>Se realizan seguimiento mensuales a los tableros de control y cada ves que se requiera</t>
  </si>
  <si>
    <t>Se realiza seguimiento a los proyectos dirigidos por la UNGRD mediante los tableros de control</t>
  </si>
  <si>
    <t>Se realizo seguimiento a los recursos de la sub cuenta principal del Fondo</t>
  </si>
  <si>
    <t>Se realizo plan general SIPLAD</t>
  </si>
  <si>
    <t>Se cuenta 78% de registros</t>
  </si>
  <si>
    <t>pendientes por registrar casos especiales por cambios de contrato o funciones</t>
  </si>
  <si>
    <t>reembolsos realizados mensualmente</t>
  </si>
  <si>
    <t xml:space="preserve">realizado </t>
  </si>
  <si>
    <t>Se realizo el plan anual de incentivos</t>
  </si>
  <si>
    <t xml:space="preserve">Se elaboro </t>
  </si>
  <si>
    <t>Se realizo acompañamiento al COPASO</t>
  </si>
  <si>
    <t>realizada la matriz de controles de riesgo</t>
  </si>
  <si>
    <t>100 %de actos administrativos realizados</t>
  </si>
  <si>
    <t>Realizado al 100%</t>
  </si>
  <si>
    <t>seguimiento realizado</t>
  </si>
  <si>
    <t>realizado</t>
  </si>
  <si>
    <t>Se tiene el documento Formato documentos TIC, requerido por la oficina asesora de planeación como instrumento básico de caracterización del producto</t>
  </si>
  <si>
    <t>Inicialmente la OAP, planteó la posibilidad de generar esta aplicación en el módulo que tienen dispuesto para el desarrollo de encuestas. Actualmente se está analizando con William Tovar, el alcance y el dimensionamiento de dicha aplicación para lo cual se planteo una reunión con la OAP para el 10 de Marzo, en donde se espera determinar cual es el tipo de aplicación y empezar a trazar el cronograma para la iniciación de dicho producto</t>
  </si>
  <si>
    <t>Entrega de mapas de categorías y rutas de análisis</t>
  </si>
  <si>
    <t>(Número de actividades de pilotaje realizadoras por sector/Número de actividades de pilotaje proyectadas por sector) x100</t>
  </si>
  <si>
    <t>Se adelanto el 6 y 7 de febrero el simulacro de sismo y tsunami, cumpliéndose de esta manera con este compromiso, se tienen lista así mismo la planificación para en el mes de abril adelantar el segundo simulacro del año, el cual esta dirigido a la zona del Tolima expuesta a erupción del volcán cerro machín, durante el mes de enero y febrero se han adelantado las reuniones de coordinación pertinentes.</t>
  </si>
  <si>
    <t>Apoyar el desarrollo del calendario anual de simulacros (Binacional de sismo y tsunami, Cerro Machín y San Andrés)</t>
  </si>
  <si>
    <t>Se recibió respuesta a la comunicación remitida al departamentos del Tolima, acorde a la cual se ha adelantado el estudio de mercado y se ha iniciado la construcción de los estudios previo para la adquisición de estos equipos.</t>
  </si>
  <si>
    <t>Se han realizado las reuniones de seguimiento pactadas en el cronograma de trabajo ajustado a final del 2013, se ajustaron los documentos de estudios previos de los procesos y se pasaron a revisión del área de contratación, así mismo se adelanto el 100% de las visitas técnicas requeridas para adelantar los procesos administrativos.</t>
  </si>
  <si>
    <t>No se ha adelantado este proceso, por estar en ley de garantías.</t>
  </si>
  <si>
    <t xml:space="preserve">Se cuenta con una matriz en formato Excel de la información entregada por el Ministerio de Vivienda Ciudad y Territorio con más de 97000 registros de la cual se esta realizando la clasificación por temas documentales </t>
  </si>
  <si>
    <t xml:space="preserve">El reto es poder consolidar una matriz de registro de los instrumentos de gestión e incorporación del riesgo y otra matriz de registro para la incorporación de la zonificación de la amenaza, estudios y caracterización del riesgo en los entes territoriales (POMCAS, MUNICIPIOS)
Igualmente </t>
  </si>
  <si>
    <t xml:space="preserve">Realizar talleres regionales de capacitación y asesoría  para la incorporación y articulación de la  GR en los instrumentos departamentales y municipales de ordenamiento territorial. </t>
  </si>
  <si>
    <t>Rafael Sáenz / Iván Caicedo</t>
  </si>
  <si>
    <t>Rafael Sáenz / Alba Melo /Claudia Cante/ Iván Caicedo.</t>
  </si>
  <si>
    <r>
      <t>Conforme demanda se realizo asesoría técnica, acompañamiento y seguimiento en gestión del riesgo aplicada a instrumentos de Ordenamiento Territorial a los siguientes municipios priorizados:
1</t>
    </r>
    <r>
      <rPr>
        <b/>
        <sz val="8"/>
        <color indexed="9"/>
        <rFont val="Arial"/>
        <family val="2"/>
      </rPr>
      <t xml:space="preserve">. Convenio con Municipio de Florida – Nariño </t>
    </r>
    <r>
      <rPr>
        <sz val="8"/>
        <color indexed="9"/>
        <rFont val="Arial"/>
        <family val="2"/>
      </rPr>
      <t>cuyo objeto es  elaboración del  Esquema de Ordenamiento Territorial – EOT: Seguimiento a la contratación de equipo consultor a contratar por el Municipio.  (Recursos 2013) 
2.</t>
    </r>
    <r>
      <rPr>
        <b/>
        <sz val="8"/>
        <color indexed="9"/>
        <rFont val="Arial"/>
        <family val="2"/>
      </rPr>
      <t>Convenio  con MDN-DIMAR</t>
    </r>
    <r>
      <rPr>
        <sz val="8"/>
        <color indexed="9"/>
        <rFont val="Arial"/>
        <family val="2"/>
      </rPr>
      <t xml:space="preserve">  cuyo objeto es   elaboración de estudios de amenaza por Tsunami para Municipios de Tumaco y Buenaventura 
Actividades especificas:  Firma acta de inicio,  Formalización del grupo de supervisores  y el comité  de coordinación por parte de las dos entidades.(Recursos 2013) 
</t>
    </r>
    <r>
      <rPr>
        <b/>
        <sz val="8"/>
        <color indexed="9"/>
        <rFont val="Arial"/>
        <family val="2"/>
      </rPr>
      <t xml:space="preserve">3. Convenio en el marco del Plan San Andrés </t>
    </r>
    <r>
      <rPr>
        <sz val="8"/>
        <color indexed="9"/>
        <rFont val="Arial"/>
        <family val="2"/>
      </rPr>
      <t>cuyo objeto es elaboración de insumos para el Ordenamiento Territorial de Archipiélago de San Andrés ( en este convenio participan  9 entidades nacionales)- Actividades especificas: 1.  Asistencia al segundo comité técnico de entidades que apoyan el convenio,  2. En coordinación con MVCT  se presto asistencia técnica  para el  desarrollo de documentos   de balance de información del departamento respecto a  estudios, sobre gestión del riesgo  y el desarrollo del documento de seguimiento y evaluación del proceso de gestión  del riesgo en el marco del POT de San Andrés y el EOT de Santa Catalina.</t>
    </r>
  </si>
  <si>
    <t xml:space="preserve">Esta meta se cumple por demanda o solicitud de municipios 2014: Popayán, Villa Rica,  Guayabetal, Gramalote. 
Adicionalmente el continuo de actividades Plan de Acción  2013 que continúan en 2014: 1. EOT La Florida, 2  Estudio de amenaza por inundación  por Tsunami  para Tumaco y Buenaventura.
Y en continuo de demandas institucionales 2013:  1. Convenio Plan San Andrés: Insumos para POT San Andrés, 2. Mesa PGN Quebrada Negra; 3. Mesa Intersectorial Utica, 4. Compromisos APP 2013 Municipio  Barranco de Loba , 5. Solicitud apoyo Municipios de Surata y Pasto. </t>
  </si>
  <si>
    <r>
      <t xml:space="preserve">Realizar documento que presente el diagnóstico y recomendaciones incorporación de la determinante de Gestión del  Riesgo en los POT y en los Planes de Desarrollo (procesos de reducción y conocimiento) en muestreo de municipios priorizados 
</t>
    </r>
    <r>
      <rPr>
        <sz val="7"/>
        <color indexed="10"/>
        <rFont val="Calibri"/>
        <family val="2"/>
      </rPr>
      <t xml:space="preserve"> </t>
    </r>
  </si>
  <si>
    <t>% de cumplimiento en la realización del documento
 ( se reportara la gestión precontractual como parte de los porcentajes de avance de la actividad )</t>
  </si>
  <si>
    <t>Rafael Sáenz / Claudia  Cante</t>
  </si>
  <si>
    <t xml:space="preserve">Se está adelantando la recopilación de información de municipios a través del creación de Matriz de Registro de Seguimiento para la incorporación de la GRD- RR en  Planes de Ordenamiento Territorial a nivel municipal y el registro para la  incorporación de la zonificación de la amenaza, en articulación con estudios y caracterización del riesgo en otros instrumentos para esos entes territoriales  o ámbitos de cobertura (CARs -POMCAS, MUNICIPIOS - PMGRD y PDM) Esta actividad previa permitirá priorizar los municipios de muestreo
</t>
  </si>
  <si>
    <t>Una vez adelantada la priorización de municipios que soportan el diagnostico se proceder a contratar esta actividad en el segundo semestre.</t>
  </si>
  <si>
    <t>Proyectar circular que contenga un protocolo de aplicación sobre competencias  y aplicación de la reglas de concurrencia, precaución y subsidiariedad  para la gestión del riesgo de las entidades miembros del sistema en el Ordenamiento Territorial,  la Ordenación Ambiental y la planeación del desarrollo (reglamentación art 31/1523)</t>
  </si>
  <si>
    <t>Se tiene a febrero de 2014 el marco conceptual de competencias interinstitucionales y la identificación de las entidades con incidencia o participación en la gestión del riesgo.  El cronograma de trabajo planteado para el cumplimiento de esta meta corresponde al desarrollo de la Circular en el mes de abril y su discusión con la Subdirección General, para remitirla a revisión de la Dirección Jurídica en el mes de mayo del presente año.</t>
  </si>
  <si>
    <r>
      <t xml:space="preserve">Elaborar </t>
    </r>
    <r>
      <rPr>
        <b/>
        <sz val="7"/>
        <color indexed="8"/>
        <rFont val="Calibri"/>
        <family val="2"/>
      </rPr>
      <t xml:space="preserve">documento borrador de </t>
    </r>
    <r>
      <rPr>
        <sz val="7"/>
        <color indexed="8"/>
        <rFont val="Calibri"/>
        <family val="2"/>
      </rPr>
      <t xml:space="preserve">  Guía compilatoria de Incorporación de Riesgo en  los Instrumentos de Ordenamiento Territorial, Ordenación Ambiental y Planeación del Desarrollo 
 (debe incluir proceso de seguimiento a las determinantes), articulada con la variabilidad y adaptación al cambio climático</t>
    </r>
  </si>
  <si>
    <t>% de cumplimiento en elaboración de la guía
 ( se reportara la gestión precontractual como parte de los porcentajes de avance de la actividad )</t>
  </si>
  <si>
    <t xml:space="preserve">Rafael Sáenz / Alexandra Ramírez </t>
  </si>
  <si>
    <t>A febrero de 2014 se tiene el documento marco conceptual de la gestión prospectiva del riesgo, el cual es el primer insumo para el desarrollo de los lineamientos.  El cronograma de trabajo para esta meta se proyecta así: abril y mayo elaboración proyecto de lineamientos, junio discusión con la Subdirección de Conocimiento y la Subdirección General, para su remisión  y discusión con la Dirección Jurídica en el mes de julio del presente año. 
Se revisaron y elaboraron los requerimientos de ajuste a los tres capítulos que constituyen la base de trabajo, así como a una matriz de instrumentos normativos de planeamiento territorial y ambiental en relación con la Gestión del Riesgo. Esta es una labor de todo el equipo, por lo tanto cada documento contiene comentarios para su ajuste por parte de cada integrante del equipo.  
Propongo : A febrero de 2014 se revisaron y elaboraron los requerimientos de ajuste a los tres capítulos del documento marco conceptual de la gestión prospectiva del riesgo, el cual es un en desarrollo  base  para el desarrollo de los lineamientos  , así como a una matriz de instrumentos normativos de planeamiento territorial y ambiental en relación con la Gestión del Riesgo</t>
  </si>
  <si>
    <t>El cumplimiento de esta meta depende de las definiciones técnicas y jurídicas que se hagan en la reglamentación del artículo 189 del Decreto 019 de 2012, cuya reglamentación esta siendo trabajada en conjunto por la UNGRD. Subdirección General, Subdirecciones de Conocimiento y Reducción con el Ministerio de Vivienda, Ciudad y Territorio y MADS, trabajo que se viene haciendo desde el año pasado y se proyecta concluir con un proyecto de decreto concertado por las tres  entidades en el mes de marzo de 2014, y que hace parte  de metas de Plan de Acción SRR 2013  que continúan en 2014.</t>
  </si>
  <si>
    <t>Apoyar técnicamente la elaboración de  las bases conceptuales para la aplicación de la Política del Sistema Nacional para la Gestión del Riesgo de Desastres, SNGRD,  en la temática de variabilidad climática y de cambio climático.</t>
  </si>
  <si>
    <t>Andrea Zapata/ ma Angélica arenas</t>
  </si>
  <si>
    <t xml:space="preserve">Se han realizado reuniones mensuales de seguimiento a actividades programadas en el marco de la formulación del PNACC entre las cuales se encuentran:
1. Cometarios y observaciones al documento técnico del borrador del PNACC.
2. Generación de documento comparativo entre la hoja de ruta y el documento borrador del PNACC.
3. Documento de reformulación de los objetivos, alcance, enfoques y responsabilidades del grupo coordinador del PNACC (DNP, MADS, IDEAM Y UNGRD).
4.  Realización de documento comparativo entre el documento borrador del PNACC y el componente general de PNGRD.
5. Generación de comentarios y observaciones a los documentos de análisis de vulnerabilidad de los sectores (energía, transporte y agricultura)
</t>
  </si>
  <si>
    <t>#de talleres de socialización</t>
  </si>
  <si>
    <t>Ma Angélica Arenas</t>
  </si>
  <si>
    <t># de proyectos recibidos técnicamente/# de proyectos</t>
  </si>
  <si>
    <t>El piloto de adaptación correspondiente a escuela flotante se recibió técnicamente del PNUD, según acta del 13 de febrero  de 2014, y así mismo se procedió con la entrega al Municipio de Chimichanga y al rector de la escuela nuestra señora del Carmen del corregimiento de Empegue, según acta de fecha del 13 de febrero.
El piloto de adaptación correspondiente a casa bioclimática  fue recibida del PNUD de manera oficial el día 17 de Enero de 2014, el día  5 de marzo se envió acta de definición y aprobación de uso y de entrega formal para firma de PNUD y posterior  firma de recibido oficial de CORALINA.</t>
  </si>
  <si>
    <t>Cofinanciación de  proyectos de reducción del riesgo  y adaptación a la variabilidad y el cambio climático</t>
  </si>
  <si>
    <t>Elizabeth Ortega/ Ma Angélica Arenas</t>
  </si>
  <si>
    <t># de insumos de visibilizarían  generados</t>
  </si>
  <si>
    <t>Elizabeth Ortega/Andrea Zapata/ Ma Angélica Arenas</t>
  </si>
  <si>
    <t>Actualización de requerimientos para el diseño y programación de un juego digital relacionado con el cambio climático</t>
  </si>
  <si>
    <t>% de avance en la elaboración del documento</t>
  </si>
  <si>
    <t>Andrea Zapata/ Ma Angélica Arenas</t>
  </si>
  <si>
    <t>Diseñar la propuesta metodológica de formulación, evaluación, priorización y financiación de proyectos de reducción del riesgo de desastres</t>
  </si>
  <si>
    <t>Se realizó una mesa de trabajo para determinar el procedimiento para evaluación de proyectos, y se cuenta con un primer borrador de la propuesta metodológica en las estepas de formulación y evolución de proyectos.</t>
  </si>
  <si>
    <t>A finales del año 2013 se contaba con un acumulado de 448 proyectos sin evaluar, durante el 2013 se han evaluado 105, se están evaluando de acuerdo a las capacidades y necesidades de la UNGRD.</t>
  </si>
  <si>
    <t>100% de proyectos en ejecución de la SRR con gestión  y seguimiento</t>
  </si>
  <si>
    <t>En el proceso se requiere tener adelantada la etapa anterior que es la evolución, priorización y financiación de proyectos la cual se ha adelantado pero no se encuentra completamente terminada.</t>
  </si>
  <si>
    <t>Se hizo una priorización de las gestiones de seguimientos requeridos en los convenios, y se esta realizando los informes de los convenios que requieren atención jurídica con el fin de tomar las medidas pertinentes.</t>
  </si>
  <si>
    <t xml:space="preserve">Se ha bridado asesoría al CDGRD de Huila Luis Antonio Bahamon, y a los CMDRGD de Pereira Érica Hoyos y San Vicente de Chucuri Luis Ramírez </t>
  </si>
  <si>
    <t>Se realizo la elaboración del primer borrador el cual se encuentra listo para revisión y hacer los ajustes pertinentes.</t>
  </si>
  <si>
    <t>Concertación  de lineamientos técnicos y/o propuesta de ajuste de instrumentos de planeación, gestión y financiación para la intervención de asentamientos en riesgo, en coordinación con las autoridades ambientales, de planeación y gestión y los entes sectoriales competentes</t>
  </si>
  <si>
    <t>Se ha realizado la identificación de beneficiarios de 15 Municipios a los cuales se les ha enviado la información para que se proceda a realizar la revisión pertinente e identificación de los beneficiarios que según cruce de base de datos que se realiza por parte de la Coordinación del Apoyo fueron hallados pero es necesario la validación por parte del municipio (En los Formatos que tiene establecidos la UNGRD).</t>
  </si>
  <si>
    <t>Se presentaron algunos inconvenientes al realizar el cruce de información ya que la base de datos de pagos que es enviada por la Fidruprevisora presentaba una serie de inconsistencias y al cruzar los datos se tuvo que realizar una depuración que demandado una mayor cantidad de tiempo en algunos municipios y por esto a la fecha aun faltan varios municipios por realizar el envió de la información. En 4 de los municipios que ya han revisado la información que envió la UNGRD no se han podido localizar un gran numero de personas lo cual retrasaría el proceso del Cierre Final en el municipio.</t>
  </si>
  <si>
    <t>Se han ejecutado un total de 280 pagos, 277 pagos por $1,500,000 y 3 pagos por reconocimiento de $100000, cabe señalar que un porcentaje del 16% de los pagos se han realizado en la Ciudad de Bogotá y Corresponden a pagos por tutela de accionantes que si bien no cumplen con las condiciones establecidas por las Resoluciones 074 de 2011 y 002 de 2012, los Jueces de los diferentes Juzgados le ordenan que la UNGRD realice el correspondiente pago. Para un total de $415,800,000</t>
  </si>
  <si>
    <t>Es importante aclarar que el tramite de las entregas de dichos pagos al Área financiera se ha demorado, tanto en dicha dependencia de la UNGRD, como en la fiduprevisora y el desembolso como tal en el Banco Agrario, ocasionando que los beneficiarios del pago de la Asistencia Humanitaria en muchas ocasiones se molesten por que no existen unos tiempos determinados correctos para que el giro se haga efectivo.</t>
  </si>
  <si>
    <t>El documento como tal aun no se ha empezado a elaborar en si, pero se ha venido consolidando una serie de anotaciones las cuales son un aporte importante para la consolidación del documento.</t>
  </si>
  <si>
    <t>Por el desarrollo de otras actividades afines al proyecto no se ha podido adelantar la elaboración del Documento.</t>
  </si>
  <si>
    <t>Se han identificado las líneas de apoyo a los municipios, esta pendiente completar el diagnostico local para determinar cantidades y ubicación exacta.</t>
  </si>
  <si>
    <t>Esta pendiente adelantar la visita técnica por parte del ingeniero para entrar en proceso de evaluación y la posible implementación del sistema mas apropiado.</t>
  </si>
  <si>
    <t>Se determinaron las piezas a desarrollar y contenidos, se tiene pendiente el envió a diseño para poder avanzar en el desarrollo.</t>
  </si>
  <si>
    <t>Apoyo entidad territorial de municipio en riesgo volcánico</t>
  </si>
  <si>
    <t>Se adelanto visita al municipio para la revisión de los equipos a adquirir, dado que faltaba información al respecto, se están adelantando los estudios previos y estudio de mercado, para ser pasados a revisión del área jurídica y de contratación.</t>
  </si>
  <si>
    <t xml:space="preserve">Se recibió el diagnostico del municipio de belalcazar sobre el estado del SAT, esta pendiente realizar una visita del técnico a las zonas para concretar los equipos a adquirir. </t>
  </si>
  <si>
    <t>Brindar apoyo técnico para la creación o fortalecimiento de los fondos de GRD</t>
  </si>
  <si>
    <t>Números de municipios y departamentos monitoreados</t>
  </si>
  <si>
    <t>Se monitoreo la creación del Fondo de gestión del riesgo en 60 entidades territoriales.</t>
  </si>
  <si>
    <t>• Definición de mecanismos de retención intencional y transferencias del riesgo</t>
  </si>
  <si>
    <t>Actividades realizadas:
- Revisión normativa, productos consultoría PNGRD 
- Identificación probables metodologías: matriz de marco lógico,  matriz de vestir, cadena de valor (DNP)
- Revisión Agendas sectoriales (DNP)
- Reuniones de coordinación con el Subdirector general y el equipo de trabajo: 4
Productos elaborados
- Matriz de análisis de metas y estrategias propuestas por el PNGRD en relación con la subdirección de Reducción del Riesgo
- Mapa de instituciones de nivel nacional, con las cuales hay temas y acciones conjuntas en la Subdirección de Reducción del Riesgo</t>
  </si>
  <si>
    <t>Comisión Técnica Nacional Asesora de Riesgos Tecnológicos -CNARIT (21/01/2014 y 20/02/2014): Formalización de las designaciones de representantes de entidades miembros; formulación de la agenda de trabajo para 2014.
Comisión Técnica Aseara para la Reducción del Riesgo de Desastres (28/01/2014 y 19/02/2014): Formalización de las designaciones de representantes de entidades miembros; formulación de la agenda de trabajo para 2014.</t>
  </si>
  <si>
    <t>Diseñar los criterios técnicos de avance de los territorios  hacia la resiliencia y su seguimiento.</t>
  </si>
  <si>
    <t>Se han elaborado los términos de referencia de la estrategia de trabajo del tema, los cuales han sido remitidos a la subdirección y demás coordinaciones para sus observaciones, así mismo han sido remitidos al subdirector general para su concepto.</t>
  </si>
  <si>
    <t>Se ha iniciado el desarrollo de la estrategia, la cual ha sido socializada con el equipo de consultores en terreno, incluida en esta las herramientas de apoyo como línea de base.</t>
  </si>
  <si>
    <t xml:space="preserve">Se ha identificado los parámetros generales de la campaña, así mismo se avanzo en la planificación de la actividad. </t>
  </si>
  <si>
    <t>Se esta trabajando en el proceso de planificación metodológica de la actividad, la cual se realizaría en conjunto con la oficina de cooperación de la subdirección y la coordinación sectorial de la subdirección.</t>
  </si>
  <si>
    <t>Se consideró realizar su iniciación posteriormente al desarrollo de la aplicación de búsqueda y rescate</t>
  </si>
  <si>
    <t>Identificación y priorización de escenarios de riesgos</t>
  </si>
  <si>
    <t>línea base (diagnóstico) para la caracterización de escenarios de riesgo a nivel nacional para eventos priorizados.</t>
  </si>
  <si>
    <t>Reportan que aun no les han autorizado el presupuesto para plan de acción por parte de las directivas, pendiente aprobación para realización de avances en las actividades</t>
  </si>
  <si>
    <t>Propuesta de lineamientos para la reglamentación de la subcuenta de conocimiento del FNGRD (Art. 51) y Estructuración de un Banco de Proyectos</t>
  </si>
  <si>
    <t>Generación de insumos para la promoción de políticas para la gestión del riesgo</t>
  </si>
  <si>
    <t>Seguimiento a estudios en ejecución</t>
  </si>
  <si>
    <t>Identificación de necesidades estratégicas de Información  en Gestión del Riesgo</t>
  </si>
  <si>
    <t>Alberto Granes, Gladys Puerto</t>
  </si>
  <si>
    <t>Prof. Nuevo
Julio González
Pilar García</t>
  </si>
  <si>
    <t xml:space="preserve">Lineamientos para incorporar la Gestión del Riesgo en el fortalecimiento de la Gobernabilidad </t>
  </si>
  <si>
    <t>Divulgación de la cartilla y socialización de la metodología para el monitoreo comunitario por movimientos en masa</t>
  </si>
  <si>
    <t>Alberto Granes y Angélica Céspedes</t>
  </si>
  <si>
    <t>Julio González</t>
  </si>
  <si>
    <t>Julio González y Alberto Granes</t>
  </si>
  <si>
    <t>Alberto Granes</t>
  </si>
  <si>
    <t xml:space="preserve">Lineamientos para la elaboración de una estrategia de investigación en gestión del riesgo </t>
  </si>
  <si>
    <t>Coordinar la formulación, seguimiento y evaluación del componente de conocimiento en el Plan Nacional</t>
  </si>
  <si>
    <t>• Articulación de los Comités Nacionales, , Articulación inter e interinstitucional</t>
  </si>
  <si>
    <t>Comité Nacional para el Conocimiento del Riesgo</t>
  </si>
  <si>
    <t>Comisión permanente de educación en gestión del riesgo</t>
  </si>
  <si>
    <t>Se elaboro la primera vercion del plan de acción 2014</t>
  </si>
  <si>
    <t>Se realizo seguimiento 1 PA 2014 y se publico en  la pagina web de la entidad</t>
  </si>
  <si>
    <t>Apoyar a la ejecución del proceso de formulación del componente programático PNGRD</t>
  </si>
  <si>
    <t>Documento guía</t>
  </si>
  <si>
    <t>Se dio apoyo a la sub dirección general en los temas pertinentes al componente programático</t>
  </si>
  <si>
    <t>Se contrato profesional especializado para operatividad de SIGPAD (Giovanny Flores - contrato  31 - 2014</t>
  </si>
  <si>
    <t>Se  Realizaron los seguimientos pertinentes a la ejecución financiera del FNGRD</t>
  </si>
  <si>
    <t xml:space="preserve"> Jessica Giraldo</t>
  </si>
  <si>
    <t>Realizar la supervisión al contrato de consultoría para la implementación del SIPLAG</t>
  </si>
  <si>
    <t>Certificado de satisfacción</t>
  </si>
  <si>
    <t>No de certificaciones</t>
  </si>
  <si>
    <t>Elaborar el plan general del proyecto para la implementación del SIPLAG</t>
  </si>
  <si>
    <t>Plan General Elaborado y aprobado</t>
  </si>
  <si>
    <t>Elaborar la caracterización de Procesos y Documentación de procedimientos</t>
  </si>
  <si>
    <t>Caracterizaciones</t>
  </si>
  <si>
    <t>N de caracterizaciones de procesos</t>
  </si>
  <si>
    <t>Elaborar el plan de implementación de documentos del SIPLAG</t>
  </si>
  <si>
    <t>Plan de implementación</t>
  </si>
  <si>
    <t>Elaborar el plan de Evaluación del SIPLAG</t>
  </si>
  <si>
    <t>Plan de Evaluación</t>
  </si>
  <si>
    <t>Plan de evaluación</t>
  </si>
  <si>
    <t>gestión de calidad</t>
  </si>
  <si>
    <t>Apoyar y realizar acompañamiento al sistema integrado de planeación y gestión conforme a los requisitos exigidos por la entidad</t>
  </si>
  <si>
    <t>Administración herramienta tecnológica para el manejo de la correspondencia</t>
  </si>
  <si>
    <t>Se elaboro la programación presupuestal de la UNGRD</t>
  </si>
  <si>
    <t>Se elaboro seguimientos de ejecución semanal y  se envió a la Dirección General</t>
  </si>
  <si>
    <t>Se realizaron los reportes de ejecución presupuestal a MHCP y se enviaron para análisis general</t>
  </si>
  <si>
    <t>Se realizo seguimiento plan estratégico</t>
  </si>
  <si>
    <t xml:space="preserve">Demoras por arreglos locativos presenta retrasos </t>
  </si>
  <si>
    <t>Actualización de bases de datos de jefe de prensa de sistema, diagnostico de relacionamiento con la Unidad</t>
  </si>
  <si>
    <t>se actualizaron 233 veces las redes sociales, entre twitter, Facebook YouTube</t>
  </si>
  <si>
    <t>Apoyo a las estrategias de Gobierno en Línea desde lo que compete a la página web y redes</t>
  </si>
  <si>
    <t>Se realizaron el ABC de periodista, manual de manejo de redes sociales y manual de comunicación en emergencia</t>
  </si>
  <si>
    <t>Envío de comunicaciones o momentos de encuentro para generar un espacio de debate con sector privado frente a su responsabilidad con la gestión del riesgo</t>
  </si>
  <si>
    <t>Encuesta, estadísticas de participación, documento</t>
  </si>
  <si>
    <t>se firmo acta de inicio se dará desembolso en el mes de marzo</t>
  </si>
  <si>
    <t>Producción de momentos de recordación sobre temáticas de gestión del riesgo</t>
  </si>
  <si>
    <t>23 eventos de carácter interno con 386 asistentes y 12 externos con 723 personas</t>
  </si>
  <si>
    <t>no requirió recursos</t>
  </si>
  <si>
    <t>Acompañamiento talento humano realización del día de la mujer, piezas graficas de comportamiento en la nueva sede</t>
  </si>
  <si>
    <t>Motivación para nuevos empleados y contratistas</t>
  </si>
  <si>
    <t>Se realizo grabación , esta en proceso de edición y efectos</t>
  </si>
  <si>
    <t>fortalecimiento y posicionamiento de la imagen institucional</t>
  </si>
  <si>
    <t>Revocan y actualización del manual de imagen corporativo</t>
  </si>
  <si>
    <t>Luis Carlos Manjarrez</t>
  </si>
  <si>
    <t>N° de Boletines socializados</t>
  </si>
  <si>
    <t>Se realizo el primer boletín interno: unidad exprés</t>
  </si>
  <si>
    <t>mejora de los canales de comunicación con el sistema</t>
  </si>
  <si>
    <t>Producción boletín</t>
  </si>
  <si>
    <t>boletín</t>
  </si>
  <si>
    <t>Jennifer Wilchez/Nuevo Comunicador , DL</t>
  </si>
  <si>
    <t>Actualización de base de datos interna, externa del sistema de medios de de comunicación</t>
  </si>
  <si>
    <t>Santiago Núñez</t>
  </si>
  <si>
    <t>Nicolás Segura</t>
  </si>
  <si>
    <t xml:space="preserve">Reuniones comité IDRL: 2
Reunión con el Servicio Geológico Colombiano para intercambio de información, conexión y accesos a los servicios geográficos.
Reunión con Min Ambiente, INVIMA, Min Salud para la entrega del material del equipo de Colombia en la Misión de la OCDE en Paris.
Reunión Proyecto Mesoamérica con el IGAC
Reunión de alto nivel para el programa International  Chárter Space and mejor desastres con IDEAM
Reunión con el Fondo de Adaptación para definir recursos de donación Drummond.
Reunión entre la UNGRD, el IDEAM y GEO como un primer acercamiento para el programa GEOSS.
</t>
  </si>
  <si>
    <t>Realizar y apoyar la implementación de un plan de acción, cronograma, y/o términos de referencia para la operativización de los convenios de cooperación</t>
  </si>
  <si>
    <t xml:space="preserve">Oxfam y UNISDR: Solicitud de tiquete aéreo México-Bogotá-México para que un experto viniera al país a realizar un taller de protección financiera
OFDA: Solicitud de Intercambio de Experiencias en Centros de Operaciones en Emergencia
</t>
  </si>
  <si>
    <t>Identificar y consolidar  buenas prácticas y experiencias exitosas en GDR para ser sistematizadas.</t>
  </si>
  <si>
    <t>Reuniones de formulación y/o seguimiento a los planes de Acción 2014 y establecimiento de mecanismo de cooperación: PMA, USAID-OFDA, OCHA-OIM, APC, MER, GEM, LWR, Socios DIPECHO, CCS, OXFAM, ANDI .</t>
  </si>
  <si>
    <t>Apoyar el desarrollo de una reunión de socios común UNGRD- USAID/OFDA/LAC en el Marco del MDE Firmado</t>
  </si>
  <si>
    <t>Reunión de Socios</t>
  </si>
  <si>
    <t>Representar a la UNGRD en las Reuniones de la Autoridad Nacional para la Prohibición de Armas Qumicas.ANPROAQ</t>
  </si>
  <si>
    <t>Informes de reunión, lista de asistencia e informe de compromisos por parte de la Unidad</t>
  </si>
  <si>
    <t>Representar a la UNGRD en las Reuniones de la Autoridad Nacional para la Prohibición de Armas Biológicas</t>
  </si>
  <si>
    <t>6 y 7 de marzo reunión en cancillería. Asistieron Nicolás Segura y Luis Ignacio Muñoz</t>
  </si>
  <si>
    <t>Solucionar los conflictos que se presentan con el software de los PC a nivel de office, navegadores, internet, correo e instalación y/o reinstalación de  aplicaciones, soporte a sistemas operativos. A nivel hardware instalación y cambio de hardware</t>
  </si>
  <si>
    <t>Desarrollar e Implementar proyectos en cuanto a infraestructura tecnológica</t>
  </si>
  <si>
    <t>Documento Físico firmado</t>
  </si>
  <si>
    <t>no ha sido aprobado</t>
  </si>
  <si>
    <t>2. Alquiler de un espacio físico en un centro de datos denominado COLOCATION para ubicar físicamente servidores</t>
  </si>
  <si>
    <t>Supervisión Contratos</t>
  </si>
  <si>
    <t>Supervisión de contratos realizados</t>
  </si>
  <si>
    <t>Administrar las herramientas de seguridad a través del visor de sucesos y aplicar los parches necesarios para tener actualizados servidor de dominio y archivos</t>
  </si>
  <si>
    <t>Se actualizaron a medida de los requerimientos</t>
  </si>
  <si>
    <t>Verificar conexiones físicas y lógicas de equipos, en caso de presentarse inconvenientes de conexión. (punto de red, tarjetas, actividad de switchs,, conexiones en el rack de voz y datos)</t>
  </si>
  <si>
    <t>Administrar la plataforma de Correo Electrónico</t>
  </si>
  <si>
    <t>Se realizo las modificaciones al 90%, pendiente resolución para firma de acuerdo a requerimientos dados por la Dirección el 31 de Marzo</t>
  </si>
  <si>
    <t>Se nombraron delegados por parte le da Dirección General</t>
  </si>
  <si>
    <t>Programar reuniones de la Comisión de personal de la entidad.</t>
  </si>
  <si>
    <t xml:space="preserve">Se realizaron liquidaciones de nomina ene y feb </t>
  </si>
  <si>
    <t>Elaborar Circular de programación vacaciones de funcionarios de la entidad.</t>
  </si>
  <si>
    <t>No de circulares emitidas</t>
  </si>
  <si>
    <t>se diseño base para ausentismo</t>
  </si>
  <si>
    <t>Realizar afiliación de contratistas a la ARL</t>
  </si>
  <si>
    <t>afiliación arl realizadas</t>
  </si>
  <si>
    <t xml:space="preserve">No de contratistas inscritos/ No de Contratistas de la unidad </t>
  </si>
  <si>
    <t>64 contratistas inscritos , lugar al 100%</t>
  </si>
  <si>
    <t>verificada información al 100%</t>
  </si>
  <si>
    <t>No de funcionarios desvinculados / No de funcionarios retirados</t>
  </si>
  <si>
    <t>desvinculación realizada</t>
  </si>
  <si>
    <t>actualizada al 100%</t>
  </si>
  <si>
    <t>hojas de vida actualizadas de los funcionario</t>
  </si>
  <si>
    <t>certificaciones laborales realizadas de acuerdo a la demanda</t>
  </si>
  <si>
    <t>se expidieron el 100 de las certificaciones solicitadas</t>
  </si>
  <si>
    <t>Elaborar los actos administrativos de comisiones,  liquidación de  viáticos y gastos de viaje de los funcionarios de la Unidad</t>
  </si>
  <si>
    <t xml:space="preserve">Realizas los pagos de viáticos y gastos de viaje para funcionarios y contratistas de la UNGRD  autorizados por la Caja Menor </t>
  </si>
  <si>
    <t xml:space="preserve">Recibir las legalizaciones de viáticos y gastos de viaje para funcionarios y contratistas de la UNGRD autorizados por la Caja Menor </t>
  </si>
  <si>
    <t>Realizar los reembolsos para la Caja Menor de viáticos y gastos de viaje conforme a lo establecido en el decreto 2768 de 2012, artículo 14</t>
  </si>
  <si>
    <t>No de reembolsos a la caja menor / no de pagos de viáticos y gastos realizados con caja menor</t>
  </si>
  <si>
    <t>Realizar el cierre presupuestal la Caja Menor de viáticos y gastos de viaje conforme a lo establecido en el decreto 2768 de 2012.</t>
  </si>
  <si>
    <t>Resolución de cierre</t>
  </si>
  <si>
    <t>Realizar los trámites para la emisión de tiquete solicitados por los funcionarios da la UNGRD</t>
  </si>
  <si>
    <t>Seguimiento presupuestal</t>
  </si>
  <si>
    <t>No de seguimientos al los contratos para la adquisición de tiquetes</t>
  </si>
  <si>
    <t>Realizar el informe de ejecución de acuerdo a la emisión de tiquetes</t>
  </si>
  <si>
    <t>Informe de ejecución</t>
  </si>
  <si>
    <t>comité de bienestar conformado</t>
  </si>
  <si>
    <t>Documento de ejecución</t>
  </si>
  <si>
    <t>Se elaboro el diagnostico del bienestar social</t>
  </si>
  <si>
    <t>se realiza de acuerdo a demanda una ves este firmado el contrato</t>
  </si>
  <si>
    <t>Se elaboro el diagnostico de incentivos</t>
  </si>
  <si>
    <t>se arriazo el diagnostico de capacitación</t>
  </si>
  <si>
    <t>se realizo el plan de capacitación del aUNGRD</t>
  </si>
  <si>
    <t>Elaborar el informe de ejecución  del Plan Institucional de Capacitación</t>
  </si>
  <si>
    <t xml:space="preserve">se realizaron los acompañamientos </t>
  </si>
  <si>
    <t>Realizar el Plan de Emergencia</t>
  </si>
  <si>
    <t>realizado el pan de emergencia</t>
  </si>
  <si>
    <t>Se elaboro el plan anual de adquisiciones y se publico en la pagina Colombia compra eficiente</t>
  </si>
  <si>
    <t>Se publico el plan de aducciones en la pagina Colombia compra eficiente</t>
  </si>
  <si>
    <t>Se contrato los procesos de :
- Mudanza
- vigilancia sede
- Configuración ultime milla
- Mantenimiento correctivo sede secretaria de salud
- Canal dedicado
- Firma digital
- Magnetización
- Software nomina
- Elementos de identificación</t>
  </si>
  <si>
    <t>Entradas y salidas de almacén elaboradas</t>
  </si>
  <si>
    <t>Se realiza informe mensual de entradas y salidas de almacén, este se radica en el área financiera</t>
  </si>
  <si>
    <t>Elaborar semestralmente la identificación de los bienes obsoletos y realizar las acciones pertinentes de acuerdo al  procedimiento manejo y control administrativo</t>
  </si>
  <si>
    <t>Mantener control de las entradas y salidas de elementos de la bodega, actualizando el cardes y elaborando reporte mensual para contabilidad</t>
  </si>
  <si>
    <t>Se lleva el registro de entradas y salidas de elementos de bodega , estas son incluidas en el balance mensual que se reporta a financiera</t>
  </si>
  <si>
    <t>Conciliación bimensual con Fiduprevisora de los bienes adquiridos por el FNGRD, identificando su valor, ubicación y responsable.</t>
  </si>
  <si>
    <t>Se lleva registro de elementos de consumo entregados</t>
  </si>
  <si>
    <t>Jornadas socialización de la política y lineamientos cero papel</t>
  </si>
  <si>
    <t>Adriana Rodríguez</t>
  </si>
  <si>
    <t>Política de gestión Documental</t>
  </si>
  <si>
    <t>Implementación de nuevo aplicativo presupuestal del FNGRD</t>
  </si>
  <si>
    <t>Sandra Hernández</t>
  </si>
  <si>
    <t>Backup y control de la información registrada en el aplicativo antiguo y nuevo</t>
  </si>
  <si>
    <t>Sandra Hernández y Carlos Segura</t>
  </si>
  <si>
    <t>Se elaboro formatos y se aprobaron por la OAPI</t>
  </si>
  <si>
    <t>Participar en la elaboración del anteproyecto de presupuesto para las subcuentas del FNGRD</t>
  </si>
  <si>
    <t>Se realizo la proyección 2014 por parte del área financiera</t>
  </si>
  <si>
    <t>Elaborar reportes e informes presupuestales de las subcuentas del FNGRD y su presentación</t>
  </si>
  <si>
    <t>Carlos Segura y María Ortiz</t>
  </si>
  <si>
    <t>Gestionar la ejecución (la afectación) del presupuesto del FNGRD</t>
  </si>
  <si>
    <t>Se realizaron las afectaciones diarias requeridas por la áreas de la FNGRD</t>
  </si>
  <si>
    <t>Revisión y gestión del tramite de las solicitudes de desembolsos para enviar a pagos</t>
  </si>
  <si>
    <t>Emilse Peña y
Graciela Rodríguez</t>
  </si>
  <si>
    <t>Se realizaron los pagos diarias requeridas por la áreas de la FNGRD</t>
  </si>
  <si>
    <t>Se realizaron los ajustes diarias requeridas por la áreas de la FNGRD</t>
  </si>
  <si>
    <t>María Ortiz</t>
  </si>
  <si>
    <t>Se realizo la conciliación de pagos FNGRD VS FIDUPREVISORA</t>
  </si>
  <si>
    <t>Sandra Hernández / Emile Peña</t>
  </si>
  <si>
    <t xml:space="preserve">Se elaboraron loas estadísticas de los pagos </t>
  </si>
  <si>
    <t>Analizar, Elaborar y Presentar los Estados de Cuenta (Tableros de Control) de las diferentes líneas</t>
  </si>
  <si>
    <t>Se realizo cruce rendimientos financieros vs comisión fiduciaria</t>
  </si>
  <si>
    <t>Depuración de los contratos suscritos por el FNGRD</t>
  </si>
  <si>
    <t>Informe de Depuración</t>
  </si>
  <si>
    <t>Se depuraron contratos suscritos por el FNGRD</t>
  </si>
  <si>
    <t>Se elaboro desagregación de presupuesto 2014</t>
  </si>
  <si>
    <t>Se realizo conciliación de cuentas</t>
  </si>
  <si>
    <t>Patricia Gallego/ Mario David Pérez</t>
  </si>
  <si>
    <t>Se elaboro las disponibilidades requeridas</t>
  </si>
  <si>
    <t>Se realizaron los requisitos requeridos</t>
  </si>
  <si>
    <t>Declaraciones renta presentada</t>
  </si>
  <si>
    <t>Declaraciones de Retención del ICA</t>
  </si>
  <si>
    <t>Declaración de Ica presentada</t>
  </si>
  <si>
    <t>Registro de causasciones SOFF realizadas</t>
  </si>
  <si>
    <t>Radicación de cuentas realizadas</t>
  </si>
  <si>
    <t>Jairo Abaunza/Henry Venegas/Nelson Botello</t>
  </si>
  <si>
    <t>Elaboración de PAC mensual realizado</t>
  </si>
  <si>
    <t>Gestión Documental</t>
  </si>
  <si>
    <t>Elaboración y tramite del archivo y correspondencia de la UNGRD</t>
  </si>
  <si>
    <r>
      <t xml:space="preserve">Miguel Luengas/Elena Pabon, </t>
    </r>
    <r>
      <rPr>
        <sz val="10"/>
        <color indexed="63"/>
        <rFont val="Arial"/>
        <family val="2"/>
      </rPr>
      <t>Pedro Felipe, Johan David</t>
    </r>
  </si>
  <si>
    <t>Porceso contractual</t>
  </si>
  <si>
    <t>adecuación a la nueva l Ley de contratación la cual exige nuevos item como analisis del sector y caracterización de riesgos del proceso en las etapas establecidas</t>
  </si>
  <si>
    <t>Miguel Luengas/Elena Pabon</t>
  </si>
  <si>
    <t>analisis para el planteamiento estudios previos</t>
  </si>
  <si>
    <t>reuniones de la cooordianción UNGRD., investigación de antecedentes tanto en la UNGRD como demas entidades que manejan el tema</t>
  </si>
  <si>
    <t>Karen Avila/ Elena Pabón</t>
  </si>
  <si>
    <t>re reuninió el Comité Nacioanl para el Manejo de Desastres el dia 12 de febrero de 2014, cumpliendo con el quorum establecido por la Ley 1523 de 2012</t>
  </si>
  <si>
    <t>se han reunido periodicamente cumpliendo ocn las metas , para lo cual reposan las siguientes actas</t>
  </si>
  <si>
    <t>Diana Ospina/Joana Pérez</t>
  </si>
  <si>
    <t>se cuenta con el primer  borrador del documento</t>
  </si>
  <si>
    <t>se cuenta con un primer borrador el cual esta siendo dispuesto a revisión por parte de las entidades responsables de la linea del SNGRD</t>
  </si>
  <si>
    <t>revisión documental  nacional e internación y analisis de la misma</t>
  </si>
  <si>
    <r>
      <t>Joana Pérez/Diana Ospina/</t>
    </r>
    <r>
      <rPr>
        <b/>
        <sz val="10"/>
        <color indexed="63"/>
        <rFont val="Arial"/>
        <family val="2"/>
      </rPr>
      <t>Pedro Felipe, Johan David</t>
    </r>
  </si>
  <si>
    <t>reuniones  internas de coordinación y solicitudes al viceministerio de Agua y Saneamiento sobre el contenido del as cartillas</t>
  </si>
  <si>
    <r>
      <t xml:space="preserve">karen Avila/ </t>
    </r>
    <r>
      <rPr>
        <b/>
        <sz val="10"/>
        <color indexed="23"/>
        <rFont val="Arial"/>
        <family val="2"/>
      </rPr>
      <t>Pedro Felipe, Johan David</t>
    </r>
  </si>
  <si>
    <t>revisión de documentación y analisis para el planteamiento estudios previos</t>
  </si>
  <si>
    <t>KarenAvila/ Alvaro Garita</t>
  </si>
  <si>
    <t>realizando la revisión documental</t>
  </si>
  <si>
    <t>se realizop rueba piloto especifica en la utilización de los formatos planteados</t>
  </si>
  <si>
    <r>
      <t>Diana Ospina/Joana Pérez/</t>
    </r>
    <r>
      <rPr>
        <b/>
        <sz val="10"/>
        <color indexed="23"/>
        <rFont val="Arial"/>
        <family val="2"/>
      </rPr>
      <t>Pedro Felipe, Johan David</t>
    </r>
  </si>
  <si>
    <t>se realizó en primer taller en el marco del encuentro de coordiandores  de  Gestión del Riesgo de Desastres del Territorio Nacional. Reposa informe de con los requeimientos exigidos para esta tarea</t>
  </si>
  <si>
    <r>
      <t>Joana Pérez/Luis Correa/</t>
    </r>
    <r>
      <rPr>
        <b/>
        <sz val="10"/>
        <color indexed="23"/>
        <rFont val="Arial"/>
        <family val="2"/>
      </rPr>
      <t>Pedro Felipe, Johan David</t>
    </r>
  </si>
  <si>
    <r>
      <rPr>
        <b/>
        <sz val="10"/>
        <rFont val="Arial"/>
        <family val="2"/>
      </rPr>
      <t xml:space="preserve">Joana Pérez/Luis Gabriel Correa/ </t>
    </r>
    <r>
      <rPr>
        <sz val="10"/>
        <color indexed="23"/>
        <rFont val="Arial"/>
        <family val="2"/>
      </rPr>
      <t>Pedro Felipe, Johan David</t>
    </r>
  </si>
  <si>
    <t>se cuenta con  estudios previos</t>
  </si>
  <si>
    <t>reuniones de coordianción, ubicación del sitio, ponenetes nacionales e internacionales entre otros</t>
  </si>
  <si>
    <t>elaboración de estudios previos y  analisis del sector</t>
  </si>
  <si>
    <t>diseño fichas tecnicas</t>
  </si>
  <si>
    <t>reuniones de coordinación con Min. TIC.</t>
  </si>
  <si>
    <t>se encuentra el la revisión y establecimiento de las fichas tecnicas de los materiales para la contrucción del os puentes peatonales</t>
  </si>
  <si>
    <t xml:space="preserve">Teniendo en cuenta la solicitud realizada, me permito adjuntar reporte de lo ejecutado en el 2014 por Banco de Maquinaria con el detalle de Proveedor, NIT, Valor, Departamento Beneficiario, Fecha de Entrega, No. de Factura y No. de Unidades entregadas, toda vez que desde desde el 01 de Enero al 31 de Marzo de 2014 se han entregado:
1. Totalidad de Equipo 160 unidades.
2. Valor equipos entregados de $ 39.099.972.961,00.
</t>
  </si>
  <si>
    <t>Álvaro Garita/Karen Avila</t>
  </si>
  <si>
    <t>informe de las emergencias totales presentadas en el pais, familias atendidas y recursos ejecutados pcon asistencia humanitaria de emergencias</t>
  </si>
  <si>
    <t xml:space="preserve">se encuentra en el visor  emergencias totales 2014 en la siguiente ruta: equipo/emergencias totales/2014/ matriz 2014 </t>
  </si>
  <si>
    <t>informe de actividades de materiales de cosntrucción solicitados y atendidos</t>
  </si>
  <si>
    <t>se realiza el seguimietno a los alojamientos  temporales a traves del SIGAT cintando con 1530 familias alojadas y 2418 alojamientos disponibles para las familias</t>
  </si>
  <si>
    <t>N.A en este bimestre nioexistieron solicitudes de atención en esta linea</t>
  </si>
  <si>
    <t>se atendieron las solicitudes realizadas en marco de las emergencias</t>
  </si>
  <si>
    <t>se cuenta con los reportes mensuales de la actividad</t>
  </si>
  <si>
    <t>se viene realizanbdo la verificación  de la base de REUNIDOS</t>
  </si>
  <si>
    <t>se han instalado 5 puentes, dejando 5 Municipios  y 5 Departamentos beneficiados, con mas de 200 familias beneficiads</t>
  </si>
  <si>
    <t>en esta actividad se viene realizando el anlisis y preparación para la ejecución de proyectos de medios de vida, ademas se realizo un taller en el marco de la preparación en esta linea</t>
  </si>
  <si>
    <t>se han presentado los informa correspondiente</t>
  </si>
  <si>
    <t>presentación informe sobre esta actividad</t>
  </si>
  <si>
    <t xml:space="preserve">Carolina Giraldo/ elena Pabon </t>
  </si>
  <si>
    <t>N.A</t>
  </si>
  <si>
    <t>se presento el mapa de riesgo de la Subdirección para el Manejo de Desastres a la Ofician de Control interno con el fin de suplir dudas, nos encontramos pendiente</t>
  </si>
  <si>
    <t>SE CUENTA CON LAS ENCUESTAS APLICADAS EN EL TALLER DE AGUA Y SANEAMINETO BASICO COMO LAS APLICADS EN EL SIMULACRO BINACIONAL COLOMBIA -ECUADOS</t>
  </si>
  <si>
    <t>INForme taller agua y saneamiento y informe simulacro binacional Colombia Ecuador</t>
  </si>
  <si>
    <t>no se tiene registro de el numero de consultas echas a la OAJ</t>
  </si>
  <si>
    <t>S ATENDIERON 167 ACCIONES JUDICIALES</t>
  </si>
  <si>
    <t>SE RECIBIERON 133 PETICIONES</t>
  </si>
  <si>
    <t>DE ATENDIERON  EL 100% DE LAS PETICIONES</t>
  </si>
  <si>
    <t>Se adelantó el levantamiento de información de los proyectos a nivel nacional que se han realizado en Gestión del Riesgo entre los años 2008 y 2014. 
Se llevaron a cabo tres reuniones de trabajo para consolidar la metodología de las mesas y coordinar tareas sobre la fase I de Identificación de líneas de acción del componente programático del PNGRD.
Se elaboraron los siguientes documentos de trabajo que se utilizarán en los talleres:
- Contexto del Riesgo en Colombia
- Matriz para identificación de acciones
- Presentación contexto
- Presentación identificación de acciones 
Se programaron los  talleres sobre el proceso de Reducción del Riesgo.</t>
  </si>
  <si>
    <t>Las mayores dificultades han sido la consolidación de la información y la aplicación de los criterios para la identificación de programas y proyectos.</t>
  </si>
  <si>
    <t>Talleres para la formulación del Componente Programático del PNGRD con la Comisión Técnica Asesora para la Reducción del Riesgo (Fase I: 22 de Abril; Fase II: 28 de Abril), y la Comisión Técnica Nacional Asesora de Riesgos Tecnológicos (24 de Abril).</t>
  </si>
  <si>
    <t xml:space="preserve">Marzo: Comisión Técnica Nacional Asesora de Riesgos Tecnológicos -CNARIT (20/03/2014): Unificación de conceptos y fundamentos de riesgo tecnológico; Seguimiento de avance proyecto PNUD-Ecopetrol; Presentación de situación de derrame de hidrocarburos en el dpto. de Putumayo. Comisión Técnica Asesora para la Reducción del Riesgo de Desastres  (12/03/2014): Presentación borrador "Guía para el aseguramiento de bienes inmuebles públicos"; Presentación de propuesta de lineamientos para la formulación de Planes de Acción Específicos.
Abril: Comisión Técnica Nacional Asesora de Riesgos Tecnológicos -CNARIT (24/04/2014): Caracterización de escenarios de riesgo tecnológico (avance) y taller para la formulación del PNGRD. Comisión Técnica Asesora para la Reducción del Riesgo de Desastres (09/04/2014): Orientación técnica a la propuesta: “Guía para el aseguramiento de bienes privados"; Presentación: Avance en el proceso de formulación del Plan Nacional para la Gestión del Riesgo de Desastres – PNGRD; Ajuste Agenda de Trabajo 2014; Validación de agenda, próxima sesión ordinaria del Comité Nacional.
</t>
  </si>
  <si>
    <t>Abril: Reunión Extraordinaria y Conjunta de los (3) Comités Nacionales (16/04/2014) para abordar el tema de posible extensión de la temporada seca en el segundo semestre del año.</t>
  </si>
  <si>
    <t xml:space="preserve">Marzo: Ninguno.
Abril: Sesión Ordinaria del Comité Nacional para la Reducción del Riesgo, programada para el 29/04/2014 y aplazada por quorum insuficiente (3 de 8). Nueva fecha: 08/05/2014.
</t>
  </si>
  <si>
    <t>Se ha construido un documento que describe el objetivo, alcance de la propuesta, estructura y herramientas necesarias, el cual ha sido compartido con los líderes de la subdirección de reducción del riesgo y así mismo con el Subdirector General. Se realizaron ajustes al documento con los aportes del enlace de la EIRD presente en la UNGRD, se está a la espera de tener aportes por partes de la subdirección de reducción, para así mismo ser compartido con las subdirecciones de manejo y conocimiento para aportes. De igual manera se planteó el desarrollo de una herramienta en web para facilitar la administración e implementación de la estrategia.En el marco del convenio tripartito UNGRD-Federación Colombiana de Municipios -EIRD, que se viene trabajando, se adelantó reunión con la oficina convocada por la oficina de cooperación  el 23 de abril, en la cual participaron delegados de las subdirecciones de Conocimiento y Manejo de Desastres, se socializo en esta el proceso que se ha venido adelantando desde la subdirección de reducción y el apoyo del enlace de la EIRD, en la cual se desea se involucren todas las subdirecciones. Se acordó un taller para el 5 de mayo, en el cual se presentara en detalle el documento desarrollado, para aportes y concertar los desarrollos que se requieren de las otras subdirecciones, de manera que esta sea una herramienta transversal.</t>
  </si>
  <si>
    <t>Los tiempos en los aportes al documento.</t>
  </si>
  <si>
    <t>Se ha iniciado la revisión de los insumos existentes, así como los aprendizajes del proceso que se viene adelantando de asistencia en el territorio frente a riesgos específicos, acorde al cual se ha construido una ruta de intervención y formatos como guía en el proceso, así mismo se ha iniciado la construcción de una guía, pensada para que sea el derrotero del trabajo en el territorio, de manera que puedan fortalecer y estandarizar el trabajo de los contratistas en cada zona, los avances en los documentos, están siendo validados con los 10 consultores que se tienen asistiendo al momento.
Se adelantó una reunión de revisión de la estrategia de trabajo e incorporación de contenidos del taller regional en el que se participó  del 1-6 de abril en ciudad de México, ajustándose el documento de trabajo con el equipo de consultores de pacífico y un delegado del equipo de riesgo volcánico, esta reunión  se desarrolló el 24 de abril, acorde a la cual se ajustó el documento, para ser presentado en el mes de mayo a la subdirección.</t>
  </si>
  <si>
    <t>El tiempo que es posible dedicarle a la actividad, dadas las diferentes actividades en desarrollo.</t>
  </si>
  <si>
    <t>Al momento no se ha iniciado esta actividad, dado que según el proceso de planeación se adelantara una vez sea completado el proceso de desarrollo del documento.</t>
  </si>
  <si>
    <t>Ninguna</t>
  </si>
  <si>
    <t>Marzo: (Retraso) Avances sujetos a lineamientos de la Subdirección General con respecto a la reglamentación de la Ley 1523 de 2012.
Abril: (Retraso) Avances sujetos a lineamientos de la Subdirección General con respecto a la reglamentación de la Ley 1523 de 2012.</t>
  </si>
  <si>
    <t>Marzo: Presentación de situación actual manejo de eventos masivos en el país (Decreto 3888/2007) a Comité Nacional para el Manejo de Desastres, el 09/03/2014.
Abril: Ninguno.</t>
  </si>
  <si>
    <t>Marzo: Ninguno.
Abril: Reuniones con DIMAR (01/04/2014, 08/04/2014 y 15/04/2014) para iniciar proceso conjunto de revisión del PNC y formulación de documento para la gestión del riesgo en actividades Off-Shore.</t>
  </si>
  <si>
    <t>Se ha adelantado la revisión de documentación de referencia para la conmemoración de este día, el cual en el presente año tiene un enfoque de adulto mayor, así mismo se ha solicitado a los consultores el aporte al proceso de planificación, acorde a esto se está desarrollando un primer borrador de propuesta para ser revisado al interior de la UNGRD. Se han identificado los recursos necesarios para adelantar esta actividad en términos de logística y comunicación de manera preliminar.
Se está consolidado el documento de planificación para pasarse a aprobación de la subdirección en el mes de mayo.</t>
  </si>
  <si>
    <t>Se apoyó la actualización de la matriz de información acerca de los avances en las prioridades establecidas en el Marco de Acción de Hyogo. No se ha avanzado al momento en la planificación del proceso de consulta con entidades nacionales al respecto.</t>
  </si>
  <si>
    <t>Al momento no se ha recibido información de requerimientos con respecto a la agenda de AEC y Cumbre de las Américas, es de recordar que  esta actividad se adelanta por demanda desde la oficina de cooperación internacional. Sin embargo si se recibieron solicitudes de apoyo en otros temas relacionados con el Plan de Acción con el Gobierno de Canadá, la Postulación de experiencias exitosas ante APC y la elaboración de Proyecto de Riesgo Urbano ante OFDA acorde a compromisos adquiridos por la dirección general. Al respecto se ha revisado los temas y se ha remitido información para las solicitudes de APC y OFDA.
Se está trabajando en la propuesta técnica a presentarse a  OFDA sobre riesgo urbano, la cual ha sido revisada con las coordinaciones de  mitigación y planificación territorial, así como con la subdirección general. Se harán los ajustes acorde a los aportes recibidos, para ser nuevamente revisado antes de entregarse a cooperación.</t>
  </si>
  <si>
    <t>Se ha retomado la coordinación con la oficina de cooperación para esta actividad, acorde a las instrucciones del subdirector general esta consulta no se hará a través de un taller, sino se realizara de manera escrita a las instituciones y será consolidada por la oficina de cooperación para ser presentada en la plataforma regional en Guayaquil. Acorde a esto, se tendrá que ajustar esta actividad, dado que ya no se realizara este taller. Queda pendiente definir la linea tecnica para el desarrollo y ejecución de recursos.</t>
  </si>
  <si>
    <t>Esta actividad de adelanta por demanda de la oficina de cooperación de la ungrd, al momento no se ha tenido ninguna solicitud al respecto.</t>
  </si>
  <si>
    <t>Se entregó cronograma de actividades a la Oficina Asesora de Planeación  con el fin de coordinar las actividades y tiempos para la ejecución del mismo</t>
  </si>
  <si>
    <t>Se priorizó la aplicación de Capacidades de búsqueda y rescate, por tanto esta aplicación se empieza a desarrollar a partir del mes de Julio, una vez se termine  la aplicación mencionada</t>
  </si>
  <si>
    <t>Se finalizó la implementación de dos mapas de intervenciones en reducción del riesgo de desastres los cuales se encuentran en etapa de ajustes y actualización de la información y los cuales ya están implementados  en la plataforma de ArcGis On line y dispuestos uno en la página Web de la entidad y el otro mediante link compartido con los integrantes del grupo de reducción del riesgo</t>
  </si>
  <si>
    <t>ninguno</t>
  </si>
  <si>
    <t>Se entregó cronograma de actividades a la Oficina Asesora de Planeación  con el fin de coordinar las actividades y tiempos para la ejecución del mismo, Se adelantó una reunión en compañía de William Tovar para  especificar las necesidades requeridas del producto y el día 9 de Abril la OAPI, entrego la propuesta definitiva de cronograma de actividades, tiempos y alcance del mismo. Se inició la etapa de diseño y levantamientos de requerimientos.</t>
  </si>
  <si>
    <t>Se amplió el requisito de esta actividad, la cual requiere la estructuración adicional de un micro sitió dentro de la página Web de la entidad, para lo cual la OAPI dispuso de una persona adicional para el desarrollo Web</t>
  </si>
  <si>
    <t>Se ha avanzado en la recopilación de información sobre experiencias de entidades sectoriales en la incorporación de la gestión del riesgo. Se diseñó y distribuyó la matriz e instructivo para inventario de experiencias y capacidades comunitarias</t>
  </si>
  <si>
    <t xml:space="preserve">Se ha avanzado en la recopilación de información de fuentes secundarias para el diagnóstico y se ha distribuido con actores claves una matriz para  identificar experiencias sectoriales relevantes en GRD; se esta a la espera del reporte de las entidades y organizaciones, por lo cual no ha sido posible iniciar el análisis. </t>
  </si>
  <si>
    <t>Definición de mecanismo y ruta de trabajo con Ministerio de Educación. Diseño metodológico de ruta para abordaje de gestión del riesgo con enfoque étnico y lineamiento para abordaje comunitario y enfoque diferencial de la UNGRD</t>
  </si>
  <si>
    <t xml:space="preserve"> Reuniones de seguimiento, definición de instrumentos de sistematización y metodología en campo para prueba piloto de estrategia con enfoque étnico. Planeación de encuentro interétnico para la construcción de metodologías de abordaje de gestión del riesgo.</t>
  </si>
  <si>
    <t>Definición de fecha y presupuesto para retorno de experiencias de gestión del riesgo en el sector privado (en el marco del acuerdo de entendimiento Alianzas Público-Privadas).</t>
  </si>
  <si>
    <t>Marzo: Gestión de información de temporada de lluvias (comunicados de prensa, circular, piezas de comunicación) con entidades públicas, privadas y comunitarias.
Abril: La Confederación Nacional de Accion Comunal, Brigada psicosocial de Manizales, y el Municipio de Gachancipa -Cundinamarca, reportaron acciones de información pública a partir de las recomendaciones y material distribuido por la SRR.</t>
  </si>
  <si>
    <t>Se realizó el simulacro agendado para esta línea Durante el mes de abril  9-10 evacuación del volcán cerro machín acorde al cual se cumplió el  simulacro que se venía planificando para la participación de 11 municipios del Tolima, ubicados en zona de riesgo ante erupción del volcán cerro machín. Acorde a la reunión de coordinación para el simulacro en el Archipiélago de San Andrés, se remitió comunicación a la gobernación para poder adelantar las coordinaciones pertinentes, la agenda de trabajo se hará acorde a la respuesta del departamento, correspondiente a la erupción del volcán cerro machín, con la participación de 1 departamento, 11 municipios, obteniéndose: 8,732 personas evacuadas,  29 escenarios desarrollados, 2,098 entidades participantes del SNGRD, 6 observadores internacionales, 4 albergues habilitados en los cuales se tuvieron 429 personas por una noche, se adelantaron 3 videoconferencias, 8 reportes de sala de crisis, 9 comunicados a integrantes del SNGRD y 2 externos. Con este ejercicio que ha sido desarrollado con recursos del convenio 504, se ha avanzado en la ejecución del 80% de los recursos. Así mismo durante este mes se adelantó visita al archipiélago de San Andrés y Providencia, para avanzar las coordinaciones del simulacro ante huracán, se adelantó una reunión con el CDGRD en San Andrés y Providencia, acorde a las expectativas locales y las observaciones remitidas por la gobernadora en el 2013, desde la UNGRD se remitirá una comunicación para coordinar el alcance del ejercicio en el 2014.</t>
  </si>
  <si>
    <t>Cambios de referentes en el archipiélago de San Andrés, dado que las personas a cargo al momento no tienen claro el alcance que se propuso de su parte en el 2013, según comunicación oficial recibida.</t>
  </si>
  <si>
    <t>Durante el mes en el marco de la reunión de USAR adelantada en la ciudad de Armenia, se inició la construcción de los términos para la realización del simulacro, teniendo presente solicitudes que se tienen de municipios como Armenia y Pasto. Está pendiente la socialización de esta propuesta con la subdirección y dirección general, para avanzar en el marco de un cronograma de actividades. Así mismo se hicieron las gestiones respectivas con la oficina de administración para indicar el uso que se hará de los recursos. 
Se ha revisado el planteamiento general del ejercicio con el subdirector general, acorde a lo cual se constituirá una mesa de trabajo  con la participación de las tres subdirecciones, de manera que se concerté el alcance y demás detalles del simulacro para el presente año.</t>
  </si>
  <si>
    <t>Estos recursos se han destinado para fortalecer el sistema de comunicaciones y alerta del sistema nacional de detección y alerta por tsunami.
Se gestionó  a través de la oficina de cooperación el apoyo de un profesional en el diagnóstico de redes de comunicación para emergencia, a través del cual se inició  el diagnóstico para el fortalecimiento de las entidades integrantes del Sistema Nacional de Detección  y Alerta ante Tsunami, realizándose las visitas a; Sala de crisis de la UNGRD, Servicio Geológico Colombiano, Dirección General Marítima, pendiente IDEAM y la Corporación OSSO.</t>
  </si>
  <si>
    <t>Este proyecto consta de 3 líneas que a saber son: Emisoras (la cual se divide en contratación de estudios técnicos y adquisición de equipos); Esta tiene un avance a abril del 50%  de proceso equivalente a la publicación de los pliegos, ya se adelantó, así mismo la validación y respuesta a inquietudes por parte de los oferentes, así mismo ya fue radicado el segundo entregable relacionado a los estudios técnicos, se encuentran en trámite las licencias de la aeronáutica.   Salas de Crisis 50% correspondiente a la publicación de pliegos y la resolución de inquietudes de oferentes. , Sistema de Alerta 45% de avance acorde a la radicación de estudios previos y  respuesta a inquietudes del área de contratación. Se han continuado las reuniones de seguimiento con el Ministerio, durante el mes de abril se adelantaron los días: 1 , 22 y 29 de abril.</t>
  </si>
  <si>
    <t>El tiempo de respuesta de los proveedores ante los cambios solicitados en el estudio de mercado por parte de la oficina de contratación y los tiempos de respuesta por parte del área de contratación, así como el envío de observaciones parciales. Así mismo en la línea de emisoras se tuvo un retraso por parte de MINTIC en el envío de la información técnica solicitada en el desarrollo del proceso. 
Recepción de informes por parte de contratación para  ajustes, de manera parcial, ampliando los tiempos de respuesta y cronograma</t>
  </si>
  <si>
    <t>Esta actividad se tiene a la espera de poder adelantarse en el mes de agosto, al momento se cuenta con la documentación requerida para el proceso, la cual ha sido compartida con el contratista a cargo del tema USAR de manera que esto pueda ser complementario al plan de actividades que se han establecido.</t>
  </si>
  <si>
    <t>Se cuenta con un documento borrador de guía para la elaboración de dos herramientas las cuales son: Sistemas de Alerta y Simulacros, estos están desarrollados en un 80%, está pendiente terminar el documento para ser pasado a revisión y validación antes de enviar a diseño e impresión. Ya se apartaron los recursos y se confirmó al área administrativa las especificaciones técnicas generales para la fase de diseño e impresión.</t>
  </si>
  <si>
    <t>Marzo: Inció el proceso de diseño de estrategia de comunicación para la Subdirección.
Abril: Entrega de documento (borrador): "Plan Estratégico de Comunicaciones de la Subdirección para la Reducción del Riesgo", para su revisión y mejora.</t>
  </si>
  <si>
    <t>Marzo: Ninguno.
Abril: Falta revisar y ajustar el diseño para lograr el producto final.</t>
  </si>
  <si>
    <t>Marzo: Elaboración, diseño y publicación del Boletín Informativo Nº 2, correspondiente a Marzo de 2014. Difundido por correo electrónico a más de 160 contactos.
Abril: Elaboración, diseño y publicación del Boletín Informativo Nº 3, correspondiente a Abril de 2014. Difundido por correo electrónico a 224 contactos.</t>
  </si>
  <si>
    <t>Marzo: Ninguno.
Abril: Ninguno.</t>
  </si>
  <si>
    <t>Marzo: Diseño de 3 piezas escritas comunicativas e inicio de proceso de contratación (x mínima cuantía) de imprenta para imprimir 1000 unidades de librillo técnico  (1ra Temporada de Lluvias), 6000 unidades de librillo comunitario -movimientos en masa- (1ra y 2da Temporada de Lluvias) y 6000 unidades de librillo comunitario -inundaciones- (1ra y 2da Temporada de Lluvias).
Abril: Proceso de contratación en su fase final. Imprenta seleccionada y desarrollo de reuniones técnicas para elaboración y aprobación de machotes.</t>
  </si>
  <si>
    <t>Marzo: Retraso administrativo para iniciar proceso de contratación x mínima cuantía.
Abril: Retraso jurídico para contratación de proveedor.</t>
  </si>
  <si>
    <t xml:space="preserve">Se generó la matriz para el registro de la información proveniente del MVCT y CAR Cundinamarca con respecto a los instrumentos de planificación y la cartografía asociada. </t>
  </si>
  <si>
    <t>Se generaron archivos SHP e información tabular,  de la información recibida para la generación de los mapas de  intervención de riesgo de desastres y de la matriz de seguimiento de información incorporada en instrumentos de ordenamiento territorial a nivel municipal</t>
  </si>
  <si>
    <t>Se realizó la segunda reunión en el tema de aseguramiento con Fasecolda. Se entregó a los miembros de la comisión técnica de reducción del riesgo, el primer borrador de la guía de aseguramiento de bienes inmuebles públicos para revisión y observaciones, las cuales fueron enviadas por los miembros de la comisión y se están incorporando en el documento final a ser entregado en la sesión de junio.</t>
  </si>
  <si>
    <t xml:space="preserve">Recopilación de información disponible en la UNGRD (Subdirecciones de Conocimiento, de Reducción y de Manejo; OAPI),  Elaboración del documento de análisis de la información  recopilada y presentación de la definición de lo sectorial, entes integrantes y selección de sectores. </t>
  </si>
  <si>
    <t xml:space="preserve">Se realizaron talleres programados con corte a marzo (HUILA, RISARALDA, QUINDIO y META) , abril (NORTE DE SANTANDER, CUNDINAMARCA Y CALDAS) y se continua con la construcción de los lineamientos conceptuales y metodológicos para la armonización e integración de los PMGRDs con los POTs, en los departamentos asistidos. De la misma forma se establecieron pautas para tener en cuenta en los procesos de revisión de los POTs en virtud de las disposiciones contempladas por la ley 1523 de 2013. Se entregó la presentación borrador que se está construyendo con los procesos de asistencia técnica de la UNGRD y las reuniones de coordinación con las regiones, de forma tal que este material pueda ser discutido y retroalimentado técnicamente en futuros escenarios de asistencia técnica. </t>
  </si>
  <si>
    <t xml:space="preserve">ninguna </t>
  </si>
  <si>
    <t xml:space="preserve">Conforme demanda se realizó asesoría técnica, acompañamiento y seguimiento en gestión del riesgo aplicada a instrumentos de Ordenamiento Territorial a los siguientes municipios priorizados:
1. Convenio con Municipio de Florida – Nariño cuyo objeto es  elaboración del  Esquema de Ordenamiento Territorial – EOT: 
Actividades realizadas:  marzo coordinación para reunión de supervisión /   3 y 4 de abril   visita  de Supervisión de Fase de Diagnóstico del  Convenio por parte del Supervisor UNGRD  a La Florida y se recibieron documentos de la Alcaldía de La Florida con  el fin de continuar el adelanto de  trámites del primer desembolso del Convenio.
2. Convenio con MDN-DIMAR  cuyo objeto es  elaboración de estudios de amenaza por Tsunami para Municipios de Tumaco y Buenaventura 
Actividades realizadas: 2 de abril se asiste a la primera reunión del  Comité de Coordinación  del  Convenio  y se solicita a DIMAR ajustar  el cronograma detallado de actividades a desarrollar en el mismo, la UNGRD esta  adelantado gestiones para la transferencia de recursos correspondientes al aporte del FNGRD.
3. Convenio en el marco del Plan San Andrés cuyo objeto es elaboración de insumos para el Ordenamiento Territorial de Archipiélago de San Andrés (en este convenio participan  9 entidades nacionales)- Actividades específicas: 1.  Asistencia a  comités  técnicos del convenio  (4to comité marzo 20 y 5to comité abril 25),  2. En coordinación con MVCT  se  prestó  asistencia técnica  durante el periodo reportado  para el  ajuste de las versiones finales  de los  documentos  de balance de información seguimiento y evaluación y documento con el índice a desarrollar para cada uno de los insumos relacionados en el anexo técnico del convenio de referencia  a ser entregados por la gobernación de san Andrés y la Alcaldía de Providencia y Santa Catalina como avance de productos contractuales . Dificultad en la coordinación de actividades debido a las agendas de las entidades con las que se coordina que participan en los convenios referidos 
</t>
  </si>
  <si>
    <t xml:space="preserve">Dificultad en la coordinación de actividades debido a las agendas de las entidades con las que se coordina que participan en los convenios referidos </t>
  </si>
  <si>
    <t>Se continua con la actividad de  recopilación de información de municipios a través del creación de Matriz de Registro de Seguimiento para la incorporación de la GRD- RR en  Planes de Ordenamiento Territorial a nivel municipal y el registro para la  incorporación de la zonificación de la amenaza, en articulación con estudios y caracterización del riesgo en otros instrumentos para esos entes territoriales  o ámbitos de cobertura (CARs -POMCAS, MUNICIPIOS - PMGRD y PDM) Esta actividad previa permitirá priorizar los municipios de muestreo.</t>
  </si>
  <si>
    <t xml:space="preserve">Avanzado el  sondeo con entidades y el registro de información se encuentran dificultades en el cruce información  que permita priorizar los municipios de muestreo </t>
  </si>
  <si>
    <t>Conforme cronograma  en el mes de abril se avanzó en la definición de las competencias de los Consejos Territoriales y su responsabilidad en la gestión del riesgo y en el mes de mayo en la estructura general  de la Circular para su posterior  discusión con la Subdirección General y  revisión de la Dirección Jurídica en el mes de mayo del presente año.</t>
  </si>
  <si>
    <t>Se está trabajando en paralelo la reglamentación de la Ley  1523 de 2012 al interior de la UNGRD, cuyos temas priorizados son: 1. Fondo Nacional.  2. Comités y comisiones. 3. Régimen excepcional, 4. Temas sectoriales.  Dejando  al mediano plazo la regulación  de temas ya contenidos  en  otras normatividades o  que no tienen plazo perentorio para su reglamentación según la Ley 1523 de 2012, tal como ocurre con la fijación de las normas de competencias.</t>
  </si>
  <si>
    <t>Se están considerando otras alternativas, dado que el CEPREVE de la UN no ha logrado concretar agenda de trabajo con otras áreas de la Subdirección. Hemos avanzado en identificar las siguientes opciones: PUJ; U. Andes; Contratación abierta</t>
  </si>
  <si>
    <t>Las condiciones para el desarrollo de acciones por parte de CEPREVE de la Universidad Nacional  no permiten alcanzar los resultados requeridos en el tiempo previsto. Razón por la cual se decidió explorar otras alternativas como PUJ y U de los Andes. Igualmente, el equipo está analizando la alternativa de contratación directa.</t>
  </si>
  <si>
    <t>(marzo -abril )  Se  avanzó en la definición del marco general de los lineamientos a partir de la definición de los conceptos básicos para la incorporación de la gestión del riesgo en los POT´s esto  en el marco del trabajo de la UNGRD y el MVCT  para la reglamentación del artículo 189 del Decreto 019 de 2011,</t>
  </si>
  <si>
    <t>Se han presentado inconvenientes con  el convenio marco entre la UNGRD y la Universidad Nacional (Cepreve) por lo que se han adelantado gestiones con otras Universidades e institutos de investigación con el fin de tener opciones adicionales.</t>
  </si>
  <si>
    <t>Desde el mes de Enero se incluyeron las modificaciones a la minuta del Convenio, la cual fue enviada a la UNAL para su perfeccionamiento y a la fecha se encuentra en la Oficina Jurídica de la UNAL para su revisión.</t>
  </si>
  <si>
    <t xml:space="preserve">Durante el mes de Marzo, se apoyó en la elaboración del Marco Contextual del PNACC (Documento Articulación de la GR y CC en Colombia) el cual es insumo para la publicación de Adaptación al CC que lidera la CGR. Así mismo, se hizo la revisión de los capítulos del sector transporte y agricultura sobre los avances de CC.
Reunión con MADS para revisión del marco conceptual que lidera el MADS de acuerdo al ultimo Comité Directivo del PNACC.                                                                   *En el mes de abril se reviso el capitulo 5 del PNACC para ser discutido en comité directivo de mayo.                                                                                                                      *Participación y apoyo en 2 talleres interinstitucionales como insumos para el PNAAC y sectoriales de Adaptación al CC.                                                                               
</t>
  </si>
  <si>
    <t>Durante el mes de Marzo, se realizó entre UNGRD, FAO, DIPECHO y MinAgricultura Taller Nacional "Medios de Vida y Riesgo Climático en el sector agropecuario" con el objetivo de generar un espacio de discusión técnica sobre la importancia de la gestión del riesgo  por fenómenos hidrometeoro lógicos extremos en el sector  agropecuario,  el cual  busca la protección de los medios de vida de las comunidades rurales y los elementos indispensables  que deben abordarse en los planes y programas de gestión del riesgo del sector.                 *Durante el mes de abril se realizó reunión con USAID  quienes solicitaron información referente al trabajo del área de Adaptación al Cambio climático desde la UNGRD y están interesados en dar apoyo técnico y/o financiero a estos temas. *Se envió información a la Cruz Roja Holandesa en referencia a  el Panorama Nacional en temas de Cambio Climático.                                                                      *Intercambio de experiencias de Adaptación al Cambio Climático en el Sudeste Asiático (Visita del 25 de abril al 12 de mayo)    
  *Entrega de información de proyectos de Adaptación a la Variabilidad y CC al área de cooperación para su posible financiamiento.</t>
  </si>
  <si>
    <t>Se recibió técnicamente la medida de adaptación en zona  inundable: Escuela Flotante (Sempegua-Chimichagua, Cesar).                                                                            *Se realizó reunión con PNUD para entrega de los productos  de la medida de adaptación en zona desértica (Guajra) acordando realizar adecuaciones a algunas de las obras realizadas. Los documentos recibidos de esta medida están en proceso de revisión. 
*Se realizó reunión con PNUD y la empresa a realizar el video (Zulu-Multimedia) producto del convenio donde se mostraran las medidas realizadas haciendo adelantos en el breif del video</t>
  </si>
  <si>
    <t>Se solicitó otrosi de prorroga hasta el  31/05/2014, debido a los retrasos en   uno de los  proyectos del contemplados en el convenio.</t>
  </si>
  <si>
    <t xml:space="preserve">PROYECTO ASPROCIG: Se encuentra en proceso de recibo de productos finales para proceder a liquidación del mismo.                                                                                 PROYECTO CREACUA: En el mes de marzo se realizaron las 2 reuniones de seguimiento técnico (Actas 001, y 002) y evento de lanzamiento del proyecto. Fue solicitado el primer desembolso, y se radico otrosí de modificación del convenio.                                        *En el mes de abril se recibió el informe de avances del proyecto y se envió a Creacua el otrosí de modificación del proyecto elaborado para firma de las partes.                                                                                                                                                        PROYECTO UNIPAMPLONA:   En el mes de marzo se realizó reunión de seguimiento técnico (Acta 002) haciendo revisión de plan de trabajo actualizado y seguimiento al curso del proyecto y se recibió reporte de actividades del mes de febrero
*En el mes de abril se realizó visita técnica haciendo seguimiento al proyecto (Acta 003).  Se realizó evento de lanzamiento del proyecto con asistencia de los entes institucionales involucrados (CDGRD, UNGRD, Municipios)  y se recibió reporte de actividades del mes de marzo                                                                     </t>
  </si>
  <si>
    <t>En el mes de abril se inició el análisis del sector, como proceso necesario para la contratación de la entidad que realizará el juego digital</t>
  </si>
  <si>
    <t xml:space="preserve">En el mes de abril se inició el análisis del sector, como proceso necesario para la contratación de la entidad que prestara el servicio de producción del video 3D </t>
  </si>
  <si>
    <t xml:space="preserve">Se finalizó el primer Borrador del Manual de Banco de Proyectos en sus 6 componentes,  y se revisaron y actualizaron los formatos de presentación de proyectos ante el FNGRD y el del proceso de evaluación de proyectos  acorde a los parámetros de calidad en proceso de implementación.  Se esta trabajando en el capitulo de priorización de los proyectos, y se entrega para revisión los formatos para el seguimiento y control de los proyectos. </t>
  </si>
  <si>
    <t>Actualmente se tienen en el Banco de proyectos de la SRR  589 Proyectos radicados, de los cuales se ha evaluado 353 proyectos de acuerdo a las capacidades y necesidades de la UNGRD.</t>
  </si>
  <si>
    <t>El tiempo de Evaluacion de un proyecto es mas lento que la llegada de uno nuevo.</t>
  </si>
  <si>
    <t>Se esta trabajando en el capitulo de priorización de los proyectos, y se entrega para revisión los formatos para el seguimiento y control de los proyectos, del banco de proyectos de la SRR.</t>
  </si>
  <si>
    <t xml:space="preserve">Intervencion ante amenazas: Estado de Convenios: 9 Liquidados y legalizados, 24 liquidados en legalización, 9 liquidados, 3 liquidados en tramite de pago, 6 en ejecución, 1 para liquidar, 6 en analisis juridico.  1 informe enviado para liquidación.
Intervencion Ante Vulnerabilidad 4 Informes Enviados  para liquidación. </t>
  </si>
  <si>
    <t>Mediante El aplicativo SOGOB: (I. Amenazas)   49 atenciones resueltas de 146 recibidas. (I. Vulnerabilidad) 86 atenciones realizadas de 135 solicitudes.</t>
  </si>
  <si>
    <t xml:space="preserve">Se realizó reunión con ASOCARS para presentar el proyecto de Bioingeniería, ente que expreso su interés para firmar un convenio y adelantar el proyecto. El compromiso es enviar el documento plan de proyecto que contiene la descripción, los objetivos, el alcance, las especificaciones de los entregables y las funciones de los proyectos de Bioingeniería, y a partir de este ASOCARS presentara una propuesta para la firma de un convenio interadministrativo para adelantar la cartilla y posteriormente las obras piloto.Una vez se cuente con la propuesta de ASOCARS se evaluara y se diseñaran los estudios previos.
</t>
  </si>
  <si>
    <t>Se realizó el documento donde se especifica la descripción, los objetivos, el alcance, las especificaciones de los entregables y las funciones de los proyectos de Bioingeniería.</t>
  </si>
  <si>
    <t>Instrumento realizado en su totalidad y socializado con la SRR en reunión de líderes.</t>
  </si>
  <si>
    <t>En proceso de contatción el consultor para coordinación de la actividad</t>
  </si>
  <si>
    <t xml:space="preserve">Se han realizado los cruces correspondientes a 40 municipios, con la finalidad de identificar  las personas que están pendientes aún  por recibir la ayuda humanitaria,  dicha información se remitió por correo electrónico a la cantidad de municipios mencionados,  para que se proceda a realizar la revisión pertinente, el análisis y la comprobación  que según cruce de base de datos fue realizada por parte de la Coordinación del Apoyo Económico, los municipios que han realizado el proceso de revisión y que han retroalimentado sobre el proceso son los que se mencionan a continuación (Algarrobo- Magdalena, Santa Catalina - Bolivar, Pereira - Risaralda, Jamundi - Valle, Mocoa - Putumayo, Candelaria - Valle, Barranquilla - Atlantico), los restantes municipios están demorados con la revisión de la información lo que hace necesario crear un mecanismo con la Oficina Asesora Jurídica para establecer un tiempo límite para el envío de esta información. 
 En relación a la Identificación de Beneficiarios Faltantes en Bogotá  la Contratista Susana Montaña está trabajando en unos cruces de información  para poder establecer la cantidad de personas que cumplen con las condiciones establecidas en las Resoluciones 074 de 2011 y 002 de 2012, esta información será entregada al Área Jurídica la Segunda Semana de Mayo de 2014  ya que la gran mayoría de Procesos Judiciales son interpuestos por Beneficiarios de Bogotá D.C. y dicha información es de interés particular para dicha Área.
Un trabajo importante que se desarrolló a finales del mes de Abril y que es complementario a esta actividad es el trámite y envío de los Paz y Salvo a 27 Municipios en los cuales ya se ha cerrado el proceso de Entrega de Ayuda Económica, estamos pendientes de la devolución de los mismos por parte de las Alcaldías para Oficializar el cierre del Apoyo. 
</t>
  </si>
  <si>
    <t xml:space="preserve">El proceso de cruce de información para la identificación de beneficiarios faltantes consta de dos fases. En la primera se realiza el cruce de información en Base de datos en la que se requiere la actualización de los pagos por parte de la fiduprevisora, el cargue de dicha información a la base de datos y los cruces que se realizan para la identificación de los listados, y La segunda fase consta del cruce de pagos en excel  vs los pendientes para la identificación de aquellos registros que por base de datos no se pudieron identificar, el cruzar esta información por cada municipio demanda aproximadamente de 3 a 4 horas dependiendo la cantidad de beneficiaros.
Lo mencionado anteriormente es un retraso del proceso y con la optimización del tiempo se podrían lograr mejores resultados,  Para mejorar estos tiempos La contratista Susana ha colaborado en la realización de los cruces pero se hace necesario capacitar a la otra persona integrante del Equipo Guiovanna Sanchez para poder terminar la identificación de los beneficiarios pendientes por pago en los municipios.
Un retraso que ha hecho que no se hallan cruzado más municipios es algo que se detectó al analizar el archivo de pagos enviado por el Banco Agrario ya que existen unos giros realizados en los procesos de entrega a más de dos municipios con el mismo beneficiario, si bien esta información  no se trata de pagos dobles en las entregas fue tramitada por el anterior coordinador del Apoyo Económico y se hace importante la identificación de la Ciudad real del Giro para enviar la información correcta a los mismos y a las demás dependencias de la UNGRD que requieran información del Proyecto.
Una serie de compromisos adquiridos con la Oficina Asesora Jurídica y la Oficina de Control Interno Disciplinario relacionada con una investigación de Pagos Dobles y Recobros de Tutelas que se ha venido trabajando desde Finales del mes de Marzo del 2014 y la cual será entregada en el mes de Mayo de 2014,
 El inconveniente más grande con el que cuenta el proyecto es que en algunos de los municipios que han retroalimentado sobre los procesos de revisión de inconsistencias y cierre de reintegros han tenido la dificultad para encontrar a los beneficiarios ya que muchos de ellos ya no habitan en los municipio. Este problema se va a subsanar con el mecanismo que con la Ayuda de la Oficina Jurídica se creara para limitar el tiempo de retroalimentación de la información por parte del municipio y el problema de los beneficiarios que no se encuentran en el municipio que reporto el CENSO.
</t>
  </si>
  <si>
    <t>Se han ejecutado un total de 658 pagos, 645 pagos por $1,500,000 y 13  pagos por reconocimiento de $100,000,  es importante mencionar  que el 37% de estos pagos han sido por tutelas,  los departamentos a los cuales se han realizado una mayor cantidad de pagos son (Atlántico, Magdalena, Sucre, Bolívar y Cauca),   de  los pagos anteriormente mencionados  se realizaron 161 pagos en el departamento de Magdalena por dos tutelas de los municipios del Banco y San Zenón, es importante resaltar que de estos pagos girados en el año 2014 con corte a 28 de Abril se han reintegrado un total de 223 Pagos, 38 x $100000 y  185 x $1500000.
Es decir se tiene un total real Ejecutado en recursos de $968,800,000 pero en total pagados se tienen un total a la fecha de $687,500,000 es decir en promedio $171,875,000 mensuales.</t>
  </si>
  <si>
    <t xml:space="preserve">Siguen presentándose demoras en el trámite de las entregas de pago que son enviadas al área financiera, ya que según los tiempos que se tienen establecidos, luego de que el oficio y el CD es enviado a partir de ese momento se cuenta de 10 a 12 dial hábiles para que el dinero se encuentre depositado en cada una de las sucursales del Banco Agrario, dichos tiempos se han extendido de 18 a 20 días hábiles lo cual ha ocasionado que se le dé mal la información a los accionantes y beneficiarios del Apoyo Económico.
El tema de los Reintegros es otro inconveniente que se tiene en el proceso ya que los municipios no han hecho la gestión de informarles sobre el dinero que se les ha consignado y adicionalmente en Bogotá, aunque se les ha consignado las personas no han ido a reclamar la Ayuda Humanitaria
</t>
  </si>
  <si>
    <t>El documento como tal aún no se ha empezado a elaborar en sí, pero se ha venido consolidando una serie de anotaciones las cuales son un aporte importante para la consolidación del mismo, adicional se encontró una documentación que va a ser de ayuda para esta actividad, esta información es de las personas que en su etapa inicial manejaron el proyecto y que es un aporte substancial para complementar la experiencia  adquirida en el manejo que se le ha dado al mismo</t>
  </si>
  <si>
    <t>Por el desarrollo de otras actividades afines al proyecto no se ha podido adelantar la elaboración del Documento. (Requerimientos de las diferentes áreas)</t>
  </si>
  <si>
    <t>Es decir se tiene un total real Ejecutado en recursos de $968,800,000 pero en total pagados se tienen un total a la fecha de $687,500,000 es decir en promedio $171,875,000 mensuales.</t>
  </si>
  <si>
    <t>El tema de los Reintegros es otro inconveniente que se tiene en el proceso ya que los municipios no han hecho la gestión de informarles sobre el dinero que se les ha consignado y adicionalmente en Bogotá, aunque se les ha consignado las personas no han ido a reclamar la Ayuda Humanitaria.</t>
  </si>
  <si>
    <t>Se realizó visita para validar diagnostico ejecutado por el CMGRD, en la cual se ajustaron los parametros de implementación generados por el concejo, el alcance que se definio acorde al presupuesto asignado da cobertura a la implementación unicamente de los sistemas de comunicación y telemetría. Se elaboró informe por parte del Ingeniero Carlos Rodriguez para diagnosticar las necesidades de territorio, y en base a este, se estan elaborando los estudios previos, análisis del sector y estudio de mercados respectivos.</t>
  </si>
  <si>
    <t>Poca oferta de sistemas integrales que comprendan la satisfacción de la necesidad identificada.</t>
  </si>
  <si>
    <t xml:space="preserve"> El inconveniente más grande con el que cuenta el proyecto es que en algunos de los municipios que han retroalimentado sobre los procesos de revisión de inconsistencias y cierre de reintegros han tenido la dificultad para encontrar a los beneficiarios ya que muchos de ellos ya no habitan en los municipio. Este problema se va a subsanar con el mecanismo que con la Ayuda de la Oficina Jurídica se creara para limitar el tiempo de retroalimentación de la información por parte del municipio y el problema de los beneficiarios que no se encuentran en el municipio que reporto el CENSO.</t>
  </si>
  <si>
    <t>Se realizó diagnóstico del 21 al 24 en el municipio en el cual se realizaron reuniones con planeación municipal, luego con la asociación de cabildos indígenas, en las cuales se socializo el objetivo de la visita, posteriormente reunión con cada organismo de socorro de la zona con el fin de validar los temas de respuestas como son conocimiento y equipamiento, por último y luego de realizadas las visitas a terreno, se desarrolló una mesa de trabajo para revalidar el diagnostico hecho por Cruz roja, el cual se trabajó con todos los organismos pertenecientes al CMGRD</t>
  </si>
  <si>
    <t>Documento (texto) final redactado</t>
  </si>
  <si>
    <t>Impresión de la guía aplazada para atender las indicaciones del Subdirector General en charla del viernes 28 de marzo</t>
  </si>
  <si>
    <t>Agenda general definida, Convocatoria de expositores internacionales</t>
  </si>
  <si>
    <t>Por razones de disponibilidad de recursos se reprograma para Junio</t>
  </si>
  <si>
    <t>Se monitoreo la creación del Fondo de gestión del riesgo en 29 entidades territoriales.</t>
  </si>
  <si>
    <t>Elaborada la presentación definitiva para promoción en el marco de los Talleres</t>
  </si>
  <si>
    <t>Se desarrollaron los estudios previos  y se realizó el estudio de mercado. El documento se radicó para revisión del área de contratación el 24 de abril de 2014</t>
  </si>
  <si>
    <t>El abogado que inicialmente se había designado para brindar acompañamiento al área de cooperación en el proceso de contratación fue cambiado en el momento de radicar oficialmente los estudios previos para revisión, lo que ha retrasado el proceso</t>
  </si>
  <si>
    <t>Reunion de evaluación del programa de cooperación de FAO en Colombia con APC, Min ambiente, IDEAM; reunión de ajuste del plan de acción 2014 con CCS, ANDI, RI y USAID-OFDA; Tercera mesa interinstitucional de voluntariado juvenil; Directrices IDRL-DIAN; reunión IDRL-temas académicos; reunión plan fronteras para la prosperidad; 2 mesas técnica binacional de apoyo para la atención en la Alta Guajira; 2 sesiones ordinarias CNARIT; reunión IDRL-Cancilleria;reunión diplomado virtual de GRD; 2 reuniones preparatorias WUF; reunión FIGUJ; reunión Min Hacienda para la consulta regional post 2015; 2 reuniones de coordinación actividad Off-shore Shell; reunión IDRL-Migración Colombia; reunión con la alcaldeza de Nocaima; reunión con el Fondo de Adaptación para la donación Drummond; I taller de cooperación internacional en asuntos marino-costeros; reunión para presentar los equipos RESQTEC; reunión con DPS para la articulación de esfuerzos en OPR; reunión IDRL-ICA-INVIMA.</t>
  </si>
  <si>
    <t>Apoyo y acompañamiento en la formulación y en los trámites y la gestión del "Proyecto de Intervención de Riesgo Urbano en Ciudades intermedias expuestas a riesgo sísmico" de la subdirección de Reducción del Riesgo"</t>
  </si>
  <si>
    <t>Se elaboraron los documentos de convenio con la Fundación Instituto Geofísico de la Universidad Javeriana y el convenio tripartito con la FCM y UNISDR para revisión de las áreas jurídicas</t>
  </si>
  <si>
    <t>Retrasos en la revisión de los documentos de convenio por parte de las áreas jurídicas de las partes</t>
  </si>
  <si>
    <t>Elaboración de una propuesta  de plan de acción del convenio tripartito UNGRD-UNISDR y FCM. Tambien se realizó una propuesta de  plan de acción con Canadá. Reformulación de plan de acción con Cascos Blancos de Argentina. Además de la formulación de los documentos de convenio con  la Fundación Instituto Geofísico de la Javeriana, y el tripartito con UNISDR y la FDM</t>
  </si>
  <si>
    <r>
      <rPr>
        <u val="single"/>
        <sz val="7"/>
        <rFont val="Arial"/>
        <family val="2"/>
      </rPr>
      <t xml:space="preserve">Solicitud  de donaciones: </t>
    </r>
    <r>
      <rPr>
        <sz val="7"/>
        <rFont val="Arial"/>
        <family val="2"/>
      </rPr>
      <t xml:space="preserve">
</t>
    </r>
    <r>
      <rPr>
        <b/>
        <sz val="7"/>
        <rFont val="Arial"/>
        <family val="2"/>
      </rPr>
      <t xml:space="preserve"> OXFAM:</t>
    </r>
    <r>
      <rPr>
        <sz val="7"/>
        <rFont val="Arial"/>
        <family val="2"/>
      </rPr>
      <t xml:space="preserve"> 1)  Préstamo de una camioneta 4x4 Doble cabina durante la la ejecución del Simulacro Binacional sismo y tsunami 2) Préstamo de un Telefono satelital banda ancha por consumo, durante la ejecución del Simulacro binacional sismo y tsunami y 3) donación de 3 Filtros de Agua
</t>
    </r>
    <r>
      <rPr>
        <b/>
        <sz val="7"/>
        <rFont val="Arial"/>
        <family val="2"/>
      </rPr>
      <t xml:space="preserve">UNISDR: </t>
    </r>
    <r>
      <rPr>
        <sz val="7"/>
        <rFont val="Arial"/>
        <family val="2"/>
      </rPr>
      <t xml:space="preserve">Tiquetes aereos y gastos de alojamiento para 2 funcionarias de la Alcaldia de Nocaima (Cundinamarca) para asistir a la Plataforma Regional de Gestion del Riesgo en Guayaqui, Ecuador. 
</t>
    </r>
    <r>
      <rPr>
        <u val="single"/>
        <sz val="7"/>
        <rFont val="Arial"/>
        <family val="2"/>
      </rPr>
      <t xml:space="preserve">Solicitud de Asistencia Técnica:
</t>
    </r>
    <r>
      <rPr>
        <b/>
        <sz val="7"/>
        <rFont val="Arial"/>
        <family val="2"/>
      </rPr>
      <t xml:space="preserve">Observadores para simulacro binacional colombia - ecuador: </t>
    </r>
    <r>
      <rPr>
        <sz val="7"/>
        <rFont val="Arial"/>
        <family val="2"/>
      </rPr>
      <t xml:space="preserve">21 observadores
</t>
    </r>
    <r>
      <rPr>
        <b/>
        <sz val="7"/>
        <rFont val="Arial"/>
        <family val="2"/>
      </rPr>
      <t xml:space="preserve">Asistencia técnica de Oxfam: </t>
    </r>
    <r>
      <rPr>
        <sz val="7"/>
        <rFont val="Arial"/>
        <family val="2"/>
      </rPr>
      <t xml:space="preserve">3 expertos
</t>
    </r>
    <r>
      <rPr>
        <b/>
        <sz val="7"/>
        <rFont val="Arial"/>
        <family val="2"/>
      </rPr>
      <t xml:space="preserve">Asistencia Técnica para el Plan d Adaptación a Cambio Climático: </t>
    </r>
    <r>
      <rPr>
        <sz val="7"/>
        <rFont val="Arial"/>
        <family val="2"/>
      </rPr>
      <t xml:space="preserve">informe de FAO 
</t>
    </r>
    <r>
      <rPr>
        <b/>
        <sz val="7"/>
        <rFont val="Arial"/>
        <family val="2"/>
      </rPr>
      <t xml:space="preserve">Observadores para simulacro dle volcán Cerro Machí: </t>
    </r>
    <r>
      <rPr>
        <sz val="7"/>
        <rFont val="Arial"/>
        <family val="2"/>
      </rPr>
      <t xml:space="preserve">8 observadores
</t>
    </r>
  </si>
  <si>
    <t xml:space="preserve">Envío a APC - Colombia de la ficha de Buenas Prácticas donde se documentó la experiencia de la UNGRD, el SNGRD y la Ley 1523. </t>
  </si>
  <si>
    <t>Reunión con Oxfam, LWR y APC para  tratar temas relacionados con los proyectos de LWR en el Departamento de Córdoba;  Reunión con UNICEF, FAO, OCHA, OPS, clusters del EHP, ACNUR, OIM Y UARIV sobre los fondos CERF 2014; Reunión Bimensual socios DIPECHO; Reunión de alto nivel  del comité de articulación del Sistema de NU  y el gobierno nacional; reunión exploratoria Embajada de Canadá; Reunión exploratoria embajada de Gran Bretaña; reunión de presentación de avances en la implementación del programa país ONU-HABITAT; 2 videoconferencias con Ecuador; teleconferencia DIPECHO; videoconferencia CAPRADE;  2 reuniones de la Misión Sudeste Asiático; reunión director de país adjunto PMA; reunión programa cambio climático y resiliencia con USAID; reunión de revisión del plan de acción del convenio tripartito UNGRD, UNISDR y FCM;  reunión con el BID y Tecnalia; reunión de seguimiento al Plan de Acción con OCHA; reunión con Plan Alemania para socializar proyectos Plan en GRD</t>
  </si>
  <si>
    <t>o 1 miembro del Consejo Municipal de Gestión del Riesgo de Desastres y 1 del Servicio Geológico Colombiano capacitados en Kobe-Japón en Community Disastrer Risk Management, curso organizado y financiado por JICA.
o 1 servidor de la UNGRD participó en el Seminario de expertos: Desafíos de la acción humanitaria en América Latina y el Caribe desarrollado en Panamá, organizado y financiado por AECID.
o 1 persona de la UNGRD participó en el Curso Regional de Capacitación en la Identificación de Mercancías de Uso Dual desarrollado en Panamá y financiado por el Gobierno de EEUU – Instituto de Energía.
o 1 persona de la UNGRD capacitada en Estrategias para la inclusión de la Gestión de Riesgos de Desastres en el sector Educativo realizado en Lima – Perú y financiado por la UNESCO.
o 1 servidor de la UNGRD asistió al Taller Mesoamericano de Gestión del Riesgo y VIII Reunión del SMIT el cual tuvo lugar el México organizado por el Proyecto Mesoamérica y financiado por la Agencia Mexicana de Cooperación. 
o Al taller sobre intercambio de buenas prácticas en relación con la constitución de Autoridades Nacionales para la implementación de la Convención sobre Armas Biológicas desarrollado en el Salón Bolívar del Ministerio de Relaciones Exteriores de Colombia asistieron 1 miembro de la UNGRD y 1 de la Dirección Nacional de Bomberos.
o 1 persona del IDEAM, 1 del Servicio Geológico Colombiano, 1 del IGAC, 1 de la Cruz Roja Colombiana, y 4 de la UNGRD participaron en la pasantía de la Florida International University financiada por USAID/OFDA.
o 1 persona de la UNGRD participó en el Seminario Internacional EKOTECTURA 2014 realizado en Bogotá y organizado por EKOTECTURA.
o Al Workshop sobre SCI previo a la pasantía en la FLORIDA organizado por USAID/OFDA en Bogotá asistieron 10 personas miembros de las siguientes instituciones: UNGRD, Bomberos Cali, IDEAM, CRC, IGAG.</t>
  </si>
  <si>
    <t xml:space="preserve">Visita de intercambio de experiencias de Trinidad y Tobago; o Espacio de intercambio de experiencias e identificación de posibles líneas de cooperación entre la UNGRD y el Gobierno de Tegucigalpa, a partir de los avances de Colombia en materia de gestión del riesgo de desastres; o Visita del British Geological Survey para el intercambio de experiencias en el marco del proyecto STREVA: Strengthening Resilience in Volcanic Areas, en el que se compartieron los avances de la UNGRD en temas relacionados con la búsqueda de resiliencia en áreas expuestas a amenaza volcánica; o Intercambio de buenas prácticas en relación con la constitución de Autoridades Nacionales para la implementación de la Convención sobre Armas Biológicas con los Gobiernos de Ecuador, España, Chile, Argentina, y la Oficina de Asuntos de Desarme de la ONU al igual que la Delegación de la Unión Europea para Colombia – Departamento de Control de Armas Químicas y Biológicas.
</t>
  </si>
  <si>
    <t>La reunión se realizó el 25 de febrero de 2014, en un evento en el hotel Sheraton. Participaron las entidades del SNGRD y los socios de USAID.</t>
  </si>
  <si>
    <t>El 25 de abril la UNGRD participó en la reunión de la Autoridad Nacional para la Prohibición del Desarrollo, la Producción, el almacenamiento y el Empleo de Armas Químicas y su Destrucción de Colombia –ANPROAQ-, realizada en el Ministerio de Relaciones Exteriores</t>
  </si>
  <si>
    <t>6 y 7 de marzo reunión en cancillería. Asistieron Nicolás Segura y Luis Ignacio Muñoz. El 28 de abril se realizó en la UNGRD una reunión para establecer Sinergias entre la UNGRD y la Cancilleria para el establecimiento de la Convencion de Armas Biologicas (CAB)</t>
  </si>
  <si>
    <r>
      <rPr>
        <b/>
        <sz val="7"/>
        <color indexed="8"/>
        <rFont val="Arial"/>
        <family val="2"/>
      </rPr>
      <t xml:space="preserve">El director de la UNGRD particip en 3 eventos internacionales </t>
    </r>
    <r>
      <rPr>
        <sz val="7"/>
        <color indexed="8"/>
        <rFont val="Arial"/>
        <family val="2"/>
      </rPr>
      <t xml:space="preserve">
1) Conferencia Internacional de Desastres de la OCDE en New Orleans – Luisianna – EEUU 
2) VII Foro Mundial Urbano de ONU-Habitat en Medellín – Colombia
3) Plataforma Regional para la Reducción del Riesgo de Desastres de las Américas: Invertir en RRD para proteger los avances del desarrollo en Guayaquil – Ecuador
</t>
    </r>
    <r>
      <rPr>
        <b/>
        <sz val="7"/>
        <color indexed="8"/>
        <rFont val="Arial"/>
        <family val="2"/>
      </rPr>
      <t xml:space="preserve">Miembros de la UNGRD han participado en 6  eventos internacionales:
</t>
    </r>
    <r>
      <rPr>
        <sz val="7"/>
        <color indexed="8"/>
        <rFont val="Arial"/>
        <family val="2"/>
      </rPr>
      <t xml:space="preserve">II Jornada de Análisis y Aplicación Evaluativa del Taller de Fundamentos Curriculares en la Reducción del Riesgo de Desastre en Panamá
Reunión sobre el desabastecimiento en la Alta Guajira en la Gobernación de Zulia en Maracaibo - Venezuela
Regional Training on “Strengthening Standard Operating Procedures for Tsunami Warning and Emergency Response and the  Development of the ICG/CARIBE-EWS PTWC New Enhanced Tsunami Products”, Mexico City, Mexico, 1-5 April 2014
Intercambio de Experiencias Modelación Hidráulica en Delf - Holanda
Reunión del Grupo de Alto Nivel para la Gestión del Riesgo de Desastres de UNASUR y a la Consulta Regional Suramericana bajo el Nuevo Marco Internacional para la Reducción del Riesgo de Desastres post-2015, en Santiago de Chile el del 8 al 10 de abril de 2014 en Santiago de Chile
Desafíos en la vigilancia biológica de las Américas en Miami – Florida
</t>
    </r>
  </si>
  <si>
    <t>No se ha iniciado la revisión de la implementación del Plan Anticorrupción por Áreas. Se le hará la solicitud a la Oficina de Control Interno para que apoye el tema</t>
  </si>
  <si>
    <t>El seguimiento al mapa de riesgos anticorrupción se realizó durante la primera semana se febrero entre la oficina de Control Interno y el grupo de cooperación internacional</t>
  </si>
  <si>
    <t>El seguimiento al mapa de riesgos operacionales se realizó durante la primera semana se febrero entre la oficina de Control Interno y el grupo de cooperación internacional</t>
  </si>
  <si>
    <t xml:space="preserve">la cartilla se encuentra realizada </t>
  </si>
  <si>
    <t>Se realizaron 1 taller de los cuales se capacitaron 28 municipios</t>
  </si>
  <si>
    <t>Se encuentra en proceso los 8 escenarios de riesgo</t>
  </si>
  <si>
    <t>Se esta definiendo la metodología y una articulación con la sub dirección de reducción</t>
  </si>
  <si>
    <t>Se encuentra en realización Baranoa ,Vélez, Pasto y Toledo</t>
  </si>
  <si>
    <t>Se realizo primer curso de La Escuela Nacional  de formación  en Gestión de Riesgo - Sede Dosquebradas</t>
  </si>
  <si>
    <t>Se ha recolectado,  procesado y analizado información en relación a la matriz de inversión de la UNGRD, con el objeto de contar con una herramienta para toma de decisiones en materia de priorización de municipios a intervenir.</t>
  </si>
  <si>
    <t>se encuentra el documento a la espera de aval por el comité nacional de conocimiento</t>
  </si>
  <si>
    <t>la guía se encuentra en elaboración , se finaliza en el me s de Julio</t>
  </si>
  <si>
    <t xml:space="preserve">el documento se encuentra en proceso de elaboración. </t>
  </si>
  <si>
    <t>La contratación para la realización de los módulos se encuentra en procesos contractuales</t>
  </si>
  <si>
    <t>los procesos de contratación has salido desiertos</t>
  </si>
  <si>
    <t>Se realizaron dos talleres</t>
  </si>
  <si>
    <t>El documento se encuentra en proceso de construcción</t>
  </si>
  <si>
    <t>Se realizaron reuniones previas para definir que artículos se van a reglamentar. Particularmente en la reglamentación del artículo 42 se designaron 2 profesionales que están trabajando en el tema: Paola Guerrero en el tema de Obras Civiles Mayores y Gladys Puerto en las actividades industriales. Adicionalmente se ha apoyado el tema de la reglamentación del FNGRD y se viene trabajando en el plan de acción propuesto por la OAPI para los artículos que componen el Sistema Nacional de Información para la GRD.</t>
  </si>
  <si>
    <t>Difícil convocatoria y socialización</t>
  </si>
  <si>
    <t>Versión N1 del documento construido, a espera de revisión y aval de las otras instituciones que componen el sistema</t>
  </si>
  <si>
    <t>mapa anticorrupción creado</t>
  </si>
  <si>
    <t>Se realizo primer encuentro para socialización del plan nacional</t>
  </si>
  <si>
    <t>se programa reuniones mensuales</t>
  </si>
  <si>
    <t>Apoyo al IEMP de Procuraduría en temas relacionados en la gestión del riesgo por inundaciones en la Catedra Carlos Mauro Hoyos.</t>
  </si>
  <si>
    <t>Se Realizo la formulación de Manizales, Viota, Villa Rica y Casa de Lata</t>
  </si>
  <si>
    <t>se viene trabajando en el plan de acción propuesto por la OAPI para los artículos que componen el Sistema Nacional de Información para la GRD.</t>
  </si>
  <si>
    <t>Se realizó durante los meses de marzo y abril  el acompañamiento al área de Talento Humano a 3 eventos (día de la mujer, del hombre y la secretaria)</t>
  </si>
  <si>
    <t>Se diagramó en su totalidad el Manual de Inducción</t>
  </si>
  <si>
    <t>No se ha realizado la impresión de este manual.</t>
  </si>
  <si>
    <t xml:space="preserve">Todas las piezas generadas opr la OAC son enviadas a la alta consejería de la Presidencia, din respuesta alguna. </t>
  </si>
  <si>
    <t xml:space="preserve">La coyuntura política, al parecer, genera retrasos y otras prioridades que impiden la atención a nuestras solicitudes a la presidencia. </t>
  </si>
  <si>
    <t>A razón del apoyo en otras actividades se restrasó esta acción.</t>
  </si>
  <si>
    <t>Elaboración de los boletínes de marzo y abril: Unidad Express</t>
  </si>
  <si>
    <t>Se realizó el boletín externo Sistema al día correspondiente a cada mes: marzo y abril.</t>
  </si>
  <si>
    <t>Actualización de base de datos interna, externa del sistema de medios de de comunicación, jefes de prensa del sistema.</t>
  </si>
  <si>
    <t>Documento de plan de acción/estrategia del centro de documentación</t>
  </si>
  <si>
    <t>Se realizó clasificación de títulos</t>
  </si>
  <si>
    <t>A razón de la demora en la entrega del locativos  y los implementos se retrasó el proceso de digitalización.  El proveedor no cumplió con  los productos a entregar.</t>
  </si>
  <si>
    <t>Documento de diagnóstico oficinas de comunicación de las entidades miembro del SNGRD</t>
  </si>
  <si>
    <t>Las actividades realizadas con las entidades del Sistema demandan en su planeación de bastante tiempo, por lo que se toman mucho tiempo una acción de la otra.</t>
  </si>
  <si>
    <t>reunión con el Director para determinar las prioridades en términos de comunicación mediática</t>
  </si>
  <si>
    <t xml:space="preserve">La primera semana se junio se formularán términos para la contratación de los servicios creativos. </t>
  </si>
  <si>
    <t>Se actualizaron 500 veces las redes sociales Twitter, Facebook, YouTube</t>
  </si>
  <si>
    <t>Video/tutorial para el uso del aplicativo Yo Reporto</t>
  </si>
  <si>
    <t>Documento de Plan de Participación Ciudadana, resultado del taller con Gobierno en Linea GEL</t>
  </si>
  <si>
    <t xml:space="preserve">A través de contrato con Kreatribu, se dio cierre al contrato de diseño de procesos de educación digital en donde se generó el abc del periodista con 1000 copias reproducidas para repartir en los consejos a los grupos de comunicación. </t>
  </si>
  <si>
    <t>La meta está contemplada para más adelante</t>
  </si>
  <si>
    <t>Encuesta publicada en el nuevo sitio de la UNGRD, (Canales por los que preferia enterarse de las noticias de la Unidad)</t>
  </si>
  <si>
    <t>26191 visitantes se tuvieron durantes los meses de marzo y abril.</t>
  </si>
  <si>
    <t>22 eventos de carácter interno con 530 participantes y 27 eventos externos con 620 participantes.</t>
  </si>
  <si>
    <t>Llegaron los requerimientos de las áreas en relación sus necesidades</t>
  </si>
  <si>
    <t>Hubo tardanza en las cotizaciones debido a cambios en las caracteristicas de los items a cotizar.  - - El proceso también se dilato debido a que decisiones de Secretaria General se separó el proceso contractual con la subdirección de Reducción del Riesgo, lo que nos obligó a redefinir los items del convenio y volver a realizar el estudio del mercado.</t>
  </si>
  <si>
    <t xml:space="preserve">Se retrasó un mes </t>
  </si>
  <si>
    <t>pendiente</t>
  </si>
  <si>
    <t>Se realizo seguimiento 2 PA 2014 y se publico en  la pagina web de la entidad</t>
  </si>
  <si>
    <t>Tableros de control realizados</t>
  </si>
  <si>
    <t>Todas las peticiones han sido contestadas</t>
  </si>
  <si>
    <t>Informede planes de mejoramieto realizado</t>
  </si>
  <si>
    <t>se tiene el 100% de los requerimientos  realizadfos</t>
  </si>
  <si>
    <t>El presupuesto de anteproyecto 2015 fue realizado y enviado al DAPRE</t>
  </si>
  <si>
    <t>!00%</t>
  </si>
  <si>
    <t>seguimeto a solicitudes realizado</t>
  </si>
  <si>
    <t>los estudios previos se encunetran publicadas en la pagina Colombia -Compra en el marco y cumplimieto de la lisitación publica</t>
  </si>
  <si>
    <t>analisis y planteamiento de estudios previos</t>
  </si>
  <si>
    <t>Se definen los lineamientos y se inicia con el desarrollo tematico</t>
  </si>
  <si>
    <t>Reuniones del Comité Nacional para el Manejo de Desastres el dia 12 de feb y 16 de abril, cumpliendo con la meta</t>
  </si>
  <si>
    <t>reuniones emnsuales de la comisión Nacional Asesora para el Manejo de Desaastres</t>
  </si>
  <si>
    <t>Se han  realizado reguimiento a los compromisos establecidos tanto aen las reuniones del comité como las de la Comisión Tecnica Nacional asesora para el Manejo de  Desastres, reposa informe</t>
  </si>
  <si>
    <t>socialización realizada de la guia a lso coordinadores departamentales y ciudades capitales en el marco de una simulación</t>
  </si>
  <si>
    <t>revisión documental y elaboración de las lineas generales</t>
  </si>
  <si>
    <t>se definío reuniones para coordinar la elaboración del convenio</t>
  </si>
  <si>
    <t>se cuentan con estudios previos y cotizaciones, pendiente firma cdp</t>
  </si>
  <si>
    <t>elaboración de estudios previos y  analisis del sector, perfeccionamiento y radicado en la ofinica finaciera para la afectación presupuesta- pendiente asignación de recursos</t>
  </si>
  <si>
    <t>se reformo</t>
  </si>
  <si>
    <t xml:space="preserve">eniendo en cuenta la solicitud realizada, me permito adjuntar reporte de lo ejecutado en el 2014 por Banco de Maquinaria con el detalle de Proveedor, NIT, Valor, Departamento Beneficiario, Fecha de Entrega, No. de Factura y No. de Unidades entregadas, toda vez que desde desde el 01 de Enero al 31 de Marzo de 2014 se han entregado:
1. Totalidad de Equipo 160 unidades.
2. Valor equipos entregados de $ 39.099.972.961,00.
</t>
  </si>
  <si>
    <t>se han convocado para emergencia ambiental de casanares, La Guajira, IF de Unguia, Cienaga</t>
  </si>
  <si>
    <t>verificar visor de la UNGRD</t>
  </si>
  <si>
    <t>atención en el departametno de Magdalena Municipio de fundación - bus insinerado 32 menores de edad fallecidos</t>
  </si>
  <si>
    <t>se han instalado 10puentes, dejando 9 Municipios  y 7 Departamentos beneficiados, con mas de 1357 familias beneficiads</t>
  </si>
  <si>
    <t>en el marco de la caracterización del osnuevos procesos se viene realizando la actualziación del mapa de riesgos operacionales</t>
  </si>
  <si>
    <t>N:A</t>
  </si>
  <si>
    <t>SE DIO RESPUESTA A LOS OFICIOS PRESENTADOS</t>
  </si>
  <si>
    <t>SE  PRESIENCIA EN LAS DIFERENTES REUNIONES</t>
  </si>
  <si>
    <t>Se atendieron todas las consultas echas al area juridica</t>
  </si>
  <si>
    <t>se revisaron todos los documentos previos para la contratacion generados por las diferentes areas</t>
  </si>
  <si>
    <t>se elavoraron los diferentes contratos requeridowas por las areas</t>
  </si>
  <si>
    <t>Se revisaron y aprovaron las polizas de los diferentes contratos</t>
  </si>
  <si>
    <t>Se realizaron el 100% de las actas que designana el supervisor del cmtrato</t>
  </si>
  <si>
    <t>Se realizaron las actas de liquidacion de los contratos que termonana el periodo</t>
  </si>
  <si>
    <t>Se elaboraron las prorogas o adicines requeridas en los diferentes contratos por las areas</t>
  </si>
  <si>
    <t>Se elaboraron los pliegos de condiciones requeridos</t>
  </si>
  <si>
    <t xml:space="preserve">Se eleboraron las observaciones a los diferentes procesos </t>
  </si>
  <si>
    <t>Se elaboraron las diferentes adendas requeridas en cada uno de losprocesos</t>
  </si>
  <si>
    <t>Se realizaron las audiencias publicas requeridas en los diferentes procesos</t>
  </si>
  <si>
    <t>Se elaboraron las diferentes actas de los procesos</t>
  </si>
  <si>
    <r>
      <t>Elena Pabón/</t>
    </r>
    <r>
      <rPr>
        <b/>
        <sz val="10"/>
        <color indexed="63"/>
        <rFont val="Arial"/>
        <family val="2"/>
      </rPr>
      <t>Carolina Giraldo</t>
    </r>
  </si>
  <si>
    <t>cancelado por criterios de la direccion general UNGRD</t>
  </si>
  <si>
    <t>Se ralizo aplicación YO REPORTO</t>
  </si>
  <si>
    <t>Se han realizado dos reuniones para establecer las necesidades de reglamenteacion, se establecio semaforo de priorizacion, y se trabaja en la reglamenteacion del fondo</t>
  </si>
  <si>
    <t>se desarrollo semaforo para priorizacion de politicas</t>
  </si>
  <si>
    <t>Se ralizo reunion de seguimiento con el area juridica, para aportes y sugerencias a cambios a los articulados</t>
  </si>
  <si>
    <t>Matriz de seguimiento realizada , galeras, huila, catatumbo es directo con el DNP</t>
  </si>
  <si>
    <t>Se realizo seguimieto a la ejecucion del contrato para la creacion del SIPLAG</t>
  </si>
  <si>
    <t>Se dio acompañamiento a la firma contratada para el levantamiento de procesos y procedimientos</t>
  </si>
  <si>
    <t>jessica giraldo</t>
  </si>
  <si>
    <t>se realizaron dos reuniones para la actualizacion en donde se ha hecho una validacion de cumplimiento de acuerdo al cambio legal por la creacion de la UNGRD les 1523, y se realizo reporte de actividades</t>
  </si>
  <si>
    <t>martha ochoa</t>
  </si>
  <si>
    <t>Apoyar la implementación de la estrategia de protección financiera de la nación frente a los desastres y propuestas y seguimiento al protocolo que se debe llevar a cabo para la activación del crédito con bm</t>
  </si>
  <si>
    <t>Se adelanto el proceso de reglamentacion del FNGR</t>
  </si>
  <si>
    <t>finalizado en agosto de 2013</t>
  </si>
  <si>
    <t>Se elaboro el plan anual de adquisiciones y se publico en la pagina Colombia Compra Eficiente</t>
  </si>
  <si>
    <t>Se publico el plan de adquisiciones en la pagina Colombia compra eficiente</t>
  </si>
  <si>
    <t xml:space="preserve">Se  contrató - Canal Dedicado - Servicio de  aseo y cafeteria  y  Mensajeria motorizada </t>
  </si>
  <si>
    <t xml:space="preserve">Se realizo el levantamiento de  la  informacion, por areas, aun  no se ha realizado la  entrega  formal mediante acta </t>
  </si>
  <si>
    <t xml:space="preserve">Se realizo el levantamiento de  la  informacion,por funcionario , aun  no se ha realizado la  entrega  formal mediante acta </t>
  </si>
  <si>
    <t xml:space="preserve">Se realizaron los informes  de las  conciliaciones con la Fiduprevisora de los Bienes del FNGRD, Rrelacionando su valor, ubicación y responsable </t>
  </si>
  <si>
    <t>No se ha podido implementar la politica debido a que se encuentra en revision por parte de la empresa consultora ISOLUCIONES, a fin de que este acorde con los procesos institucionales de calidad</t>
  </si>
  <si>
    <t>El manual de caja menor se encuentra en revision por parte de la firma consultora ISOLUCIONES para su adopcion y aprobacion</t>
  </si>
  <si>
    <t>Teniendo en cuenta que al 30 de abril las dependencias debian formalizar sus ´procesos y procedimientos, con este insumo se adelntaran las acciones para realizar el diagnostico y posterior caracterizacion de tramites y procedimientos administrativos</t>
  </si>
  <si>
    <t>Programa de Gestión Documental formulado</t>
  </si>
  <si>
    <t>Se elaboro el programa de gestion documental de la UNGRD, se encuentra pendiente su adopcion mediante acto administrativo una vez la firma ISOLUCIONES termine de entregar los productos que hacen parte de este programa</t>
  </si>
  <si>
    <t>Se implementaron las actividades propuestas en el plan anticorrupcion</t>
  </si>
  <si>
    <t>Se hizo seguimiento al corte 30 de abril de 2014</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</si>
</sst>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 #,##0_);_(* \(#,##0\);_(* &quot;-&quot;??_);_(@_)"/>
    <numFmt numFmtId="166" formatCode="dd/mm/yyyy;@"/>
    <numFmt numFmtId="167" formatCode="&quot;$&quot;\ #,##0.00"/>
    <numFmt numFmtId="168" formatCode="0_);\(0\)"/>
    <numFmt numFmtId="169" formatCode="0.0%"/>
    <numFmt numFmtId="170" formatCode="&quot;$&quot;\ #,##0.00;[Red]&quot;$&quot;\ #,##0.00"/>
    <numFmt numFmtId="171" formatCode="_(* #,##0.0_);_(* \(#,##0.0\);_(* &quot;-&quot;??_);_(@_)"/>
  </numFmts>
  <fonts count="129">
    <font>
      <sz val="11"/>
      <color theme="1"/>
      <name val="Calibri"/>
      <family val="2"/>
    </font>
    <font>
      <sz val="11"/>
      <color indexed="8"/>
      <name val="Calibri"/>
      <family val="2"/>
    </font>
    <font>
      <sz val="10"/>
      <name val="Arial"/>
      <family val="2"/>
    </font>
    <font>
      <sz val="7"/>
      <name val="Arial"/>
      <family val="2"/>
    </font>
    <font>
      <sz val="7"/>
      <name val="Calibri"/>
      <family val="2"/>
    </font>
    <font>
      <sz val="7"/>
      <color indexed="8"/>
      <name val="Arial"/>
      <family val="2"/>
    </font>
    <font>
      <b/>
      <sz val="7"/>
      <color indexed="8"/>
      <name val="Arial"/>
      <family val="2"/>
    </font>
    <font>
      <b/>
      <sz val="16"/>
      <name val="Arial"/>
      <family val="2"/>
    </font>
    <font>
      <b/>
      <sz val="8"/>
      <color indexed="9"/>
      <name val="Arial"/>
      <family val="2"/>
    </font>
    <font>
      <b/>
      <sz val="7"/>
      <name val="Arial"/>
      <family val="2"/>
    </font>
    <font>
      <sz val="11"/>
      <name val="Arial"/>
      <family val="2"/>
    </font>
    <font>
      <b/>
      <sz val="9"/>
      <name val="Tahoma"/>
      <family val="2"/>
    </font>
    <font>
      <sz val="9"/>
      <name val="Tahoma"/>
      <family val="2"/>
    </font>
    <font>
      <b/>
      <sz val="11"/>
      <name val="Arial"/>
      <family val="2"/>
    </font>
    <font>
      <sz val="12"/>
      <name val="Arial"/>
      <family val="2"/>
    </font>
    <font>
      <b/>
      <sz val="10"/>
      <name val="Arial"/>
      <family val="2"/>
    </font>
    <font>
      <sz val="10"/>
      <color indexed="8"/>
      <name val="Arial"/>
      <family val="2"/>
    </font>
    <font>
      <sz val="9"/>
      <name val="Arial"/>
      <family val="2"/>
    </font>
    <font>
      <sz val="7"/>
      <color indexed="8"/>
      <name val="Calibri"/>
      <family val="2"/>
    </font>
    <font>
      <sz val="7"/>
      <color indexed="10"/>
      <name val="Calibri"/>
      <family val="2"/>
    </font>
    <font>
      <sz val="10"/>
      <color indexed="63"/>
      <name val="Arial"/>
      <family val="2"/>
    </font>
    <font>
      <b/>
      <sz val="10"/>
      <color indexed="63"/>
      <name val="Arial"/>
      <family val="2"/>
    </font>
    <font>
      <b/>
      <sz val="10"/>
      <color indexed="23"/>
      <name val="Arial"/>
      <family val="2"/>
    </font>
    <font>
      <sz val="10"/>
      <color indexed="23"/>
      <name val="Arial"/>
      <family val="2"/>
    </font>
    <font>
      <b/>
      <sz val="7"/>
      <color indexed="8"/>
      <name val="Calibri"/>
      <family val="2"/>
    </font>
    <font>
      <sz val="8"/>
      <color indexed="9"/>
      <name val="Arial"/>
      <family val="2"/>
    </font>
    <font>
      <u val="single"/>
      <sz val="7"/>
      <name val="Arial"/>
      <family val="2"/>
    </font>
    <font>
      <b/>
      <sz val="10"/>
      <color indexed="8"/>
      <name val="Arial"/>
      <family val="2"/>
    </font>
    <font>
      <b/>
      <sz val="11"/>
      <color indexed="8"/>
      <name val="Arial"/>
      <family val="2"/>
    </font>
    <font>
      <sz val="11"/>
      <color indexed="8"/>
      <name val="Arial"/>
      <family val="2"/>
    </font>
    <font>
      <b/>
      <sz val="11"/>
      <color indexed="9"/>
      <name val="Calibri"/>
      <family val="2"/>
    </font>
    <font>
      <sz val="12"/>
      <name val="Calibri"/>
      <family val="2"/>
    </font>
    <font>
      <b/>
      <sz val="12"/>
      <color indexed="8"/>
      <name val="Calibri"/>
      <family val="2"/>
    </font>
    <font>
      <b/>
      <sz val="7"/>
      <color indexed="9"/>
      <name val="Arial"/>
      <family val="2"/>
    </font>
    <font>
      <b/>
      <sz val="16"/>
      <color indexed="9"/>
      <name val="Arial"/>
      <family val="2"/>
    </font>
    <font>
      <b/>
      <sz val="8"/>
      <color indexed="8"/>
      <name val="Arial"/>
      <family val="2"/>
    </font>
    <font>
      <b/>
      <sz val="9"/>
      <color indexed="8"/>
      <name val="Arial"/>
      <family val="2"/>
    </font>
    <font>
      <b/>
      <sz val="11"/>
      <color indexed="8"/>
      <name val="Calibri"/>
      <family val="2"/>
    </font>
    <font>
      <sz val="11"/>
      <color indexed="9"/>
      <name val="Arial"/>
      <family val="2"/>
    </font>
    <font>
      <sz val="9"/>
      <color indexed="9"/>
      <name val="Calibri"/>
      <family val="2"/>
    </font>
    <font>
      <b/>
      <sz val="12"/>
      <name val="Calibri"/>
      <family val="2"/>
    </font>
    <font>
      <sz val="12"/>
      <color indexed="8"/>
      <name val="Calibri"/>
      <family val="2"/>
    </font>
    <font>
      <b/>
      <sz val="7"/>
      <color indexed="9"/>
      <name val="Calibri"/>
      <family val="2"/>
    </font>
    <font>
      <sz val="7"/>
      <color indexed="10"/>
      <name val="Arial"/>
      <family val="2"/>
    </font>
    <font>
      <b/>
      <sz val="11"/>
      <color indexed="9"/>
      <name val="Arial"/>
      <family val="2"/>
    </font>
    <font>
      <sz val="16"/>
      <color indexed="8"/>
      <name val="Arial"/>
      <family val="2"/>
    </font>
    <font>
      <b/>
      <sz val="16"/>
      <color indexed="8"/>
      <name val="Arial"/>
      <family val="2"/>
    </font>
    <font>
      <b/>
      <sz val="10"/>
      <color indexed="9"/>
      <name val="Arial"/>
      <family val="2"/>
    </font>
    <font>
      <b/>
      <sz val="16"/>
      <color indexed="8"/>
      <name val="Calibri"/>
      <family val="2"/>
    </font>
    <font>
      <sz val="12"/>
      <color indexed="8"/>
      <name val="Arial"/>
      <family val="2"/>
    </font>
    <font>
      <sz val="12"/>
      <color indexed="9"/>
      <name val="Arial"/>
      <family val="2"/>
    </font>
    <font>
      <sz val="7"/>
      <color indexed="9"/>
      <name val="Arial"/>
      <family val="2"/>
    </font>
    <font>
      <sz val="11"/>
      <color indexed="9"/>
      <name val="Calibri"/>
      <family val="2"/>
    </font>
    <font>
      <b/>
      <sz val="7"/>
      <color indexed="40"/>
      <name val="Arial"/>
      <family val="2"/>
    </font>
    <font>
      <sz val="7"/>
      <color indexed="40"/>
      <name val="Arial"/>
      <family val="2"/>
    </font>
    <font>
      <b/>
      <sz val="9"/>
      <color indexed="9"/>
      <name val="Arial"/>
      <family val="2"/>
    </font>
    <font>
      <sz val="9"/>
      <color indexed="9"/>
      <name val="Arial"/>
      <family val="2"/>
    </font>
    <font>
      <b/>
      <sz val="7"/>
      <name val="Calibri"/>
      <family val="2"/>
    </font>
    <font>
      <sz val="10"/>
      <color indexed="9"/>
      <name val="Arial"/>
      <family val="2"/>
    </font>
    <font>
      <sz val="7"/>
      <color indexed="9"/>
      <name val="Calibri"/>
      <family val="2"/>
    </font>
    <font>
      <sz val="10"/>
      <color indexed="10"/>
      <name val="Arial"/>
      <family val="2"/>
    </font>
    <font>
      <b/>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7"/>
      <color theme="1"/>
      <name val="Arial"/>
      <family val="2"/>
    </font>
    <font>
      <b/>
      <sz val="11"/>
      <color theme="1"/>
      <name val="Arial"/>
      <family val="2"/>
    </font>
    <font>
      <sz val="11"/>
      <color theme="1"/>
      <name val="Arial"/>
      <family val="2"/>
    </font>
    <font>
      <b/>
      <sz val="12"/>
      <color theme="1"/>
      <name val="Calibri"/>
      <family val="2"/>
    </font>
    <font>
      <b/>
      <sz val="7"/>
      <color theme="1"/>
      <name val="Arial"/>
      <family val="2"/>
    </font>
    <font>
      <b/>
      <sz val="7"/>
      <color theme="0"/>
      <name val="Arial"/>
      <family val="2"/>
    </font>
    <font>
      <b/>
      <sz val="16"/>
      <color theme="0"/>
      <name val="Arial"/>
      <family val="2"/>
    </font>
    <font>
      <b/>
      <sz val="8"/>
      <color theme="1"/>
      <name val="Arial"/>
      <family val="2"/>
    </font>
    <font>
      <b/>
      <sz val="9"/>
      <color theme="1"/>
      <name val="Arial"/>
      <family val="2"/>
    </font>
    <font>
      <sz val="11"/>
      <color theme="0"/>
      <name val="Arial"/>
      <family val="2"/>
    </font>
    <font>
      <sz val="9"/>
      <color theme="0"/>
      <name val="Calibri"/>
      <family val="2"/>
    </font>
    <font>
      <sz val="10"/>
      <color theme="1"/>
      <name val="Arial"/>
      <family val="2"/>
    </font>
    <font>
      <b/>
      <sz val="8"/>
      <color theme="0"/>
      <name val="Arial"/>
      <family val="2"/>
    </font>
    <font>
      <sz val="12"/>
      <color theme="1"/>
      <name val="Calibri"/>
      <family val="2"/>
    </font>
    <font>
      <b/>
      <sz val="7"/>
      <color theme="0"/>
      <name val="Calibri"/>
      <family val="2"/>
    </font>
    <font>
      <sz val="7"/>
      <color theme="1"/>
      <name val="Calibri"/>
      <family val="2"/>
    </font>
    <font>
      <sz val="7"/>
      <color rgb="FF000000"/>
      <name val="Arial"/>
      <family val="2"/>
    </font>
    <font>
      <sz val="7"/>
      <color rgb="FFFF0000"/>
      <name val="Arial"/>
      <family val="2"/>
    </font>
    <font>
      <b/>
      <sz val="11"/>
      <color theme="0"/>
      <name val="Arial"/>
      <family val="2"/>
    </font>
    <font>
      <sz val="16"/>
      <color theme="1"/>
      <name val="Arial"/>
      <family val="2"/>
    </font>
    <font>
      <b/>
      <sz val="16"/>
      <color theme="1"/>
      <name val="Arial"/>
      <family val="2"/>
    </font>
    <font>
      <b/>
      <sz val="10"/>
      <color theme="0"/>
      <name val="Arial"/>
      <family val="2"/>
    </font>
    <font>
      <b/>
      <sz val="16"/>
      <color theme="1"/>
      <name val="Calibri"/>
      <family val="2"/>
    </font>
    <font>
      <sz val="12"/>
      <color theme="1"/>
      <name val="Arial"/>
      <family val="2"/>
    </font>
    <font>
      <sz val="12"/>
      <color theme="0"/>
      <name val="Arial"/>
      <family val="2"/>
    </font>
    <font>
      <sz val="7"/>
      <color theme="0"/>
      <name val="Arial"/>
      <family val="2"/>
    </font>
    <font>
      <b/>
      <sz val="7"/>
      <color rgb="FF00B0F0"/>
      <name val="Arial"/>
      <family val="2"/>
    </font>
    <font>
      <sz val="7"/>
      <color rgb="FF00B0F0"/>
      <name val="Arial"/>
      <family val="2"/>
    </font>
    <font>
      <b/>
      <sz val="9"/>
      <color theme="0"/>
      <name val="Arial"/>
      <family val="2"/>
    </font>
    <font>
      <sz val="9"/>
      <color theme="0"/>
      <name val="Arial"/>
      <family val="2"/>
    </font>
    <font>
      <sz val="10"/>
      <color theme="0"/>
      <name val="Arial"/>
      <family val="2"/>
    </font>
    <font>
      <sz val="8"/>
      <color theme="0"/>
      <name val="Arial"/>
      <family val="2"/>
    </font>
    <font>
      <sz val="7"/>
      <color theme="0"/>
      <name val="Calibri"/>
      <family val="2"/>
    </font>
    <font>
      <sz val="10"/>
      <color rgb="FFFF0000"/>
      <name val="Arial"/>
      <family val="2"/>
    </font>
    <font>
      <b/>
      <sz val="12"/>
      <color theme="0"/>
      <name val="Arial"/>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7285D"/>
        <bgColor indexed="64"/>
      </patternFill>
    </fill>
    <fill>
      <patternFill patternType="solid">
        <fgColor theme="3" tint="0.7999799847602844"/>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2" tint="-0.7499799728393555"/>
        <bgColor indexed="64"/>
      </patternFill>
    </fill>
    <fill>
      <patternFill patternType="solid">
        <fgColor rgb="FFFF0000"/>
        <bgColor indexed="64"/>
      </patternFill>
    </fill>
    <fill>
      <patternFill patternType="solid">
        <fgColor rgb="FF92D050"/>
        <bgColor indexed="64"/>
      </patternFill>
    </fill>
    <fill>
      <patternFill patternType="solid">
        <fgColor rgb="FF7030A0"/>
        <bgColor indexed="64"/>
      </patternFill>
    </fill>
    <fill>
      <patternFill patternType="solid">
        <fgColor theme="0" tint="-0.3499799966812134"/>
        <bgColor indexed="64"/>
      </patternFill>
    </fill>
    <fill>
      <patternFill patternType="solid">
        <fgColor rgb="FF62FB25"/>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rgb="FFD5C03D"/>
        <bgColor indexed="64"/>
      </patternFill>
    </fill>
    <fill>
      <patternFill patternType="solid">
        <fgColor rgb="FF002060"/>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medium"/>
      <right style="medium"/>
      <top style="medium"/>
      <bottom style="medium"/>
    </border>
    <border>
      <left style="medium"/>
      <right/>
      <top/>
      <bottom/>
    </border>
    <border>
      <left style="medium"/>
      <right style="thin"/>
      <top style="medium"/>
      <bottom/>
    </border>
    <border>
      <left/>
      <right style="thin"/>
      <top style="medium"/>
      <bottom/>
    </border>
    <border>
      <left style="thin"/>
      <right/>
      <top style="medium"/>
      <bottom/>
    </border>
    <border>
      <left/>
      <right/>
      <top style="medium"/>
      <bottom/>
    </border>
    <border>
      <left style="thin"/>
      <right style="thin"/>
      <top/>
      <bottom/>
    </border>
    <border>
      <left/>
      <right style="thin"/>
      <top style="thin"/>
      <bottom style="thin"/>
    </border>
    <border>
      <left style="medium"/>
      <right style="medium"/>
      <top/>
      <bottom style="medium"/>
    </border>
    <border>
      <left style="medium"/>
      <right style="medium"/>
      <top style="medium"/>
      <bottom/>
    </border>
    <border>
      <left style="hair"/>
      <right style="hair"/>
      <top/>
      <bottom style="hair"/>
    </border>
    <border>
      <left style="hair"/>
      <right style="hair"/>
      <top style="hair"/>
      <bottom style="hair"/>
    </border>
    <border>
      <left style="medium"/>
      <right/>
      <top style="medium"/>
      <bottom style="medium"/>
    </border>
    <border>
      <left style="thin"/>
      <right style="thin"/>
      <top style="medium"/>
      <bottom style="thin"/>
    </border>
    <border>
      <left style="thin"/>
      <right style="thin"/>
      <top style="thin"/>
      <bottom/>
    </border>
    <border>
      <left style="thin"/>
      <right style="thin"/>
      <top/>
      <bottom style="thin"/>
    </border>
    <border>
      <left/>
      <right style="medium"/>
      <top style="medium"/>
      <bottom style="medium"/>
    </border>
    <border>
      <left style="thin"/>
      <right/>
      <top style="thin"/>
      <bottom style="thin"/>
    </border>
    <border>
      <left/>
      <right/>
      <top/>
      <bottom style="hair"/>
    </border>
    <border>
      <left/>
      <right/>
      <top style="medium"/>
      <bottom style="medium"/>
    </border>
    <border>
      <left/>
      <right style="medium"/>
      <top/>
      <bottom/>
    </border>
    <border>
      <left/>
      <right style="hair">
        <color theme="4" tint="-0.4999699890613556"/>
      </right>
      <top/>
      <bottom/>
    </border>
    <border>
      <left style="hair">
        <color theme="4" tint="-0.4999699890613556"/>
      </left>
      <right style="hair">
        <color theme="4" tint="-0.4999699890613556"/>
      </right>
      <top/>
      <bottom/>
    </border>
    <border>
      <left style="hair">
        <color theme="4" tint="-0.4999699890613556"/>
      </left>
      <right style="medium"/>
      <top/>
      <bottom/>
    </border>
    <border>
      <left style="hair">
        <color theme="4" tint="-0.4999699890613556"/>
      </left>
      <right style="hair">
        <color theme="4" tint="-0.4999699890613556"/>
      </right>
      <top style="medium"/>
      <bottom style="medium"/>
    </border>
    <border>
      <left style="hair">
        <color theme="4" tint="-0.4999699890613556"/>
      </left>
      <right style="hair">
        <color theme="4" tint="-0.4999699890613556"/>
      </right>
      <top/>
      <bottom style="medium"/>
    </border>
    <border>
      <left/>
      <right style="hair"/>
      <top/>
      <bottom/>
    </border>
    <border>
      <left style="hair">
        <color theme="4" tint="-0.4999699890613556"/>
      </left>
      <right style="hair"/>
      <top/>
      <bottom/>
    </border>
    <border>
      <left style="hair">
        <color theme="4" tint="-0.4999699890613556"/>
      </left>
      <right/>
      <top/>
      <bottom/>
    </border>
    <border>
      <left style="hair"/>
      <right style="hair">
        <color theme="4" tint="-0.4999699890613556"/>
      </right>
      <top/>
      <bottom/>
    </border>
    <border>
      <left/>
      <right style="hair"/>
      <top style="medium"/>
      <bottom style="medium"/>
    </border>
    <border>
      <left style="hair">
        <color theme="4" tint="-0.4999699890613556"/>
      </left>
      <right style="hair"/>
      <top style="medium"/>
      <bottom style="medium"/>
    </border>
    <border>
      <left style="hair">
        <color theme="4" tint="-0.4999699890613556"/>
      </left>
      <right/>
      <top style="medium"/>
      <bottom style="medium"/>
    </border>
    <border>
      <left style="hair"/>
      <right style="hair">
        <color theme="4" tint="-0.4999699890613556"/>
      </right>
      <top style="medium"/>
      <bottom style="medium"/>
    </border>
    <border>
      <left/>
      <right style="hair"/>
      <top style="medium"/>
      <bottom/>
    </border>
    <border>
      <left style="hair"/>
      <right/>
      <top style="medium"/>
      <bottom/>
    </border>
    <border>
      <left style="hair">
        <color theme="4" tint="-0.4999699890613556"/>
      </left>
      <right style="hair"/>
      <top style="medium"/>
      <bottom/>
    </border>
    <border>
      <left style="hair">
        <color theme="4" tint="-0.4999699890613556"/>
      </left>
      <right style="hair">
        <color theme="4" tint="-0.4999699890613556"/>
      </right>
      <top style="medium"/>
      <bottom/>
    </border>
    <border>
      <left/>
      <right style="hair">
        <color theme="4" tint="-0.4999699890613556"/>
      </right>
      <top style="medium"/>
      <bottom/>
    </border>
    <border>
      <left style="hair">
        <color theme="4" tint="-0.4999699890613556"/>
      </left>
      <right/>
      <top style="medium"/>
      <bottom/>
    </border>
    <border>
      <left style="hair"/>
      <right style="hair">
        <color theme="4" tint="-0.4999699890613556"/>
      </right>
      <top style="medium"/>
      <bottom/>
    </border>
    <border>
      <left style="medium"/>
      <right style="hair"/>
      <top style="medium"/>
      <bottom style="medium"/>
    </border>
    <border>
      <left style="hair"/>
      <right/>
      <top style="medium"/>
      <bottom style="medium"/>
    </border>
    <border>
      <left/>
      <right style="hair">
        <color theme="4" tint="-0.4999699890613556"/>
      </right>
      <top style="medium"/>
      <bottom style="medium"/>
    </border>
    <border>
      <left/>
      <right style="hair"/>
      <top/>
      <bottom style="medium"/>
    </border>
    <border>
      <left/>
      <right/>
      <top/>
      <bottom style="medium"/>
    </border>
    <border>
      <left/>
      <right style="hair">
        <color theme="4" tint="-0.4999699890613556"/>
      </right>
      <top/>
      <bottom style="medium"/>
    </border>
    <border>
      <left style="hair">
        <color theme="4" tint="-0.4999699890613556"/>
      </left>
      <right/>
      <top/>
      <bottom style="medium"/>
    </border>
    <border>
      <left style="hair"/>
      <right style="hair">
        <color theme="4" tint="-0.4999699890613556"/>
      </right>
      <top/>
      <bottom style="medium"/>
    </border>
    <border>
      <left style="hair">
        <color theme="4" tint="-0.4999699890613556"/>
      </left>
      <right style="hair"/>
      <top/>
      <bottom style="medium"/>
    </border>
    <border>
      <left/>
      <right style="hair"/>
      <top style="medium"/>
      <bottom style="hair"/>
    </border>
    <border>
      <left/>
      <right/>
      <top style="medium"/>
      <bottom style="hair"/>
    </border>
    <border>
      <left style="medium"/>
      <right style="medium"/>
      <top/>
      <bottom/>
    </border>
    <border>
      <left style="hair">
        <color theme="4" tint="-0.4999699890613556"/>
      </left>
      <right style="medium"/>
      <top style="medium"/>
      <bottom style="medium"/>
    </border>
    <border>
      <left/>
      <right style="hair"/>
      <top style="hair">
        <color theme="4" tint="-0.4999699890613556"/>
      </top>
      <bottom/>
    </border>
    <border>
      <left style="hair">
        <color theme="4" tint="-0.4999699890613556"/>
      </left>
      <right style="hair">
        <color theme="4" tint="-0.4999699890613556"/>
      </right>
      <top style="hair">
        <color theme="4" tint="-0.4999699890613556"/>
      </top>
      <bottom/>
    </border>
    <border>
      <left style="hair">
        <color theme="4" tint="-0.4999699890613556"/>
      </left>
      <right style="medium"/>
      <top/>
      <bottom style="medium"/>
    </border>
    <border>
      <left style="hair"/>
      <right style="hair"/>
      <top style="medium"/>
      <bottom style="medium"/>
    </border>
    <border>
      <left style="hair"/>
      <right style="hair"/>
      <top style="medium"/>
      <bottom/>
    </border>
    <border>
      <left style="hair"/>
      <right style="hair"/>
      <top/>
      <bottom/>
    </border>
    <border>
      <left style="medium"/>
      <right style="hair"/>
      <top/>
      <bottom style="medium"/>
    </border>
    <border>
      <left style="hair">
        <color theme="4" tint="-0.4999699890613556"/>
      </left>
      <right style="hair"/>
      <top/>
      <bottom style="hair">
        <color theme="4" tint="-0.4999699890613556"/>
      </bottom>
    </border>
    <border>
      <left style="hair">
        <color theme="4" tint="-0.4999699890613556"/>
      </left>
      <right style="hair">
        <color theme="4" tint="-0.4999699890613556"/>
      </right>
      <top/>
      <bottom style="hair">
        <color theme="4" tint="-0.4999699890613556"/>
      </bottom>
    </border>
    <border>
      <left/>
      <right style="hair"/>
      <top style="hair">
        <color theme="4" tint="-0.4999699890613556"/>
      </top>
      <bottom style="medium"/>
    </border>
    <border>
      <left style="hair">
        <color theme="4" tint="-0.4999699890613556"/>
      </left>
      <right style="hair">
        <color theme="4" tint="-0.4999699890613556"/>
      </right>
      <top style="hair">
        <color theme="4" tint="-0.4999699890613556"/>
      </top>
      <bottom style="medium"/>
    </border>
    <border>
      <left style="hair">
        <color theme="4" tint="-0.4999699890613556"/>
      </left>
      <right style="medium"/>
      <top style="medium"/>
      <bottom/>
    </border>
    <border>
      <left style="medium"/>
      <right/>
      <top style="medium"/>
      <bottom/>
    </border>
    <border>
      <left/>
      <right style="medium"/>
      <top style="hair">
        <color theme="4" tint="-0.4999699890613556"/>
      </top>
      <bottom style="medium"/>
    </border>
    <border>
      <left/>
      <right style="hair">
        <color theme="4" tint="-0.4999699890613556"/>
      </right>
      <top style="hair">
        <color theme="4" tint="-0.4999699890613556"/>
      </top>
      <bottom style="medium"/>
    </border>
    <border>
      <left style="hair">
        <color theme="4" tint="-0.4999699890613556"/>
      </left>
      <right style="medium"/>
      <top style="hair">
        <color theme="4" tint="-0.4999699890613556"/>
      </top>
      <bottom style="medium"/>
    </border>
    <border>
      <left style="hair">
        <color theme="4" tint="-0.4999699890613556"/>
      </left>
      <right style="hair"/>
      <top style="hair"/>
      <bottom style="medium"/>
    </border>
    <border>
      <left style="hair">
        <color theme="4" tint="-0.4999699890613556"/>
      </left>
      <right style="hair">
        <color theme="4" tint="-0.4999699890613556"/>
      </right>
      <top style="hair"/>
      <bottom style="medium"/>
    </border>
    <border>
      <left style="hair">
        <color theme="4" tint="-0.4999699890613556"/>
      </left>
      <right style="hair">
        <color theme="4" tint="-0.4999699890613556"/>
      </right>
      <top style="medium"/>
      <bottom style="hair">
        <color theme="4" tint="-0.4999699890613556"/>
      </bottom>
    </border>
    <border>
      <left style="hair">
        <color theme="4" tint="-0.4999699890613556"/>
      </left>
      <right style="hair">
        <color theme="4" tint="-0.4999699890613556"/>
      </right>
      <top style="medium"/>
      <bottom style="hair"/>
    </border>
    <border>
      <left/>
      <right style="medium"/>
      <top style="medium"/>
      <bottom/>
    </border>
    <border>
      <left style="medium"/>
      <right style="hair">
        <color theme="4" tint="-0.4999699890613556"/>
      </right>
      <top style="medium"/>
      <bottom style="medium"/>
    </border>
    <border>
      <left style="hair"/>
      <right style="hair"/>
      <top/>
      <bottom style="medium"/>
    </border>
    <border>
      <left style="hair">
        <color theme="4" tint="-0.4999699890613556"/>
      </left>
      <right style="hair">
        <color theme="4" tint="-0.4999699890613556"/>
      </right>
      <top/>
      <bottom style="hair"/>
    </border>
    <border>
      <left/>
      <right/>
      <top/>
      <bottom style="medium">
        <color theme="4" tint="-0.4999699890613556"/>
      </bottom>
    </border>
    <border>
      <left/>
      <right style="medium"/>
      <top/>
      <bottom style="medium">
        <color theme="4" tint="-0.4999699890613556"/>
      </bottom>
    </border>
    <border>
      <left/>
      <right style="hair">
        <color theme="4" tint="-0.4999699890613556"/>
      </right>
      <top style="hair">
        <color theme="4" tint="-0.4999699890613556"/>
      </top>
      <bottom/>
    </border>
    <border>
      <left style="hair">
        <color theme="4" tint="-0.4999699890613556"/>
      </left>
      <right style="medium"/>
      <top style="hair">
        <color theme="4" tint="-0.4999699890613556"/>
      </top>
      <bottom/>
    </border>
    <border>
      <left style="hair"/>
      <right style="medium"/>
      <top style="medium"/>
      <bottom style="medium"/>
    </border>
    <border>
      <left style="hair"/>
      <right style="hair"/>
      <top style="hair"/>
      <bottom style="medium"/>
    </border>
    <border>
      <left/>
      <right style="hair">
        <color theme="4" tint="-0.4999699890613556"/>
      </right>
      <top/>
      <bottom style="hair">
        <color theme="4" tint="-0.4999699890613556"/>
      </bottom>
    </border>
    <border>
      <left style="hair">
        <color theme="4" tint="-0.4999699890613556"/>
      </left>
      <right style="medium"/>
      <top/>
      <bottom style="hair">
        <color theme="4" tint="-0.4999699890613556"/>
      </bottom>
    </border>
    <border>
      <left/>
      <right style="medium"/>
      <top style="hair"/>
      <bottom style="medium"/>
    </border>
    <border>
      <left/>
      <right style="hair">
        <color theme="4" tint="-0.4999699890613556"/>
      </right>
      <top style="hair"/>
      <bottom style="medium"/>
    </border>
    <border>
      <left style="hair">
        <color theme="4" tint="-0.4999699890613556"/>
      </left>
      <right style="medium"/>
      <top style="medium"/>
      <bottom style="hair">
        <color theme="4" tint="-0.4999699890613556"/>
      </bottom>
    </border>
    <border>
      <left style="hair"/>
      <right/>
      <top/>
      <bottom style="medium"/>
    </border>
    <border>
      <left style="hair"/>
      <right style="medium"/>
      <top style="medium"/>
      <bottom style="hair"/>
    </border>
    <border>
      <left style="hair"/>
      <right style="medium"/>
      <top/>
      <bottom style="hair"/>
    </border>
    <border>
      <left style="hair"/>
      <right style="medium"/>
      <top style="hair"/>
      <bottom style="hair"/>
    </border>
    <border>
      <left style="hair"/>
      <right style="medium"/>
      <top style="hair"/>
      <bottom/>
    </border>
    <border>
      <left style="hair"/>
      <right style="medium"/>
      <top style="hair"/>
      <bottom style="medium"/>
    </border>
    <border>
      <left/>
      <right/>
      <top style="hair"/>
      <bottom style="hair"/>
    </border>
    <border>
      <left/>
      <right/>
      <top style="hair"/>
      <bottom/>
    </border>
    <border>
      <left/>
      <right style="medium"/>
      <top/>
      <bottom style="medium"/>
    </border>
    <border>
      <left style="medium"/>
      <right/>
      <top/>
      <bottom style="medium">
        <color theme="4" tint="-0.4999699890613556"/>
      </bottom>
    </border>
    <border>
      <left style="medium"/>
      <right style="thin"/>
      <top style="medium"/>
      <bottom style="medium"/>
    </border>
    <border>
      <left/>
      <right style="thin"/>
      <top style="medium"/>
      <bottom style="medium"/>
    </border>
    <border>
      <left style="thin"/>
      <right/>
      <top style="medium"/>
      <bottom style="medium"/>
    </border>
    <border>
      <left style="hair"/>
      <right style="medium"/>
      <top style="medium"/>
      <bottom/>
    </border>
    <border>
      <left style="hair"/>
      <right style="medium"/>
      <top/>
      <bottom/>
    </border>
    <border>
      <left style="hair"/>
      <right style="medium"/>
      <top/>
      <bottom style="medium"/>
    </border>
    <border>
      <left style="medium"/>
      <right/>
      <top style="medium">
        <color theme="4" tint="-0.4999699890613556"/>
      </top>
      <bottom style="medium"/>
    </border>
    <border>
      <left/>
      <right/>
      <top style="medium">
        <color theme="4" tint="-0.4999699890613556"/>
      </top>
      <bottom style="medium"/>
    </border>
    <border>
      <left/>
      <right style="medium"/>
      <top style="medium">
        <color theme="4" tint="-0.4999699890613556"/>
      </top>
      <bottom style="medium"/>
    </border>
    <border>
      <left style="medium"/>
      <right/>
      <top style="medium"/>
      <bottom style="hair">
        <color theme="4" tint="-0.4999699890613556"/>
      </bottom>
    </border>
    <border>
      <left style="medium"/>
      <right/>
      <top style="hair">
        <color theme="4" tint="-0.4999699890613556"/>
      </top>
      <bottom style="medium"/>
    </border>
    <border>
      <left style="medium"/>
      <right style="medium"/>
      <top style="medium"/>
      <bottom style="hair">
        <color theme="4" tint="-0.4999699890613556"/>
      </bottom>
    </border>
    <border>
      <left style="medium"/>
      <right style="medium"/>
      <top style="hair">
        <color theme="4" tint="-0.4999699890613556"/>
      </top>
      <bottom style="medium"/>
    </border>
    <border>
      <left style="medium"/>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1102">
    <xf numFmtId="0" fontId="0" fillId="0" borderId="0" xfId="0" applyFont="1" applyAlignment="1">
      <alignment/>
    </xf>
    <xf numFmtId="0" fontId="4" fillId="0" borderId="0" xfId="0" applyFont="1" applyAlignment="1">
      <alignment horizontal="center" vertical="center" wrapText="1"/>
    </xf>
    <xf numFmtId="0" fontId="92" fillId="0" borderId="0" xfId="0" applyFont="1" applyAlignment="1">
      <alignment horizontal="center" vertical="center"/>
    </xf>
    <xf numFmtId="0" fontId="93" fillId="0" borderId="0" xfId="0" applyFont="1" applyAlignment="1">
      <alignment horizontal="center" vertical="center"/>
    </xf>
    <xf numFmtId="0" fontId="93" fillId="0" borderId="0" xfId="0" applyFont="1" applyAlignment="1">
      <alignment horizontal="center" vertical="center" wrapText="1"/>
    </xf>
    <xf numFmtId="0" fontId="94" fillId="0" borderId="0" xfId="0" applyFont="1" applyAlignment="1">
      <alignment horizontal="center" vertical="center" wrapText="1"/>
    </xf>
    <xf numFmtId="164" fontId="95"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Alignment="1">
      <alignment/>
    </xf>
    <xf numFmtId="0" fontId="95" fillId="0" borderId="0" xfId="0" applyFont="1" applyAlignment="1">
      <alignment horizontal="center" vertical="center" wrapText="1"/>
    </xf>
    <xf numFmtId="0" fontId="0" fillId="0" borderId="10" xfId="0" applyBorder="1" applyAlignment="1">
      <alignment/>
    </xf>
    <xf numFmtId="44" fontId="0" fillId="0" borderId="10" xfId="50" applyFont="1" applyBorder="1" applyAlignment="1">
      <alignment/>
    </xf>
    <xf numFmtId="0" fontId="79" fillId="33" borderId="0" xfId="0" applyFont="1" applyFill="1" applyAlignment="1">
      <alignment vertical="center" wrapText="1"/>
    </xf>
    <xf numFmtId="165" fontId="14" fillId="0" borderId="10" xfId="46" applyNumberFormat="1" applyFont="1" applyFill="1" applyBorder="1" applyAlignment="1">
      <alignment horizontal="center" vertical="center" wrapText="1"/>
    </xf>
    <xf numFmtId="44" fontId="0" fillId="0" borderId="10" xfId="0" applyNumberFormat="1" applyBorder="1" applyAlignment="1">
      <alignment/>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 fontId="3" fillId="0" borderId="0" xfId="0" applyNumberFormat="1" applyFont="1" applyFill="1" applyAlignment="1">
      <alignment horizontal="center" vertical="center" wrapText="1"/>
    </xf>
    <xf numFmtId="1" fontId="3" fillId="0" borderId="0" xfId="0" applyNumberFormat="1" applyFont="1" applyAlignment="1">
      <alignment horizontal="center" vertical="center" wrapText="1"/>
    </xf>
    <xf numFmtId="1" fontId="95" fillId="0" borderId="0" xfId="0" applyNumberFormat="1" applyFont="1" applyAlignment="1">
      <alignment horizontal="center" vertical="center" wrapText="1"/>
    </xf>
    <xf numFmtId="0" fontId="31" fillId="34" borderId="0" xfId="0" applyFont="1" applyFill="1" applyBorder="1" applyAlignment="1">
      <alignment horizontal="center" vertical="center" wrapText="1"/>
    </xf>
    <xf numFmtId="0" fontId="96" fillId="17"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 fillId="35" borderId="10" xfId="53" applyFont="1" applyFill="1" applyBorder="1" applyAlignment="1" applyProtection="1">
      <alignment horizontal="left" vertical="center" wrapText="1"/>
      <protection hidden="1"/>
    </xf>
    <xf numFmtId="2" fontId="93" fillId="0" borderId="0" xfId="0" applyNumberFormat="1" applyFont="1" applyAlignment="1">
      <alignment horizontal="center" vertical="center" wrapText="1"/>
    </xf>
    <xf numFmtId="2" fontId="95" fillId="0" borderId="0" xfId="0" applyNumberFormat="1" applyFont="1" applyAlignment="1">
      <alignment horizontal="center" vertical="center" wrapText="1"/>
    </xf>
    <xf numFmtId="9" fontId="97" fillId="0" borderId="0" xfId="0" applyNumberFormat="1" applyFont="1" applyFill="1" applyBorder="1" applyAlignment="1">
      <alignment horizontal="center" vertical="center" wrapText="1"/>
    </xf>
    <xf numFmtId="9" fontId="97" fillId="0" borderId="0" xfId="56" applyFont="1" applyFill="1" applyBorder="1" applyAlignment="1">
      <alignment horizontal="center" vertical="center" wrapText="1"/>
    </xf>
    <xf numFmtId="0" fontId="97" fillId="0" borderId="0" xfId="0"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97" fillId="0" borderId="10" xfId="0" applyFont="1" applyBorder="1" applyAlignment="1">
      <alignment wrapText="1"/>
    </xf>
    <xf numFmtId="9" fontId="98" fillId="0" borderId="0" xfId="0" applyNumberFormat="1" applyFont="1" applyFill="1" applyBorder="1" applyAlignment="1">
      <alignment horizontal="center" vertical="center" wrapText="1"/>
    </xf>
    <xf numFmtId="0" fontId="98" fillId="0" borderId="0" xfId="0"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64" fontId="99" fillId="0" borderId="0" xfId="0" applyNumberFormat="1" applyFont="1" applyFill="1" applyAlignment="1">
      <alignment horizontal="center" vertical="center" wrapText="1"/>
    </xf>
    <xf numFmtId="0" fontId="99" fillId="0" borderId="11"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3" fillId="0" borderId="0" xfId="0" applyFont="1" applyFill="1" applyAlignment="1">
      <alignment horizontal="center" vertical="center" wrapText="1"/>
    </xf>
    <xf numFmtId="0" fontId="97" fillId="0" borderId="0" xfId="0" applyFont="1" applyAlignment="1">
      <alignment horizontal="center" vertical="center" wrapText="1"/>
    </xf>
    <xf numFmtId="0" fontId="93" fillId="35" borderId="0" xfId="0" applyFont="1" applyFill="1" applyAlignment="1">
      <alignment horizontal="center" vertical="center" wrapText="1"/>
    </xf>
    <xf numFmtId="164" fontId="93" fillId="0" borderId="0" xfId="0" applyNumberFormat="1" applyFont="1" applyAlignment="1">
      <alignment horizontal="center" vertical="center" wrapText="1"/>
    </xf>
    <xf numFmtId="9" fontId="95" fillId="0" borderId="0" xfId="0" applyNumberFormat="1" applyFont="1" applyAlignment="1">
      <alignment horizontal="center" vertical="center" wrapText="1"/>
    </xf>
    <xf numFmtId="166" fontId="95" fillId="0" borderId="0" xfId="0" applyNumberFormat="1" applyFont="1" applyAlignment="1">
      <alignment horizontal="center" vertical="center" wrapText="1"/>
    </xf>
    <xf numFmtId="2" fontId="0" fillId="0" borderId="0" xfId="0" applyNumberFormat="1" applyAlignment="1">
      <alignment horizontal="center" vertical="center"/>
    </xf>
    <xf numFmtId="0" fontId="100" fillId="0" borderId="0" xfId="0" applyFont="1" applyAlignment="1">
      <alignment horizontal="center" vertical="center" wrapText="1"/>
    </xf>
    <xf numFmtId="0" fontId="101" fillId="0" borderId="0" xfId="0" applyFont="1" applyAlignment="1">
      <alignment horizontal="center" vertical="center" wrapText="1"/>
    </xf>
    <xf numFmtId="0" fontId="9" fillId="0" borderId="0" xfId="0" applyFont="1" applyAlignment="1">
      <alignment horizontal="center" vertical="center" wrapText="1"/>
    </xf>
    <xf numFmtId="1" fontId="95" fillId="0" borderId="0" xfId="46" applyNumberFormat="1" applyFont="1" applyAlignment="1">
      <alignment horizontal="center" vertical="center" wrapText="1"/>
    </xf>
    <xf numFmtId="0" fontId="3" fillId="35" borderId="0" xfId="0" applyFont="1" applyFill="1" applyAlignment="1">
      <alignment horizontal="center" vertical="center" wrapText="1"/>
    </xf>
    <xf numFmtId="0" fontId="0" fillId="0" borderId="12" xfId="0" applyBorder="1" applyAlignment="1">
      <alignment horizontal="center" vertical="center"/>
    </xf>
    <xf numFmtId="0" fontId="91" fillId="0" borderId="0" xfId="0" applyFont="1" applyAlignment="1">
      <alignment horizontal="center" vertical="center"/>
    </xf>
    <xf numFmtId="0" fontId="102" fillId="0" borderId="0" xfId="0" applyFont="1" applyAlignment="1">
      <alignment horizontal="center" vertical="center" wrapText="1"/>
    </xf>
    <xf numFmtId="0" fontId="102" fillId="0" borderId="0" xfId="0" applyFont="1" applyFill="1" applyAlignment="1">
      <alignment horizontal="center" vertical="center" wrapText="1"/>
    </xf>
    <xf numFmtId="0" fontId="95" fillId="35" borderId="11" xfId="0" applyFont="1" applyFill="1" applyBorder="1" applyAlignment="1">
      <alignment horizontal="center" vertical="center" wrapText="1"/>
    </xf>
    <xf numFmtId="0" fontId="95" fillId="35" borderId="0"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95" fillId="35" borderId="0" xfId="0" applyFont="1" applyFill="1" applyAlignment="1">
      <alignment horizontal="center" vertical="center" wrapText="1"/>
    </xf>
    <xf numFmtId="0" fontId="103" fillId="0" borderId="0" xfId="0" applyFont="1" applyAlignment="1">
      <alignment horizontal="center" vertical="center" wrapText="1"/>
    </xf>
    <xf numFmtId="0" fontId="31" fillId="0" borderId="0" xfId="0" applyFont="1" applyAlignment="1">
      <alignment horizontal="center" vertical="center" wrapText="1"/>
    </xf>
    <xf numFmtId="0" fontId="40" fillId="0" borderId="0"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5" fillId="0" borderId="0" xfId="0" applyFont="1" applyFill="1" applyAlignment="1">
      <alignment horizontal="center" vertical="center" wrapText="1"/>
    </xf>
    <xf numFmtId="0" fontId="13" fillId="0" borderId="0" xfId="0" applyFont="1" applyFill="1" applyAlignment="1">
      <alignment horizontal="center" vertical="center" wrapText="1"/>
    </xf>
    <xf numFmtId="0" fontId="3" fillId="36" borderId="0" xfId="0" applyFont="1" applyFill="1" applyAlignment="1">
      <alignment horizontal="center" vertical="center" wrapText="1"/>
    </xf>
    <xf numFmtId="0" fontId="14" fillId="0" borderId="0" xfId="0" applyFont="1" applyFill="1" applyAlignment="1">
      <alignment horizontal="center" vertical="center" wrapText="1"/>
    </xf>
    <xf numFmtId="0" fontId="3" fillId="37" borderId="0" xfId="0" applyFont="1" applyFill="1" applyAlignment="1">
      <alignment horizontal="center" vertical="center" wrapText="1"/>
    </xf>
    <xf numFmtId="0" fontId="3" fillId="38" borderId="0" xfId="0" applyFont="1" applyFill="1" applyAlignment="1">
      <alignment horizontal="center" vertical="center" wrapText="1"/>
    </xf>
    <xf numFmtId="0" fontId="3" fillId="17" borderId="0" xfId="0" applyFont="1" applyFill="1" applyAlignment="1">
      <alignment horizontal="center" vertical="center" wrapText="1"/>
    </xf>
    <xf numFmtId="0" fontId="31" fillId="33" borderId="0" xfId="0" applyFont="1" applyFill="1" applyAlignment="1">
      <alignment horizontal="center" vertical="center" wrapText="1"/>
    </xf>
    <xf numFmtId="164" fontId="97" fillId="0" borderId="0" xfId="0" applyNumberFormat="1" applyFont="1" applyFill="1" applyBorder="1" applyAlignment="1">
      <alignment horizontal="center" vertical="center" wrapText="1"/>
    </xf>
    <xf numFmtId="0" fontId="97" fillId="0" borderId="0" xfId="0" applyFont="1" applyFill="1" applyAlignment="1">
      <alignment horizontal="center" vertical="center" wrapText="1"/>
    </xf>
    <xf numFmtId="0" fontId="98" fillId="0" borderId="13" xfId="0" applyFont="1" applyFill="1" applyBorder="1" applyAlignment="1">
      <alignment horizontal="center" vertical="center" wrapText="1"/>
    </xf>
    <xf numFmtId="164" fontId="98" fillId="0" borderId="0" xfId="0" applyNumberFormat="1" applyFont="1" applyFill="1" applyBorder="1" applyAlignment="1">
      <alignment horizontal="center" vertical="center" wrapText="1"/>
    </xf>
    <xf numFmtId="0" fontId="0" fillId="0" borderId="0" xfId="0" applyFill="1" applyAlignment="1">
      <alignment horizontal="center" vertical="center"/>
    </xf>
    <xf numFmtId="165" fontId="95" fillId="0" borderId="0" xfId="46" applyNumberFormat="1" applyFont="1" applyAlignment="1">
      <alignment horizontal="center" vertical="center" wrapText="1"/>
    </xf>
    <xf numFmtId="0" fontId="10" fillId="0" borderId="0" xfId="0" applyFont="1" applyAlignment="1">
      <alignment horizontal="center" vertical="center" wrapText="1"/>
    </xf>
    <xf numFmtId="167" fontId="98"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04" fillId="0" borderId="14" xfId="0" applyFont="1" applyFill="1" applyBorder="1" applyAlignment="1">
      <alignment horizontal="center" vertical="center" wrapText="1"/>
    </xf>
    <xf numFmtId="0" fontId="104" fillId="0" borderId="15"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95" fillId="0" borderId="18" xfId="0" applyFont="1" applyBorder="1" applyAlignment="1">
      <alignment horizontal="center" vertical="center" wrapText="1"/>
    </xf>
    <xf numFmtId="2" fontId="95" fillId="0" borderId="18" xfId="0" applyNumberFormat="1" applyFont="1" applyBorder="1" applyAlignment="1">
      <alignment horizontal="center" vertical="center" wrapText="1"/>
    </xf>
    <xf numFmtId="164" fontId="95" fillId="0" borderId="18" xfId="0" applyNumberFormat="1" applyFont="1" applyBorder="1" applyAlignment="1">
      <alignment horizontal="center" vertical="center" wrapText="1"/>
    </xf>
    <xf numFmtId="0" fontId="98" fillId="33" borderId="12" xfId="53" applyFont="1" applyFill="1" applyBorder="1" applyAlignment="1" applyProtection="1">
      <alignment horizontal="center" vertical="center" wrapText="1"/>
      <protection hidden="1"/>
    </xf>
    <xf numFmtId="2" fontId="98" fillId="33" borderId="12" xfId="53" applyNumberFormat="1" applyFont="1" applyFill="1" applyBorder="1" applyAlignment="1" applyProtection="1">
      <alignment horizontal="center" vertical="center" wrapText="1"/>
      <protection hidden="1"/>
    </xf>
    <xf numFmtId="0" fontId="98" fillId="39" borderId="12" xfId="53" applyFont="1" applyFill="1" applyBorder="1" applyAlignment="1" applyProtection="1">
      <alignment horizontal="center" vertical="center" wrapText="1"/>
      <protection hidden="1"/>
    </xf>
    <xf numFmtId="0" fontId="98" fillId="40" borderId="12" xfId="53" applyFont="1" applyFill="1" applyBorder="1" applyAlignment="1" applyProtection="1">
      <alignment horizontal="center" vertical="center" wrapText="1"/>
      <protection hidden="1"/>
    </xf>
    <xf numFmtId="0" fontId="98" fillId="38" borderId="12" xfId="53" applyFont="1" applyFill="1" applyBorder="1" applyAlignment="1" applyProtection="1">
      <alignment horizontal="center" vertical="center" wrapText="1"/>
      <protection hidden="1"/>
    </xf>
    <xf numFmtId="0" fontId="98" fillId="41" borderId="12" xfId="53" applyFont="1" applyFill="1" applyBorder="1" applyAlignment="1" applyProtection="1">
      <alignment horizontal="center" vertical="center" wrapText="1"/>
      <protection hidden="1"/>
    </xf>
    <xf numFmtId="0" fontId="98" fillId="36" borderId="12" xfId="53" applyFont="1" applyFill="1" applyBorder="1" applyAlignment="1" applyProtection="1">
      <alignment horizontal="center" vertical="center" wrapText="1"/>
      <protection hidden="1"/>
    </xf>
    <xf numFmtId="0" fontId="98" fillId="42" borderId="12" xfId="53" applyFont="1" applyFill="1" applyBorder="1" applyAlignment="1" applyProtection="1">
      <alignment horizontal="center" vertical="center" wrapText="1"/>
      <protection hidden="1"/>
    </xf>
    <xf numFmtId="0" fontId="93" fillId="0" borderId="12" xfId="0" applyFont="1" applyBorder="1" applyAlignment="1">
      <alignment horizontal="center" vertical="center" wrapText="1"/>
    </xf>
    <xf numFmtId="0" fontId="93" fillId="0" borderId="12" xfId="0" applyNumberFormat="1" applyFont="1" applyBorder="1" applyAlignment="1">
      <alignment horizontal="center" vertical="center" wrapText="1"/>
    </xf>
    <xf numFmtId="14" fontId="3" fillId="0" borderId="12" xfId="49" applyNumberFormat="1" applyFont="1" applyFill="1" applyBorder="1" applyAlignment="1">
      <alignment horizontal="center" vertical="center" wrapText="1"/>
    </xf>
    <xf numFmtId="9" fontId="93" fillId="0" borderId="12" xfId="56" applyFont="1" applyBorder="1" applyAlignment="1">
      <alignment horizontal="center" vertical="center" wrapText="1"/>
    </xf>
    <xf numFmtId="2" fontId="93" fillId="0" borderId="12" xfId="56" applyNumberFormat="1" applyFont="1" applyBorder="1" applyAlignment="1">
      <alignment horizontal="center" vertical="center" wrapText="1"/>
    </xf>
    <xf numFmtId="164" fontId="93" fillId="0" borderId="12" xfId="0" applyNumberFormat="1" applyFont="1" applyBorder="1" applyAlignment="1">
      <alignment horizontal="center" vertical="center" wrapText="1"/>
    </xf>
    <xf numFmtId="0" fontId="93" fillId="35" borderId="12" xfId="0" applyFont="1" applyFill="1" applyBorder="1" applyAlignment="1">
      <alignment horizontal="center" vertical="center" wrapText="1"/>
    </xf>
    <xf numFmtId="0" fontId="93" fillId="39" borderId="12" xfId="0" applyFont="1" applyFill="1" applyBorder="1" applyAlignment="1">
      <alignment horizontal="center" vertical="center" wrapText="1"/>
    </xf>
    <xf numFmtId="0" fontId="93" fillId="40" borderId="12" xfId="0" applyFont="1" applyFill="1" applyBorder="1" applyAlignment="1">
      <alignment horizontal="center" vertical="center" wrapText="1"/>
    </xf>
    <xf numFmtId="0" fontId="93" fillId="38" borderId="12" xfId="0" applyFont="1" applyFill="1" applyBorder="1" applyAlignment="1">
      <alignment horizontal="center" vertical="center" wrapText="1"/>
    </xf>
    <xf numFmtId="0" fontId="93" fillId="41" borderId="12" xfId="0" applyFont="1" applyFill="1" applyBorder="1" applyAlignment="1">
      <alignment horizontal="center" vertical="center" wrapText="1"/>
    </xf>
    <xf numFmtId="0" fontId="93" fillId="36" borderId="12" xfId="0" applyFont="1" applyFill="1" applyBorder="1" applyAlignment="1">
      <alignment horizontal="center" vertical="center" wrapText="1"/>
    </xf>
    <xf numFmtId="0" fontId="93" fillId="42" borderId="12" xfId="0" applyFont="1" applyFill="1" applyBorder="1" applyAlignment="1">
      <alignment horizontal="center" vertical="center" wrapText="1"/>
    </xf>
    <xf numFmtId="0" fontId="93" fillId="0" borderId="12" xfId="0" applyNumberFormat="1" applyFont="1" applyFill="1" applyBorder="1" applyAlignment="1">
      <alignment horizontal="center" vertical="center" wrapText="1"/>
    </xf>
    <xf numFmtId="0" fontId="93" fillId="0" borderId="12" xfId="0" applyFont="1" applyFill="1" applyBorder="1" applyAlignment="1">
      <alignment horizontal="center" vertical="center" wrapText="1"/>
    </xf>
    <xf numFmtId="9" fontId="93" fillId="0" borderId="12" xfId="56" applyFont="1" applyFill="1" applyBorder="1" applyAlignment="1">
      <alignment horizontal="center" vertical="center" wrapText="1"/>
    </xf>
    <xf numFmtId="164" fontId="93" fillId="0" borderId="12" xfId="0" applyNumberFormat="1" applyFont="1" applyFill="1" applyBorder="1" applyAlignment="1">
      <alignment horizontal="center" vertical="center" wrapText="1"/>
    </xf>
    <xf numFmtId="0" fontId="9" fillId="43" borderId="12" xfId="53" applyFont="1" applyFill="1" applyBorder="1" applyAlignment="1" applyProtection="1">
      <alignment horizontal="center" vertical="center" wrapText="1"/>
      <protection hidden="1"/>
    </xf>
    <xf numFmtId="2" fontId="9" fillId="43" borderId="12" xfId="53" applyNumberFormat="1" applyFont="1" applyFill="1" applyBorder="1" applyAlignment="1" applyProtection="1">
      <alignment horizontal="center" vertical="center" wrapText="1"/>
      <protection hidden="1"/>
    </xf>
    <xf numFmtId="164" fontId="9" fillId="43" borderId="12" xfId="53" applyNumberFormat="1" applyFont="1" applyFill="1" applyBorder="1" applyAlignment="1" applyProtection="1">
      <alignment horizontal="center" vertical="center" wrapText="1"/>
      <protection hidden="1"/>
    </xf>
    <xf numFmtId="14" fontId="3" fillId="35" borderId="12" xfId="49" applyNumberFormat="1" applyFont="1" applyFill="1" applyBorder="1" applyAlignment="1">
      <alignment horizontal="center" vertical="center" wrapText="1"/>
    </xf>
    <xf numFmtId="0" fontId="3" fillId="0" borderId="12" xfId="53" applyFont="1" applyFill="1" applyBorder="1" applyAlignment="1" applyProtection="1">
      <alignment horizontal="center" vertical="center" wrapText="1"/>
      <protection hidden="1"/>
    </xf>
    <xf numFmtId="3" fontId="93" fillId="0" borderId="12" xfId="0" applyNumberFormat="1" applyFont="1" applyBorder="1" applyAlignment="1">
      <alignment horizontal="center" vertical="center" wrapText="1"/>
    </xf>
    <xf numFmtId="3" fontId="3" fillId="35" borderId="12" xfId="53" applyNumberFormat="1" applyFont="1" applyFill="1" applyBorder="1" applyAlignment="1" applyProtection="1">
      <alignment horizontal="center" vertical="center" wrapText="1"/>
      <protection hidden="1"/>
    </xf>
    <xf numFmtId="0" fontId="3" fillId="35" borderId="12" xfId="53" applyFont="1" applyFill="1" applyBorder="1" applyAlignment="1" applyProtection="1">
      <alignment horizontal="center" vertical="center" wrapText="1"/>
      <protection hidden="1"/>
    </xf>
    <xf numFmtId="0" fontId="97" fillId="39" borderId="12" xfId="0" applyFont="1" applyFill="1" applyBorder="1" applyAlignment="1">
      <alignment horizontal="center" vertical="center" wrapText="1"/>
    </xf>
    <xf numFmtId="0" fontId="97" fillId="40" borderId="12"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42"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5" fillId="33" borderId="12" xfId="53" applyFont="1" applyFill="1" applyBorder="1" applyAlignment="1" applyProtection="1">
      <alignment horizontal="center" vertical="center" wrapText="1"/>
      <protection hidden="1"/>
    </xf>
    <xf numFmtId="2" fontId="105" fillId="33" borderId="12" xfId="53" applyNumberFormat="1" applyFont="1" applyFill="1" applyBorder="1" applyAlignment="1" applyProtection="1">
      <alignment horizontal="center" vertical="center" wrapText="1"/>
      <protection hidden="1"/>
    </xf>
    <xf numFmtId="164" fontId="105" fillId="33" borderId="12" xfId="53" applyNumberFormat="1" applyFont="1" applyFill="1" applyBorder="1" applyAlignment="1" applyProtection="1">
      <alignment horizontal="center" vertical="center" wrapText="1"/>
      <protection hidden="1"/>
    </xf>
    <xf numFmtId="9" fontId="93" fillId="0" borderId="12" xfId="0" applyNumberFormat="1" applyFont="1" applyBorder="1" applyAlignment="1">
      <alignment horizontal="center" vertical="center" wrapText="1"/>
    </xf>
    <xf numFmtId="3" fontId="93" fillId="35" borderId="12" xfId="0" applyNumberFormat="1" applyFont="1" applyFill="1" applyBorder="1" applyAlignment="1">
      <alignment horizontal="center" vertical="center" wrapText="1"/>
    </xf>
    <xf numFmtId="3" fontId="93" fillId="0" borderId="12" xfId="0" applyNumberFormat="1" applyFont="1" applyFill="1" applyBorder="1" applyAlignment="1">
      <alignment horizontal="center" vertical="center" wrapText="1"/>
    </xf>
    <xf numFmtId="0" fontId="9" fillId="44" borderId="12" xfId="53" applyFont="1" applyFill="1" applyBorder="1" applyAlignment="1" applyProtection="1">
      <alignment horizontal="center" vertical="center" wrapText="1"/>
      <protection hidden="1"/>
    </xf>
    <xf numFmtId="2" fontId="9" fillId="44" borderId="12" xfId="53" applyNumberFormat="1" applyFont="1" applyFill="1" applyBorder="1" applyAlignment="1" applyProtection="1">
      <alignment horizontal="center" vertical="center" wrapText="1"/>
      <protection hidden="1"/>
    </xf>
    <xf numFmtId="164" fontId="15" fillId="44" borderId="12" xfId="53" applyNumberFormat="1" applyFont="1" applyFill="1" applyBorder="1" applyAlignment="1" applyProtection="1">
      <alignment horizontal="center" vertical="center" wrapText="1"/>
      <protection hidden="1"/>
    </xf>
    <xf numFmtId="1" fontId="98" fillId="33" borderId="12" xfId="46" applyNumberFormat="1" applyFont="1" applyFill="1" applyBorder="1" applyAlignment="1" applyProtection="1">
      <alignment horizontal="center" vertical="center" wrapText="1"/>
      <protection hidden="1"/>
    </xf>
    <xf numFmtId="9" fontId="98" fillId="33" borderId="12" xfId="53" applyNumberFormat="1" applyFont="1" applyFill="1" applyBorder="1" applyAlignment="1" applyProtection="1">
      <alignment horizontal="center" vertical="center" wrapText="1"/>
      <protection hidden="1"/>
    </xf>
    <xf numFmtId="0" fontId="3" fillId="39" borderId="12"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35" borderId="12" xfId="0" applyFont="1" applyFill="1" applyBorder="1" applyAlignment="1">
      <alignment horizontal="center" vertical="center" wrapText="1"/>
    </xf>
    <xf numFmtId="14" fontId="3" fillId="35" borderId="12" xfId="53" applyNumberFormat="1" applyFont="1" applyFill="1" applyBorder="1" applyAlignment="1" applyProtection="1">
      <alignment horizontal="center" vertical="center" wrapText="1"/>
      <protection hidden="1"/>
    </xf>
    <xf numFmtId="0" fontId="97" fillId="45" borderId="12" xfId="0" applyFont="1" applyFill="1" applyBorder="1" applyAlignment="1">
      <alignment horizontal="center" vertical="center" wrapText="1"/>
    </xf>
    <xf numFmtId="0" fontId="98" fillId="33" borderId="12" xfId="0" applyFont="1" applyFill="1" applyBorder="1" applyAlignment="1">
      <alignment horizontal="center" vertical="center" wrapText="1"/>
    </xf>
    <xf numFmtId="167" fontId="98" fillId="33" borderId="12" xfId="0" applyNumberFormat="1" applyFont="1" applyFill="1" applyBorder="1" applyAlignment="1">
      <alignment horizontal="center" vertical="center" wrapText="1"/>
    </xf>
    <xf numFmtId="44" fontId="3" fillId="35" borderId="12" xfId="50" applyFont="1" applyFill="1" applyBorder="1" applyAlignment="1" applyProtection="1">
      <alignment horizontal="center" vertical="center" wrapText="1"/>
      <protection hidden="1"/>
    </xf>
    <xf numFmtId="0" fontId="97" fillId="38" borderId="12" xfId="0" applyFont="1" applyFill="1" applyBorder="1" applyAlignment="1">
      <alignment horizontal="center" vertical="center" wrapText="1"/>
    </xf>
    <xf numFmtId="9" fontId="3" fillId="0" borderId="12" xfId="53" applyNumberFormat="1" applyFont="1" applyFill="1" applyBorder="1" applyAlignment="1" applyProtection="1">
      <alignment horizontal="center" vertical="center" wrapText="1"/>
      <protection hidden="1"/>
    </xf>
    <xf numFmtId="9" fontId="3" fillId="35" borderId="12" xfId="53" applyNumberFormat="1" applyFont="1" applyFill="1" applyBorder="1" applyAlignment="1" applyProtection="1">
      <alignment horizontal="center" vertical="center" wrapText="1"/>
      <protection hidden="1"/>
    </xf>
    <xf numFmtId="1" fontId="3" fillId="35" borderId="12" xfId="46" applyNumberFormat="1" applyFont="1" applyFill="1" applyBorder="1" applyAlignment="1" applyProtection="1">
      <alignment horizontal="center" vertical="center" wrapText="1"/>
      <protection hidden="1"/>
    </xf>
    <xf numFmtId="3" fontId="97" fillId="45" borderId="12" xfId="0" applyNumberFormat="1" applyFont="1" applyFill="1" applyBorder="1" applyAlignment="1">
      <alignment horizontal="center" vertical="center" wrapText="1"/>
    </xf>
    <xf numFmtId="0" fontId="106" fillId="0" borderId="0" xfId="0"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14" fontId="31" fillId="0" borderId="0" xfId="0" applyNumberFormat="1" applyFont="1" applyFill="1" applyBorder="1" applyAlignment="1">
      <alignment horizontal="center" vertical="center" wrapText="1"/>
    </xf>
    <xf numFmtId="1" fontId="98" fillId="33" borderId="12" xfId="53" applyNumberFormat="1" applyFont="1" applyFill="1" applyBorder="1" applyAlignment="1" applyProtection="1">
      <alignment horizontal="center" vertical="center" wrapText="1"/>
      <protection hidden="1"/>
    </xf>
    <xf numFmtId="0" fontId="107" fillId="33" borderId="12" xfId="53" applyFont="1" applyFill="1" applyBorder="1" applyAlignment="1" applyProtection="1">
      <alignment horizontal="center" vertical="center" wrapText="1"/>
      <protection hidden="1"/>
    </xf>
    <xf numFmtId="0" fontId="108"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97" fillId="45" borderId="12" xfId="0" applyNumberFormat="1" applyFont="1" applyFill="1" applyBorder="1" applyAlignment="1">
      <alignment horizontal="center" vertical="center" wrapText="1"/>
    </xf>
    <xf numFmtId="9" fontId="97" fillId="45" borderId="12" xfId="56" applyFont="1" applyFill="1" applyBorder="1" applyAlignment="1">
      <alignment horizontal="center" vertical="center" wrapText="1"/>
    </xf>
    <xf numFmtId="164" fontId="97" fillId="45" borderId="12" xfId="0" applyNumberFormat="1" applyFont="1" applyFill="1" applyBorder="1" applyAlignment="1">
      <alignment horizontal="center" vertical="center" wrapText="1"/>
    </xf>
    <xf numFmtId="0" fontId="4" fillId="46" borderId="12" xfId="0" applyFont="1" applyFill="1" applyBorder="1" applyAlignment="1">
      <alignment horizontal="center" vertical="center" wrapText="1"/>
    </xf>
    <xf numFmtId="14" fontId="4" fillId="46" borderId="12" xfId="0" applyNumberFormat="1" applyFont="1" applyFill="1" applyBorder="1" applyAlignment="1">
      <alignment horizontal="center" vertical="center" wrapText="1"/>
    </xf>
    <xf numFmtId="0" fontId="31" fillId="46" borderId="12" xfId="0"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0" fontId="4" fillId="0" borderId="12" xfId="53" applyFont="1" applyFill="1" applyBorder="1" applyAlignment="1" applyProtection="1">
      <alignment horizontal="center" vertical="center" wrapText="1"/>
      <protection hidden="1"/>
    </xf>
    <xf numFmtId="0" fontId="101" fillId="39" borderId="12" xfId="0" applyFont="1" applyFill="1" applyBorder="1" applyAlignment="1">
      <alignment horizontal="center" vertical="center" wrapText="1"/>
    </xf>
    <xf numFmtId="0" fontId="101" fillId="40" borderId="12" xfId="0" applyFont="1" applyFill="1" applyBorder="1" applyAlignment="1">
      <alignment horizontal="center" vertical="center" wrapText="1"/>
    </xf>
    <xf numFmtId="0" fontId="17" fillId="38" borderId="12" xfId="0" applyFont="1" applyFill="1" applyBorder="1" applyAlignment="1">
      <alignment horizontal="center" vertical="center" wrapText="1"/>
    </xf>
    <xf numFmtId="0" fontId="17" fillId="41" borderId="12" xfId="0" applyFont="1" applyFill="1" applyBorder="1" applyAlignment="1">
      <alignment horizontal="center" vertical="center" wrapText="1"/>
    </xf>
    <xf numFmtId="0" fontId="17" fillId="36" borderId="12" xfId="0" applyFont="1" applyFill="1" applyBorder="1" applyAlignment="1">
      <alignment horizontal="center" vertical="center" wrapText="1"/>
    </xf>
    <xf numFmtId="0" fontId="17" fillId="42"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14" fontId="4" fillId="33" borderId="12" xfId="0" applyNumberFormat="1" applyFont="1" applyFill="1" applyBorder="1" applyAlignment="1">
      <alignment horizontal="center" vertical="center" wrapText="1"/>
    </xf>
    <xf numFmtId="0" fontId="31" fillId="33" borderId="12" xfId="0" applyFont="1" applyFill="1" applyBorder="1" applyAlignment="1">
      <alignment horizontal="center" vertical="center" wrapText="1"/>
    </xf>
    <xf numFmtId="164" fontId="9" fillId="44" borderId="12" xfId="53" applyNumberFormat="1" applyFont="1" applyFill="1" applyBorder="1" applyAlignment="1" applyProtection="1">
      <alignment horizontal="center" vertical="center" wrapText="1"/>
      <protection hidden="1"/>
    </xf>
    <xf numFmtId="9" fontId="93" fillId="35" borderId="12" xfId="0" applyNumberFormat="1" applyFont="1" applyFill="1" applyBorder="1" applyAlignment="1">
      <alignment horizontal="center" vertical="center" wrapText="1"/>
    </xf>
    <xf numFmtId="9" fontId="93" fillId="35" borderId="12" xfId="56" applyFont="1" applyFill="1" applyBorder="1" applyAlignment="1">
      <alignment horizontal="center" vertical="center" wrapText="1"/>
    </xf>
    <xf numFmtId="14" fontId="93" fillId="35" borderId="12" xfId="0" applyNumberFormat="1" applyFont="1" applyFill="1" applyBorder="1" applyAlignment="1">
      <alignment horizontal="center" vertical="center" wrapText="1"/>
    </xf>
    <xf numFmtId="164" fontId="93" fillId="35" borderId="12" xfId="0" applyNumberFormat="1" applyFont="1" applyFill="1" applyBorder="1" applyAlignment="1">
      <alignment horizontal="center" vertical="center" wrapText="1"/>
    </xf>
    <xf numFmtId="0" fontId="3" fillId="35" borderId="12" xfId="0" applyFont="1" applyFill="1" applyBorder="1" applyAlignment="1">
      <alignment horizontal="center" vertical="center"/>
    </xf>
    <xf numFmtId="37" fontId="93" fillId="35" borderId="12" xfId="46" applyNumberFormat="1" applyFont="1" applyFill="1" applyBorder="1" applyAlignment="1">
      <alignment horizontal="center" vertical="center" wrapText="1"/>
    </xf>
    <xf numFmtId="0" fontId="109" fillId="35" borderId="12" xfId="0" applyFont="1" applyFill="1" applyBorder="1" applyAlignment="1">
      <alignment horizontal="center" vertical="center"/>
    </xf>
    <xf numFmtId="0" fontId="5" fillId="35" borderId="12" xfId="0" applyFont="1" applyFill="1" applyBorder="1" applyAlignment="1">
      <alignment horizontal="center" vertical="center"/>
    </xf>
    <xf numFmtId="0" fontId="9" fillId="0" borderId="12" xfId="0" applyFont="1" applyFill="1" applyBorder="1" applyAlignment="1">
      <alignment horizontal="center" vertical="center" wrapText="1"/>
    </xf>
    <xf numFmtId="9" fontId="98" fillId="33" borderId="12" xfId="0" applyNumberFormat="1" applyFont="1" applyFill="1" applyBorder="1" applyAlignment="1">
      <alignment horizontal="center" vertical="center" wrapText="1"/>
    </xf>
    <xf numFmtId="3" fontId="98" fillId="33" borderId="12" xfId="0" applyNumberFormat="1" applyFont="1" applyFill="1" applyBorder="1" applyAlignment="1">
      <alignment horizontal="center" vertical="center" wrapText="1"/>
    </xf>
    <xf numFmtId="164" fontId="98" fillId="33" borderId="12" xfId="0" applyNumberFormat="1" applyFont="1" applyFill="1" applyBorder="1" applyAlignment="1">
      <alignment horizontal="center" vertical="center" wrapText="1"/>
    </xf>
    <xf numFmtId="0" fontId="93" fillId="45" borderId="12" xfId="0" applyFont="1" applyFill="1" applyBorder="1" applyAlignment="1">
      <alignment horizontal="center" vertical="center" wrapText="1"/>
    </xf>
    <xf numFmtId="6" fontId="93" fillId="0" borderId="12" xfId="0" applyNumberFormat="1" applyFont="1" applyBorder="1" applyAlignment="1">
      <alignment horizontal="center" vertical="center"/>
    </xf>
    <xf numFmtId="0" fontId="93" fillId="0" borderId="12" xfId="0" applyFont="1" applyBorder="1" applyAlignment="1">
      <alignment horizontal="center" vertical="center"/>
    </xf>
    <xf numFmtId="6" fontId="93" fillId="0" borderId="12" xfId="0" applyNumberFormat="1" applyFont="1" applyBorder="1" applyAlignment="1">
      <alignment horizontal="center" vertical="center" wrapText="1"/>
    </xf>
    <xf numFmtId="14" fontId="93" fillId="0" borderId="12" xfId="0" applyNumberFormat="1" applyFont="1" applyBorder="1" applyAlignment="1">
      <alignment horizontal="center" vertical="center"/>
    </xf>
    <xf numFmtId="0" fontId="93" fillId="45" borderId="12" xfId="0" applyFont="1" applyFill="1" applyBorder="1" applyAlignment="1">
      <alignment horizontal="center" vertical="center"/>
    </xf>
    <xf numFmtId="0" fontId="93" fillId="47" borderId="12" xfId="0" applyFont="1" applyFill="1" applyBorder="1" applyAlignment="1">
      <alignment horizontal="center" vertical="center" wrapText="1"/>
    </xf>
    <xf numFmtId="0" fontId="93" fillId="0" borderId="12" xfId="0" applyFont="1" applyFill="1" applyBorder="1" applyAlignment="1">
      <alignment horizontal="center" vertical="center"/>
    </xf>
    <xf numFmtId="6" fontId="3" fillId="0" borderId="12" xfId="0" applyNumberFormat="1" applyFont="1" applyBorder="1" applyAlignment="1">
      <alignment horizontal="center" vertical="center"/>
    </xf>
    <xf numFmtId="6" fontId="3" fillId="0" borderId="12" xfId="0" applyNumberFormat="1" applyFont="1" applyBorder="1" applyAlignment="1">
      <alignment horizontal="center" vertical="center" wrapText="1"/>
    </xf>
    <xf numFmtId="16" fontId="93" fillId="0" borderId="12" xfId="0" applyNumberFormat="1" applyFont="1" applyBorder="1" applyAlignment="1">
      <alignment horizontal="center" vertical="center"/>
    </xf>
    <xf numFmtId="0" fontId="93" fillId="37" borderId="12" xfId="0" applyFont="1" applyFill="1" applyBorder="1" applyAlignment="1">
      <alignment horizontal="center" vertical="center" wrapText="1"/>
    </xf>
    <xf numFmtId="1" fontId="3" fillId="35" borderId="12" xfId="53" applyNumberFormat="1" applyFont="1" applyFill="1" applyBorder="1" applyAlignment="1" applyProtection="1">
      <alignment horizontal="center" vertical="center" wrapText="1"/>
      <protection hidden="1"/>
    </xf>
    <xf numFmtId="9" fontId="3" fillId="35" borderId="12" xfId="56" applyNumberFormat="1" applyFont="1" applyFill="1" applyBorder="1" applyAlignment="1" applyProtection="1">
      <alignment horizontal="center" vertical="center" wrapText="1"/>
      <protection hidden="1"/>
    </xf>
    <xf numFmtId="166" fontId="3" fillId="35" borderId="12" xfId="53" applyNumberFormat="1" applyFont="1" applyFill="1" applyBorder="1" applyAlignment="1" applyProtection="1">
      <alignment horizontal="center" vertical="center" wrapText="1"/>
      <protection hidden="1"/>
    </xf>
    <xf numFmtId="1" fontId="110" fillId="35" borderId="12" xfId="53" applyNumberFormat="1" applyFont="1" applyFill="1" applyBorder="1" applyAlignment="1" applyProtection="1">
      <alignment horizontal="center" vertical="center" wrapText="1"/>
      <protection hidden="1"/>
    </xf>
    <xf numFmtId="3" fontId="110" fillId="35" borderId="12" xfId="0" applyNumberFormat="1" applyFont="1" applyFill="1" applyBorder="1" applyAlignment="1">
      <alignment horizontal="center" vertical="center" wrapText="1"/>
    </xf>
    <xf numFmtId="3" fontId="3" fillId="35" borderId="12" xfId="0" applyNumberFormat="1" applyFont="1" applyFill="1" applyBorder="1" applyAlignment="1">
      <alignment horizontal="center" vertical="center" wrapText="1"/>
    </xf>
    <xf numFmtId="0" fontId="111" fillId="33" borderId="12" xfId="53" applyFont="1" applyFill="1" applyBorder="1" applyAlignment="1" applyProtection="1">
      <alignment horizontal="center" vertical="center" wrapText="1"/>
      <protection hidden="1"/>
    </xf>
    <xf numFmtId="1" fontId="111" fillId="33" borderId="12" xfId="46" applyNumberFormat="1" applyFont="1" applyFill="1" applyBorder="1" applyAlignment="1" applyProtection="1">
      <alignment horizontal="center" vertical="center" wrapText="1"/>
      <protection hidden="1"/>
    </xf>
    <xf numFmtId="14" fontId="3" fillId="0" borderId="12" xfId="53" applyNumberFormat="1" applyFont="1" applyFill="1" applyBorder="1" applyAlignment="1" applyProtection="1">
      <alignment horizontal="center" vertical="center" wrapText="1"/>
      <protection hidden="1"/>
    </xf>
    <xf numFmtId="1" fontId="3" fillId="0" borderId="12" xfId="53" applyNumberFormat="1" applyFont="1" applyFill="1" applyBorder="1" applyAlignment="1" applyProtection="1">
      <alignment horizontal="center" vertical="center" wrapText="1"/>
      <protection hidden="1"/>
    </xf>
    <xf numFmtId="9" fontId="3" fillId="0" borderId="12" xfId="56" applyNumberFormat="1" applyFont="1" applyFill="1" applyBorder="1" applyAlignment="1" applyProtection="1">
      <alignment horizontal="center" vertical="center" wrapText="1"/>
      <protection hidden="1"/>
    </xf>
    <xf numFmtId="166" fontId="3" fillId="0" borderId="12" xfId="53" applyNumberFormat="1" applyFont="1" applyFill="1" applyBorder="1" applyAlignment="1" applyProtection="1">
      <alignment horizontal="center" vertical="center" wrapText="1"/>
      <protection hidden="1"/>
    </xf>
    <xf numFmtId="9" fontId="97" fillId="0" borderId="12" xfId="0" applyNumberFormat="1" applyFont="1" applyFill="1" applyBorder="1" applyAlignment="1">
      <alignment horizontal="center" vertical="center" wrapText="1"/>
    </xf>
    <xf numFmtId="9" fontId="97" fillId="0" borderId="12" xfId="56" applyFont="1" applyFill="1" applyBorder="1" applyAlignment="1">
      <alignment horizontal="center" vertical="center" wrapText="1"/>
    </xf>
    <xf numFmtId="1" fontId="3" fillId="0" borderId="12" xfId="46" applyNumberFormat="1" applyFont="1" applyFill="1" applyBorder="1" applyAlignment="1" applyProtection="1">
      <alignment horizontal="center" vertical="center" wrapText="1"/>
      <protection hidden="1"/>
    </xf>
    <xf numFmtId="9" fontId="9" fillId="0" borderId="12" xfId="53" applyNumberFormat="1" applyFont="1" applyFill="1" applyBorder="1" applyAlignment="1" applyProtection="1">
      <alignment horizontal="center" vertical="center" wrapText="1"/>
      <protection hidden="1"/>
    </xf>
    <xf numFmtId="0" fontId="9" fillId="0" borderId="12" xfId="53" applyFont="1" applyFill="1" applyBorder="1" applyAlignment="1" applyProtection="1">
      <alignment horizontal="center" vertical="center" wrapText="1"/>
      <protection hidden="1"/>
    </xf>
    <xf numFmtId="164" fontId="3" fillId="35" borderId="12" xfId="53" applyNumberFormat="1" applyFont="1" applyFill="1" applyBorder="1" applyAlignment="1" applyProtection="1">
      <alignment horizontal="center" vertical="center" wrapText="1"/>
      <protection hidden="1"/>
    </xf>
    <xf numFmtId="0" fontId="97" fillId="41" borderId="12" xfId="0" applyFont="1" applyFill="1" applyBorder="1" applyAlignment="1">
      <alignment horizontal="center" vertical="center" wrapText="1"/>
    </xf>
    <xf numFmtId="0" fontId="97" fillId="36" borderId="12" xfId="0" applyFont="1" applyFill="1" applyBorder="1" applyAlignment="1">
      <alignment horizontal="center" vertical="center" wrapText="1"/>
    </xf>
    <xf numFmtId="0" fontId="97" fillId="42" borderId="12" xfId="0" applyFont="1" applyFill="1" applyBorder="1" applyAlignment="1">
      <alignment horizontal="center" vertical="center" wrapText="1"/>
    </xf>
    <xf numFmtId="0" fontId="9" fillId="40" borderId="12" xfId="0" applyFont="1" applyFill="1" applyBorder="1" applyAlignment="1">
      <alignment horizontal="center" vertical="center" wrapText="1"/>
    </xf>
    <xf numFmtId="0" fontId="9" fillId="38" borderId="12" xfId="0" applyFont="1" applyFill="1" applyBorder="1" applyAlignment="1">
      <alignment horizontal="center" vertical="center" wrapText="1"/>
    </xf>
    <xf numFmtId="0" fontId="9" fillId="41" borderId="12"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9" fillId="42" borderId="12" xfId="0" applyFont="1" applyFill="1" applyBorder="1" applyAlignment="1">
      <alignment horizontal="center" vertical="center" wrapText="1"/>
    </xf>
    <xf numFmtId="0" fontId="9" fillId="35" borderId="12" xfId="53" applyFont="1" applyFill="1" applyBorder="1" applyAlignment="1" applyProtection="1">
      <alignment horizontal="center" vertical="center" wrapText="1"/>
      <protection hidden="1"/>
    </xf>
    <xf numFmtId="0" fontId="95" fillId="40" borderId="12" xfId="0" applyFont="1" applyFill="1" applyBorder="1" applyAlignment="1">
      <alignment horizontal="center" vertical="center" wrapText="1"/>
    </xf>
    <xf numFmtId="0" fontId="95" fillId="38" borderId="12" xfId="0" applyFont="1" applyFill="1" applyBorder="1" applyAlignment="1">
      <alignment horizontal="center" vertical="center" wrapText="1"/>
    </xf>
    <xf numFmtId="0" fontId="95" fillId="41" borderId="12" xfId="0" applyFont="1" applyFill="1" applyBorder="1" applyAlignment="1">
      <alignment horizontal="center" vertical="center" wrapText="1"/>
    </xf>
    <xf numFmtId="0" fontId="95" fillId="36" borderId="12" xfId="0" applyFont="1" applyFill="1" applyBorder="1" applyAlignment="1">
      <alignment horizontal="center" vertical="center" wrapText="1"/>
    </xf>
    <xf numFmtId="0" fontId="95" fillId="42" borderId="12" xfId="0" applyFont="1" applyFill="1" applyBorder="1" applyAlignment="1">
      <alignment horizontal="center" vertical="center" wrapText="1"/>
    </xf>
    <xf numFmtId="1" fontId="3" fillId="0" borderId="12" xfId="56" applyNumberFormat="1" applyFont="1" applyFill="1" applyBorder="1" applyAlignment="1" applyProtection="1">
      <alignment horizontal="center" vertical="center" wrapText="1"/>
      <protection hidden="1"/>
    </xf>
    <xf numFmtId="9" fontId="95" fillId="0" borderId="12" xfId="0" applyNumberFormat="1" applyFont="1" applyFill="1" applyBorder="1" applyAlignment="1">
      <alignment horizontal="center" vertical="center" wrapText="1"/>
    </xf>
    <xf numFmtId="164" fontId="95" fillId="0" borderId="12" xfId="0" applyNumberFormat="1" applyFont="1" applyBorder="1" applyAlignment="1">
      <alignment horizontal="center" vertical="center" wrapText="1"/>
    </xf>
    <xf numFmtId="0" fontId="95" fillId="0" borderId="12" xfId="0" applyFont="1" applyBorder="1" applyAlignment="1">
      <alignment horizontal="center" vertical="center" wrapText="1"/>
    </xf>
    <xf numFmtId="165" fontId="3" fillId="35" borderId="12" xfId="46" applyNumberFormat="1" applyFont="1" applyFill="1" applyBorder="1" applyAlignment="1" applyProtection="1">
      <alignment horizontal="center" vertical="center" wrapText="1"/>
      <protection hidden="1"/>
    </xf>
    <xf numFmtId="169" fontId="3" fillId="35" borderId="12" xfId="56" applyNumberFormat="1" applyFont="1" applyFill="1" applyBorder="1" applyAlignment="1" applyProtection="1">
      <alignment horizontal="center" vertical="center" wrapText="1"/>
      <protection hidden="1"/>
    </xf>
    <xf numFmtId="169" fontId="3" fillId="0" borderId="12" xfId="56" applyNumberFormat="1" applyFont="1" applyFill="1" applyBorder="1" applyAlignment="1" applyProtection="1">
      <alignment horizontal="center" vertical="center" wrapText="1"/>
      <protection hidden="1"/>
    </xf>
    <xf numFmtId="9" fontId="3" fillId="0" borderId="12" xfId="56" applyFont="1" applyFill="1" applyBorder="1" applyAlignment="1" applyProtection="1">
      <alignment horizontal="center" vertical="center" wrapText="1"/>
      <protection hidden="1"/>
    </xf>
    <xf numFmtId="165" fontId="3" fillId="0" borderId="12" xfId="46" applyNumberFormat="1" applyFont="1" applyFill="1" applyBorder="1" applyAlignment="1" applyProtection="1">
      <alignment horizontal="center" vertical="center" wrapText="1"/>
      <protection hidden="1"/>
    </xf>
    <xf numFmtId="164" fontId="3" fillId="0" borderId="12" xfId="53" applyNumberFormat="1" applyFont="1" applyFill="1" applyBorder="1" applyAlignment="1" applyProtection="1">
      <alignment horizontal="center" vertical="center" wrapText="1"/>
      <protection hidden="1"/>
    </xf>
    <xf numFmtId="14" fontId="3" fillId="35" borderId="12" xfId="0" applyNumberFormat="1" applyFont="1" applyFill="1" applyBorder="1" applyAlignment="1">
      <alignment horizontal="center" vertical="center" wrapText="1"/>
    </xf>
    <xf numFmtId="0" fontId="3" fillId="38" borderId="12" xfId="53" applyFont="1" applyFill="1" applyBorder="1" applyAlignment="1" applyProtection="1">
      <alignment horizontal="center" vertical="center" wrapText="1"/>
      <protection hidden="1"/>
    </xf>
    <xf numFmtId="0" fontId="97" fillId="0" borderId="19" xfId="0" applyFont="1" applyBorder="1" applyAlignment="1">
      <alignment wrapText="1"/>
    </xf>
    <xf numFmtId="0" fontId="97" fillId="0" borderId="13" xfId="0" applyFont="1" applyFill="1" applyBorder="1" applyAlignment="1">
      <alignment horizontal="center" vertical="center" wrapText="1"/>
    </xf>
    <xf numFmtId="168" fontId="3" fillId="35" borderId="12" xfId="46" applyNumberFormat="1" applyFont="1" applyFill="1" applyBorder="1" applyAlignment="1" applyProtection="1">
      <alignment horizontal="center" vertical="center" wrapText="1"/>
      <protection hidden="1"/>
    </xf>
    <xf numFmtId="37" fontId="3" fillId="35" borderId="12" xfId="46" applyNumberFormat="1" applyFont="1" applyFill="1" applyBorder="1" applyAlignment="1" applyProtection="1">
      <alignment horizontal="center" vertical="center" wrapText="1"/>
      <protection hidden="1"/>
    </xf>
    <xf numFmtId="0" fontId="3" fillId="35" borderId="12" xfId="0" applyFont="1" applyFill="1" applyBorder="1" applyAlignment="1">
      <alignment horizontal="center" vertical="center" wrapText="1"/>
    </xf>
    <xf numFmtId="0" fontId="93" fillId="0" borderId="12" xfId="0" applyFont="1" applyBorder="1" applyAlignment="1">
      <alignment horizontal="center" vertical="center" wrapText="1"/>
    </xf>
    <xf numFmtId="0" fontId="97" fillId="45" borderId="12" xfId="0"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3" fillId="35" borderId="12" xfId="53" applyFont="1" applyFill="1" applyBorder="1" applyAlignment="1" applyProtection="1">
      <alignment horizontal="center" vertical="center" wrapText="1"/>
      <protection hidden="1"/>
    </xf>
    <xf numFmtId="0" fontId="3" fillId="0" borderId="20" xfId="53" applyFont="1" applyFill="1" applyBorder="1" applyAlignment="1" applyProtection="1">
      <alignment horizontal="center" vertical="center" wrapText="1"/>
      <protection hidden="1"/>
    </xf>
    <xf numFmtId="0" fontId="98" fillId="33" borderId="12" xfId="0" applyFont="1" applyFill="1" applyBorder="1" applyAlignment="1">
      <alignment horizontal="center" vertical="center" wrapText="1"/>
    </xf>
    <xf numFmtId="169" fontId="95" fillId="0" borderId="0" xfId="0" applyNumberFormat="1" applyFont="1" applyAlignment="1">
      <alignment horizontal="center" vertical="center" wrapText="1"/>
    </xf>
    <xf numFmtId="169" fontId="93" fillId="0" borderId="12" xfId="0" applyNumberFormat="1" applyFont="1" applyBorder="1" applyAlignment="1">
      <alignment horizontal="center" vertical="center"/>
    </xf>
    <xf numFmtId="169" fontId="97" fillId="45" borderId="12" xfId="0" applyNumberFormat="1" applyFont="1" applyFill="1" applyBorder="1" applyAlignment="1">
      <alignment horizontal="center" vertical="center" wrapText="1"/>
    </xf>
    <xf numFmtId="169" fontId="98" fillId="33" borderId="12" xfId="0" applyNumberFormat="1" applyFont="1" applyFill="1" applyBorder="1" applyAlignment="1">
      <alignment horizontal="center" vertical="center" wrapText="1"/>
    </xf>
    <xf numFmtId="169" fontId="98" fillId="0" borderId="0" xfId="0" applyNumberFormat="1" applyFont="1" applyFill="1" applyBorder="1" applyAlignment="1">
      <alignment horizontal="center" vertical="center" wrapText="1"/>
    </xf>
    <xf numFmtId="169" fontId="9" fillId="44" borderId="12" xfId="53" applyNumberFormat="1" applyFont="1" applyFill="1" applyBorder="1" applyAlignment="1" applyProtection="1">
      <alignment horizontal="center" vertical="center" wrapText="1"/>
      <protection hidden="1"/>
    </xf>
    <xf numFmtId="169" fontId="93" fillId="0" borderId="0" xfId="0" applyNumberFormat="1" applyFont="1" applyAlignment="1">
      <alignment horizontal="center" vertical="center"/>
    </xf>
    <xf numFmtId="0" fontId="3" fillId="35" borderId="21" xfId="53" applyFont="1" applyFill="1" applyBorder="1" applyAlignment="1" applyProtection="1">
      <alignment horizontal="center" vertical="center" wrapText="1"/>
      <protection hidden="1"/>
    </xf>
    <xf numFmtId="0" fontId="3" fillId="35" borderId="10" xfId="53" applyFont="1" applyFill="1" applyBorder="1" applyAlignment="1" applyProtection="1">
      <alignment horizontal="center" vertical="center" wrapText="1"/>
      <protection hidden="1"/>
    </xf>
    <xf numFmtId="0" fontId="3" fillId="35" borderId="22" xfId="53" applyFont="1" applyFill="1" applyBorder="1" applyAlignment="1" applyProtection="1">
      <alignment horizontal="center" vertical="center" wrapText="1"/>
      <protection hidden="1"/>
    </xf>
    <xf numFmtId="0" fontId="3" fillId="35" borderId="23" xfId="53" applyFont="1" applyFill="1" applyBorder="1" applyAlignment="1" applyProtection="1">
      <alignment horizontal="center" vertical="center" wrapText="1"/>
      <protection hidden="1"/>
    </xf>
    <xf numFmtId="0" fontId="112" fillId="0" borderId="0" xfId="0" applyFont="1" applyAlignment="1">
      <alignment horizontal="center" vertical="center" wrapText="1"/>
    </xf>
    <xf numFmtId="0" fontId="113" fillId="0" borderId="0" xfId="0" applyFont="1" applyAlignment="1">
      <alignment horizontal="center" vertical="center" wrapText="1"/>
    </xf>
    <xf numFmtId="0" fontId="114" fillId="33" borderId="12" xfId="0" applyFont="1" applyFill="1" applyBorder="1" applyAlignment="1">
      <alignment horizontal="center" vertical="center"/>
    </xf>
    <xf numFmtId="0" fontId="114" fillId="33" borderId="12" xfId="0" applyFont="1" applyFill="1" applyBorder="1" applyAlignment="1">
      <alignment horizontal="center" vertical="center" wrapText="1"/>
    </xf>
    <xf numFmtId="169" fontId="114" fillId="33" borderId="12" xfId="0" applyNumberFormat="1" applyFont="1" applyFill="1" applyBorder="1" applyAlignment="1">
      <alignment horizontal="center" vertical="center" wrapText="1"/>
    </xf>
    <xf numFmtId="0" fontId="115" fillId="0" borderId="0" xfId="0" applyFont="1" applyAlignment="1">
      <alignment horizontal="center" vertical="center"/>
    </xf>
    <xf numFmtId="9" fontId="3" fillId="0" borderId="12" xfId="56" applyNumberFormat="1" applyFont="1" applyFill="1" applyBorder="1" applyAlignment="1" applyProtection="1">
      <alignment vertical="center" wrapText="1"/>
      <protection hidden="1"/>
    </xf>
    <xf numFmtId="0" fontId="97" fillId="45" borderId="12" xfId="0" applyFont="1" applyFill="1" applyBorder="1" applyAlignment="1">
      <alignment vertical="center" wrapText="1"/>
    </xf>
    <xf numFmtId="0" fontId="9" fillId="43" borderId="12" xfId="53" applyFont="1" applyFill="1" applyBorder="1" applyAlignment="1" applyProtection="1">
      <alignment horizontal="center" vertical="center" wrapText="1"/>
      <protection hidden="1"/>
    </xf>
    <xf numFmtId="0" fontId="105" fillId="33" borderId="12" xfId="53" applyFont="1" applyFill="1" applyBorder="1" applyAlignment="1" applyProtection="1">
      <alignment horizontal="center" vertical="center" wrapText="1"/>
      <protection hidden="1"/>
    </xf>
    <xf numFmtId="0" fontId="9" fillId="44" borderId="12" xfId="53" applyFont="1" applyFill="1" applyBorder="1" applyAlignment="1" applyProtection="1">
      <alignment horizontal="center" vertical="center" wrapText="1"/>
      <protection hidden="1"/>
    </xf>
    <xf numFmtId="0" fontId="97" fillId="45" borderId="12" xfId="0" applyFont="1" applyFill="1" applyBorder="1" applyAlignment="1">
      <alignment horizontal="center" vertical="center" wrapText="1"/>
    </xf>
    <xf numFmtId="0" fontId="98" fillId="33" borderId="12" xfId="0" applyFont="1" applyFill="1" applyBorder="1" applyAlignment="1">
      <alignment horizontal="center" vertical="center" wrapText="1"/>
    </xf>
    <xf numFmtId="1" fontId="3" fillId="35" borderId="24" xfId="46" applyNumberFormat="1" applyFont="1" applyFill="1" applyBorder="1" applyAlignment="1" applyProtection="1">
      <alignment horizontal="center" vertical="center" wrapText="1"/>
      <protection hidden="1"/>
    </xf>
    <xf numFmtId="1" fontId="3" fillId="0" borderId="24" xfId="46" applyNumberFormat="1" applyFont="1" applyFill="1" applyBorder="1" applyAlignment="1" applyProtection="1">
      <alignment horizontal="center" vertical="center" wrapText="1"/>
      <protection hidden="1"/>
    </xf>
    <xf numFmtId="1" fontId="93" fillId="0" borderId="12" xfId="0" applyNumberFormat="1" applyFont="1" applyFill="1" applyBorder="1" applyAlignment="1">
      <alignment horizontal="center" vertical="center" wrapText="1"/>
    </xf>
    <xf numFmtId="1" fontId="98" fillId="0" borderId="0" xfId="0" applyNumberFormat="1" applyFont="1" applyFill="1" applyBorder="1" applyAlignment="1">
      <alignment horizontal="center" vertical="center" wrapText="1"/>
    </xf>
    <xf numFmtId="1" fontId="93" fillId="0" borderId="12" xfId="0" applyNumberFormat="1" applyFont="1" applyBorder="1" applyAlignment="1">
      <alignment horizontal="center" vertical="center" wrapText="1"/>
    </xf>
    <xf numFmtId="0" fontId="116" fillId="0" borderId="0" xfId="0" applyFont="1" applyAlignment="1">
      <alignment horizontal="center" vertical="center" wrapText="1"/>
    </xf>
    <xf numFmtId="0" fontId="117" fillId="0" borderId="0" xfId="0" applyFont="1" applyAlignment="1">
      <alignment horizontal="center" vertical="center" wrapText="1"/>
    </xf>
    <xf numFmtId="0" fontId="117" fillId="35" borderId="0" xfId="0" applyFont="1" applyFill="1" applyAlignment="1">
      <alignment horizontal="center" vertical="center" wrapText="1"/>
    </xf>
    <xf numFmtId="0" fontId="116" fillId="0" borderId="0" xfId="0" applyFont="1" applyAlignment="1">
      <alignment horizontal="center" vertical="center"/>
    </xf>
    <xf numFmtId="0" fontId="93" fillId="0" borderId="12" xfId="0" applyFont="1" applyBorder="1" applyAlignment="1">
      <alignment horizontal="center" vertical="center" wrapText="1"/>
    </xf>
    <xf numFmtId="0" fontId="93" fillId="0" borderId="12" xfId="0" applyFont="1" applyFill="1" applyBorder="1" applyAlignment="1">
      <alignment horizontal="center" vertical="center" wrapText="1"/>
    </xf>
    <xf numFmtId="0" fontId="9" fillId="44" borderId="12" xfId="53" applyFont="1" applyFill="1" applyBorder="1" applyAlignment="1" applyProtection="1">
      <alignment horizontal="center" vertical="center" wrapText="1"/>
      <protection hidden="1"/>
    </xf>
    <xf numFmtId="0" fontId="9" fillId="35" borderId="12" xfId="53" applyFont="1" applyFill="1" applyBorder="1" applyAlignment="1" applyProtection="1">
      <alignment horizontal="center" vertical="center" wrapText="1"/>
      <protection hidden="1"/>
    </xf>
    <xf numFmtId="0" fontId="97" fillId="45" borderId="12" xfId="0"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3" fillId="35" borderId="12" xfId="53" applyFont="1" applyFill="1" applyBorder="1" applyAlignment="1" applyProtection="1">
      <alignment horizontal="center" vertical="center" wrapText="1"/>
      <protection hidden="1"/>
    </xf>
    <xf numFmtId="0" fontId="3" fillId="35" borderId="12" xfId="0" applyFont="1" applyFill="1" applyBorder="1" applyAlignment="1">
      <alignment horizontal="center" vertical="center" wrapText="1"/>
    </xf>
    <xf numFmtId="9" fontId="3" fillId="35" borderId="12" xfId="56" applyNumberFormat="1" applyFont="1" applyFill="1" applyBorder="1" applyAlignment="1" applyProtection="1">
      <alignment horizontal="center" vertical="center" wrapText="1"/>
      <protection hidden="1"/>
    </xf>
    <xf numFmtId="0" fontId="118" fillId="39" borderId="12" xfId="53" applyFont="1" applyFill="1" applyBorder="1" applyAlignment="1" applyProtection="1">
      <alignment horizontal="center" vertical="center" wrapText="1"/>
      <protection hidden="1"/>
    </xf>
    <xf numFmtId="0" fontId="118" fillId="40" borderId="12" xfId="53" applyFont="1" applyFill="1" applyBorder="1" applyAlignment="1" applyProtection="1">
      <alignment horizontal="center" vertical="center" wrapText="1"/>
      <protection hidden="1"/>
    </xf>
    <xf numFmtId="0" fontId="118" fillId="38" borderId="12" xfId="53" applyFont="1" applyFill="1" applyBorder="1" applyAlignment="1" applyProtection="1">
      <alignment horizontal="center" vertical="center" wrapText="1"/>
      <protection hidden="1"/>
    </xf>
    <xf numFmtId="3" fontId="98" fillId="45" borderId="12" xfId="0" applyNumberFormat="1" applyFont="1" applyFill="1" applyBorder="1" applyAlignment="1">
      <alignment horizontal="center" vertical="center" wrapText="1"/>
    </xf>
    <xf numFmtId="9" fontId="95" fillId="0" borderId="0" xfId="56" applyFont="1" applyAlignment="1">
      <alignment horizontal="center" vertical="center" wrapText="1"/>
    </xf>
    <xf numFmtId="9" fontId="98" fillId="39" borderId="12" xfId="56" applyFont="1" applyFill="1" applyBorder="1" applyAlignment="1" applyProtection="1">
      <alignment horizontal="center" vertical="center" wrapText="1"/>
      <protection hidden="1"/>
    </xf>
    <xf numFmtId="9" fontId="118" fillId="39" borderId="12" xfId="56" applyFont="1" applyFill="1" applyBorder="1" applyAlignment="1" applyProtection="1">
      <alignment horizontal="center" vertical="center" wrapText="1"/>
      <protection hidden="1"/>
    </xf>
    <xf numFmtId="9" fontId="98" fillId="45" borderId="12" xfId="56" applyFont="1" applyFill="1" applyBorder="1" applyAlignment="1">
      <alignment horizontal="center" vertical="center" wrapText="1"/>
    </xf>
    <xf numFmtId="9" fontId="98" fillId="33" borderId="12" xfId="56" applyFont="1" applyFill="1" applyBorder="1" applyAlignment="1">
      <alignment horizontal="center" vertical="center" wrapText="1"/>
    </xf>
    <xf numFmtId="9" fontId="9" fillId="44" borderId="12" xfId="56" applyFont="1" applyFill="1" applyBorder="1" applyAlignment="1" applyProtection="1">
      <alignment horizontal="center" vertical="center" wrapText="1"/>
      <protection hidden="1"/>
    </xf>
    <xf numFmtId="0" fontId="98" fillId="39" borderId="12" xfId="0" applyFont="1" applyFill="1" applyBorder="1" applyAlignment="1">
      <alignment horizontal="center" vertical="center" wrapText="1"/>
    </xf>
    <xf numFmtId="0" fontId="98" fillId="40" borderId="12" xfId="0" applyFont="1" applyFill="1" applyBorder="1" applyAlignment="1">
      <alignment horizontal="center" vertical="center" wrapText="1"/>
    </xf>
    <xf numFmtId="0" fontId="118" fillId="38" borderId="12" xfId="0" applyFont="1" applyFill="1" applyBorder="1" applyAlignment="1">
      <alignment horizontal="center" vertical="center" wrapText="1"/>
    </xf>
    <xf numFmtId="0" fontId="118" fillId="41" borderId="12" xfId="0" applyFont="1" applyFill="1" applyBorder="1" applyAlignment="1">
      <alignment horizontal="center" vertical="center" wrapText="1"/>
    </xf>
    <xf numFmtId="0" fontId="118" fillId="36" borderId="12" xfId="0" applyFont="1" applyFill="1" applyBorder="1" applyAlignment="1">
      <alignment horizontal="center" vertical="center" wrapText="1"/>
    </xf>
    <xf numFmtId="0" fontId="118" fillId="42" borderId="12" xfId="0" applyFont="1" applyFill="1" applyBorder="1" applyAlignment="1">
      <alignment horizontal="center" vertical="center" wrapText="1"/>
    </xf>
    <xf numFmtId="9" fontId="0" fillId="0" borderId="0" xfId="56" applyFont="1" applyAlignment="1">
      <alignment horizontal="center" vertical="center"/>
    </xf>
    <xf numFmtId="1" fontId="76" fillId="39" borderId="12" xfId="0" applyNumberFormat="1" applyFont="1" applyFill="1" applyBorder="1" applyAlignment="1">
      <alignment horizontal="center" vertical="center"/>
    </xf>
    <xf numFmtId="0" fontId="76" fillId="40" borderId="12" xfId="0" applyFont="1" applyFill="1" applyBorder="1" applyAlignment="1">
      <alignment horizontal="center" vertical="center"/>
    </xf>
    <xf numFmtId="0" fontId="76" fillId="38" borderId="12" xfId="0" applyFont="1" applyFill="1" applyBorder="1" applyAlignment="1">
      <alignment horizontal="center" vertical="center"/>
    </xf>
    <xf numFmtId="0" fontId="76" fillId="41" borderId="12" xfId="0" applyFont="1" applyFill="1" applyBorder="1" applyAlignment="1">
      <alignment horizontal="center" vertical="center"/>
    </xf>
    <xf numFmtId="0" fontId="76" fillId="36" borderId="12" xfId="0" applyFont="1" applyFill="1" applyBorder="1" applyAlignment="1">
      <alignment horizontal="center" vertical="center"/>
    </xf>
    <xf numFmtId="0" fontId="76" fillId="42" borderId="12" xfId="0" applyFont="1" applyFill="1" applyBorder="1" applyAlignment="1">
      <alignment horizontal="center" vertical="center"/>
    </xf>
    <xf numFmtId="164" fontId="98" fillId="45" borderId="12" xfId="0" applyNumberFormat="1" applyFont="1" applyFill="1" applyBorder="1" applyAlignment="1">
      <alignment horizontal="center" vertical="center" wrapText="1"/>
    </xf>
    <xf numFmtId="0" fontId="98" fillId="45" borderId="12" xfId="0" applyFont="1" applyFill="1" applyBorder="1" applyAlignment="1">
      <alignment horizontal="center" vertical="center" wrapText="1"/>
    </xf>
    <xf numFmtId="0" fontId="119" fillId="39" borderId="12" xfId="0" applyFont="1" applyFill="1" applyBorder="1" applyAlignment="1">
      <alignment horizontal="center" vertical="center" wrapText="1"/>
    </xf>
    <xf numFmtId="9" fontId="76" fillId="39" borderId="12" xfId="56" applyFont="1" applyFill="1" applyBorder="1" applyAlignment="1">
      <alignment horizontal="center" vertical="center"/>
    </xf>
    <xf numFmtId="9" fontId="0" fillId="0" borderId="0" xfId="56" applyFont="1" applyFill="1" applyAlignment="1">
      <alignment horizontal="center" vertical="center"/>
    </xf>
    <xf numFmtId="0" fontId="79" fillId="39" borderId="12" xfId="0" applyFont="1" applyFill="1" applyBorder="1" applyAlignment="1">
      <alignment horizontal="center" vertical="center"/>
    </xf>
    <xf numFmtId="0" fontId="118" fillId="39" borderId="12" xfId="0" applyFont="1" applyFill="1" applyBorder="1" applyAlignment="1">
      <alignment horizontal="center" vertical="center" wrapText="1"/>
    </xf>
    <xf numFmtId="0" fontId="118" fillId="40" borderId="12" xfId="0" applyFont="1" applyFill="1" applyBorder="1" applyAlignment="1">
      <alignment horizontal="center" vertical="center" wrapText="1"/>
    </xf>
    <xf numFmtId="1" fontId="98" fillId="39" borderId="12" xfId="53" applyNumberFormat="1" applyFont="1" applyFill="1" applyBorder="1" applyAlignment="1" applyProtection="1">
      <alignment horizontal="center" vertical="center" wrapText="1"/>
      <protection hidden="1"/>
    </xf>
    <xf numFmtId="0" fontId="119" fillId="39" borderId="12" xfId="53" applyFont="1" applyFill="1" applyBorder="1" applyAlignment="1" applyProtection="1">
      <alignment horizontal="center" vertical="center" wrapText="1"/>
      <protection hidden="1"/>
    </xf>
    <xf numFmtId="0" fontId="120" fillId="39" borderId="12" xfId="0" applyFont="1" applyFill="1" applyBorder="1" applyAlignment="1">
      <alignment horizontal="center" vertical="center" wrapText="1"/>
    </xf>
    <xf numFmtId="9" fontId="98" fillId="0" borderId="0" xfId="56" applyFont="1" applyFill="1" applyBorder="1" applyAlignment="1">
      <alignment horizontal="center" vertical="center" wrapText="1"/>
    </xf>
    <xf numFmtId="0" fontId="9" fillId="44" borderId="12" xfId="53" applyFont="1" applyFill="1" applyBorder="1" applyAlignment="1" applyProtection="1">
      <alignment horizontal="center" vertical="center" wrapText="1"/>
      <protection hidden="1"/>
    </xf>
    <xf numFmtId="0" fontId="97" fillId="43" borderId="12" xfId="0" applyFont="1" applyFill="1" applyBorder="1" applyAlignment="1">
      <alignment horizontal="center" vertical="center" wrapText="1"/>
    </xf>
    <xf numFmtId="0" fontId="97" fillId="45" borderId="12" xfId="0"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93" fillId="0" borderId="0" xfId="0" applyFont="1" applyBorder="1" applyAlignment="1">
      <alignment horizontal="center" vertical="center" wrapText="1"/>
    </xf>
    <xf numFmtId="3" fontId="118" fillId="39" borderId="12" xfId="0" applyNumberFormat="1"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93" fillId="0" borderId="12" xfId="0" applyFont="1" applyBorder="1" applyAlignment="1">
      <alignment horizontal="center" vertical="center" wrapText="1"/>
    </xf>
    <xf numFmtId="0" fontId="93" fillId="45" borderId="12" xfId="0" applyFont="1" applyFill="1" applyBorder="1" applyAlignment="1">
      <alignment horizontal="center" vertical="center" wrapText="1"/>
    </xf>
    <xf numFmtId="0" fontId="118" fillId="39" borderId="12" xfId="0" applyFont="1" applyFill="1" applyBorder="1" applyAlignment="1">
      <alignment horizontal="center" vertical="center"/>
    </xf>
    <xf numFmtId="0" fontId="118" fillId="40" borderId="12" xfId="0" applyFont="1" applyFill="1" applyBorder="1" applyAlignment="1">
      <alignment horizontal="center" vertical="center"/>
    </xf>
    <xf numFmtId="0" fontId="118" fillId="38" borderId="12" xfId="0" applyFont="1" applyFill="1" applyBorder="1" applyAlignment="1">
      <alignment horizontal="center" vertical="center"/>
    </xf>
    <xf numFmtId="0" fontId="118" fillId="41" borderId="12" xfId="0" applyFont="1" applyFill="1" applyBorder="1" applyAlignment="1">
      <alignment horizontal="center" vertical="center"/>
    </xf>
    <xf numFmtId="0" fontId="118" fillId="36" borderId="12" xfId="0" applyFont="1" applyFill="1" applyBorder="1" applyAlignment="1">
      <alignment horizontal="center" vertical="center"/>
    </xf>
    <xf numFmtId="0" fontId="118" fillId="42" borderId="12" xfId="0" applyFont="1" applyFill="1" applyBorder="1" applyAlignment="1">
      <alignment horizontal="center" vertical="center"/>
    </xf>
    <xf numFmtId="0" fontId="121" fillId="39" borderId="12" xfId="0" applyFont="1" applyFill="1" applyBorder="1" applyAlignment="1">
      <alignment horizontal="center" vertical="center" wrapText="1"/>
    </xf>
    <xf numFmtId="0" fontId="121" fillId="40" borderId="12" xfId="0" applyFont="1" applyFill="1" applyBorder="1" applyAlignment="1">
      <alignment horizontal="center" vertical="center" wrapText="1"/>
    </xf>
    <xf numFmtId="0" fontId="122" fillId="38" borderId="12" xfId="0" applyFont="1" applyFill="1" applyBorder="1" applyAlignment="1">
      <alignment horizontal="center" vertical="center" wrapText="1"/>
    </xf>
    <xf numFmtId="0" fontId="122" fillId="41" borderId="12" xfId="0" applyFont="1" applyFill="1" applyBorder="1" applyAlignment="1">
      <alignment horizontal="center" vertical="center" wrapText="1"/>
    </xf>
    <xf numFmtId="0" fontId="122" fillId="36" borderId="12" xfId="0" applyFont="1" applyFill="1" applyBorder="1" applyAlignment="1">
      <alignment horizontal="center" vertical="center" wrapText="1"/>
    </xf>
    <xf numFmtId="0" fontId="122" fillId="42" borderId="12" xfId="0" applyFont="1" applyFill="1" applyBorder="1" applyAlignment="1">
      <alignment horizontal="center" vertical="center" wrapText="1"/>
    </xf>
    <xf numFmtId="0" fontId="98" fillId="44" borderId="12" xfId="53" applyFont="1" applyFill="1" applyBorder="1" applyAlignment="1" applyProtection="1">
      <alignment horizontal="center" vertical="center" wrapText="1"/>
      <protection hidden="1"/>
    </xf>
    <xf numFmtId="9" fontId="118" fillId="39" borderId="12" xfId="56" applyFont="1" applyFill="1" applyBorder="1" applyAlignment="1">
      <alignment horizontal="center" vertical="center"/>
    </xf>
    <xf numFmtId="0" fontId="110" fillId="37" borderId="12" xfId="0" applyFont="1" applyFill="1" applyBorder="1" applyAlignment="1">
      <alignment horizontal="center" vertical="center"/>
    </xf>
    <xf numFmtId="0" fontId="3" fillId="35" borderId="12" xfId="53" applyFont="1" applyFill="1" applyBorder="1" applyAlignment="1" applyProtection="1">
      <alignment horizontal="center" vertical="center" wrapText="1"/>
      <protection hidden="1"/>
    </xf>
    <xf numFmtId="9" fontId="118" fillId="39" borderId="12" xfId="0" applyNumberFormat="1" applyFont="1" applyFill="1" applyBorder="1" applyAlignment="1">
      <alignment horizontal="center" vertical="center" wrapText="1"/>
    </xf>
    <xf numFmtId="9" fontId="118" fillId="39" borderId="12" xfId="56" applyFont="1" applyFill="1" applyBorder="1" applyAlignment="1">
      <alignment horizontal="center" vertical="center" wrapText="1"/>
    </xf>
    <xf numFmtId="9" fontId="98" fillId="39" borderId="12" xfId="53" applyNumberFormat="1" applyFont="1" applyFill="1" applyBorder="1" applyAlignment="1" applyProtection="1">
      <alignment horizontal="center" vertical="center" wrapText="1"/>
      <protection hidden="1"/>
    </xf>
    <xf numFmtId="0" fontId="3" fillId="35" borderId="25" xfId="53" applyFont="1" applyFill="1" applyBorder="1" applyAlignment="1" applyProtection="1">
      <alignment horizontal="center" vertical="center" wrapText="1"/>
      <protection hidden="1"/>
    </xf>
    <xf numFmtId="0" fontId="9" fillId="44" borderId="12" xfId="53" applyFont="1" applyFill="1" applyBorder="1" applyAlignment="1" applyProtection="1">
      <alignment horizontal="center" vertical="center" wrapText="1"/>
      <protection hidden="1"/>
    </xf>
    <xf numFmtId="0" fontId="4"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118" fillId="39" borderId="12" xfId="0" applyFont="1" applyFill="1" applyBorder="1" applyAlignment="1">
      <alignment horizontal="left" vertical="center" wrapText="1"/>
    </xf>
    <xf numFmtId="1" fontId="118" fillId="39" borderId="12" xfId="0" applyNumberFormat="1" applyFont="1" applyFill="1" applyBorder="1" applyAlignment="1">
      <alignment horizontal="center" vertical="center" wrapText="1"/>
    </xf>
    <xf numFmtId="9" fontId="98" fillId="44" borderId="12" xfId="56" applyFont="1" applyFill="1" applyBorder="1" applyAlignment="1" applyProtection="1">
      <alignment horizontal="center" vertical="center" wrapText="1"/>
      <protection hidden="1"/>
    </xf>
    <xf numFmtId="165" fontId="4" fillId="0" borderId="10" xfId="46" applyNumberFormat="1" applyFont="1" applyFill="1" applyBorder="1" applyAlignment="1">
      <alignment horizontal="center" vertical="center" wrapText="1"/>
    </xf>
    <xf numFmtId="0" fontId="4" fillId="0" borderId="0" xfId="0" applyFont="1" applyAlignment="1">
      <alignment horizontal="center" vertical="center" wrapText="1"/>
    </xf>
    <xf numFmtId="0" fontId="99" fillId="0" borderId="0"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31" fillId="0" borderId="0" xfId="0" applyFont="1" applyAlignment="1">
      <alignment horizontal="center" vertical="center" wrapText="1"/>
    </xf>
    <xf numFmtId="165" fontId="4" fillId="0" borderId="10" xfId="46" applyNumberFormat="1"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65" fontId="4" fillId="37" borderId="10" xfId="46" applyNumberFormat="1" applyFont="1" applyFill="1" applyBorder="1" applyAlignment="1">
      <alignment horizontal="center" vertical="center" wrapText="1"/>
    </xf>
    <xf numFmtId="0" fontId="4" fillId="0" borderId="10" xfId="53" applyFont="1" applyFill="1" applyBorder="1" applyAlignment="1" applyProtection="1">
      <alignment horizontal="center" vertical="center" wrapText="1"/>
      <protection hidden="1"/>
    </xf>
    <xf numFmtId="1" fontId="4" fillId="0" borderId="10" xfId="53" applyNumberFormat="1" applyFont="1" applyFill="1" applyBorder="1" applyAlignment="1" applyProtection="1">
      <alignment horizontal="center" vertical="center" wrapText="1"/>
      <protection hidden="1"/>
    </xf>
    <xf numFmtId="14" fontId="4" fillId="0" borderId="10" xfId="53" applyNumberFormat="1" applyFont="1" applyFill="1" applyBorder="1" applyAlignment="1" applyProtection="1">
      <alignment horizontal="center" vertical="center" wrapText="1"/>
      <protection hidden="1"/>
    </xf>
    <xf numFmtId="165" fontId="4" fillId="0" borderId="10" xfId="46" applyNumberFormat="1" applyFont="1" applyFill="1" applyBorder="1" applyAlignment="1" applyProtection="1">
      <alignment horizontal="center" vertical="center" wrapText="1"/>
      <protection hidden="1"/>
    </xf>
    <xf numFmtId="165" fontId="4" fillId="36" borderId="10" xfId="46"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114" fillId="39" borderId="10" xfId="53" applyFont="1" applyFill="1" applyBorder="1" applyAlignment="1" applyProtection="1">
      <alignment horizontal="center" vertical="center" wrapText="1"/>
      <protection hidden="1"/>
    </xf>
    <xf numFmtId="9" fontId="114" fillId="39" borderId="10" xfId="56" applyFont="1" applyFill="1" applyBorder="1" applyAlignment="1" applyProtection="1">
      <alignment horizontal="center" vertical="center" wrapText="1"/>
      <protection hidden="1"/>
    </xf>
    <xf numFmtId="0" fontId="114" fillId="39" borderId="10" xfId="53" applyNumberFormat="1" applyFont="1" applyFill="1" applyBorder="1" applyAlignment="1" applyProtection="1">
      <alignment horizontal="center" vertical="center" wrapText="1"/>
      <protection hidden="1"/>
    </xf>
    <xf numFmtId="0" fontId="108" fillId="0" borderId="10" xfId="0" applyFont="1" applyFill="1" applyBorder="1" applyAlignment="1">
      <alignment vertical="center" wrapText="1"/>
    </xf>
    <xf numFmtId="2" fontId="4" fillId="0" borderId="26" xfId="0" applyNumberFormat="1" applyFont="1" applyFill="1" applyBorder="1" applyAlignment="1">
      <alignment horizontal="center" vertical="center" wrapText="1"/>
    </xf>
    <xf numFmtId="165" fontId="4" fillId="42" borderId="10" xfId="46" applyNumberFormat="1" applyFont="1" applyFill="1" applyBorder="1" applyAlignment="1">
      <alignment horizontal="center" vertical="center" wrapText="1"/>
    </xf>
    <xf numFmtId="9" fontId="4" fillId="0" borderId="10" xfId="56" applyFont="1" applyFill="1" applyBorder="1" applyAlignment="1">
      <alignment horizontal="center" vertical="center" wrapText="1"/>
    </xf>
    <xf numFmtId="9" fontId="4" fillId="0" borderId="27" xfId="56" applyFont="1" applyFill="1" applyBorder="1" applyAlignment="1">
      <alignment horizontal="center" vertical="center" wrapText="1"/>
    </xf>
    <xf numFmtId="1" fontId="4" fillId="0" borderId="26" xfId="0" applyNumberFormat="1" applyFont="1" applyFill="1" applyBorder="1" applyAlignment="1">
      <alignment horizontal="center" vertical="center" wrapText="1"/>
    </xf>
    <xf numFmtId="169" fontId="4" fillId="0" borderId="10" xfId="56" applyNumberFormat="1" applyFont="1" applyFill="1" applyBorder="1" applyAlignment="1">
      <alignment horizontal="center" vertical="center" wrapText="1"/>
    </xf>
    <xf numFmtId="9" fontId="4" fillId="0" borderId="10" xfId="56" applyFont="1" applyFill="1" applyBorder="1" applyAlignment="1" applyProtection="1">
      <alignment horizontal="center" vertical="center" wrapText="1"/>
      <protection hidden="1"/>
    </xf>
    <xf numFmtId="171" fontId="4" fillId="0" borderId="10" xfId="46" applyNumberFormat="1" applyFont="1" applyFill="1" applyBorder="1" applyAlignment="1">
      <alignment horizontal="center" vertical="center" wrapText="1"/>
    </xf>
    <xf numFmtId="168" fontId="4" fillId="0" borderId="10" xfId="46" applyNumberFormat="1" applyFont="1" applyFill="1" applyBorder="1" applyAlignment="1">
      <alignment horizontal="center" vertical="center" wrapText="1"/>
    </xf>
    <xf numFmtId="1" fontId="4" fillId="0" borderId="10" xfId="56" applyNumberFormat="1" applyFont="1" applyFill="1" applyBorder="1" applyAlignment="1">
      <alignment horizontal="center" vertical="center" wrapText="1"/>
    </xf>
    <xf numFmtId="1" fontId="4" fillId="0" borderId="10" xfId="56" applyNumberFormat="1" applyFont="1" applyFill="1" applyBorder="1" applyAlignment="1" applyProtection="1">
      <alignment horizontal="center" vertical="center" wrapText="1"/>
      <protection hidden="1"/>
    </xf>
    <xf numFmtId="49" fontId="4" fillId="0" borderId="10" xfId="53" applyNumberFormat="1" applyFont="1" applyFill="1" applyBorder="1" applyAlignment="1" applyProtection="1">
      <alignment horizontal="center" vertical="center" wrapText="1"/>
      <protection hidden="1"/>
    </xf>
    <xf numFmtId="0" fontId="4" fillId="0" borderId="26" xfId="0" applyFont="1" applyFill="1" applyBorder="1" applyAlignment="1">
      <alignment horizontal="center" vertical="center" wrapText="1"/>
    </xf>
    <xf numFmtId="0" fontId="94" fillId="45" borderId="10" xfId="0" applyFont="1" applyFill="1" applyBorder="1" applyAlignment="1">
      <alignment horizontal="center" vertical="center" wrapText="1"/>
    </xf>
    <xf numFmtId="0" fontId="111" fillId="45" borderId="10" xfId="53" applyFont="1" applyFill="1" applyBorder="1" applyAlignment="1" applyProtection="1">
      <alignment horizontal="center" vertical="center" wrapText="1"/>
      <protection hidden="1"/>
    </xf>
    <xf numFmtId="9" fontId="111" fillId="45" borderId="10" xfId="56" applyFont="1" applyFill="1" applyBorder="1" applyAlignment="1" applyProtection="1">
      <alignment horizontal="center" vertical="center" wrapText="1"/>
      <protection hidden="1"/>
    </xf>
    <xf numFmtId="165" fontId="114" fillId="45" borderId="10" xfId="46" applyNumberFormat="1" applyFont="1" applyFill="1" applyBorder="1" applyAlignment="1" applyProtection="1">
      <alignment horizontal="center" vertical="center" wrapText="1"/>
      <protection hidden="1"/>
    </xf>
    <xf numFmtId="0" fontId="4" fillId="35" borderId="10" xfId="0" applyFont="1" applyFill="1" applyBorder="1" applyAlignment="1">
      <alignment horizontal="center" vertical="center" wrapText="1"/>
    </xf>
    <xf numFmtId="9" fontId="114" fillId="39" borderId="10" xfId="53" applyNumberFormat="1" applyFont="1" applyFill="1" applyBorder="1" applyAlignment="1" applyProtection="1">
      <alignment horizontal="center" vertical="center" wrapText="1"/>
      <protection hidden="1"/>
    </xf>
    <xf numFmtId="165" fontId="123" fillId="39" borderId="10" xfId="46" applyNumberFormat="1" applyFont="1" applyFill="1" applyBorder="1" applyAlignment="1" applyProtection="1">
      <alignment horizontal="center" vertical="center" wrapText="1"/>
      <protection locked="0"/>
    </xf>
    <xf numFmtId="0" fontId="124" fillId="39" borderId="10" xfId="53" applyFont="1" applyFill="1" applyBorder="1" applyAlignment="1" applyProtection="1">
      <alignment horizontal="center" vertical="center" wrapText="1"/>
      <protection locked="0"/>
    </xf>
    <xf numFmtId="165" fontId="125" fillId="39" borderId="10" xfId="46" applyNumberFormat="1" applyFont="1" applyFill="1" applyBorder="1" applyAlignment="1">
      <alignment horizontal="center" vertical="center" wrapText="1"/>
    </xf>
    <xf numFmtId="0" fontId="111" fillId="39" borderId="10" xfId="0" applyFont="1" applyFill="1" applyBorder="1" applyAlignment="1">
      <alignment horizontal="center" vertical="center" wrapText="1"/>
    </xf>
    <xf numFmtId="165" fontId="114" fillId="39" borderId="10" xfId="46" applyNumberFormat="1" applyFont="1" applyFill="1" applyBorder="1" applyAlignment="1">
      <alignment horizontal="center" vertical="center" wrapText="1"/>
    </xf>
    <xf numFmtId="0" fontId="118" fillId="39" borderId="10" xfId="53" applyFont="1" applyFill="1" applyBorder="1" applyAlignment="1" applyProtection="1">
      <alignment horizontal="center" vertical="center" wrapText="1"/>
      <protection locked="0"/>
    </xf>
    <xf numFmtId="0" fontId="124" fillId="39" borderId="10" xfId="53" applyFont="1" applyFill="1" applyBorder="1" applyAlignment="1" applyProtection="1">
      <alignment horizontal="left" vertical="center" wrapText="1"/>
      <protection locked="0"/>
    </xf>
    <xf numFmtId="0" fontId="98" fillId="33" borderId="12" xfId="0" applyFont="1" applyFill="1" applyBorder="1" applyAlignment="1">
      <alignment horizontal="center" vertical="center" wrapText="1"/>
    </xf>
    <xf numFmtId="0" fontId="98" fillId="43" borderId="12" xfId="53" applyFont="1" applyFill="1" applyBorder="1" applyAlignment="1" applyProtection="1">
      <alignment horizontal="center" vertical="center" wrapText="1"/>
      <protection hidden="1"/>
    </xf>
    <xf numFmtId="0" fontId="102" fillId="39" borderId="12" xfId="0" applyFont="1" applyFill="1" applyBorder="1" applyAlignment="1">
      <alignment horizontal="center" vertical="center" wrapText="1"/>
    </xf>
    <xf numFmtId="0" fontId="93" fillId="0" borderId="0" xfId="0" applyFont="1" applyAlignment="1">
      <alignment horizontal="center" vertical="center" wrapText="1"/>
    </xf>
    <xf numFmtId="0" fontId="94" fillId="0" borderId="0" xfId="0" applyFont="1" applyAlignment="1">
      <alignment horizontal="center" vertical="center" wrapText="1"/>
    </xf>
    <xf numFmtId="0" fontId="95" fillId="0" borderId="0" xfId="0" applyFont="1" applyAlignment="1">
      <alignment horizontal="center" vertical="center" wrapText="1"/>
    </xf>
    <xf numFmtId="9" fontId="95" fillId="0" borderId="0" xfId="0" applyNumberFormat="1" applyFont="1" applyAlignment="1">
      <alignment horizontal="center" vertical="center" wrapText="1"/>
    </xf>
    <xf numFmtId="166" fontId="95" fillId="0" borderId="0" xfId="0" applyNumberFormat="1" applyFont="1" applyAlignment="1">
      <alignment horizontal="center" vertical="center" wrapText="1"/>
    </xf>
    <xf numFmtId="0" fontId="98" fillId="40" borderId="12" xfId="53" applyFont="1" applyFill="1" applyBorder="1" applyAlignment="1" applyProtection="1">
      <alignment horizontal="center" vertical="center" wrapText="1"/>
      <protection hidden="1"/>
    </xf>
    <xf numFmtId="0" fontId="98" fillId="38" borderId="12" xfId="53" applyFont="1" applyFill="1" applyBorder="1" applyAlignment="1" applyProtection="1">
      <alignment horizontal="center" vertical="center" wrapText="1"/>
      <protection hidden="1"/>
    </xf>
    <xf numFmtId="0" fontId="98" fillId="41" borderId="12" xfId="53" applyFont="1" applyFill="1" applyBorder="1" applyAlignment="1" applyProtection="1">
      <alignment horizontal="center" vertical="center" wrapText="1"/>
      <protection hidden="1"/>
    </xf>
    <xf numFmtId="0" fontId="98" fillId="36" borderId="12" xfId="53" applyFont="1" applyFill="1" applyBorder="1" applyAlignment="1" applyProtection="1">
      <alignment horizontal="center" vertical="center" wrapText="1"/>
      <protection hidden="1"/>
    </xf>
    <xf numFmtId="0" fontId="98" fillId="42" borderId="12" xfId="53" applyFont="1" applyFill="1" applyBorder="1" applyAlignment="1" applyProtection="1">
      <alignment horizontal="center" vertical="center" wrapText="1"/>
      <protection hidden="1"/>
    </xf>
    <xf numFmtId="0" fontId="97" fillId="40" borderId="12"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42" borderId="12"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9" fillId="44" borderId="12" xfId="53" applyFont="1" applyFill="1" applyBorder="1" applyAlignment="1" applyProtection="1">
      <alignment horizontal="center" vertical="center" wrapText="1"/>
      <protection hidden="1"/>
    </xf>
    <xf numFmtId="0" fontId="97" fillId="45" borderId="12" xfId="0" applyFont="1" applyFill="1" applyBorder="1" applyAlignment="1">
      <alignment horizontal="center" vertical="center" wrapText="1"/>
    </xf>
    <xf numFmtId="0" fontId="93" fillId="0" borderId="12" xfId="0" applyFont="1" applyBorder="1" applyAlignment="1">
      <alignment horizontal="center" vertical="center" wrapText="1"/>
    </xf>
    <xf numFmtId="0" fontId="93" fillId="0" borderId="12" xfId="0" applyFont="1" applyFill="1" applyBorder="1" applyAlignment="1">
      <alignment horizontal="center" vertical="center" wrapText="1"/>
    </xf>
    <xf numFmtId="0" fontId="3" fillId="35" borderId="12" xfId="53" applyFont="1" applyFill="1" applyBorder="1" applyAlignment="1" applyProtection="1">
      <alignment horizontal="center" vertical="center" wrapText="1"/>
      <protection hidden="1"/>
    </xf>
    <xf numFmtId="0" fontId="98" fillId="33" borderId="12" xfId="0" applyFont="1" applyFill="1" applyBorder="1" applyAlignment="1">
      <alignment horizontal="center" vertical="center" wrapText="1"/>
    </xf>
    <xf numFmtId="0" fontId="98" fillId="43" borderId="12" xfId="0" applyFont="1" applyFill="1" applyBorder="1" applyAlignment="1">
      <alignment horizontal="center" vertical="center" wrapText="1"/>
    </xf>
    <xf numFmtId="169" fontId="118" fillId="39" borderId="12" xfId="0" applyNumberFormat="1" applyFont="1" applyFill="1" applyBorder="1" applyAlignment="1">
      <alignment horizontal="center" vertical="center" wrapText="1"/>
    </xf>
    <xf numFmtId="9" fontId="98" fillId="39" borderId="12" xfId="0" applyNumberFormat="1" applyFont="1" applyFill="1" applyBorder="1" applyAlignment="1">
      <alignment horizontal="center" vertical="center" wrapText="1"/>
    </xf>
    <xf numFmtId="0" fontId="97" fillId="45" borderId="28" xfId="0" applyFont="1" applyFill="1" applyBorder="1" applyAlignment="1">
      <alignment horizontal="center" vertical="center" wrapText="1"/>
    </xf>
    <xf numFmtId="9" fontId="118" fillId="40" borderId="10" xfId="53" applyNumberFormat="1" applyFont="1" applyFill="1" applyBorder="1" applyAlignment="1" applyProtection="1">
      <alignment horizontal="center" vertical="center" wrapText="1"/>
      <protection hidden="1"/>
    </xf>
    <xf numFmtId="9" fontId="118" fillId="40" borderId="10" xfId="56" applyFont="1" applyFill="1" applyBorder="1" applyAlignment="1" applyProtection="1">
      <alignment horizontal="center" vertical="center" wrapText="1"/>
      <protection hidden="1"/>
    </xf>
    <xf numFmtId="0" fontId="118" fillId="40" borderId="10" xfId="53" applyFont="1" applyFill="1" applyBorder="1" applyAlignment="1" applyProtection="1">
      <alignment horizontal="center" vertical="center" wrapText="1"/>
      <protection hidden="1"/>
    </xf>
    <xf numFmtId="2" fontId="118" fillId="40" borderId="10" xfId="53" applyNumberFormat="1" applyFont="1" applyFill="1" applyBorder="1" applyAlignment="1" applyProtection="1">
      <alignment horizontal="center" vertical="center" wrapText="1"/>
      <protection hidden="1"/>
    </xf>
    <xf numFmtId="2" fontId="118" fillId="40" borderId="10" xfId="56" applyNumberFormat="1" applyFont="1" applyFill="1" applyBorder="1" applyAlignment="1" applyProtection="1">
      <alignment horizontal="center" vertical="center" wrapText="1"/>
      <protection hidden="1"/>
    </xf>
    <xf numFmtId="0" fontId="118" fillId="40" borderId="10" xfId="0" applyFont="1" applyFill="1" applyBorder="1" applyAlignment="1">
      <alignment horizontal="center" vertical="center" wrapText="1"/>
    </xf>
    <xf numFmtId="0" fontId="118" fillId="40" borderId="10" xfId="0" applyFont="1" applyFill="1" applyBorder="1" applyAlignment="1" applyProtection="1">
      <alignment horizontal="center" vertical="center" wrapText="1"/>
      <protection hidden="1"/>
    </xf>
    <xf numFmtId="0" fontId="118" fillId="40" borderId="10" xfId="53" applyFont="1" applyFill="1" applyBorder="1" applyAlignment="1" applyProtection="1">
      <alignment horizontal="center" vertical="center" wrapText="1"/>
      <protection locked="0"/>
    </xf>
    <xf numFmtId="2" fontId="124" fillId="40" borderId="10" xfId="53" applyNumberFormat="1" applyFont="1" applyFill="1" applyBorder="1" applyAlignment="1" applyProtection="1">
      <alignment horizontal="center" vertical="center" wrapText="1"/>
      <protection hidden="1"/>
    </xf>
    <xf numFmtId="2" fontId="124" fillId="40" borderId="10" xfId="56" applyNumberFormat="1" applyFont="1" applyFill="1" applyBorder="1" applyAlignment="1" applyProtection="1">
      <alignment horizontal="center" vertical="center" wrapText="1"/>
      <protection hidden="1"/>
    </xf>
    <xf numFmtId="0" fontId="124" fillId="40" borderId="10" xfId="0" applyFont="1" applyFill="1" applyBorder="1" applyAlignment="1">
      <alignment horizontal="center" vertical="center" wrapText="1"/>
    </xf>
    <xf numFmtId="0" fontId="124" fillId="40" borderId="10" xfId="53" applyFont="1" applyFill="1" applyBorder="1" applyAlignment="1" applyProtection="1">
      <alignment horizontal="center" vertical="center" wrapText="1"/>
      <protection locked="0"/>
    </xf>
    <xf numFmtId="9" fontId="124" fillId="40" borderId="10" xfId="53" applyNumberFormat="1" applyFont="1" applyFill="1" applyBorder="1" applyAlignment="1" applyProtection="1">
      <alignment horizontal="center" vertical="center" wrapText="1"/>
      <protection hidden="1"/>
    </xf>
    <xf numFmtId="9" fontId="124" fillId="40" borderId="10" xfId="56" applyFont="1" applyFill="1" applyBorder="1" applyAlignment="1" applyProtection="1">
      <alignment horizontal="center" vertical="center" wrapText="1"/>
      <protection hidden="1"/>
    </xf>
    <xf numFmtId="10" fontId="118" fillId="40" borderId="10" xfId="56" applyNumberFormat="1" applyFont="1" applyFill="1" applyBorder="1" applyAlignment="1" applyProtection="1">
      <alignment horizontal="center" vertical="center" wrapText="1"/>
      <protection hidden="1"/>
    </xf>
    <xf numFmtId="0" fontId="124" fillId="39" borderId="29" xfId="53" applyFont="1" applyFill="1" applyBorder="1" applyAlignment="1" applyProtection="1">
      <alignment horizontal="center" vertical="center" wrapText="1"/>
      <protection locked="0"/>
    </xf>
    <xf numFmtId="0" fontId="111" fillId="39" borderId="29" xfId="0" applyFont="1" applyFill="1" applyBorder="1" applyAlignment="1">
      <alignment horizontal="center" vertical="center" wrapText="1"/>
    </xf>
    <xf numFmtId="3" fontId="97" fillId="45" borderId="24" xfId="0" applyNumberFormat="1" applyFont="1" applyFill="1" applyBorder="1" applyAlignment="1">
      <alignment horizontal="center" vertical="center" wrapText="1"/>
    </xf>
    <xf numFmtId="0" fontId="118" fillId="39" borderId="29" xfId="53" applyFont="1" applyFill="1" applyBorder="1" applyAlignment="1" applyProtection="1">
      <alignment horizontal="center" vertical="center" wrapText="1"/>
      <protection locked="0"/>
    </xf>
    <xf numFmtId="0" fontId="98" fillId="38" borderId="28" xfId="53" applyFont="1" applyFill="1" applyBorder="1" applyAlignment="1" applyProtection="1">
      <alignment horizontal="center" vertical="center" wrapText="1"/>
      <protection hidden="1"/>
    </xf>
    <xf numFmtId="3" fontId="97" fillId="45" borderId="28" xfId="0" applyNumberFormat="1" applyFont="1" applyFill="1" applyBorder="1" applyAlignment="1">
      <alignment horizontal="center" vertical="center" wrapText="1"/>
    </xf>
    <xf numFmtId="0" fontId="98" fillId="40" borderId="21" xfId="53" applyFont="1" applyFill="1" applyBorder="1" applyAlignment="1" applyProtection="1">
      <alignment horizontal="center" vertical="center" wrapText="1"/>
      <protection hidden="1"/>
    </xf>
    <xf numFmtId="0" fontId="97" fillId="45" borderId="20" xfId="0" applyFont="1" applyFill="1" applyBorder="1" applyAlignment="1">
      <alignment horizontal="center" vertical="center" wrapText="1"/>
    </xf>
    <xf numFmtId="0" fontId="98" fillId="40" borderId="10" xfId="53" applyFont="1" applyFill="1" applyBorder="1" applyAlignment="1" applyProtection="1">
      <alignment horizontal="center" vertical="center" wrapText="1"/>
      <protection hidden="1"/>
    </xf>
    <xf numFmtId="3" fontId="98" fillId="45" borderId="10" xfId="0" applyNumberFormat="1" applyFont="1" applyFill="1" applyBorder="1" applyAlignment="1">
      <alignment horizontal="center" vertical="center" wrapText="1"/>
    </xf>
    <xf numFmtId="0" fontId="98" fillId="39" borderId="24" xfId="53" applyFont="1" applyFill="1" applyBorder="1" applyAlignment="1" applyProtection="1">
      <alignment horizontal="center" vertical="center" wrapText="1"/>
      <protection hidden="1"/>
    </xf>
    <xf numFmtId="0" fontId="123" fillId="39" borderId="29" xfId="53" applyFont="1" applyFill="1" applyBorder="1" applyAlignment="1" applyProtection="1">
      <alignment horizontal="left" vertical="center" wrapText="1"/>
      <protection locked="0"/>
    </xf>
    <xf numFmtId="0" fontId="94" fillId="45" borderId="29" xfId="0" applyFont="1" applyFill="1" applyBorder="1" applyAlignment="1">
      <alignment horizontal="center" vertical="center" wrapText="1"/>
    </xf>
    <xf numFmtId="0" fontId="124" fillId="39" borderId="29" xfId="53" applyFont="1" applyFill="1" applyBorder="1" applyAlignment="1" applyProtection="1">
      <alignment horizontal="left" vertical="center" wrapText="1"/>
      <protection locked="0"/>
    </xf>
    <xf numFmtId="0" fontId="111" fillId="45" borderId="29" xfId="53" applyFont="1" applyFill="1" applyBorder="1" applyAlignment="1" applyProtection="1">
      <alignment horizontal="center" vertical="center" wrapText="1"/>
      <protection hidden="1"/>
    </xf>
    <xf numFmtId="0" fontId="98" fillId="45" borderId="20" xfId="0" applyFont="1" applyFill="1" applyBorder="1" applyAlignment="1">
      <alignment horizontal="center" vertical="center" wrapText="1"/>
    </xf>
    <xf numFmtId="0" fontId="98" fillId="45" borderId="10" xfId="0" applyFont="1" applyFill="1" applyBorder="1" applyAlignment="1">
      <alignment horizontal="center" vertical="center" wrapText="1"/>
    </xf>
    <xf numFmtId="9" fontId="3" fillId="40" borderId="12" xfId="0" applyNumberFormat="1" applyFont="1" applyFill="1" applyBorder="1" applyAlignment="1">
      <alignment horizontal="center" vertical="center" wrapText="1"/>
    </xf>
    <xf numFmtId="0" fontId="3" fillId="40" borderId="12" xfId="0" applyFont="1" applyFill="1" applyBorder="1" applyAlignment="1">
      <alignment horizontal="left" vertical="center" wrapText="1"/>
    </xf>
    <xf numFmtId="9" fontId="93" fillId="40" borderId="12" xfId="0" applyNumberFormat="1" applyFont="1" applyFill="1" applyBorder="1" applyAlignment="1">
      <alignment horizontal="center" vertical="center" wrapText="1"/>
    </xf>
    <xf numFmtId="9" fontId="97" fillId="40" borderId="12" xfId="0" applyNumberFormat="1" applyFont="1" applyFill="1" applyBorder="1" applyAlignment="1">
      <alignment horizontal="center" vertical="center" wrapText="1"/>
    </xf>
    <xf numFmtId="2" fontId="93" fillId="40" borderId="12" xfId="0" applyNumberFormat="1" applyFont="1" applyFill="1" applyBorder="1" applyAlignment="1">
      <alignment horizontal="center" vertical="center" wrapText="1"/>
    </xf>
    <xf numFmtId="0" fontId="9" fillId="44" borderId="12" xfId="53" applyFont="1" applyFill="1" applyBorder="1" applyAlignment="1" applyProtection="1">
      <alignment horizontal="center" vertical="center" wrapText="1"/>
      <protection hidden="1"/>
    </xf>
    <xf numFmtId="0" fontId="105" fillId="33" borderId="12" xfId="53" applyFont="1" applyFill="1" applyBorder="1" applyAlignment="1" applyProtection="1">
      <alignment horizontal="center" vertical="center" wrapText="1"/>
      <protection hidden="1"/>
    </xf>
    <xf numFmtId="0" fontId="9" fillId="43" borderId="12" xfId="53" applyFont="1" applyFill="1" applyBorder="1" applyAlignment="1" applyProtection="1">
      <alignment horizontal="center" vertical="center" wrapText="1"/>
      <protection hidden="1"/>
    </xf>
    <xf numFmtId="0" fontId="98" fillId="33" borderId="12" xfId="0" applyFont="1" applyFill="1" applyBorder="1" applyAlignment="1">
      <alignment horizontal="center" vertical="center" wrapText="1"/>
    </xf>
    <xf numFmtId="2" fontId="118" fillId="40" borderId="12" xfId="0" applyNumberFormat="1" applyFont="1" applyFill="1" applyBorder="1" applyAlignment="1">
      <alignment horizontal="center" vertical="center" wrapText="1"/>
    </xf>
    <xf numFmtId="9" fontId="118" fillId="40" borderId="12" xfId="0" applyNumberFormat="1" applyFont="1" applyFill="1" applyBorder="1" applyAlignment="1">
      <alignment horizontal="center" vertical="center" wrapText="1"/>
    </xf>
    <xf numFmtId="9" fontId="98" fillId="40" borderId="12" xfId="0" applyNumberFormat="1" applyFont="1" applyFill="1" applyBorder="1" applyAlignment="1">
      <alignment horizontal="center" vertical="center" wrapText="1"/>
    </xf>
    <xf numFmtId="3" fontId="118" fillId="40" borderId="12" xfId="0" applyNumberFormat="1" applyFont="1" applyFill="1" applyBorder="1" applyAlignment="1">
      <alignment horizontal="center" vertical="center"/>
    </xf>
    <xf numFmtId="9" fontId="118" fillId="40" borderId="12" xfId="0" applyNumberFormat="1" applyFont="1" applyFill="1" applyBorder="1" applyAlignment="1">
      <alignment horizontal="center" vertical="center"/>
    </xf>
    <xf numFmtId="9" fontId="118" fillId="40" borderId="12" xfId="56" applyFont="1" applyFill="1" applyBorder="1" applyAlignment="1">
      <alignment horizontal="center" vertical="center"/>
    </xf>
    <xf numFmtId="3" fontId="118" fillId="40" borderId="12" xfId="0" applyNumberFormat="1" applyFont="1" applyFill="1" applyBorder="1" applyAlignment="1">
      <alignment horizontal="center" vertical="center" wrapText="1"/>
    </xf>
    <xf numFmtId="9" fontId="118" fillId="40" borderId="12" xfId="56" applyFont="1" applyFill="1" applyBorder="1" applyAlignment="1">
      <alignment horizontal="center" vertical="center" wrapText="1"/>
    </xf>
    <xf numFmtId="9" fontId="118" fillId="40" borderId="12" xfId="56" applyFont="1" applyFill="1" applyBorder="1" applyAlignment="1" applyProtection="1">
      <alignment horizontal="center" vertical="center" wrapText="1"/>
      <protection hidden="1"/>
    </xf>
    <xf numFmtId="0" fontId="102" fillId="40" borderId="12" xfId="0" applyFont="1" applyFill="1" applyBorder="1" applyAlignment="1">
      <alignment horizontal="center" vertical="center" wrapText="1"/>
    </xf>
    <xf numFmtId="0" fontId="93" fillId="0" borderId="12" xfId="0" applyFont="1" applyBorder="1" applyAlignment="1">
      <alignment horizontal="center" vertical="center" wrapText="1"/>
    </xf>
    <xf numFmtId="0" fontId="93" fillId="0" borderId="12" xfId="0" applyFont="1" applyFill="1" applyBorder="1" applyAlignment="1">
      <alignment horizontal="center" vertical="center" wrapText="1"/>
    </xf>
    <xf numFmtId="0" fontId="3" fillId="35" borderId="12" xfId="53" applyFont="1" applyFill="1" applyBorder="1" applyAlignment="1" applyProtection="1">
      <alignment horizontal="center" vertical="center" wrapText="1"/>
      <protection hidden="1"/>
    </xf>
    <xf numFmtId="0" fontId="0" fillId="0" borderId="0" xfId="0" applyAlignment="1">
      <alignment/>
    </xf>
    <xf numFmtId="0" fontId="93" fillId="0" borderId="0" xfId="0" applyFont="1" applyAlignment="1">
      <alignment horizontal="center" vertical="center" wrapText="1"/>
    </xf>
    <xf numFmtId="0" fontId="94" fillId="0" borderId="0" xfId="0" applyFont="1" applyAlignment="1">
      <alignment horizontal="center" vertical="center" wrapText="1"/>
    </xf>
    <xf numFmtId="164" fontId="95" fillId="0" borderId="0" xfId="0" applyNumberFormat="1" applyFont="1" applyAlignment="1">
      <alignment horizontal="center" vertical="center" wrapText="1"/>
    </xf>
    <xf numFmtId="0" fontId="95" fillId="0" borderId="0" xfId="0" applyFont="1" applyAlignment="1">
      <alignment horizontal="center" vertical="center" wrapText="1"/>
    </xf>
    <xf numFmtId="9" fontId="95" fillId="0" borderId="0" xfId="0" applyNumberFormat="1" applyFont="1" applyAlignment="1">
      <alignment horizontal="center" vertical="center" wrapText="1"/>
    </xf>
    <xf numFmtId="166" fontId="95" fillId="0" borderId="0" xfId="0" applyNumberFormat="1" applyFont="1" applyAlignment="1">
      <alignment horizontal="center" vertical="center" wrapText="1"/>
    </xf>
    <xf numFmtId="1" fontId="95" fillId="0" borderId="0" xfId="46" applyNumberFormat="1" applyFont="1" applyAlignment="1">
      <alignment horizontal="center" vertical="center" wrapText="1"/>
    </xf>
    <xf numFmtId="0" fontId="0" fillId="0" borderId="12" xfId="0" applyBorder="1" applyAlignment="1">
      <alignment horizontal="center" vertical="center"/>
    </xf>
    <xf numFmtId="0" fontId="0" fillId="0" borderId="30" xfId="0" applyBorder="1" applyAlignment="1">
      <alignment horizontal="center" vertical="center"/>
    </xf>
    <xf numFmtId="0" fontId="98" fillId="39" borderId="12" xfId="53" applyFont="1" applyFill="1" applyBorder="1" applyAlignment="1" applyProtection="1">
      <alignment horizontal="center" vertical="center" wrapText="1"/>
      <protection hidden="1"/>
    </xf>
    <xf numFmtId="0" fontId="98" fillId="40" borderId="12" xfId="53" applyFont="1" applyFill="1" applyBorder="1" applyAlignment="1" applyProtection="1">
      <alignment horizontal="center" vertical="center" wrapText="1"/>
      <protection hidden="1"/>
    </xf>
    <xf numFmtId="0" fontId="98" fillId="38" borderId="12" xfId="53" applyFont="1" applyFill="1" applyBorder="1" applyAlignment="1" applyProtection="1">
      <alignment horizontal="center" vertical="center" wrapText="1"/>
      <protection hidden="1"/>
    </xf>
    <xf numFmtId="0" fontId="98" fillId="41" borderId="12" xfId="53" applyFont="1" applyFill="1" applyBorder="1" applyAlignment="1" applyProtection="1">
      <alignment horizontal="center" vertical="center" wrapText="1"/>
      <protection hidden="1"/>
    </xf>
    <xf numFmtId="0" fontId="98" fillId="36" borderId="12" xfId="53" applyFont="1" applyFill="1" applyBorder="1" applyAlignment="1" applyProtection="1">
      <alignment horizontal="center" vertical="center" wrapText="1"/>
      <protection hidden="1"/>
    </xf>
    <xf numFmtId="0" fontId="98" fillId="42" borderId="12" xfId="53" applyFont="1" applyFill="1" applyBorder="1" applyAlignment="1" applyProtection="1">
      <alignment horizontal="center" vertical="center" wrapText="1"/>
      <protection hidden="1"/>
    </xf>
    <xf numFmtId="0" fontId="97" fillId="40" borderId="12"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42" borderId="12" xfId="0" applyFont="1" applyFill="1" applyBorder="1" applyAlignment="1">
      <alignment horizontal="center" vertical="center" wrapText="1"/>
    </xf>
    <xf numFmtId="0" fontId="9" fillId="44" borderId="12" xfId="53" applyFont="1" applyFill="1" applyBorder="1" applyAlignment="1" applyProtection="1">
      <alignment horizontal="center" vertical="center" wrapText="1"/>
      <protection hidden="1"/>
    </xf>
    <xf numFmtId="0" fontId="3" fillId="40" borderId="12" xfId="0" applyFont="1" applyFill="1" applyBorder="1" applyAlignment="1">
      <alignment horizontal="center" vertical="center" wrapText="1"/>
    </xf>
    <xf numFmtId="0" fontId="97" fillId="45" borderId="12" xfId="0"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97" fillId="38" borderId="12" xfId="0" applyFont="1" applyFill="1" applyBorder="1" applyAlignment="1">
      <alignment horizontal="center" vertical="center" wrapText="1"/>
    </xf>
    <xf numFmtId="0" fontId="97" fillId="0" borderId="12" xfId="0" applyFont="1" applyFill="1" applyBorder="1" applyAlignment="1">
      <alignment horizontal="center" vertical="center" wrapText="1"/>
    </xf>
    <xf numFmtId="9" fontId="98" fillId="45" borderId="12" xfId="56" applyFont="1" applyFill="1" applyBorder="1" applyAlignment="1">
      <alignment horizontal="center" vertical="center" wrapText="1"/>
    </xf>
    <xf numFmtId="0" fontId="98" fillId="39" borderId="12" xfId="0" applyFont="1" applyFill="1" applyBorder="1" applyAlignment="1">
      <alignment horizontal="center" vertical="center" wrapText="1"/>
    </xf>
    <xf numFmtId="0" fontId="98" fillId="40" borderId="12" xfId="0" applyFont="1" applyFill="1" applyBorder="1" applyAlignment="1">
      <alignment horizontal="center" vertical="center" wrapText="1"/>
    </xf>
    <xf numFmtId="164" fontId="98" fillId="45" borderId="12" xfId="0" applyNumberFormat="1" applyFont="1" applyFill="1" applyBorder="1" applyAlignment="1">
      <alignment horizontal="center" vertical="center" wrapText="1"/>
    </xf>
    <xf numFmtId="0" fontId="98" fillId="45" borderId="12" xfId="0" applyFont="1" applyFill="1" applyBorder="1" applyAlignment="1">
      <alignment horizontal="center" vertical="center" wrapText="1"/>
    </xf>
    <xf numFmtId="0" fontId="118" fillId="39" borderId="12" xfId="0" applyFont="1" applyFill="1" applyBorder="1" applyAlignment="1">
      <alignment horizontal="center" vertical="center" wrapText="1"/>
    </xf>
    <xf numFmtId="0" fontId="118" fillId="40" borderId="12" xfId="0" applyFont="1" applyFill="1" applyBorder="1" applyAlignment="1">
      <alignment horizontal="center" vertical="center" wrapText="1"/>
    </xf>
    <xf numFmtId="0" fontId="97" fillId="43" borderId="12" xfId="0" applyFont="1" applyFill="1" applyBorder="1" applyAlignment="1">
      <alignment horizontal="center" vertical="center" wrapText="1"/>
    </xf>
    <xf numFmtId="0" fontId="93" fillId="0" borderId="0" xfId="0" applyFont="1" applyBorder="1" applyAlignment="1">
      <alignment horizontal="center" vertical="center" wrapText="1"/>
    </xf>
    <xf numFmtId="0" fontId="95" fillId="0" borderId="31" xfId="0" applyFont="1" applyBorder="1" applyAlignment="1">
      <alignment horizontal="center" vertical="center" wrapText="1"/>
    </xf>
    <xf numFmtId="0" fontId="94" fillId="0" borderId="31" xfId="0" applyFont="1" applyBorder="1" applyAlignment="1">
      <alignment horizontal="center" vertical="center" wrapText="1"/>
    </xf>
    <xf numFmtId="0" fontId="114" fillId="33" borderId="20" xfId="53" applyFont="1" applyFill="1" applyBorder="1" applyAlignment="1" applyProtection="1">
      <alignment horizontal="center" vertical="center" wrapText="1"/>
      <protection hidden="1"/>
    </xf>
    <xf numFmtId="0" fontId="114" fillId="33" borderId="0" xfId="53" applyFont="1" applyFill="1" applyBorder="1" applyAlignment="1" applyProtection="1">
      <alignment horizontal="center" vertical="center" wrapText="1"/>
      <protection hidden="1"/>
    </xf>
    <xf numFmtId="0" fontId="114" fillId="33" borderId="32" xfId="53" applyFont="1" applyFill="1" applyBorder="1" applyAlignment="1" applyProtection="1">
      <alignment horizontal="center" vertical="center" wrapText="1"/>
      <protection hidden="1"/>
    </xf>
    <xf numFmtId="0" fontId="114" fillId="33" borderId="33" xfId="53" applyFont="1" applyFill="1" applyBorder="1" applyAlignment="1" applyProtection="1">
      <alignment horizontal="center" vertical="center" wrapText="1"/>
      <protection hidden="1"/>
    </xf>
    <xf numFmtId="1" fontId="114" fillId="33" borderId="34" xfId="46" applyNumberFormat="1" applyFont="1" applyFill="1" applyBorder="1" applyAlignment="1" applyProtection="1">
      <alignment horizontal="center" vertical="center" wrapText="1"/>
      <protection hidden="1"/>
    </xf>
    <xf numFmtId="0" fontId="114" fillId="33" borderId="34" xfId="53" applyFont="1" applyFill="1" applyBorder="1" applyAlignment="1" applyProtection="1">
      <alignment horizontal="center" vertical="center" wrapText="1"/>
      <protection hidden="1"/>
    </xf>
    <xf numFmtId="9" fontId="114" fillId="33" borderId="34" xfId="53" applyNumberFormat="1" applyFont="1" applyFill="1" applyBorder="1" applyAlignment="1" applyProtection="1">
      <alignment horizontal="center" vertical="center" wrapText="1"/>
      <protection hidden="1"/>
    </xf>
    <xf numFmtId="0" fontId="114" fillId="33" borderId="35" xfId="53" applyFont="1" applyFill="1" applyBorder="1" applyAlignment="1" applyProtection="1">
      <alignment horizontal="center" vertical="center" wrapText="1"/>
      <protection hidden="1"/>
    </xf>
    <xf numFmtId="0" fontId="104" fillId="0" borderId="36" xfId="0" applyFont="1" applyBorder="1" applyAlignment="1">
      <alignment horizontal="center" vertical="center" wrapText="1"/>
    </xf>
    <xf numFmtId="0" fontId="15" fillId="35" borderId="36" xfId="53" applyFont="1" applyFill="1" applyBorder="1" applyAlignment="1" applyProtection="1">
      <alignment horizontal="center" vertical="center" wrapText="1"/>
      <protection hidden="1"/>
    </xf>
    <xf numFmtId="14" fontId="2" fillId="0" borderId="36" xfId="49" applyNumberFormat="1" applyFont="1" applyFill="1" applyBorder="1" applyAlignment="1">
      <alignment horizontal="center" vertical="center" wrapText="1"/>
    </xf>
    <xf numFmtId="0" fontId="104" fillId="37" borderId="36" xfId="0" applyNumberFormat="1" applyFont="1" applyFill="1" applyBorder="1" applyAlignment="1">
      <alignment horizontal="center" vertical="center" wrapText="1"/>
    </xf>
    <xf numFmtId="1" fontId="104" fillId="37" borderId="36" xfId="56" applyNumberFormat="1" applyFont="1" applyFill="1" applyBorder="1" applyAlignment="1">
      <alignment horizontal="center" vertical="center" wrapText="1"/>
    </xf>
    <xf numFmtId="165" fontId="104" fillId="0" borderId="36" xfId="46" applyNumberFormat="1" applyFont="1" applyBorder="1" applyAlignment="1">
      <alignment horizontal="center" vertical="center" wrapText="1"/>
    </xf>
    <xf numFmtId="0" fontId="104" fillId="0" borderId="37" xfId="0" applyFont="1" applyBorder="1" applyAlignment="1">
      <alignment horizontal="center" vertical="center" wrapText="1"/>
    </xf>
    <xf numFmtId="14" fontId="2" fillId="0" borderId="37" xfId="49" applyNumberFormat="1" applyFont="1" applyFill="1" applyBorder="1" applyAlignment="1">
      <alignment horizontal="center" vertical="center" wrapText="1"/>
    </xf>
    <xf numFmtId="0" fontId="104" fillId="37" borderId="37" xfId="0" applyNumberFormat="1" applyFont="1" applyFill="1" applyBorder="1" applyAlignment="1">
      <alignment horizontal="center" vertical="center" wrapText="1"/>
    </xf>
    <xf numFmtId="1" fontId="104" fillId="37" borderId="37" xfId="56" applyNumberFormat="1" applyFont="1" applyFill="1" applyBorder="1" applyAlignment="1">
      <alignment horizontal="center" vertical="center" wrapText="1"/>
    </xf>
    <xf numFmtId="165" fontId="104" fillId="0" borderId="37" xfId="46" applyNumberFormat="1" applyFont="1" applyBorder="1" applyAlignment="1">
      <alignment horizontal="center" vertical="center" wrapText="1"/>
    </xf>
    <xf numFmtId="0" fontId="104" fillId="0" borderId="38" xfId="0" applyFont="1" applyBorder="1" applyAlignment="1">
      <alignment horizontal="center" vertical="center" wrapText="1"/>
    </xf>
    <xf numFmtId="0" fontId="104" fillId="0" borderId="34" xfId="0" applyFont="1" applyBorder="1" applyAlignment="1">
      <alignment horizontal="center" vertical="center" wrapText="1"/>
    </xf>
    <xf numFmtId="0" fontId="104" fillId="0" borderId="39" xfId="0" applyFont="1" applyBorder="1" applyAlignment="1">
      <alignment horizontal="center" vertical="center" wrapText="1"/>
    </xf>
    <xf numFmtId="14" fontId="2" fillId="0" borderId="34" xfId="49" applyNumberFormat="1" applyFont="1" applyFill="1" applyBorder="1" applyAlignment="1">
      <alignment horizontal="center" vertical="center" wrapText="1"/>
    </xf>
    <xf numFmtId="0" fontId="104" fillId="37" borderId="34" xfId="0" applyFont="1" applyFill="1" applyBorder="1" applyAlignment="1">
      <alignment horizontal="center" vertical="center" wrapText="1"/>
    </xf>
    <xf numFmtId="0" fontId="104" fillId="37" borderId="40" xfId="0" applyFont="1" applyFill="1" applyBorder="1" applyAlignment="1">
      <alignment horizontal="center" vertical="center" wrapText="1"/>
    </xf>
    <xf numFmtId="1" fontId="104" fillId="37" borderId="41" xfId="56" applyNumberFormat="1" applyFont="1" applyFill="1" applyBorder="1" applyAlignment="1">
      <alignment horizontal="center" vertical="center" wrapText="1"/>
    </xf>
    <xf numFmtId="1" fontId="104" fillId="37" borderId="34" xfId="56" applyNumberFormat="1" applyFont="1" applyFill="1" applyBorder="1" applyAlignment="1">
      <alignment horizontal="center" vertical="center" wrapText="1"/>
    </xf>
    <xf numFmtId="165" fontId="104" fillId="0" borderId="39" xfId="46" applyNumberFormat="1" applyFont="1" applyBorder="1" applyAlignment="1">
      <alignment horizontal="center" vertical="center" wrapText="1"/>
    </xf>
    <xf numFmtId="0" fontId="104" fillId="0" borderId="42" xfId="0" applyFont="1" applyBorder="1" applyAlignment="1">
      <alignment horizontal="center" vertical="center" wrapText="1"/>
    </xf>
    <xf numFmtId="0" fontId="104" fillId="0" borderId="43" xfId="0" applyFont="1" applyBorder="1" applyAlignment="1">
      <alignment horizontal="center" vertical="center" wrapText="1"/>
    </xf>
    <xf numFmtId="0" fontId="15" fillId="0" borderId="36" xfId="0" applyFont="1" applyBorder="1" applyAlignment="1">
      <alignment horizontal="center" vertical="center" wrapText="1"/>
    </xf>
    <xf numFmtId="0" fontId="104" fillId="37" borderId="36" xfId="0" applyFont="1" applyFill="1" applyBorder="1" applyAlignment="1">
      <alignment horizontal="center" vertical="center" wrapText="1"/>
    </xf>
    <xf numFmtId="0" fontId="104" fillId="37" borderId="44" xfId="0" applyFont="1" applyFill="1" applyBorder="1" applyAlignment="1">
      <alignment horizontal="center" vertical="center" wrapText="1"/>
    </xf>
    <xf numFmtId="1" fontId="104" fillId="37" borderId="45" xfId="56" applyNumberFormat="1" applyFont="1" applyFill="1" applyBorder="1" applyAlignment="1">
      <alignment horizontal="center" vertical="center" wrapText="1"/>
    </xf>
    <xf numFmtId="165" fontId="104" fillId="0" borderId="43" xfId="46" applyNumberFormat="1" applyFont="1" applyBorder="1" applyAlignment="1">
      <alignment horizontal="center" vertical="center" wrapText="1"/>
    </xf>
    <xf numFmtId="0" fontId="2" fillId="35" borderId="46" xfId="0" applyFont="1" applyFill="1" applyBorder="1" applyAlignment="1">
      <alignment horizontal="center" vertical="center" wrapText="1"/>
    </xf>
    <xf numFmtId="0" fontId="2" fillId="35" borderId="47" xfId="0" applyFont="1" applyFill="1" applyBorder="1" applyAlignment="1">
      <alignment horizontal="center" vertical="center" wrapText="1"/>
    </xf>
    <xf numFmtId="0" fontId="104" fillId="0" borderId="48" xfId="0" applyFont="1" applyBorder="1" applyAlignment="1">
      <alignment horizontal="center" vertical="center" wrapText="1"/>
    </xf>
    <xf numFmtId="14" fontId="2" fillId="0" borderId="49" xfId="49" applyNumberFormat="1" applyFont="1" applyFill="1" applyBorder="1" applyAlignment="1">
      <alignment horizontal="center" vertical="center" wrapText="1"/>
    </xf>
    <xf numFmtId="0" fontId="104" fillId="37" borderId="50" xfId="0" applyFont="1" applyFill="1" applyBorder="1" applyAlignment="1">
      <alignment horizontal="center" vertical="center" wrapText="1"/>
    </xf>
    <xf numFmtId="0" fontId="104" fillId="37" borderId="49" xfId="0" applyFont="1" applyFill="1" applyBorder="1" applyAlignment="1">
      <alignment horizontal="center" vertical="center" wrapText="1"/>
    </xf>
    <xf numFmtId="0" fontId="104" fillId="37" borderId="51" xfId="0" applyFont="1" applyFill="1" applyBorder="1" applyAlignment="1">
      <alignment horizontal="center" vertical="center" wrapText="1"/>
    </xf>
    <xf numFmtId="1" fontId="104" fillId="37" borderId="52" xfId="56" applyNumberFormat="1" applyFont="1" applyFill="1" applyBorder="1" applyAlignment="1">
      <alignment horizontal="center" vertical="center" wrapText="1"/>
    </xf>
    <xf numFmtId="1" fontId="104" fillId="37" borderId="49" xfId="56" applyNumberFormat="1" applyFont="1" applyFill="1" applyBorder="1" applyAlignment="1">
      <alignment horizontal="center" vertical="center" wrapText="1"/>
    </xf>
    <xf numFmtId="165" fontId="104" fillId="0" borderId="49" xfId="46" applyNumberFormat="1" applyFont="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104" fillId="37" borderId="55" xfId="0" applyFont="1" applyFill="1" applyBorder="1" applyAlignment="1">
      <alignment horizontal="center" vertical="center" wrapText="1"/>
    </xf>
    <xf numFmtId="1" fontId="104" fillId="37" borderId="43" xfId="56" applyNumberFormat="1" applyFont="1" applyFill="1" applyBorder="1" applyAlignment="1">
      <alignment horizontal="center" vertical="center" wrapText="1"/>
    </xf>
    <xf numFmtId="165" fontId="104" fillId="0" borderId="55" xfId="46" applyNumberFormat="1" applyFont="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104" fillId="37" borderId="58" xfId="0" applyFont="1" applyFill="1" applyBorder="1" applyAlignment="1">
      <alignment horizontal="center" vertical="center" wrapText="1"/>
    </xf>
    <xf numFmtId="0" fontId="104" fillId="37" borderId="37" xfId="0" applyFont="1" applyFill="1" applyBorder="1" applyAlignment="1">
      <alignment horizontal="center" vertical="center" wrapText="1"/>
    </xf>
    <xf numFmtId="0" fontId="104" fillId="37" borderId="59" xfId="0" applyFont="1" applyFill="1" applyBorder="1" applyAlignment="1">
      <alignment horizontal="center" vertical="center" wrapText="1"/>
    </xf>
    <xf numFmtId="1" fontId="104" fillId="37" borderId="60" xfId="56" applyNumberFormat="1" applyFont="1" applyFill="1" applyBorder="1" applyAlignment="1">
      <alignment horizontal="center" vertical="center" wrapText="1"/>
    </xf>
    <xf numFmtId="165" fontId="104" fillId="0" borderId="61" xfId="46" applyNumberFormat="1" applyFont="1" applyBorder="1" applyAlignment="1">
      <alignment horizontal="center" vertical="center" wrapText="1"/>
    </xf>
    <xf numFmtId="0" fontId="104" fillId="0" borderId="62" xfId="0" applyFont="1" applyBorder="1" applyAlignment="1">
      <alignment horizontal="center" vertical="center" wrapText="1"/>
    </xf>
    <xf numFmtId="0" fontId="104" fillId="0" borderId="46" xfId="0" applyFont="1" applyBorder="1" applyAlignment="1">
      <alignment horizontal="center" vertical="center" wrapText="1"/>
    </xf>
    <xf numFmtId="0" fontId="15" fillId="35" borderId="49" xfId="53" applyFont="1" applyFill="1" applyBorder="1" applyAlignment="1" applyProtection="1">
      <alignment horizontal="center" vertical="center" wrapText="1"/>
      <protection hidden="1"/>
    </xf>
    <xf numFmtId="14" fontId="104" fillId="35" borderId="49" xfId="53" applyNumberFormat="1" applyFont="1" applyFill="1" applyBorder="1" applyAlignment="1" applyProtection="1">
      <alignment horizontal="center" vertical="center" wrapText="1"/>
      <protection hidden="1"/>
    </xf>
    <xf numFmtId="0" fontId="104" fillId="37" borderId="49" xfId="53" applyFont="1" applyFill="1" applyBorder="1" applyAlignment="1" applyProtection="1">
      <alignment horizontal="center" vertical="center" wrapText="1"/>
      <protection hidden="1"/>
    </xf>
    <xf numFmtId="3" fontId="104" fillId="37" borderId="49" xfId="0" applyNumberFormat="1" applyFont="1" applyFill="1" applyBorder="1" applyAlignment="1">
      <alignment horizontal="center" vertical="center" wrapText="1"/>
    </xf>
    <xf numFmtId="165" fontId="104" fillId="0" borderId="48" xfId="46" applyNumberFormat="1" applyFont="1" applyBorder="1" applyAlignment="1">
      <alignment horizontal="center" vertical="center" wrapText="1"/>
    </xf>
    <xf numFmtId="0" fontId="104" fillId="0" borderId="63" xfId="0" applyFont="1" applyBorder="1" applyAlignment="1">
      <alignment horizontal="center" vertical="center" wrapText="1"/>
    </xf>
    <xf numFmtId="0" fontId="104" fillId="0" borderId="24" xfId="0" applyFont="1" applyBorder="1" applyAlignment="1">
      <alignment horizontal="center" vertical="center" wrapText="1"/>
    </xf>
    <xf numFmtId="14" fontId="104" fillId="35" borderId="55" xfId="53" applyNumberFormat="1" applyFont="1" applyFill="1" applyBorder="1" applyAlignment="1" applyProtection="1">
      <alignment horizontal="center" vertical="center" wrapText="1"/>
      <protection hidden="1"/>
    </xf>
    <xf numFmtId="14" fontId="104" fillId="35" borderId="44" xfId="53" applyNumberFormat="1" applyFont="1" applyFill="1" applyBorder="1" applyAlignment="1" applyProtection="1">
      <alignment horizontal="center" vertical="center" wrapText="1"/>
      <protection hidden="1"/>
    </xf>
    <xf numFmtId="0" fontId="104" fillId="37" borderId="45" xfId="53" applyFont="1" applyFill="1" applyBorder="1" applyAlignment="1" applyProtection="1">
      <alignment horizontal="center" vertical="center" wrapText="1"/>
      <protection hidden="1"/>
    </xf>
    <xf numFmtId="0" fontId="104" fillId="37" borderId="36" xfId="53" applyFont="1" applyFill="1" applyBorder="1" applyAlignment="1" applyProtection="1">
      <alignment horizontal="center" vertical="center" wrapText="1"/>
      <protection hidden="1"/>
    </xf>
    <xf numFmtId="0" fontId="104" fillId="37" borderId="43" xfId="53" applyFont="1" applyFill="1" applyBorder="1" applyAlignment="1" applyProtection="1">
      <alignment horizontal="center" vertical="center" wrapText="1"/>
      <protection hidden="1"/>
    </xf>
    <xf numFmtId="3" fontId="104" fillId="37" borderId="55" xfId="0" applyNumberFormat="1" applyFont="1" applyFill="1" applyBorder="1" applyAlignment="1">
      <alignment horizontal="center" vertical="center" wrapText="1"/>
    </xf>
    <xf numFmtId="3" fontId="104" fillId="37" borderId="36" xfId="0" applyNumberFormat="1" applyFont="1" applyFill="1" applyBorder="1" applyAlignment="1">
      <alignment horizontal="center" vertical="center" wrapText="1"/>
    </xf>
    <xf numFmtId="0" fontId="104" fillId="0" borderId="57" xfId="0" applyFont="1" applyBorder="1" applyAlignment="1">
      <alignment horizontal="center" vertical="center" wrapText="1"/>
    </xf>
    <xf numFmtId="0" fontId="104" fillId="37" borderId="58" xfId="53" applyFont="1" applyFill="1" applyBorder="1" applyAlignment="1" applyProtection="1">
      <alignment horizontal="center" vertical="center" wrapText="1"/>
      <protection hidden="1"/>
    </xf>
    <xf numFmtId="0" fontId="104" fillId="37" borderId="37" xfId="53" applyFont="1" applyFill="1" applyBorder="1" applyAlignment="1" applyProtection="1">
      <alignment horizontal="center" vertical="center" wrapText="1"/>
      <protection hidden="1"/>
    </xf>
    <xf numFmtId="0" fontId="104" fillId="37" borderId="61" xfId="53" applyFont="1" applyFill="1" applyBorder="1" applyAlignment="1" applyProtection="1">
      <alignment horizontal="center" vertical="center" wrapText="1"/>
      <protection hidden="1"/>
    </xf>
    <xf numFmtId="3" fontId="104" fillId="37" borderId="58" xfId="0" applyNumberFormat="1" applyFont="1" applyFill="1" applyBorder="1" applyAlignment="1">
      <alignment horizontal="center" vertical="center" wrapText="1"/>
    </xf>
    <xf numFmtId="3" fontId="104" fillId="37" borderId="37" xfId="0" applyNumberFormat="1" applyFont="1" applyFill="1" applyBorder="1" applyAlignment="1">
      <alignment horizontal="center" vertical="center" wrapText="1"/>
    </xf>
    <xf numFmtId="0" fontId="15" fillId="35" borderId="37" xfId="53" applyFont="1" applyFill="1" applyBorder="1" applyAlignment="1" applyProtection="1">
      <alignment horizontal="center" vertical="center" wrapText="1"/>
      <protection hidden="1"/>
    </xf>
    <xf numFmtId="14" fontId="104" fillId="35" borderId="37" xfId="53" applyNumberFormat="1" applyFont="1" applyFill="1" applyBorder="1" applyAlignment="1" applyProtection="1">
      <alignment horizontal="center" vertical="center" wrapText="1"/>
      <protection hidden="1"/>
    </xf>
    <xf numFmtId="165" fontId="104" fillId="0" borderId="59" xfId="46" applyNumberFormat="1" applyFont="1" applyBorder="1" applyAlignment="1">
      <alignment horizontal="center" vertical="center" wrapText="1"/>
    </xf>
    <xf numFmtId="0" fontId="2" fillId="0" borderId="42" xfId="0" applyFont="1" applyBorder="1" applyAlignment="1">
      <alignment horizontal="center" vertical="center" wrapText="1"/>
    </xf>
    <xf numFmtId="14" fontId="2" fillId="35" borderId="36" xfId="53" applyNumberFormat="1" applyFont="1" applyFill="1" applyBorder="1" applyAlignment="1" applyProtection="1">
      <alignment horizontal="center" vertical="center" wrapText="1"/>
      <protection hidden="1"/>
    </xf>
    <xf numFmtId="0" fontId="2" fillId="37" borderId="36" xfId="53" applyFont="1" applyFill="1" applyBorder="1" applyAlignment="1" applyProtection="1">
      <alignment horizontal="center" vertical="center" wrapText="1"/>
      <protection hidden="1"/>
    </xf>
    <xf numFmtId="165" fontId="2" fillId="0" borderId="36" xfId="46" applyNumberFormat="1" applyFont="1" applyBorder="1" applyAlignment="1">
      <alignment horizontal="center" vertical="center" wrapText="1"/>
    </xf>
    <xf numFmtId="0" fontId="104" fillId="0" borderId="64" xfId="0" applyFont="1" applyBorder="1" applyAlignment="1">
      <alignment horizontal="center" vertical="center" wrapText="1"/>
    </xf>
    <xf numFmtId="0" fontId="104" fillId="0" borderId="0" xfId="0" applyFont="1" applyBorder="1" applyAlignment="1">
      <alignment horizontal="center" vertical="center" wrapText="1"/>
    </xf>
    <xf numFmtId="0" fontId="114" fillId="33" borderId="12" xfId="53" applyFont="1" applyFill="1" applyBorder="1" applyAlignment="1" applyProtection="1">
      <alignment horizontal="center" vertical="center" wrapText="1"/>
      <protection hidden="1"/>
    </xf>
    <xf numFmtId="0" fontId="114" fillId="33" borderId="55" xfId="53" applyFont="1" applyFill="1" applyBorder="1" applyAlignment="1" applyProtection="1">
      <alignment horizontal="center" vertical="center" wrapText="1"/>
      <protection hidden="1"/>
    </xf>
    <xf numFmtId="0" fontId="114" fillId="33" borderId="36" xfId="53" applyFont="1" applyFill="1" applyBorder="1" applyAlignment="1" applyProtection="1">
      <alignment horizontal="center" vertical="center" wrapText="1"/>
      <protection hidden="1"/>
    </xf>
    <xf numFmtId="0" fontId="114" fillId="33" borderId="65" xfId="53" applyFont="1" applyFill="1" applyBorder="1" applyAlignment="1" applyProtection="1">
      <alignment horizontal="center" vertical="center" wrapText="1"/>
      <protection hidden="1"/>
    </xf>
    <xf numFmtId="1" fontId="114" fillId="33" borderId="36" xfId="46" applyNumberFormat="1" applyFont="1" applyFill="1" applyBorder="1" applyAlignment="1" applyProtection="1">
      <alignment horizontal="center" vertical="center" wrapText="1"/>
      <protection hidden="1"/>
    </xf>
    <xf numFmtId="9" fontId="114" fillId="33" borderId="36" xfId="53" applyNumberFormat="1" applyFont="1" applyFill="1" applyBorder="1" applyAlignment="1" applyProtection="1">
      <alignment horizontal="center" vertical="center" wrapText="1"/>
      <protection hidden="1"/>
    </xf>
    <xf numFmtId="0" fontId="2" fillId="0" borderId="66" xfId="0" applyFont="1" applyBorder="1" applyAlignment="1">
      <alignment horizontal="center" vertical="center" wrapText="1"/>
    </xf>
    <xf numFmtId="0" fontId="15" fillId="35" borderId="67" xfId="53" applyFont="1" applyFill="1" applyBorder="1" applyAlignment="1" applyProtection="1">
      <alignment horizontal="center" vertical="center" wrapText="1"/>
      <protection hidden="1"/>
    </xf>
    <xf numFmtId="14" fontId="2" fillId="35" borderId="67" xfId="49" applyNumberFormat="1" applyFont="1" applyFill="1" applyBorder="1" applyAlignment="1">
      <alignment horizontal="center" vertical="center" wrapText="1"/>
    </xf>
    <xf numFmtId="0" fontId="2" fillId="37" borderId="67" xfId="53" applyFont="1" applyFill="1" applyBorder="1" applyAlignment="1" applyProtection="1">
      <alignment horizontal="center" vertical="center" wrapText="1"/>
      <protection hidden="1"/>
    </xf>
    <xf numFmtId="3" fontId="104" fillId="37" borderId="67" xfId="0" applyNumberFormat="1" applyFont="1" applyFill="1" applyBorder="1" applyAlignment="1">
      <alignment horizontal="center" vertical="center" wrapText="1"/>
    </xf>
    <xf numFmtId="165" fontId="104" fillId="0" borderId="67" xfId="46" applyNumberFormat="1" applyFont="1" applyBorder="1" applyAlignment="1">
      <alignment horizontal="center" vertical="center" wrapText="1"/>
    </xf>
    <xf numFmtId="44" fontId="2" fillId="35" borderId="67" xfId="50" applyFont="1" applyFill="1" applyBorder="1" applyAlignment="1" applyProtection="1">
      <alignment horizontal="center" vertical="center" wrapText="1"/>
      <protection hidden="1"/>
    </xf>
    <xf numFmtId="14" fontId="2" fillId="35" borderId="36" xfId="49" applyNumberFormat="1" applyFont="1" applyFill="1" applyBorder="1" applyAlignment="1">
      <alignment horizontal="center" vertical="center" wrapText="1"/>
    </xf>
    <xf numFmtId="14" fontId="2" fillId="35" borderId="37" xfId="49" applyNumberFormat="1" applyFont="1" applyFill="1" applyBorder="1" applyAlignment="1">
      <alignment horizontal="center" vertical="center" wrapText="1"/>
    </xf>
    <xf numFmtId="0" fontId="2" fillId="37" borderId="37" xfId="53" applyFont="1" applyFill="1" applyBorder="1" applyAlignment="1" applyProtection="1">
      <alignment horizontal="center" vertical="center" wrapText="1"/>
      <protection hidden="1"/>
    </xf>
    <xf numFmtId="14" fontId="104" fillId="35" borderId="36" xfId="53" applyNumberFormat="1" applyFont="1" applyFill="1" applyBorder="1" applyAlignment="1" applyProtection="1">
      <alignment horizontal="center" vertical="center" wrapText="1"/>
      <protection hidden="1"/>
    </xf>
    <xf numFmtId="167" fontId="104" fillId="35" borderId="65" xfId="53" applyNumberFormat="1" applyFont="1" applyFill="1" applyBorder="1" applyAlignment="1" applyProtection="1">
      <alignment horizontal="center" vertical="center" wrapText="1"/>
      <protection hidden="1"/>
    </xf>
    <xf numFmtId="0" fontId="92" fillId="35" borderId="36" xfId="53" applyFont="1" applyFill="1" applyBorder="1" applyAlignment="1" applyProtection="1">
      <alignment horizontal="center" vertical="center" wrapText="1"/>
      <protection hidden="1"/>
    </xf>
    <xf numFmtId="3" fontId="104" fillId="0" borderId="36" xfId="0" applyNumberFormat="1" applyFont="1" applyBorder="1" applyAlignment="1">
      <alignment horizontal="center" vertical="center" wrapText="1"/>
    </xf>
    <xf numFmtId="0" fontId="104" fillId="0" borderId="56" xfId="0" applyFont="1" applyBorder="1" applyAlignment="1">
      <alignment horizontal="center" vertical="center" wrapText="1"/>
    </xf>
    <xf numFmtId="0" fontId="126" fillId="35" borderId="37" xfId="53" applyFont="1" applyFill="1" applyBorder="1" applyAlignment="1" applyProtection="1">
      <alignment horizontal="center" vertical="center" wrapText="1"/>
      <protection hidden="1"/>
    </xf>
    <xf numFmtId="3" fontId="104" fillId="0" borderId="37" xfId="0" applyNumberFormat="1" applyFont="1" applyBorder="1" applyAlignment="1">
      <alignment horizontal="center" vertical="center" wrapText="1"/>
    </xf>
    <xf numFmtId="167" fontId="104" fillId="35" borderId="68" xfId="53" applyNumberFormat="1" applyFont="1" applyFill="1" applyBorder="1" applyAlignment="1" applyProtection="1">
      <alignment horizontal="center" vertical="center" wrapText="1"/>
      <protection hidden="1"/>
    </xf>
    <xf numFmtId="14" fontId="2" fillId="35" borderId="42" xfId="53" applyNumberFormat="1" applyFont="1" applyFill="1" applyBorder="1" applyAlignment="1" applyProtection="1">
      <alignment horizontal="center" vertical="center" wrapText="1"/>
      <protection hidden="1"/>
    </xf>
    <xf numFmtId="14" fontId="2" fillId="35" borderId="31" xfId="53" applyNumberFormat="1" applyFont="1" applyFill="1" applyBorder="1" applyAlignment="1" applyProtection="1">
      <alignment horizontal="center" vertical="center" wrapText="1"/>
      <protection hidden="1"/>
    </xf>
    <xf numFmtId="0" fontId="2" fillId="37" borderId="54" xfId="53" applyFont="1" applyFill="1" applyBorder="1" applyAlignment="1" applyProtection="1">
      <alignment horizontal="center" vertical="center" wrapText="1"/>
      <protection hidden="1"/>
    </xf>
    <xf numFmtId="0" fontId="2" fillId="37" borderId="69" xfId="53" applyFont="1" applyFill="1" applyBorder="1" applyAlignment="1" applyProtection="1">
      <alignment horizontal="center" vertical="center" wrapText="1"/>
      <protection hidden="1"/>
    </xf>
    <xf numFmtId="0" fontId="2" fillId="37" borderId="42" xfId="53" applyFont="1" applyFill="1" applyBorder="1" applyAlignment="1" applyProtection="1">
      <alignment horizontal="center" vertical="center" wrapText="1"/>
      <protection hidden="1"/>
    </xf>
    <xf numFmtId="0" fontId="2" fillId="37" borderId="31" xfId="53" applyFont="1" applyFill="1" applyBorder="1" applyAlignment="1" applyProtection="1">
      <alignment horizontal="center" vertical="center" wrapText="1"/>
      <protection hidden="1"/>
    </xf>
    <xf numFmtId="3" fontId="104" fillId="37" borderId="69" xfId="0" applyNumberFormat="1" applyFont="1" applyFill="1" applyBorder="1" applyAlignment="1">
      <alignment horizontal="center" vertical="center" wrapText="1"/>
    </xf>
    <xf numFmtId="3" fontId="104" fillId="37" borderId="31" xfId="0" applyNumberFormat="1" applyFont="1" applyFill="1" applyBorder="1" applyAlignment="1">
      <alignment horizontal="center" vertical="center" wrapText="1"/>
    </xf>
    <xf numFmtId="3" fontId="104" fillId="37" borderId="42" xfId="0" applyNumberFormat="1" applyFont="1" applyFill="1" applyBorder="1" applyAlignment="1">
      <alignment horizontal="center" vertical="center" wrapText="1"/>
    </xf>
    <xf numFmtId="165" fontId="104" fillId="0" borderId="42" xfId="46" applyNumberFormat="1" applyFont="1" applyBorder="1" applyAlignment="1">
      <alignment horizontal="center" vertical="center" wrapText="1"/>
    </xf>
    <xf numFmtId="0" fontId="2" fillId="0" borderId="46" xfId="0" applyFont="1" applyBorder="1" applyAlignment="1">
      <alignment horizontal="center" vertical="center" wrapText="1"/>
    </xf>
    <xf numFmtId="14" fontId="2" fillId="35" borderId="46" xfId="53" applyNumberFormat="1" applyFont="1" applyFill="1" applyBorder="1" applyAlignment="1" applyProtection="1">
      <alignment horizontal="center" vertical="center" wrapText="1"/>
      <protection hidden="1"/>
    </xf>
    <xf numFmtId="14" fontId="2" fillId="35" borderId="17" xfId="53" applyNumberFormat="1" applyFont="1" applyFill="1" applyBorder="1" applyAlignment="1" applyProtection="1">
      <alignment horizontal="center" vertical="center" wrapText="1"/>
      <protection hidden="1"/>
    </xf>
    <xf numFmtId="0" fontId="2" fillId="37" borderId="47" xfId="53" applyFont="1" applyFill="1" applyBorder="1" applyAlignment="1" applyProtection="1">
      <alignment horizontal="center" vertical="center" wrapText="1"/>
      <protection hidden="1"/>
    </xf>
    <xf numFmtId="0" fontId="2" fillId="37" borderId="70" xfId="53" applyFont="1" applyFill="1" applyBorder="1" applyAlignment="1" applyProtection="1">
      <alignment horizontal="center" vertical="center" wrapText="1"/>
      <protection hidden="1"/>
    </xf>
    <xf numFmtId="0" fontId="2" fillId="37" borderId="46" xfId="53" applyFont="1" applyFill="1" applyBorder="1" applyAlignment="1" applyProtection="1">
      <alignment horizontal="center" vertical="center" wrapText="1"/>
      <protection hidden="1"/>
    </xf>
    <xf numFmtId="0" fontId="2" fillId="37" borderId="17" xfId="53" applyFont="1" applyFill="1" applyBorder="1" applyAlignment="1" applyProtection="1">
      <alignment horizontal="center" vertical="center" wrapText="1"/>
      <protection hidden="1"/>
    </xf>
    <xf numFmtId="3" fontId="104" fillId="37" borderId="70" xfId="0" applyNumberFormat="1" applyFont="1" applyFill="1" applyBorder="1" applyAlignment="1">
      <alignment horizontal="center" vertical="center" wrapText="1"/>
    </xf>
    <xf numFmtId="3" fontId="104" fillId="37" borderId="17" xfId="0" applyNumberFormat="1" applyFont="1" applyFill="1" applyBorder="1" applyAlignment="1">
      <alignment horizontal="center" vertical="center" wrapText="1"/>
    </xf>
    <xf numFmtId="3" fontId="104" fillId="37" borderId="46" xfId="0" applyNumberFormat="1" applyFont="1" applyFill="1" applyBorder="1" applyAlignment="1">
      <alignment horizontal="center" vertical="center" wrapText="1"/>
    </xf>
    <xf numFmtId="165" fontId="104" fillId="0" borderId="46" xfId="46" applyNumberFormat="1" applyFont="1" applyBorder="1" applyAlignment="1">
      <alignment horizontal="center" vertical="center" wrapText="1"/>
    </xf>
    <xf numFmtId="0" fontId="2" fillId="35" borderId="69" xfId="53" applyFont="1" applyFill="1" applyBorder="1" applyAlignment="1" applyProtection="1">
      <alignment horizontal="center" vertical="center" wrapText="1"/>
      <protection hidden="1"/>
    </xf>
    <xf numFmtId="0" fontId="2" fillId="35" borderId="71" xfId="53" applyFont="1" applyFill="1" applyBorder="1" applyAlignment="1" applyProtection="1">
      <alignment horizontal="center" vertical="center" wrapText="1"/>
      <protection hidden="1"/>
    </xf>
    <xf numFmtId="14" fontId="2" fillId="35" borderId="38" xfId="53" applyNumberFormat="1" applyFont="1" applyFill="1" applyBorder="1" applyAlignment="1" applyProtection="1">
      <alignment horizontal="center" vertical="center" wrapText="1"/>
      <protection hidden="1"/>
    </xf>
    <xf numFmtId="14" fontId="2" fillId="35" borderId="0" xfId="53" applyNumberFormat="1" applyFont="1" applyFill="1" applyBorder="1" applyAlignment="1" applyProtection="1">
      <alignment horizontal="center" vertical="center" wrapText="1"/>
      <protection hidden="1"/>
    </xf>
    <xf numFmtId="0" fontId="2" fillId="37" borderId="71" xfId="53" applyFont="1" applyFill="1" applyBorder="1" applyAlignment="1" applyProtection="1">
      <alignment horizontal="center" vertical="center" wrapText="1"/>
      <protection hidden="1"/>
    </xf>
    <xf numFmtId="14" fontId="2" fillId="35" borderId="69" xfId="53" applyNumberFormat="1" applyFont="1" applyFill="1" applyBorder="1" applyAlignment="1" applyProtection="1">
      <alignment horizontal="center" vertical="center" wrapText="1"/>
      <protection hidden="1"/>
    </xf>
    <xf numFmtId="14" fontId="2" fillId="35" borderId="54" xfId="49" applyNumberFormat="1" applyFont="1" applyFill="1" applyBorder="1" applyAlignment="1">
      <alignment horizontal="center" vertical="center" wrapText="1"/>
    </xf>
    <xf numFmtId="14" fontId="2" fillId="35" borderId="69" xfId="49" applyNumberFormat="1" applyFont="1" applyFill="1" applyBorder="1" applyAlignment="1">
      <alignment horizontal="center" vertical="center" wrapText="1"/>
    </xf>
    <xf numFmtId="0" fontId="104" fillId="0" borderId="72" xfId="0" applyFont="1" applyBorder="1" applyAlignment="1">
      <alignment horizontal="center" vertical="center" wrapText="1"/>
    </xf>
    <xf numFmtId="0" fontId="104" fillId="0" borderId="61" xfId="0" applyNumberFormat="1" applyFont="1" applyBorder="1" applyAlignment="1">
      <alignment horizontal="center" vertical="center" wrapText="1"/>
    </xf>
    <xf numFmtId="0" fontId="15" fillId="0" borderId="37" xfId="0" applyFont="1" applyBorder="1" applyAlignment="1">
      <alignment horizontal="center" vertical="center" wrapText="1"/>
    </xf>
    <xf numFmtId="0" fontId="15" fillId="37" borderId="21" xfId="53" applyFont="1" applyFill="1" applyBorder="1" applyAlignment="1" applyProtection="1">
      <alignment horizontal="center" vertical="center" wrapText="1"/>
      <protection hidden="1"/>
    </xf>
    <xf numFmtId="0" fontId="104" fillId="0" borderId="70" xfId="0" applyFont="1" applyBorder="1" applyAlignment="1">
      <alignment horizontal="center" vertical="center" wrapText="1"/>
    </xf>
    <xf numFmtId="0" fontId="15" fillId="0" borderId="49" xfId="0" applyFont="1" applyBorder="1" applyAlignment="1">
      <alignment horizontal="center" vertical="center" wrapText="1"/>
    </xf>
    <xf numFmtId="9" fontId="126" fillId="0" borderId="49" xfId="56" applyFont="1" applyBorder="1" applyAlignment="1">
      <alignment horizontal="center" vertical="center" wrapText="1"/>
    </xf>
    <xf numFmtId="14" fontId="2" fillId="35" borderId="49" xfId="49" applyNumberFormat="1" applyFont="1" applyFill="1" applyBorder="1" applyAlignment="1">
      <alignment horizontal="center" vertical="center" wrapText="1"/>
    </xf>
    <xf numFmtId="0" fontId="2" fillId="37" borderId="49" xfId="53" applyFont="1" applyFill="1" applyBorder="1" applyAlignment="1" applyProtection="1">
      <alignment horizontal="center" vertical="center" wrapText="1"/>
      <protection hidden="1"/>
    </xf>
    <xf numFmtId="0" fontId="2" fillId="35" borderId="49" xfId="53" applyFont="1" applyFill="1" applyBorder="1" applyAlignment="1" applyProtection="1">
      <alignment horizontal="center" vertical="center" wrapText="1"/>
      <protection hidden="1"/>
    </xf>
    <xf numFmtId="0" fontId="15" fillId="37" borderId="12" xfId="53" applyFont="1" applyFill="1" applyBorder="1" applyAlignment="1" applyProtection="1">
      <alignment horizontal="center" vertical="center" wrapText="1"/>
      <protection hidden="1"/>
    </xf>
    <xf numFmtId="0" fontId="2" fillId="35" borderId="43" xfId="53" applyFont="1" applyFill="1" applyBorder="1" applyAlignment="1" applyProtection="1">
      <alignment horizontal="center" vertical="center" wrapText="1"/>
      <protection hidden="1"/>
    </xf>
    <xf numFmtId="9" fontId="126" fillId="0" borderId="36" xfId="56" applyFont="1" applyBorder="1" applyAlignment="1">
      <alignment horizontal="center" vertical="center" wrapText="1"/>
    </xf>
    <xf numFmtId="0" fontId="2" fillId="35" borderId="36" xfId="53" applyFont="1" applyFill="1" applyBorder="1" applyAlignment="1" applyProtection="1">
      <alignment horizontal="center" vertical="center" wrapText="1"/>
      <protection hidden="1"/>
    </xf>
    <xf numFmtId="9" fontId="104" fillId="0" borderId="61" xfId="0" applyNumberFormat="1" applyFont="1" applyBorder="1" applyAlignment="1">
      <alignment horizontal="center" vertical="center" wrapText="1"/>
    </xf>
    <xf numFmtId="9" fontId="126" fillId="0" borderId="37" xfId="56" applyFont="1" applyBorder="1" applyAlignment="1">
      <alignment horizontal="center" vertical="center" wrapText="1"/>
    </xf>
    <xf numFmtId="9" fontId="2" fillId="37" borderId="37" xfId="53" applyNumberFormat="1" applyFont="1" applyFill="1" applyBorder="1" applyAlignment="1" applyProtection="1">
      <alignment horizontal="center" vertical="center" wrapText="1"/>
      <protection hidden="1"/>
    </xf>
    <xf numFmtId="9" fontId="2" fillId="35" borderId="37" xfId="53" applyNumberFormat="1" applyFont="1" applyFill="1" applyBorder="1" applyAlignment="1" applyProtection="1">
      <alignment horizontal="center" vertical="center" wrapText="1"/>
      <protection hidden="1"/>
    </xf>
    <xf numFmtId="1" fontId="2" fillId="35" borderId="48" xfId="46" applyNumberFormat="1" applyFont="1" applyFill="1" applyBorder="1" applyAlignment="1" applyProtection="1">
      <alignment horizontal="center" vertical="center" wrapText="1"/>
      <protection hidden="1"/>
    </xf>
    <xf numFmtId="1" fontId="2" fillId="35" borderId="43" xfId="46" applyNumberFormat="1" applyFont="1" applyFill="1" applyBorder="1" applyAlignment="1" applyProtection="1">
      <alignment horizontal="center" vertical="center" wrapText="1"/>
      <protection hidden="1"/>
    </xf>
    <xf numFmtId="0" fontId="2" fillId="0" borderId="36" xfId="0" applyFont="1" applyBorder="1" applyAlignment="1">
      <alignment horizontal="center" vertical="center" wrapText="1"/>
    </xf>
    <xf numFmtId="1" fontId="2" fillId="35" borderId="46" xfId="46" applyNumberFormat="1" applyFont="1" applyFill="1" applyBorder="1" applyAlignment="1" applyProtection="1">
      <alignment horizontal="center" vertical="center" wrapText="1"/>
      <protection hidden="1"/>
    </xf>
    <xf numFmtId="0" fontId="2" fillId="0" borderId="70" xfId="0" applyFont="1" applyBorder="1" applyAlignment="1">
      <alignment horizontal="center" vertical="center" wrapText="1"/>
    </xf>
    <xf numFmtId="14" fontId="2" fillId="35" borderId="50" xfId="49" applyNumberFormat="1" applyFont="1" applyFill="1" applyBorder="1" applyAlignment="1">
      <alignment horizontal="center" vertical="center" wrapText="1"/>
    </xf>
    <xf numFmtId="1" fontId="2" fillId="35" borderId="73" xfId="46" applyNumberFormat="1" applyFont="1" applyFill="1" applyBorder="1" applyAlignment="1" applyProtection="1">
      <alignment horizontal="center" vertical="center" wrapText="1"/>
      <protection hidden="1"/>
    </xf>
    <xf numFmtId="0" fontId="2" fillId="35" borderId="74" xfId="53" applyFont="1" applyFill="1" applyBorder="1" applyAlignment="1" applyProtection="1">
      <alignment horizontal="center" vertical="center" wrapText="1"/>
      <protection hidden="1"/>
    </xf>
    <xf numFmtId="14" fontId="2" fillId="35" borderId="74" xfId="49" applyNumberFormat="1" applyFont="1" applyFill="1" applyBorder="1" applyAlignment="1">
      <alignment horizontal="center" vertical="center" wrapText="1"/>
    </xf>
    <xf numFmtId="0" fontId="2" fillId="37" borderId="74" xfId="53" applyFont="1" applyFill="1" applyBorder="1" applyAlignment="1" applyProtection="1">
      <alignment horizontal="center" vertical="center" wrapText="1"/>
      <protection hidden="1"/>
    </xf>
    <xf numFmtId="0" fontId="2" fillId="35" borderId="12" xfId="53" applyFont="1" applyFill="1" applyBorder="1" applyAlignment="1" applyProtection="1">
      <alignment horizontal="center" vertical="center" wrapText="1"/>
      <protection hidden="1"/>
    </xf>
    <xf numFmtId="0" fontId="2" fillId="0" borderId="69" xfId="0" applyFont="1" applyBorder="1" applyAlignment="1">
      <alignment horizontal="center" vertical="center" wrapText="1"/>
    </xf>
    <xf numFmtId="14" fontId="2" fillId="35" borderId="55" xfId="49" applyNumberFormat="1" applyFont="1" applyFill="1" applyBorder="1" applyAlignment="1">
      <alignment horizontal="center" vertical="center" wrapText="1"/>
    </xf>
    <xf numFmtId="14" fontId="2" fillId="35" borderId="43" xfId="49" applyNumberFormat="1" applyFont="1" applyFill="1" applyBorder="1" applyAlignment="1">
      <alignment horizontal="center" vertical="center" wrapText="1"/>
    </xf>
    <xf numFmtId="0" fontId="2" fillId="37" borderId="55" xfId="53" applyFont="1" applyFill="1" applyBorder="1" applyAlignment="1" applyProtection="1">
      <alignment horizontal="center" vertical="center" wrapText="1"/>
      <protection hidden="1"/>
    </xf>
    <xf numFmtId="0" fontId="2" fillId="35" borderId="61" xfId="53" applyFont="1" applyFill="1" applyBorder="1" applyAlignment="1" applyProtection="1">
      <alignment horizontal="center" vertical="center" wrapText="1"/>
      <protection hidden="1"/>
    </xf>
    <xf numFmtId="0" fontId="2" fillId="35" borderId="37" xfId="53" applyFont="1" applyFill="1" applyBorder="1" applyAlignment="1" applyProtection="1">
      <alignment horizontal="center" vertical="center" wrapText="1"/>
      <protection hidden="1"/>
    </xf>
    <xf numFmtId="0" fontId="2" fillId="0" borderId="12" xfId="0" applyFont="1" applyBorder="1" applyAlignment="1">
      <alignment horizontal="center" vertical="center" wrapText="1"/>
    </xf>
    <xf numFmtId="0" fontId="2" fillId="0" borderId="43" xfId="0" applyFont="1" applyBorder="1" applyAlignment="1">
      <alignment horizontal="center" vertical="center" wrapText="1"/>
    </xf>
    <xf numFmtId="0" fontId="104" fillId="0" borderId="12" xfId="0" applyFont="1" applyBorder="1" applyAlignment="1">
      <alignment horizontal="center" vertical="center" wrapText="1"/>
    </xf>
    <xf numFmtId="0" fontId="15" fillId="0" borderId="42" xfId="0" applyFont="1" applyBorder="1" applyAlignment="1">
      <alignment horizontal="center" vertical="center" wrapText="1"/>
    </xf>
    <xf numFmtId="9" fontId="126" fillId="0" borderId="42" xfId="56" applyFont="1" applyBorder="1" applyAlignment="1">
      <alignment horizontal="center" vertical="center" wrapText="1"/>
    </xf>
    <xf numFmtId="3" fontId="104" fillId="0" borderId="49" xfId="0" applyNumberFormat="1" applyFont="1" applyBorder="1" applyAlignment="1">
      <alignment horizontal="center" vertical="center" wrapText="1"/>
    </xf>
    <xf numFmtId="1" fontId="2" fillId="35" borderId="75" xfId="46" applyNumberFormat="1" applyFont="1" applyFill="1" applyBorder="1" applyAlignment="1" applyProtection="1">
      <alignment horizontal="center" vertical="center" wrapText="1"/>
      <protection hidden="1"/>
    </xf>
    <xf numFmtId="0" fontId="104" fillId="0" borderId="76" xfId="0" applyFont="1" applyBorder="1" applyAlignment="1">
      <alignment horizontal="center" vertical="center" wrapText="1"/>
    </xf>
    <xf numFmtId="14" fontId="2" fillId="35" borderId="76" xfId="49" applyNumberFormat="1" applyFont="1" applyFill="1" applyBorder="1" applyAlignment="1">
      <alignment horizontal="center" vertical="center" wrapText="1"/>
    </xf>
    <xf numFmtId="0" fontId="2" fillId="37" borderId="76" xfId="53" applyFont="1" applyFill="1" applyBorder="1" applyAlignment="1" applyProtection="1">
      <alignment horizontal="center" vertical="center" wrapText="1"/>
      <protection hidden="1"/>
    </xf>
    <xf numFmtId="0" fontId="2" fillId="35" borderId="76" xfId="53" applyFont="1" applyFill="1" applyBorder="1" applyAlignment="1" applyProtection="1">
      <alignment horizontal="center" vertical="center" wrapText="1"/>
      <protection hidden="1"/>
    </xf>
    <xf numFmtId="9" fontId="92" fillId="45" borderId="49" xfId="0" applyNumberFormat="1" applyFont="1" applyFill="1" applyBorder="1" applyAlignment="1">
      <alignment horizontal="center" vertical="center" wrapText="1"/>
    </xf>
    <xf numFmtId="9" fontId="92" fillId="45" borderId="49" xfId="56" applyFont="1" applyFill="1" applyBorder="1" applyAlignment="1">
      <alignment horizontal="center" vertical="center" wrapText="1"/>
    </xf>
    <xf numFmtId="0" fontId="92" fillId="45" borderId="49" xfId="0" applyFont="1" applyFill="1" applyBorder="1" applyAlignment="1">
      <alignment horizontal="center" vertical="center" wrapText="1"/>
    </xf>
    <xf numFmtId="3" fontId="92" fillId="45" borderId="49" xfId="0" applyNumberFormat="1" applyFont="1" applyFill="1" applyBorder="1" applyAlignment="1">
      <alignment horizontal="center" vertical="center" wrapText="1"/>
    </xf>
    <xf numFmtId="0" fontId="92" fillId="45" borderId="77" xfId="0" applyFont="1" applyFill="1" applyBorder="1" applyAlignment="1">
      <alignment horizontal="center" vertical="center" wrapText="1"/>
    </xf>
    <xf numFmtId="0" fontId="104" fillId="0" borderId="78" xfId="0" applyFont="1" applyBorder="1" applyAlignment="1">
      <alignment horizontal="center" vertical="center" wrapText="1"/>
    </xf>
    <xf numFmtId="0" fontId="104" fillId="0" borderId="17" xfId="0" applyFont="1" applyBorder="1" applyAlignment="1">
      <alignment horizontal="center" vertical="center" wrapText="1"/>
    </xf>
    <xf numFmtId="0" fontId="114" fillId="33" borderId="79" xfId="53" applyFont="1" applyFill="1" applyBorder="1" applyAlignment="1" applyProtection="1">
      <alignment horizontal="center" vertical="center" wrapText="1"/>
      <protection hidden="1"/>
    </xf>
    <xf numFmtId="0" fontId="114" fillId="33" borderId="80" xfId="53" applyFont="1" applyFill="1" applyBorder="1" applyAlignment="1" applyProtection="1">
      <alignment horizontal="center" vertical="center" wrapText="1"/>
      <protection hidden="1"/>
    </xf>
    <xf numFmtId="1" fontId="114" fillId="33" borderId="76" xfId="46" applyNumberFormat="1" applyFont="1" applyFill="1" applyBorder="1" applyAlignment="1" applyProtection="1">
      <alignment horizontal="center" vertical="center" wrapText="1"/>
      <protection hidden="1"/>
    </xf>
    <xf numFmtId="0" fontId="114" fillId="33" borderId="76" xfId="53" applyFont="1" applyFill="1" applyBorder="1" applyAlignment="1" applyProtection="1">
      <alignment horizontal="center" vertical="center" wrapText="1"/>
      <protection hidden="1"/>
    </xf>
    <xf numFmtId="9" fontId="114" fillId="33" borderId="76" xfId="53" applyNumberFormat="1" applyFont="1" applyFill="1" applyBorder="1" applyAlignment="1" applyProtection="1">
      <alignment horizontal="center" vertical="center" wrapText="1"/>
      <protection hidden="1"/>
    </xf>
    <xf numFmtId="0" fontId="114" fillId="33" borderId="81" xfId="53" applyFont="1" applyFill="1" applyBorder="1" applyAlignment="1" applyProtection="1">
      <alignment horizontal="center" vertical="center" wrapText="1"/>
      <protection hidden="1"/>
    </xf>
    <xf numFmtId="0" fontId="15" fillId="37" borderId="64" xfId="0" applyFont="1" applyFill="1" applyBorder="1" applyAlignment="1">
      <alignment horizontal="center" vertical="center" wrapText="1"/>
    </xf>
    <xf numFmtId="0" fontId="104" fillId="0" borderId="82" xfId="0" applyFont="1" applyBorder="1" applyAlignment="1">
      <alignment horizontal="center" vertical="center" wrapText="1"/>
    </xf>
    <xf numFmtId="0" fontId="2" fillId="37" borderId="83" xfId="53" applyFont="1" applyFill="1" applyBorder="1" applyAlignment="1" applyProtection="1">
      <alignment horizontal="center" vertical="center" wrapText="1"/>
      <protection hidden="1"/>
    </xf>
    <xf numFmtId="3" fontId="104" fillId="0" borderId="83" xfId="0" applyNumberFormat="1" applyFont="1" applyBorder="1" applyAlignment="1">
      <alignment horizontal="center" vertical="center" wrapText="1"/>
    </xf>
    <xf numFmtId="0" fontId="15" fillId="37" borderId="12" xfId="0" applyFont="1" applyFill="1" applyBorder="1" applyAlignment="1">
      <alignment horizontal="center" vertical="center" wrapText="1"/>
    </xf>
    <xf numFmtId="14" fontId="2" fillId="35" borderId="84" xfId="49" applyNumberFormat="1" applyFont="1" applyFill="1" applyBorder="1" applyAlignment="1">
      <alignment horizontal="center" vertical="center" wrapText="1"/>
    </xf>
    <xf numFmtId="0" fontId="2" fillId="37" borderId="85" xfId="53" applyFont="1" applyFill="1" applyBorder="1" applyAlignment="1" applyProtection="1">
      <alignment horizontal="center" vertical="center" wrapText="1"/>
      <protection hidden="1"/>
    </xf>
    <xf numFmtId="0" fontId="114" fillId="33" borderId="68" xfId="0" applyFont="1" applyFill="1" applyBorder="1" applyAlignment="1">
      <alignment horizontal="center" vertical="center" wrapText="1"/>
    </xf>
    <xf numFmtId="0" fontId="15" fillId="35" borderId="64" xfId="53" applyFont="1" applyFill="1" applyBorder="1" applyAlignment="1" applyProtection="1">
      <alignment horizontal="center" vertical="center" wrapText="1"/>
      <protection hidden="1"/>
    </xf>
    <xf numFmtId="0" fontId="92" fillId="45" borderId="31" xfId="0" applyFont="1" applyFill="1" applyBorder="1" applyAlignment="1">
      <alignment horizontal="center" vertical="center" wrapText="1"/>
    </xf>
    <xf numFmtId="0" fontId="92" fillId="45" borderId="0" xfId="0" applyFont="1" applyFill="1" applyBorder="1" applyAlignment="1">
      <alignment horizontal="center" vertical="center" wrapText="1"/>
    </xf>
    <xf numFmtId="0" fontId="15" fillId="37" borderId="20" xfId="53" applyFont="1" applyFill="1" applyBorder="1" applyAlignment="1" applyProtection="1">
      <alignment horizontal="center" vertical="center" wrapText="1"/>
      <protection hidden="1"/>
    </xf>
    <xf numFmtId="0" fontId="2" fillId="35" borderId="20" xfId="53" applyFont="1" applyFill="1" applyBorder="1" applyAlignment="1" applyProtection="1">
      <alignment horizontal="center" vertical="center" wrapText="1"/>
      <protection hidden="1"/>
    </xf>
    <xf numFmtId="0" fontId="104" fillId="0" borderId="21" xfId="0" applyFont="1" applyFill="1" applyBorder="1" applyAlignment="1">
      <alignment horizontal="center" vertical="center" wrapText="1"/>
    </xf>
    <xf numFmtId="0" fontId="104" fillId="0" borderId="31" xfId="0" applyFont="1" applyBorder="1" applyAlignment="1">
      <alignment horizontal="center" vertical="center" wrapText="1"/>
    </xf>
    <xf numFmtId="0" fontId="104" fillId="0" borderId="86" xfId="0" applyFont="1" applyFill="1" applyBorder="1" applyAlignment="1">
      <alignment horizontal="center" vertical="center" wrapText="1"/>
    </xf>
    <xf numFmtId="0" fontId="114" fillId="33" borderId="31" xfId="0" applyFont="1" applyFill="1" applyBorder="1" applyAlignment="1">
      <alignment horizontal="center" vertical="center" wrapText="1"/>
    </xf>
    <xf numFmtId="0" fontId="95" fillId="44" borderId="0" xfId="0" applyFont="1" applyFill="1" applyAlignment="1">
      <alignment horizontal="center" vertical="center" wrapText="1"/>
    </xf>
    <xf numFmtId="0" fontId="94" fillId="44" borderId="0" xfId="0" applyFont="1" applyFill="1" applyAlignment="1">
      <alignment horizontal="center" vertical="center" wrapText="1"/>
    </xf>
    <xf numFmtId="1" fontId="95" fillId="0" borderId="31" xfId="46" applyNumberFormat="1" applyFont="1" applyBorder="1" applyAlignment="1">
      <alignment horizontal="center" vertical="center" wrapText="1"/>
    </xf>
    <xf numFmtId="9" fontId="95" fillId="0" borderId="31" xfId="0" applyNumberFormat="1" applyFont="1" applyBorder="1" applyAlignment="1">
      <alignment horizontal="center" vertical="center" wrapText="1"/>
    </xf>
    <xf numFmtId="166" fontId="95" fillId="0" borderId="31" xfId="0" applyNumberFormat="1" applyFont="1" applyBorder="1" applyAlignment="1">
      <alignment horizontal="center" vertical="center" wrapText="1"/>
    </xf>
    <xf numFmtId="1" fontId="104" fillId="0" borderId="0" xfId="46" applyNumberFormat="1" applyFont="1" applyBorder="1" applyAlignment="1">
      <alignment horizontal="center" vertical="center" wrapText="1"/>
    </xf>
    <xf numFmtId="9" fontId="104" fillId="0" borderId="0" xfId="0" applyNumberFormat="1" applyFont="1" applyBorder="1" applyAlignment="1">
      <alignment horizontal="center" vertical="center" wrapText="1"/>
    </xf>
    <xf numFmtId="0" fontId="15" fillId="35" borderId="56" xfId="0" applyFont="1" applyFill="1" applyBorder="1" applyAlignment="1">
      <alignment horizontal="center" vertical="center" wrapText="1"/>
    </xf>
    <xf numFmtId="167" fontId="104" fillId="35" borderId="36" xfId="53" applyNumberFormat="1" applyFont="1" applyFill="1" applyBorder="1" applyAlignment="1" applyProtection="1">
      <alignment horizontal="center" vertical="center" wrapText="1"/>
      <protection hidden="1"/>
    </xf>
    <xf numFmtId="167" fontId="104" fillId="35" borderId="37" xfId="53" applyNumberFormat="1" applyFont="1" applyFill="1" applyBorder="1" applyAlignment="1" applyProtection="1">
      <alignment horizontal="center" vertical="center" wrapText="1"/>
      <protection hidden="1"/>
    </xf>
    <xf numFmtId="167" fontId="104" fillId="35" borderId="49" xfId="53" applyNumberFormat="1" applyFont="1" applyFill="1" applyBorder="1" applyAlignment="1" applyProtection="1">
      <alignment horizontal="center" vertical="center" wrapText="1"/>
      <protection hidden="1"/>
    </xf>
    <xf numFmtId="167" fontId="104" fillId="35" borderId="34" xfId="53" applyNumberFormat="1" applyFont="1" applyFill="1" applyBorder="1" applyAlignment="1" applyProtection="1">
      <alignment horizontal="center" vertical="center" wrapText="1"/>
      <protection hidden="1"/>
    </xf>
    <xf numFmtId="170" fontId="104" fillId="35" borderId="36" xfId="53" applyNumberFormat="1" applyFont="1" applyFill="1" applyBorder="1" applyAlignment="1" applyProtection="1">
      <alignment horizontal="center" vertical="center" wrapText="1"/>
      <protection hidden="1"/>
    </xf>
    <xf numFmtId="1" fontId="104" fillId="0" borderId="17" xfId="46" applyNumberFormat="1" applyFont="1" applyBorder="1" applyAlignment="1">
      <alignment horizontal="center" vertical="center" wrapText="1"/>
    </xf>
    <xf numFmtId="9" fontId="104" fillId="0" borderId="17" xfId="0" applyNumberFormat="1" applyFont="1" applyBorder="1" applyAlignment="1">
      <alignment horizontal="center" vertical="center" wrapText="1"/>
    </xf>
    <xf numFmtId="1" fontId="95" fillId="44" borderId="0" xfId="46" applyNumberFormat="1" applyFont="1" applyFill="1" applyAlignment="1">
      <alignment horizontal="center" vertical="center" wrapText="1"/>
    </xf>
    <xf numFmtId="9" fontId="95" fillId="44" borderId="0" xfId="0" applyNumberFormat="1" applyFont="1" applyFill="1" applyAlignment="1">
      <alignment horizontal="center" vertical="center" wrapText="1"/>
    </xf>
    <xf numFmtId="166" fontId="95" fillId="44" borderId="0" xfId="0" applyNumberFormat="1" applyFont="1" applyFill="1" applyAlignment="1">
      <alignment horizontal="center" vertical="center" wrapText="1"/>
    </xf>
    <xf numFmtId="164" fontId="95" fillId="0" borderId="31" xfId="0" applyNumberFormat="1" applyFont="1" applyBorder="1" applyAlignment="1">
      <alignment horizontal="center" vertical="center" wrapText="1"/>
    </xf>
    <xf numFmtId="0" fontId="2" fillId="35" borderId="87" xfId="53" applyFont="1" applyFill="1" applyBorder="1" applyAlignment="1" applyProtection="1">
      <alignment horizontal="center" vertical="center" wrapText="1"/>
      <protection hidden="1"/>
    </xf>
    <xf numFmtId="167" fontId="2" fillId="35" borderId="36" xfId="53" applyNumberFormat="1" applyFont="1" applyFill="1" applyBorder="1" applyAlignment="1" applyProtection="1">
      <alignment horizontal="center" vertical="center" wrapText="1"/>
      <protection hidden="1"/>
    </xf>
    <xf numFmtId="44" fontId="126" fillId="35" borderId="65" xfId="50" applyFont="1" applyFill="1" applyBorder="1" applyAlignment="1" applyProtection="1">
      <alignment horizontal="center" vertical="center" wrapText="1"/>
      <protection hidden="1"/>
    </xf>
    <xf numFmtId="0" fontId="2" fillId="35" borderId="58" xfId="53" applyFont="1" applyFill="1" applyBorder="1" applyAlignment="1" applyProtection="1">
      <alignment horizontal="center" vertical="center" wrapText="1"/>
      <protection hidden="1"/>
    </xf>
    <xf numFmtId="0" fontId="2" fillId="35" borderId="68" xfId="53" applyFont="1" applyFill="1" applyBorder="1" applyAlignment="1" applyProtection="1">
      <alignment horizontal="center" vertical="center" wrapText="1"/>
      <protection hidden="1"/>
    </xf>
    <xf numFmtId="0" fontId="104" fillId="35" borderId="64" xfId="0" applyFont="1" applyFill="1" applyBorder="1" applyAlignment="1">
      <alignment horizontal="center" vertical="center" wrapText="1"/>
    </xf>
    <xf numFmtId="0" fontId="2" fillId="35" borderId="34" xfId="53" applyFont="1" applyFill="1" applyBorder="1" applyAlignment="1" applyProtection="1">
      <alignment horizontal="center" vertical="center" wrapText="1"/>
      <protection hidden="1"/>
    </xf>
    <xf numFmtId="0" fontId="2" fillId="35" borderId="35" xfId="53" applyFont="1" applyFill="1" applyBorder="1" applyAlignment="1" applyProtection="1">
      <alignment horizontal="center" vertical="center" wrapText="1"/>
      <protection hidden="1"/>
    </xf>
    <xf numFmtId="0" fontId="104" fillId="35" borderId="12" xfId="0" applyFont="1" applyFill="1" applyBorder="1" applyAlignment="1">
      <alignment horizontal="center" vertical="center" wrapText="1"/>
    </xf>
    <xf numFmtId="0" fontId="2" fillId="35" borderId="28" xfId="53" applyFont="1" applyFill="1" applyBorder="1" applyAlignment="1" applyProtection="1">
      <alignment horizontal="center" vertical="center" wrapText="1"/>
      <protection hidden="1"/>
    </xf>
    <xf numFmtId="167" fontId="92" fillId="45" borderId="31" xfId="0" applyNumberFormat="1" applyFont="1" applyFill="1" applyBorder="1" applyAlignment="1">
      <alignment horizontal="center" vertical="center" wrapText="1"/>
    </xf>
    <xf numFmtId="0" fontId="92" fillId="45" borderId="28"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77" xfId="53" applyFont="1" applyFill="1" applyBorder="1" applyAlignment="1" applyProtection="1">
      <alignment horizontal="center" vertical="center" wrapText="1"/>
      <protection hidden="1"/>
    </xf>
    <xf numFmtId="0" fontId="2" fillId="35" borderId="12" xfId="0" applyFont="1" applyFill="1" applyBorder="1" applyAlignment="1">
      <alignment horizontal="center" vertical="center" wrapText="1"/>
    </xf>
    <xf numFmtId="0" fontId="2" fillId="35" borderId="69" xfId="0" applyFont="1" applyFill="1" applyBorder="1" applyAlignment="1">
      <alignment horizontal="center" vertical="center" wrapText="1"/>
    </xf>
    <xf numFmtId="0" fontId="2" fillId="35" borderId="65" xfId="53" applyFont="1" applyFill="1" applyBorder="1" applyAlignment="1" applyProtection="1">
      <alignment horizontal="center" vertical="center" wrapText="1"/>
      <protection hidden="1"/>
    </xf>
    <xf numFmtId="0" fontId="2" fillId="35" borderId="64" xfId="0" applyFont="1" applyFill="1" applyBorder="1" applyAlignment="1">
      <alignment horizontal="center" vertical="center" wrapText="1"/>
    </xf>
    <xf numFmtId="0" fontId="2" fillId="35" borderId="88" xfId="0" applyFont="1" applyFill="1" applyBorder="1" applyAlignment="1">
      <alignment horizontal="center" vertical="center" wrapText="1"/>
    </xf>
    <xf numFmtId="0" fontId="2" fillId="35" borderId="60" xfId="53" applyFont="1" applyFill="1" applyBorder="1" applyAlignment="1" applyProtection="1">
      <alignment horizontal="center" vertical="center" wrapText="1"/>
      <protection hidden="1"/>
    </xf>
    <xf numFmtId="0" fontId="104" fillId="35" borderId="12" xfId="53" applyFont="1" applyFill="1" applyBorder="1" applyAlignment="1" applyProtection="1">
      <alignment horizontal="center" vertical="center" wrapText="1"/>
      <protection hidden="1"/>
    </xf>
    <xf numFmtId="0" fontId="104" fillId="0" borderId="50" xfId="0" applyFont="1" applyBorder="1" applyAlignment="1">
      <alignment horizontal="center" vertical="center" wrapText="1"/>
    </xf>
    <xf numFmtId="0" fontId="104" fillId="35" borderId="49" xfId="53" applyFont="1" applyFill="1" applyBorder="1" applyAlignment="1" applyProtection="1">
      <alignment horizontal="center" vertical="center" wrapText="1"/>
      <protection hidden="1"/>
    </xf>
    <xf numFmtId="0" fontId="2" fillId="35" borderId="50" xfId="53" applyFont="1" applyFill="1" applyBorder="1" applyAlignment="1" applyProtection="1">
      <alignment horizontal="center" vertical="center" wrapText="1"/>
      <protection hidden="1"/>
    </xf>
    <xf numFmtId="0" fontId="104" fillId="35" borderId="43" xfId="53" applyFont="1" applyFill="1" applyBorder="1" applyAlignment="1" applyProtection="1">
      <alignment horizontal="center" vertical="center" wrapText="1"/>
      <protection hidden="1"/>
    </xf>
    <xf numFmtId="0" fontId="104" fillId="35" borderId="69" xfId="53" applyFont="1" applyFill="1" applyBorder="1" applyAlignment="1" applyProtection="1">
      <alignment horizontal="center" vertical="center" wrapText="1"/>
      <protection hidden="1"/>
    </xf>
    <xf numFmtId="0" fontId="2" fillId="35" borderId="45" xfId="53" applyFont="1" applyFill="1" applyBorder="1" applyAlignment="1" applyProtection="1">
      <alignment horizontal="center" vertical="center" wrapText="1"/>
      <protection hidden="1"/>
    </xf>
    <xf numFmtId="0" fontId="104" fillId="35" borderId="59" xfId="53" applyFont="1" applyFill="1" applyBorder="1" applyAlignment="1" applyProtection="1">
      <alignment horizontal="center" vertical="center" wrapText="1"/>
      <protection hidden="1"/>
    </xf>
    <xf numFmtId="0" fontId="104" fillId="0" borderId="58" xfId="0" applyFont="1" applyBorder="1" applyAlignment="1">
      <alignment horizontal="center" vertical="center" wrapText="1"/>
    </xf>
    <xf numFmtId="0" fontId="104" fillId="35" borderId="89" xfId="53" applyFont="1" applyFill="1" applyBorder="1" applyAlignment="1" applyProtection="1">
      <alignment horizontal="center" vertical="center" wrapText="1"/>
      <protection hidden="1"/>
    </xf>
    <xf numFmtId="0" fontId="2" fillId="0" borderId="55" xfId="0" applyFont="1" applyBorder="1" applyAlignment="1">
      <alignment horizontal="center" vertical="center" wrapText="1"/>
    </xf>
    <xf numFmtId="167" fontId="92" fillId="45" borderId="0" xfId="0" applyNumberFormat="1" applyFont="1" applyFill="1" applyBorder="1" applyAlignment="1">
      <alignment horizontal="center" vertical="center" wrapText="1"/>
    </xf>
    <xf numFmtId="0" fontId="92" fillId="45" borderId="32" xfId="0" applyFont="1" applyFill="1" applyBorder="1" applyAlignment="1">
      <alignment horizontal="center" vertical="center" wrapText="1"/>
    </xf>
    <xf numFmtId="0" fontId="114" fillId="33" borderId="90" xfId="0" applyFont="1" applyFill="1" applyBorder="1" applyAlignment="1">
      <alignment horizontal="center" vertical="center" wrapText="1"/>
    </xf>
    <xf numFmtId="167" fontId="114" fillId="33" borderId="90" xfId="0" applyNumberFormat="1" applyFont="1" applyFill="1" applyBorder="1" applyAlignment="1">
      <alignment horizontal="center" vertical="center" wrapText="1"/>
    </xf>
    <xf numFmtId="0" fontId="114" fillId="33" borderId="91" xfId="0" applyFont="1" applyFill="1" applyBorder="1" applyAlignment="1">
      <alignment horizontal="center" vertical="center" wrapText="1"/>
    </xf>
    <xf numFmtId="0" fontId="92" fillId="0" borderId="0" xfId="0" applyFont="1" applyBorder="1" applyAlignment="1">
      <alignment horizontal="center" vertical="center" wrapText="1"/>
    </xf>
    <xf numFmtId="0" fontId="104" fillId="0" borderId="32" xfId="0" applyFont="1" applyBorder="1" applyAlignment="1">
      <alignment horizontal="center" vertical="center" wrapText="1"/>
    </xf>
    <xf numFmtId="0" fontId="2" fillId="35" borderId="38" xfId="53" applyFont="1" applyFill="1" applyBorder="1" applyAlignment="1" applyProtection="1">
      <alignment horizontal="center" vertical="center" wrapText="1"/>
      <protection hidden="1"/>
    </xf>
    <xf numFmtId="0" fontId="2" fillId="0" borderId="92" xfId="0" applyFont="1" applyBorder="1" applyAlignment="1">
      <alignment horizontal="center" vertical="center" wrapText="1"/>
    </xf>
    <xf numFmtId="0" fontId="2" fillId="35" borderId="67" xfId="53" applyFont="1" applyFill="1" applyBorder="1" applyAlignment="1" applyProtection="1">
      <alignment horizontal="center" vertical="center" wrapText="1"/>
      <protection hidden="1"/>
    </xf>
    <xf numFmtId="0" fontId="2" fillId="35" borderId="93" xfId="53" applyFont="1" applyFill="1" applyBorder="1" applyAlignment="1" applyProtection="1">
      <alignment horizontal="center" vertical="center" wrapText="1"/>
      <protection hidden="1"/>
    </xf>
    <xf numFmtId="0" fontId="2" fillId="35" borderId="53" xfId="53" applyFont="1" applyFill="1" applyBorder="1" applyAlignment="1" applyProtection="1">
      <alignment horizontal="center" vertical="center" wrapText="1"/>
      <protection hidden="1"/>
    </xf>
    <xf numFmtId="44" fontId="2" fillId="35" borderId="44" xfId="50" applyFont="1" applyFill="1" applyBorder="1" applyAlignment="1" applyProtection="1">
      <alignment horizontal="center" vertical="center" wrapText="1"/>
      <protection hidden="1"/>
    </xf>
    <xf numFmtId="0" fontId="2" fillId="35" borderId="94" xfId="53" applyFont="1" applyFill="1" applyBorder="1" applyAlignment="1" applyProtection="1">
      <alignment horizontal="center" vertical="center" wrapText="1"/>
      <protection hidden="1"/>
    </xf>
    <xf numFmtId="0" fontId="2" fillId="35" borderId="95" xfId="53" applyFont="1" applyFill="1" applyBorder="1" applyAlignment="1" applyProtection="1">
      <alignment horizontal="center" vertical="center" wrapText="1"/>
      <protection hidden="1"/>
    </xf>
    <xf numFmtId="0" fontId="2" fillId="35" borderId="60" xfId="0" applyFont="1" applyFill="1" applyBorder="1" applyAlignment="1">
      <alignment horizontal="center" vertical="center" wrapText="1"/>
    </xf>
    <xf numFmtId="0" fontId="104" fillId="35" borderId="53" xfId="53" applyFont="1" applyFill="1" applyBorder="1" applyAlignment="1" applyProtection="1">
      <alignment horizontal="center" vertical="center" wrapText="1"/>
      <protection hidden="1"/>
    </xf>
    <xf numFmtId="0" fontId="104" fillId="35" borderId="42" xfId="53" applyFont="1" applyFill="1" applyBorder="1" applyAlignment="1" applyProtection="1">
      <alignment horizontal="center" vertical="center" wrapText="1"/>
      <protection hidden="1"/>
    </xf>
    <xf numFmtId="0" fontId="104" fillId="35" borderId="55" xfId="53" applyFont="1" applyFill="1" applyBorder="1" applyAlignment="1" applyProtection="1">
      <alignment horizontal="center" vertical="center" wrapText="1"/>
      <protection hidden="1"/>
    </xf>
    <xf numFmtId="0" fontId="104" fillId="35" borderId="36" xfId="53" applyFont="1" applyFill="1" applyBorder="1" applyAlignment="1" applyProtection="1">
      <alignment horizontal="center" vertical="center" wrapText="1"/>
      <protection hidden="1"/>
    </xf>
    <xf numFmtId="0" fontId="104" fillId="35" borderId="56" xfId="53" applyFont="1" applyFill="1" applyBorder="1" applyAlignment="1" applyProtection="1">
      <alignment horizontal="center" vertical="center" wrapText="1"/>
      <protection hidden="1"/>
    </xf>
    <xf numFmtId="0" fontId="104" fillId="35" borderId="37" xfId="53" applyFont="1" applyFill="1" applyBorder="1" applyAlignment="1" applyProtection="1">
      <alignment horizontal="center" vertical="center" wrapText="1"/>
      <protection hidden="1"/>
    </xf>
    <xf numFmtId="0" fontId="2" fillId="35" borderId="42" xfId="53" applyFont="1" applyFill="1" applyBorder="1" applyAlignment="1" applyProtection="1">
      <alignment horizontal="center" vertical="center" wrapText="1"/>
      <protection hidden="1"/>
    </xf>
    <xf numFmtId="0" fontId="2" fillId="35" borderId="46" xfId="53" applyFont="1" applyFill="1" applyBorder="1" applyAlignment="1" applyProtection="1">
      <alignment horizontal="center" vertical="center" wrapText="1"/>
      <protection hidden="1"/>
    </xf>
    <xf numFmtId="0" fontId="92" fillId="35" borderId="69" xfId="53" applyFont="1" applyFill="1" applyBorder="1" applyAlignment="1" applyProtection="1">
      <alignment horizontal="center" vertical="center" wrapText="1"/>
      <protection hidden="1"/>
    </xf>
    <xf numFmtId="0" fontId="2" fillId="35" borderId="70" xfId="53" applyFont="1" applyFill="1" applyBorder="1" applyAlignment="1" applyProtection="1">
      <alignment horizontal="center" vertical="center" wrapText="1"/>
      <protection hidden="1"/>
    </xf>
    <xf numFmtId="0" fontId="2" fillId="35" borderId="31" xfId="53" applyFont="1" applyFill="1" applyBorder="1" applyAlignment="1" applyProtection="1">
      <alignment horizontal="center" vertical="center" wrapText="1"/>
      <protection hidden="1"/>
    </xf>
    <xf numFmtId="0" fontId="2" fillId="35" borderId="31" xfId="0" applyFont="1" applyFill="1" applyBorder="1" applyAlignment="1">
      <alignment horizontal="center" vertical="center" wrapText="1"/>
    </xf>
    <xf numFmtId="170" fontId="2" fillId="35" borderId="37" xfId="53" applyNumberFormat="1" applyFont="1" applyFill="1" applyBorder="1" applyAlignment="1" applyProtection="1">
      <alignment horizontal="center" vertical="center" wrapText="1"/>
      <protection hidden="1"/>
    </xf>
    <xf numFmtId="0" fontId="104" fillId="0" borderId="52" xfId="0" applyFont="1" applyBorder="1" applyAlignment="1">
      <alignment horizontal="center" vertical="center" wrapText="1"/>
    </xf>
    <xf numFmtId="0" fontId="104" fillId="0" borderId="49" xfId="0" applyFont="1" applyBorder="1" applyAlignment="1">
      <alignment horizontal="center" vertical="center" wrapText="1"/>
    </xf>
    <xf numFmtId="0" fontId="104" fillId="0" borderId="12" xfId="0" applyFont="1" applyFill="1" applyBorder="1" applyAlignment="1">
      <alignment horizontal="center" vertical="center" wrapText="1"/>
    </xf>
    <xf numFmtId="0" fontId="104" fillId="0" borderId="55" xfId="0" applyFont="1" applyBorder="1" applyAlignment="1">
      <alignment horizontal="center" vertical="center" wrapText="1"/>
    </xf>
    <xf numFmtId="0" fontId="104" fillId="0" borderId="64" xfId="0" applyFont="1" applyFill="1" applyBorder="1" applyAlignment="1">
      <alignment horizontal="center" vertical="center" wrapText="1"/>
    </xf>
    <xf numFmtId="0" fontId="104" fillId="0" borderId="87" xfId="0" applyFont="1" applyBorder="1" applyAlignment="1">
      <alignment horizontal="center" vertical="center" wrapText="1"/>
    </xf>
    <xf numFmtId="0" fontId="2" fillId="35" borderId="55" xfId="53" applyFont="1" applyFill="1" applyBorder="1" applyAlignment="1" applyProtection="1">
      <alignment horizontal="center" vertical="center" wrapText="1"/>
      <protection hidden="1"/>
    </xf>
    <xf numFmtId="0" fontId="2" fillId="35" borderId="96" xfId="53" applyFont="1" applyFill="1" applyBorder="1" applyAlignment="1" applyProtection="1">
      <alignment horizontal="center" vertical="center" wrapText="1"/>
      <protection hidden="1"/>
    </xf>
    <xf numFmtId="0" fontId="2" fillId="35" borderId="97" xfId="53" applyFont="1" applyFill="1" applyBorder="1" applyAlignment="1" applyProtection="1">
      <alignment horizontal="center" vertical="center" wrapText="1"/>
      <protection hidden="1"/>
    </xf>
    <xf numFmtId="170" fontId="92" fillId="45" borderId="31" xfId="0" applyNumberFormat="1" applyFont="1" applyFill="1" applyBorder="1" applyAlignment="1">
      <alignment horizontal="center" vertical="center" wrapText="1"/>
    </xf>
    <xf numFmtId="170" fontId="2" fillId="35" borderId="36" xfId="53" applyNumberFormat="1" applyFont="1" applyFill="1" applyBorder="1" applyAlignment="1" applyProtection="1">
      <alignment horizontal="center" vertical="center" wrapText="1"/>
      <protection hidden="1"/>
    </xf>
    <xf numFmtId="170" fontId="2" fillId="35" borderId="49" xfId="53" applyNumberFormat="1" applyFont="1" applyFill="1" applyBorder="1" applyAlignment="1" applyProtection="1">
      <alignment horizontal="center" vertical="center" wrapText="1"/>
      <protection hidden="1"/>
    </xf>
    <xf numFmtId="0" fontId="104" fillId="0" borderId="75" xfId="0" applyFont="1" applyBorder="1" applyAlignment="1">
      <alignment horizontal="center" vertical="center" wrapText="1"/>
    </xf>
    <xf numFmtId="0" fontId="104" fillId="0" borderId="80" xfId="0" applyFont="1" applyBorder="1" applyAlignment="1">
      <alignment horizontal="center" vertical="center" wrapText="1"/>
    </xf>
    <xf numFmtId="0" fontId="2" fillId="35" borderId="81" xfId="53" applyFont="1" applyFill="1" applyBorder="1" applyAlignment="1" applyProtection="1">
      <alignment horizontal="center" vertical="center" wrapText="1"/>
      <protection hidden="1"/>
    </xf>
    <xf numFmtId="164" fontId="92" fillId="45" borderId="49" xfId="0" applyNumberFormat="1" applyFont="1" applyFill="1" applyBorder="1" applyAlignment="1">
      <alignment horizontal="center" vertical="center" wrapText="1"/>
    </xf>
    <xf numFmtId="0" fontId="104" fillId="0" borderId="24" xfId="0" applyFont="1" applyFill="1" applyBorder="1" applyAlignment="1">
      <alignment horizontal="center" vertical="center" wrapText="1"/>
    </xf>
    <xf numFmtId="0" fontId="104" fillId="0" borderId="31" xfId="0" applyFont="1" applyFill="1" applyBorder="1" applyAlignment="1">
      <alignment horizontal="center" vertical="center" wrapText="1"/>
    </xf>
    <xf numFmtId="0" fontId="104" fillId="0" borderId="28" xfId="0" applyFont="1" applyFill="1" applyBorder="1" applyAlignment="1">
      <alignment horizontal="center" vertical="center" wrapText="1"/>
    </xf>
    <xf numFmtId="0" fontId="92" fillId="0" borderId="17" xfId="0" applyFont="1" applyBorder="1" applyAlignment="1">
      <alignment horizontal="center" vertical="center" wrapText="1"/>
    </xf>
    <xf numFmtId="0" fontId="104" fillId="0" borderId="86" xfId="0" applyFont="1" applyBorder="1" applyAlignment="1">
      <alignment horizontal="center" vertical="center" wrapText="1"/>
    </xf>
    <xf numFmtId="3" fontId="2" fillId="35" borderId="49" xfId="53" applyNumberFormat="1" applyFont="1" applyFill="1" applyBorder="1" applyAlignment="1" applyProtection="1">
      <alignment horizontal="center" vertical="center" wrapText="1"/>
      <protection hidden="1"/>
    </xf>
    <xf numFmtId="3" fontId="2" fillId="35" borderId="36" xfId="53" applyNumberFormat="1" applyFont="1" applyFill="1" applyBorder="1" applyAlignment="1" applyProtection="1">
      <alignment horizontal="center" vertical="center" wrapText="1"/>
      <protection hidden="1"/>
    </xf>
    <xf numFmtId="0" fontId="104" fillId="0" borderId="98" xfId="0" applyFont="1" applyFill="1" applyBorder="1" applyAlignment="1">
      <alignment horizontal="center" vertical="center" wrapText="1"/>
    </xf>
    <xf numFmtId="0" fontId="104" fillId="0" borderId="99" xfId="0" applyFont="1" applyBorder="1" applyAlignment="1">
      <alignment horizontal="center" vertical="center" wrapText="1"/>
    </xf>
    <xf numFmtId="0" fontId="2" fillId="35" borderId="83" xfId="53" applyFont="1" applyFill="1" applyBorder="1" applyAlignment="1" applyProtection="1">
      <alignment horizontal="center" vertical="center" wrapText="1"/>
      <protection hidden="1"/>
    </xf>
    <xf numFmtId="0" fontId="104" fillId="0" borderId="83" xfId="0" applyFont="1" applyBorder="1" applyAlignment="1">
      <alignment horizontal="center" vertical="center" wrapText="1"/>
    </xf>
    <xf numFmtId="3" fontId="2" fillId="35" borderId="37" xfId="53" applyNumberFormat="1" applyFont="1" applyFill="1" applyBorder="1" applyAlignment="1" applyProtection="1">
      <alignment horizontal="center" vertical="center" wrapText="1"/>
      <protection hidden="1"/>
    </xf>
    <xf numFmtId="3" fontId="2" fillId="35" borderId="84" xfId="53" applyNumberFormat="1" applyFont="1" applyFill="1" applyBorder="1" applyAlignment="1" applyProtection="1">
      <alignment horizontal="center" vertical="center" wrapText="1"/>
      <protection hidden="1"/>
    </xf>
    <xf numFmtId="0" fontId="2" fillId="35" borderId="100" xfId="53" applyFont="1" applyFill="1" applyBorder="1" applyAlignment="1" applyProtection="1">
      <alignment horizontal="center" vertical="center" wrapText="1"/>
      <protection hidden="1"/>
    </xf>
    <xf numFmtId="3" fontId="2" fillId="35" borderId="76" xfId="53" applyNumberFormat="1" applyFont="1" applyFill="1" applyBorder="1" applyAlignment="1" applyProtection="1">
      <alignment horizontal="center" vertical="center" wrapText="1"/>
      <protection hidden="1"/>
    </xf>
    <xf numFmtId="3" fontId="92" fillId="45" borderId="42" xfId="0" applyNumberFormat="1" applyFont="1" applyFill="1" applyBorder="1" applyAlignment="1">
      <alignment horizontal="center" vertical="center" wrapText="1"/>
    </xf>
    <xf numFmtId="167" fontId="114" fillId="33" borderId="55" xfId="0" applyNumberFormat="1" applyFont="1" applyFill="1" applyBorder="1" applyAlignment="1">
      <alignment horizontal="center" vertical="center" wrapText="1"/>
    </xf>
    <xf numFmtId="164" fontId="95" fillId="44" borderId="0" xfId="0" applyNumberFormat="1" applyFont="1" applyFill="1" applyAlignment="1">
      <alignment horizontal="center" vertical="center" wrapText="1"/>
    </xf>
    <xf numFmtId="0" fontId="0" fillId="0" borderId="53" xfId="0" applyBorder="1" applyAlignment="1">
      <alignment horizontal="center" vertical="center"/>
    </xf>
    <xf numFmtId="9" fontId="118" fillId="39" borderId="12" xfId="0" applyNumberFormat="1" applyFont="1" applyFill="1" applyBorder="1" applyAlignment="1">
      <alignment horizontal="center" vertical="center" wrapText="1"/>
    </xf>
    <xf numFmtId="9" fontId="98" fillId="39" borderId="12" xfId="53" applyNumberFormat="1" applyFont="1" applyFill="1" applyBorder="1" applyAlignment="1" applyProtection="1">
      <alignment horizontal="center" vertical="center" wrapText="1"/>
      <protection hidden="1"/>
    </xf>
    <xf numFmtId="14" fontId="118" fillId="39" borderId="12" xfId="53" applyNumberFormat="1" applyFont="1" applyFill="1" applyBorder="1" applyAlignment="1" applyProtection="1">
      <alignment horizontal="center" vertical="center" wrapText="1"/>
      <protection hidden="1"/>
    </xf>
    <xf numFmtId="9" fontId="98" fillId="40" borderId="12" xfId="53" applyNumberFormat="1" applyFont="1" applyFill="1" applyBorder="1" applyAlignment="1" applyProtection="1">
      <alignment horizontal="center" vertical="center" wrapText="1"/>
      <protection hidden="1"/>
    </xf>
    <xf numFmtId="0" fontId="92" fillId="45" borderId="17" xfId="0" applyFont="1" applyFill="1" applyBorder="1" applyAlignment="1">
      <alignment horizontal="center" vertical="center" wrapText="1"/>
    </xf>
    <xf numFmtId="0" fontId="104" fillId="0" borderId="51" xfId="0" applyFont="1" applyBorder="1" applyAlignment="1">
      <alignment horizontal="center" vertical="center" wrapText="1"/>
    </xf>
    <xf numFmtId="0" fontId="104" fillId="0" borderId="44" xfId="0" applyFont="1" applyBorder="1" applyAlignment="1">
      <alignment horizontal="center" vertical="center" wrapText="1"/>
    </xf>
    <xf numFmtId="0" fontId="2" fillId="35" borderId="101"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42" xfId="0" applyFont="1" applyFill="1" applyBorder="1" applyAlignment="1">
      <alignment horizontal="center" vertical="center" wrapText="1"/>
    </xf>
    <xf numFmtId="0" fontId="15" fillId="35" borderId="34" xfId="53" applyFont="1" applyFill="1" applyBorder="1" applyAlignment="1" applyProtection="1">
      <alignment horizontal="center" vertical="center" wrapText="1"/>
      <protection hidden="1"/>
    </xf>
    <xf numFmtId="0" fontId="15" fillId="35" borderId="10" xfId="0" applyFont="1" applyFill="1" applyBorder="1" applyAlignment="1">
      <alignment horizontal="center" vertical="center" wrapText="1"/>
    </xf>
    <xf numFmtId="10" fontId="118" fillId="40" borderId="12" xfId="0" applyNumberFormat="1" applyFont="1" applyFill="1" applyBorder="1" applyAlignment="1">
      <alignment horizontal="center" vertical="center" wrapText="1"/>
    </xf>
    <xf numFmtId="0" fontId="124" fillId="40" borderId="12" xfId="0" applyFont="1" applyFill="1" applyBorder="1" applyAlignment="1">
      <alignment horizontal="center" vertical="center" wrapText="1"/>
    </xf>
    <xf numFmtId="9" fontId="124" fillId="40" borderId="12" xfId="0" applyNumberFormat="1" applyFont="1" applyFill="1" applyBorder="1" applyAlignment="1">
      <alignment horizontal="center" vertical="center" wrapText="1"/>
    </xf>
    <xf numFmtId="0" fontId="76" fillId="39" borderId="12" xfId="0" applyFont="1" applyFill="1" applyBorder="1" applyAlignment="1">
      <alignment horizontal="center" vertical="center"/>
    </xf>
    <xf numFmtId="9" fontId="76" fillId="40" borderId="12" xfId="0" applyNumberFormat="1" applyFont="1" applyFill="1" applyBorder="1" applyAlignment="1">
      <alignment horizontal="center" vertical="center"/>
    </xf>
    <xf numFmtId="0" fontId="125" fillId="40" borderId="12" xfId="0" applyFont="1" applyFill="1" applyBorder="1" applyAlignment="1">
      <alignment horizontal="center" vertical="center" wrapText="1"/>
    </xf>
    <xf numFmtId="9" fontId="76" fillId="40" borderId="12" xfId="56" applyFont="1" applyFill="1" applyBorder="1" applyAlignment="1">
      <alignment horizontal="center" vertical="center"/>
    </xf>
    <xf numFmtId="1" fontId="76" fillId="40" borderId="12" xfId="0" applyNumberFormat="1" applyFont="1" applyFill="1" applyBorder="1" applyAlignment="1">
      <alignment horizontal="center" vertical="center"/>
    </xf>
    <xf numFmtId="1" fontId="3" fillId="3" borderId="12" xfId="53" applyNumberFormat="1" applyFont="1" applyFill="1" applyBorder="1" applyAlignment="1" applyProtection="1">
      <alignment horizontal="center" vertical="center" wrapText="1"/>
      <protection hidden="1"/>
    </xf>
    <xf numFmtId="0" fontId="7" fillId="48" borderId="12" xfId="0" applyFont="1" applyFill="1" applyBorder="1" applyAlignment="1">
      <alignment horizontal="center" vertical="center" wrapText="1"/>
    </xf>
    <xf numFmtId="0" fontId="104" fillId="48" borderId="24" xfId="0" applyFont="1" applyFill="1" applyBorder="1" applyAlignment="1">
      <alignment horizontal="center" vertical="center" wrapText="1"/>
    </xf>
    <xf numFmtId="0" fontId="104" fillId="48" borderId="31" xfId="0" applyFont="1" applyFill="1" applyBorder="1" applyAlignment="1">
      <alignment horizontal="center" vertical="center" wrapText="1"/>
    </xf>
    <xf numFmtId="0" fontId="92" fillId="45" borderId="24" xfId="0" applyFont="1" applyFill="1" applyBorder="1" applyAlignment="1">
      <alignment horizontal="center" vertical="center" wrapText="1"/>
    </xf>
    <xf numFmtId="0" fontId="92" fillId="45" borderId="31" xfId="0" applyFont="1" applyFill="1" applyBorder="1" applyAlignment="1">
      <alignment horizontal="center" vertical="center" wrapText="1"/>
    </xf>
    <xf numFmtId="0" fontId="114" fillId="33" borderId="24" xfId="0" applyFont="1" applyFill="1" applyBorder="1" applyAlignment="1">
      <alignment horizontal="center" vertical="center" wrapText="1"/>
    </xf>
    <xf numFmtId="0" fontId="114" fillId="33" borderId="31" xfId="0" applyFont="1" applyFill="1" applyBorder="1" applyAlignment="1">
      <alignment horizontal="center" vertical="center" wrapText="1"/>
    </xf>
    <xf numFmtId="164" fontId="99" fillId="39" borderId="0" xfId="0" applyNumberFormat="1" applyFont="1" applyFill="1" applyAlignment="1">
      <alignment horizontal="center" vertical="center" wrapText="1"/>
    </xf>
    <xf numFmtId="164" fontId="99" fillId="40" borderId="0" xfId="0" applyNumberFormat="1" applyFont="1" applyFill="1" applyAlignment="1">
      <alignment horizontal="center" vertical="center" wrapText="1"/>
    </xf>
    <xf numFmtId="164" fontId="99" fillId="38" borderId="0" xfId="0" applyNumberFormat="1" applyFont="1" applyFill="1" applyAlignment="1">
      <alignment horizontal="center" vertical="center" wrapText="1"/>
    </xf>
    <xf numFmtId="164" fontId="127" fillId="39" borderId="0" xfId="0" applyNumberFormat="1" applyFont="1" applyFill="1" applyAlignment="1">
      <alignment horizontal="center" vertical="center" wrapText="1"/>
    </xf>
    <xf numFmtId="164" fontId="127" fillId="40" borderId="0" xfId="0" applyNumberFormat="1" applyFont="1" applyFill="1" applyAlignment="1">
      <alignment horizontal="center" vertical="center" wrapText="1"/>
    </xf>
    <xf numFmtId="164" fontId="127" fillId="38" borderId="0" xfId="0" applyNumberFormat="1" applyFont="1" applyFill="1" applyAlignment="1">
      <alignment horizontal="center" vertical="center" wrapText="1"/>
    </xf>
    <xf numFmtId="0" fontId="104" fillId="0" borderId="24" xfId="0" applyFont="1" applyBorder="1" applyAlignment="1">
      <alignment horizontal="center" vertical="center" wrapText="1"/>
    </xf>
    <xf numFmtId="0" fontId="104" fillId="0" borderId="31" xfId="0" applyFont="1" applyBorder="1" applyAlignment="1">
      <alignment horizontal="center" vertical="center" wrapText="1"/>
    </xf>
    <xf numFmtId="0" fontId="104" fillId="0" borderId="28" xfId="0" applyFont="1" applyBorder="1" applyAlignment="1">
      <alignment horizontal="center" vertical="center" wrapText="1"/>
    </xf>
    <xf numFmtId="0" fontId="15" fillId="35" borderId="102" xfId="53" applyFont="1" applyFill="1" applyBorder="1" applyAlignment="1" applyProtection="1">
      <alignment horizontal="center" vertical="center" wrapText="1"/>
      <protection hidden="1"/>
    </xf>
    <xf numFmtId="0" fontId="15" fillId="35" borderId="103" xfId="53" applyFont="1" applyFill="1" applyBorder="1" applyAlignment="1" applyProtection="1">
      <alignment horizontal="center" vertical="center" wrapText="1"/>
      <protection hidden="1"/>
    </xf>
    <xf numFmtId="0" fontId="15" fillId="35" borderId="104" xfId="53" applyFont="1" applyFill="1" applyBorder="1" applyAlignment="1" applyProtection="1">
      <alignment horizontal="center" vertical="center" wrapText="1"/>
      <protection hidden="1"/>
    </xf>
    <xf numFmtId="0" fontId="15" fillId="35" borderId="105" xfId="53" applyFont="1" applyFill="1" applyBorder="1" applyAlignment="1" applyProtection="1">
      <alignment horizontal="center" vertical="center" wrapText="1"/>
      <protection hidden="1"/>
    </xf>
    <xf numFmtId="0" fontId="15" fillId="35" borderId="106" xfId="53" applyFont="1" applyFill="1" applyBorder="1" applyAlignment="1" applyProtection="1">
      <alignment horizontal="center" vertical="center" wrapText="1"/>
      <protection hidden="1"/>
    </xf>
    <xf numFmtId="0" fontId="15" fillId="35" borderId="30" xfId="53" applyFont="1" applyFill="1" applyBorder="1" applyAlignment="1" applyProtection="1">
      <alignment horizontal="center" vertical="center" wrapText="1"/>
      <protection hidden="1"/>
    </xf>
    <xf numFmtId="0" fontId="15" fillId="35" borderId="107" xfId="53" applyFont="1" applyFill="1" applyBorder="1" applyAlignment="1" applyProtection="1">
      <alignment horizontal="center" vertical="center" wrapText="1"/>
      <protection hidden="1"/>
    </xf>
    <xf numFmtId="0" fontId="15" fillId="35" borderId="108" xfId="53" applyFont="1" applyFill="1" applyBorder="1" applyAlignment="1" applyProtection="1">
      <alignment horizontal="center" vertical="center" wrapText="1"/>
      <protection hidden="1"/>
    </xf>
    <xf numFmtId="0" fontId="15" fillId="37" borderId="21" xfId="0" applyFont="1" applyFill="1" applyBorder="1" applyAlignment="1">
      <alignment horizontal="center" vertical="center" wrapText="1"/>
    </xf>
    <xf numFmtId="0" fontId="15" fillId="37" borderId="20" xfId="0" applyFont="1" applyFill="1" applyBorder="1" applyAlignment="1">
      <alignment horizontal="center" vertical="center" wrapText="1"/>
    </xf>
    <xf numFmtId="0" fontId="104" fillId="0" borderId="86" xfId="0" applyFont="1" applyFill="1" applyBorder="1" applyAlignment="1">
      <alignment horizontal="center" vertical="center" wrapText="1"/>
    </xf>
    <xf numFmtId="0" fontId="104" fillId="0" borderId="109" xfId="0" applyFont="1" applyFill="1" applyBorder="1" applyAlignment="1">
      <alignment horizontal="center" vertical="center" wrapText="1"/>
    </xf>
    <xf numFmtId="0" fontId="92" fillId="45" borderId="78" xfId="0" applyFont="1" applyFill="1" applyBorder="1" applyAlignment="1">
      <alignment horizontal="center" vertical="center" wrapText="1"/>
    </xf>
    <xf numFmtId="0" fontId="92" fillId="45" borderId="17" xfId="0" applyFont="1" applyFill="1" applyBorder="1" applyAlignment="1">
      <alignment horizontal="center" vertical="center" wrapText="1"/>
    </xf>
    <xf numFmtId="0" fontId="92" fillId="45" borderId="46" xfId="0" applyFont="1" applyFill="1" applyBorder="1" applyAlignment="1">
      <alignment horizontal="center" vertical="center" wrapText="1"/>
    </xf>
    <xf numFmtId="0" fontId="92" fillId="45" borderId="50" xfId="0" applyFont="1" applyFill="1" applyBorder="1" applyAlignment="1">
      <alignment horizontal="center" vertical="center" wrapText="1"/>
    </xf>
    <xf numFmtId="0" fontId="92" fillId="45" borderId="49" xfId="0" applyFont="1" applyFill="1" applyBorder="1" applyAlignment="1">
      <alignment horizontal="center" vertical="center" wrapText="1"/>
    </xf>
    <xf numFmtId="0" fontId="114" fillId="33" borderId="110" xfId="0" applyFont="1" applyFill="1" applyBorder="1" applyAlignment="1">
      <alignment horizontal="center" vertical="center" wrapText="1"/>
    </xf>
    <xf numFmtId="0" fontId="114" fillId="33" borderId="90" xfId="0" applyFont="1" applyFill="1" applyBorder="1" applyAlignment="1">
      <alignment horizontal="center" vertical="center" wrapText="1"/>
    </xf>
    <xf numFmtId="0" fontId="104" fillId="48" borderId="111" xfId="0" applyFont="1" applyFill="1" applyBorder="1" applyAlignment="1">
      <alignment horizontal="center" vertical="center" wrapText="1"/>
    </xf>
    <xf numFmtId="0" fontId="104" fillId="48" borderId="112" xfId="0" applyFont="1" applyFill="1" applyBorder="1" applyAlignment="1">
      <alignment horizontal="center" vertical="center" wrapText="1"/>
    </xf>
    <xf numFmtId="0" fontId="104" fillId="48" borderId="113" xfId="0" applyFont="1" applyFill="1" applyBorder="1" applyAlignment="1">
      <alignment horizontal="center" vertical="center" wrapText="1"/>
    </xf>
    <xf numFmtId="0" fontId="15" fillId="48" borderId="24" xfId="0" applyFont="1" applyFill="1" applyBorder="1" applyAlignment="1">
      <alignment horizontal="center" vertical="center" wrapText="1"/>
    </xf>
    <xf numFmtId="0" fontId="15" fillId="48" borderId="31" xfId="0" applyFont="1" applyFill="1" applyBorder="1" applyAlignment="1">
      <alignment horizontal="center" vertical="center" wrapText="1"/>
    </xf>
    <xf numFmtId="0" fontId="15" fillId="48" borderId="28" xfId="0" applyFont="1" applyFill="1" applyBorder="1" applyAlignment="1">
      <alignment horizontal="center" vertical="center" wrapText="1"/>
    </xf>
    <xf numFmtId="0" fontId="2" fillId="35" borderId="21" xfId="53" applyFont="1" applyFill="1" applyBorder="1" applyAlignment="1" applyProtection="1">
      <alignment horizontal="center" vertical="center" wrapText="1"/>
      <protection hidden="1"/>
    </xf>
    <xf numFmtId="0" fontId="2" fillId="35" borderId="20" xfId="53" applyFont="1" applyFill="1" applyBorder="1" applyAlignment="1" applyProtection="1">
      <alignment horizontal="center" vertical="center" wrapText="1"/>
      <protection hidden="1"/>
    </xf>
    <xf numFmtId="0" fontId="15" fillId="35" borderId="114" xfId="53" applyFont="1" applyFill="1" applyBorder="1" applyAlignment="1" applyProtection="1">
      <alignment horizontal="center" vertical="center" wrapText="1"/>
      <protection hidden="1"/>
    </xf>
    <xf numFmtId="0" fontId="15" fillId="35" borderId="115" xfId="53" applyFont="1" applyFill="1" applyBorder="1" applyAlignment="1" applyProtection="1">
      <alignment horizontal="center" vertical="center" wrapText="1"/>
      <protection hidden="1"/>
    </xf>
    <xf numFmtId="0" fontId="15" fillId="35" borderId="116" xfId="53" applyFont="1" applyFill="1" applyBorder="1" applyAlignment="1" applyProtection="1">
      <alignment horizontal="center" vertical="center" wrapText="1"/>
      <protection hidden="1"/>
    </xf>
    <xf numFmtId="0" fontId="15" fillId="35" borderId="21" xfId="53" applyFont="1" applyFill="1" applyBorder="1" applyAlignment="1" applyProtection="1">
      <alignment horizontal="center" vertical="center" wrapText="1"/>
      <protection hidden="1"/>
    </xf>
    <xf numFmtId="0" fontId="15" fillId="35" borderId="64" xfId="53" applyFont="1" applyFill="1" applyBorder="1" applyAlignment="1" applyProtection="1">
      <alignment horizontal="center" vertical="center" wrapText="1"/>
      <protection hidden="1"/>
    </xf>
    <xf numFmtId="0" fontId="15" fillId="35" borderId="20" xfId="53" applyFont="1" applyFill="1" applyBorder="1" applyAlignment="1" applyProtection="1">
      <alignment horizontal="center" vertical="center" wrapText="1"/>
      <protection hidden="1"/>
    </xf>
    <xf numFmtId="0" fontId="15" fillId="37" borderId="13" xfId="0" applyFont="1" applyFill="1" applyBorder="1" applyAlignment="1">
      <alignment horizontal="center" vertical="center" wrapText="1"/>
    </xf>
    <xf numFmtId="0" fontId="104" fillId="0" borderId="21" xfId="0" applyFont="1" applyFill="1" applyBorder="1" applyAlignment="1">
      <alignment horizontal="center" vertical="center" wrapText="1"/>
    </xf>
    <xf numFmtId="0" fontId="104" fillId="0" borderId="20" xfId="0" applyFont="1" applyFill="1" applyBorder="1" applyAlignment="1">
      <alignment horizontal="center" vertical="center" wrapText="1"/>
    </xf>
    <xf numFmtId="0" fontId="92" fillId="45" borderId="13" xfId="0" applyFont="1" applyFill="1" applyBorder="1" applyAlignment="1">
      <alignment horizontal="center" vertical="center" wrapText="1"/>
    </xf>
    <xf numFmtId="0" fontId="92" fillId="45" borderId="0" xfId="0" applyFont="1" applyFill="1" applyBorder="1" applyAlignment="1">
      <alignment horizontal="center" vertical="center" wrapText="1"/>
    </xf>
    <xf numFmtId="0" fontId="104" fillId="0" borderId="117" xfId="0" applyFont="1" applyBorder="1" applyAlignment="1">
      <alignment horizontal="center" vertical="center" wrapText="1"/>
    </xf>
    <xf numFmtId="0" fontId="104" fillId="0" borderId="118" xfId="0" applyFont="1" applyBorder="1" applyAlignment="1">
      <alignment horizontal="center" vertical="center" wrapText="1"/>
    </xf>
    <xf numFmtId="0" fontId="104" fillId="0" borderId="119" xfId="0" applyFont="1" applyBorder="1" applyAlignment="1">
      <alignment horizontal="center" vertical="center" wrapText="1"/>
    </xf>
    <xf numFmtId="0" fontId="15" fillId="35" borderId="120" xfId="53" applyFont="1" applyFill="1" applyBorder="1" applyAlignment="1" applyProtection="1">
      <alignment horizontal="center" vertical="center" wrapText="1"/>
      <protection hidden="1"/>
    </xf>
    <xf numFmtId="0" fontId="15" fillId="35" borderId="13" xfId="53" applyFont="1" applyFill="1" applyBorder="1" applyAlignment="1" applyProtection="1">
      <alignment horizontal="center" vertical="center" wrapText="1"/>
      <protection hidden="1"/>
    </xf>
    <xf numFmtId="0" fontId="15" fillId="35" borderId="121" xfId="53" applyFont="1" applyFill="1" applyBorder="1" applyAlignment="1" applyProtection="1">
      <alignment horizontal="center" vertical="center" wrapText="1"/>
      <protection hidden="1"/>
    </xf>
    <xf numFmtId="0" fontId="15" fillId="37" borderId="122" xfId="53" applyFont="1" applyFill="1" applyBorder="1" applyAlignment="1" applyProtection="1">
      <alignment horizontal="center" vertical="center" wrapText="1"/>
      <protection hidden="1"/>
    </xf>
    <xf numFmtId="0" fontId="15" fillId="37" borderId="64" xfId="53" applyFont="1" applyFill="1" applyBorder="1" applyAlignment="1" applyProtection="1">
      <alignment horizontal="center" vertical="center" wrapText="1"/>
      <protection hidden="1"/>
    </xf>
    <xf numFmtId="0" fontId="15" fillId="37" borderId="123" xfId="53" applyFont="1" applyFill="1" applyBorder="1" applyAlignment="1" applyProtection="1">
      <alignment horizontal="center" vertical="center" wrapText="1"/>
      <protection hidden="1"/>
    </xf>
    <xf numFmtId="0" fontId="15" fillId="35" borderId="0" xfId="53" applyFont="1" applyFill="1" applyBorder="1" applyAlignment="1" applyProtection="1">
      <alignment horizontal="center" vertical="center" wrapText="1"/>
      <protection hidden="1"/>
    </xf>
    <xf numFmtId="0" fontId="15" fillId="37" borderId="78" xfId="53" applyFont="1" applyFill="1" applyBorder="1" applyAlignment="1" applyProtection="1">
      <alignment horizontal="center" vertical="center" wrapText="1"/>
      <protection hidden="1"/>
    </xf>
    <xf numFmtId="0" fontId="15" fillId="37" borderId="120" xfId="53" applyFont="1" applyFill="1" applyBorder="1" applyAlignment="1" applyProtection="1">
      <alignment horizontal="center" vertical="center" wrapText="1"/>
      <protection hidden="1"/>
    </xf>
    <xf numFmtId="0" fontId="15" fillId="37" borderId="13" xfId="53" applyFont="1" applyFill="1" applyBorder="1" applyAlignment="1" applyProtection="1">
      <alignment horizontal="center" vertical="center" wrapText="1"/>
      <protection hidden="1"/>
    </xf>
    <xf numFmtId="0" fontId="15" fillId="37" borderId="124" xfId="53" applyFont="1" applyFill="1" applyBorder="1" applyAlignment="1" applyProtection="1">
      <alignment horizontal="center" vertical="center" wrapText="1"/>
      <protection hidden="1"/>
    </xf>
    <xf numFmtId="0" fontId="92" fillId="35" borderId="114" xfId="0" applyFont="1" applyFill="1" applyBorder="1" applyAlignment="1">
      <alignment horizontal="center" vertical="center" wrapText="1"/>
    </xf>
    <xf numFmtId="0" fontId="92" fillId="35" borderId="115" xfId="0" applyFont="1" applyFill="1" applyBorder="1" applyAlignment="1">
      <alignment horizontal="center" vertical="center" wrapText="1"/>
    </xf>
    <xf numFmtId="0" fontId="92" fillId="35" borderId="116" xfId="0" applyFont="1" applyFill="1" applyBorder="1" applyAlignment="1">
      <alignment horizontal="center" vertical="center" wrapText="1"/>
    </xf>
    <xf numFmtId="0" fontId="92" fillId="35" borderId="21" xfId="0" applyFont="1" applyFill="1" applyBorder="1" applyAlignment="1">
      <alignment horizontal="center" vertical="center" wrapText="1"/>
    </xf>
    <xf numFmtId="0" fontId="92" fillId="35" borderId="64" xfId="0" applyFont="1" applyFill="1" applyBorder="1" applyAlignment="1">
      <alignment horizontal="center" vertical="center" wrapText="1"/>
    </xf>
    <xf numFmtId="0" fontId="92" fillId="35" borderId="20" xfId="0" applyFont="1" applyFill="1" applyBorder="1" applyAlignment="1">
      <alignment horizontal="center" vertical="center" wrapText="1"/>
    </xf>
    <xf numFmtId="0" fontId="15" fillId="37" borderId="21" xfId="53" applyFont="1" applyFill="1" applyBorder="1" applyAlignment="1" applyProtection="1">
      <alignment horizontal="center" vertical="center" wrapText="1"/>
      <protection hidden="1"/>
    </xf>
    <xf numFmtId="0" fontId="15" fillId="37" borderId="20" xfId="53" applyFont="1" applyFill="1" applyBorder="1" applyAlignment="1" applyProtection="1">
      <alignment horizontal="center" vertical="center" wrapText="1"/>
      <protection hidden="1"/>
    </xf>
    <xf numFmtId="0" fontId="95" fillId="45" borderId="111" xfId="0" applyFont="1" applyFill="1" applyBorder="1" applyAlignment="1">
      <alignment horizontal="center" vertical="center" wrapText="1"/>
    </xf>
    <xf numFmtId="0" fontId="95" fillId="45" borderId="112" xfId="0" applyFont="1" applyFill="1" applyBorder="1" applyAlignment="1">
      <alignment horizontal="center" vertical="center" wrapText="1"/>
    </xf>
    <xf numFmtId="0" fontId="95" fillId="45" borderId="113" xfId="0" applyFont="1" applyFill="1" applyBorder="1" applyAlignment="1">
      <alignment horizontal="center" vertical="center" wrapText="1"/>
    </xf>
    <xf numFmtId="0" fontId="95" fillId="48" borderId="111" xfId="0" applyFont="1" applyFill="1" applyBorder="1" applyAlignment="1">
      <alignment horizontal="center" vertical="center" wrapText="1"/>
    </xf>
    <xf numFmtId="0" fontId="95" fillId="48" borderId="112" xfId="0" applyFont="1" applyFill="1" applyBorder="1" applyAlignment="1">
      <alignment horizontal="center" vertical="center" wrapText="1"/>
    </xf>
    <xf numFmtId="0" fontId="95" fillId="48" borderId="113" xfId="0" applyFont="1" applyFill="1" applyBorder="1" applyAlignment="1">
      <alignment horizontal="center" vertical="center" wrapText="1"/>
    </xf>
    <xf numFmtId="0" fontId="99" fillId="33" borderId="78" xfId="0" applyFont="1" applyFill="1" applyBorder="1" applyAlignment="1">
      <alignment horizontal="center" vertical="center" wrapText="1"/>
    </xf>
    <xf numFmtId="0" fontId="99" fillId="33" borderId="17" xfId="0" applyFont="1" applyFill="1" applyBorder="1" applyAlignment="1">
      <alignment horizontal="center" vertical="center" wrapText="1"/>
    </xf>
    <xf numFmtId="0" fontId="99" fillId="33" borderId="86" xfId="0" applyFont="1" applyFill="1" applyBorder="1" applyAlignment="1">
      <alignment horizontal="center" vertical="center" wrapText="1"/>
    </xf>
    <xf numFmtId="0" fontId="127" fillId="33" borderId="13" xfId="0" applyFont="1" applyFill="1" applyBorder="1" applyAlignment="1">
      <alignment horizontal="center" vertical="center" wrapText="1"/>
    </xf>
    <xf numFmtId="0" fontId="127" fillId="33" borderId="0" xfId="0" applyFont="1" applyFill="1" applyBorder="1" applyAlignment="1">
      <alignment horizontal="center" vertical="center" wrapText="1"/>
    </xf>
    <xf numFmtId="0" fontId="127" fillId="33" borderId="32" xfId="0" applyFont="1" applyFill="1" applyBorder="1" applyAlignment="1">
      <alignment horizontal="center" vertical="center" wrapText="1"/>
    </xf>
    <xf numFmtId="0" fontId="127" fillId="33" borderId="124" xfId="0" applyFont="1" applyFill="1" applyBorder="1" applyAlignment="1">
      <alignment horizontal="center" vertical="center" wrapText="1"/>
    </xf>
    <xf numFmtId="0" fontId="127" fillId="33" borderId="57" xfId="0" applyFont="1" applyFill="1" applyBorder="1" applyAlignment="1">
      <alignment horizontal="center" vertical="center" wrapText="1"/>
    </xf>
    <xf numFmtId="0" fontId="127" fillId="33" borderId="109" xfId="0" applyFont="1" applyFill="1" applyBorder="1" applyAlignment="1">
      <alignment horizontal="center" vertical="center" wrapText="1"/>
    </xf>
    <xf numFmtId="0" fontId="7" fillId="45" borderId="24" xfId="0" applyFont="1" applyFill="1" applyBorder="1" applyAlignment="1">
      <alignment horizontal="center" vertical="center" wrapText="1"/>
    </xf>
    <xf numFmtId="0" fontId="7" fillId="45" borderId="31" xfId="0" applyFont="1" applyFill="1" applyBorder="1" applyAlignment="1">
      <alignment horizontal="center" vertical="center" wrapText="1"/>
    </xf>
    <xf numFmtId="0" fontId="7" fillId="45" borderId="28" xfId="0" applyFont="1" applyFill="1" applyBorder="1" applyAlignment="1">
      <alignment horizontal="center" vertical="center" wrapText="1"/>
    </xf>
    <xf numFmtId="0" fontId="7" fillId="48" borderId="24" xfId="0" applyFont="1" applyFill="1" applyBorder="1" applyAlignment="1">
      <alignment horizontal="center" vertical="center" wrapText="1"/>
    </xf>
    <xf numFmtId="0" fontId="7" fillId="48" borderId="31" xfId="0" applyFont="1" applyFill="1" applyBorder="1" applyAlignment="1">
      <alignment horizontal="center" vertical="center" wrapText="1"/>
    </xf>
    <xf numFmtId="0" fontId="7" fillId="48" borderId="28" xfId="0" applyFont="1" applyFill="1" applyBorder="1" applyAlignment="1">
      <alignment horizontal="center" vertical="center" wrapText="1"/>
    </xf>
    <xf numFmtId="164" fontId="99" fillId="41" borderId="0" xfId="0" applyNumberFormat="1" applyFont="1" applyFill="1" applyAlignment="1">
      <alignment horizontal="center" vertical="center" wrapText="1"/>
    </xf>
    <xf numFmtId="164" fontId="99" fillId="36" borderId="0" xfId="0" applyNumberFormat="1" applyFont="1" applyFill="1" applyAlignment="1">
      <alignment horizontal="center" vertical="center" wrapText="1"/>
    </xf>
    <xf numFmtId="164" fontId="99" fillId="42" borderId="0" xfId="0" applyNumberFormat="1" applyFont="1" applyFill="1" applyAlignment="1">
      <alignment horizontal="center" vertical="center" wrapText="1"/>
    </xf>
    <xf numFmtId="164" fontId="127" fillId="41" borderId="0" xfId="0" applyNumberFormat="1" applyFont="1" applyFill="1" applyAlignment="1">
      <alignment horizontal="center" vertical="center" wrapText="1"/>
    </xf>
    <xf numFmtId="164" fontId="127" fillId="36" borderId="0" xfId="0" applyNumberFormat="1" applyFont="1" applyFill="1" applyAlignment="1">
      <alignment horizontal="center" vertical="center" wrapText="1"/>
    </xf>
    <xf numFmtId="164" fontId="127" fillId="42" borderId="0" xfId="0" applyNumberFormat="1" applyFont="1" applyFill="1" applyAlignment="1">
      <alignment horizontal="center" vertical="center" wrapText="1"/>
    </xf>
    <xf numFmtId="0" fontId="7" fillId="45"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53" applyFont="1" applyFill="1" applyBorder="1" applyAlignment="1" applyProtection="1">
      <alignment horizontal="center" vertical="center" wrapText="1"/>
      <protection hidden="1"/>
    </xf>
    <xf numFmtId="0" fontId="57" fillId="0" borderId="21"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108" fillId="0" borderId="21" xfId="0" applyFont="1" applyFill="1" applyBorder="1" applyAlignment="1">
      <alignment horizontal="center" vertical="center" wrapText="1"/>
    </xf>
    <xf numFmtId="0" fontId="108" fillId="0" borderId="20" xfId="0" applyFont="1" applyFill="1" applyBorder="1" applyAlignment="1">
      <alignment horizontal="center" vertical="center" wrapText="1"/>
    </xf>
    <xf numFmtId="0" fontId="97" fillId="45" borderId="12" xfId="0" applyFont="1" applyFill="1" applyBorder="1" applyAlignment="1">
      <alignment horizontal="center" vertical="center" wrapText="1"/>
    </xf>
    <xf numFmtId="0" fontId="113" fillId="48" borderId="12" xfId="0" applyFont="1" applyFill="1" applyBorder="1" applyAlignment="1">
      <alignment horizontal="center" vertical="center" wrapText="1"/>
    </xf>
    <xf numFmtId="0" fontId="98" fillId="46"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4" fillId="0" borderId="10" xfId="53" applyFont="1" applyFill="1" applyBorder="1" applyAlignment="1" applyProtection="1">
      <alignment horizontal="center" vertical="center" wrapText="1"/>
      <protection hidden="1"/>
    </xf>
    <xf numFmtId="0" fontId="4" fillId="0"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99" fillId="33" borderId="0" xfId="0" applyFont="1" applyFill="1" applyBorder="1" applyAlignment="1">
      <alignment horizontal="center" vertical="center" wrapText="1"/>
    </xf>
    <xf numFmtId="0" fontId="108" fillId="0" borderId="12"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9" fillId="44" borderId="12" xfId="53" applyFont="1" applyFill="1" applyBorder="1" applyAlignment="1" applyProtection="1">
      <alignment horizontal="center" vertical="center" wrapText="1"/>
      <protection hidden="1"/>
    </xf>
    <xf numFmtId="0" fontId="9" fillId="35" borderId="12" xfId="53" applyFont="1" applyFill="1" applyBorder="1" applyAlignment="1" applyProtection="1">
      <alignment horizontal="center" vertical="center" wrapText="1"/>
      <protection hidden="1"/>
    </xf>
    <xf numFmtId="0" fontId="3" fillId="0" borderId="12" xfId="0" applyFont="1" applyFill="1" applyBorder="1" applyAlignment="1">
      <alignment horizontal="center" vertical="center" wrapText="1"/>
    </xf>
    <xf numFmtId="0" fontId="113" fillId="45" borderId="12" xfId="0" applyFont="1" applyFill="1" applyBorder="1" applyAlignment="1">
      <alignment horizontal="center" vertical="center" wrapText="1"/>
    </xf>
    <xf numFmtId="0" fontId="99" fillId="49" borderId="0" xfId="0" applyFont="1" applyFill="1" applyAlignment="1">
      <alignment horizontal="center" vertical="center" wrapText="1"/>
    </xf>
    <xf numFmtId="0" fontId="127" fillId="49" borderId="0" xfId="0" applyFont="1" applyFill="1" applyAlignment="1">
      <alignment horizontal="center" vertical="center" wrapText="1"/>
    </xf>
    <xf numFmtId="0" fontId="93" fillId="0" borderId="12" xfId="0" applyFont="1" applyBorder="1" applyAlignment="1">
      <alignment horizontal="center" vertical="center" wrapText="1"/>
    </xf>
    <xf numFmtId="0" fontId="97" fillId="0" borderId="12" xfId="0" applyFont="1" applyBorder="1" applyAlignment="1">
      <alignment horizontal="center" vertical="center" wrapText="1"/>
    </xf>
    <xf numFmtId="0" fontId="93" fillId="0" borderId="12" xfId="0" applyFont="1" applyFill="1" applyBorder="1" applyAlignment="1">
      <alignment horizontal="center" vertical="center" wrapText="1"/>
    </xf>
    <xf numFmtId="0" fontId="100" fillId="0" borderId="12" xfId="0" applyFont="1" applyBorder="1" applyAlignment="1">
      <alignment horizontal="center" vertical="center" wrapText="1"/>
    </xf>
    <xf numFmtId="0" fontId="9" fillId="43" borderId="12" xfId="53" applyFont="1" applyFill="1" applyBorder="1" applyAlignment="1" applyProtection="1">
      <alignment horizontal="center" vertical="center" wrapText="1"/>
      <protection hidden="1"/>
    </xf>
    <xf numFmtId="0" fontId="105" fillId="33" borderId="12" xfId="53" applyFont="1" applyFill="1" applyBorder="1" applyAlignment="1" applyProtection="1">
      <alignment horizontal="center" vertical="center" wrapText="1"/>
      <protection hidden="1"/>
    </xf>
    <xf numFmtId="0" fontId="97" fillId="35" borderId="12" xfId="0" applyFont="1" applyFill="1" applyBorder="1" applyAlignment="1">
      <alignment horizontal="center" vertical="center" wrapText="1"/>
    </xf>
    <xf numFmtId="0" fontId="93" fillId="35" borderId="12" xfId="0" applyFont="1" applyFill="1" applyBorder="1" applyAlignment="1">
      <alignment horizontal="center" vertical="center" wrapText="1"/>
    </xf>
    <xf numFmtId="0" fontId="97" fillId="45" borderId="24" xfId="0" applyFont="1" applyFill="1" applyBorder="1" applyAlignment="1">
      <alignment horizontal="center" vertical="center" wrapText="1"/>
    </xf>
    <xf numFmtId="0" fontId="97" fillId="45" borderId="31" xfId="0" applyFont="1" applyFill="1" applyBorder="1" applyAlignment="1">
      <alignment horizontal="center" vertical="center" wrapText="1"/>
    </xf>
    <xf numFmtId="0" fontId="97" fillId="45" borderId="28" xfId="0" applyFont="1" applyFill="1" applyBorder="1" applyAlignment="1">
      <alignment horizontal="center" vertical="center" wrapText="1"/>
    </xf>
    <xf numFmtId="0" fontId="97" fillId="0" borderId="12" xfId="0" applyFont="1" applyFill="1" applyBorder="1" applyAlignment="1">
      <alignment horizontal="center" vertical="center" wrapText="1"/>
    </xf>
    <xf numFmtId="0" fontId="3" fillId="35" borderId="12" xfId="53" applyFont="1" applyFill="1" applyBorder="1" applyAlignment="1" applyProtection="1">
      <alignment horizontal="center" vertical="center" wrapText="1"/>
      <protection hidden="1"/>
    </xf>
    <xf numFmtId="0" fontId="127" fillId="33" borderId="0" xfId="0" applyFont="1" applyFill="1" applyAlignment="1">
      <alignment horizontal="center" vertical="center" wrapText="1"/>
    </xf>
    <xf numFmtId="0" fontId="99" fillId="33" borderId="0" xfId="0" applyFont="1" applyFill="1" applyAlignment="1">
      <alignment horizontal="center" vertical="center" wrapText="1"/>
    </xf>
    <xf numFmtId="0" fontId="3" fillId="35" borderId="12" xfId="0" applyFont="1" applyFill="1" applyBorder="1" applyAlignment="1">
      <alignment horizontal="center" vertical="center" wrapText="1"/>
    </xf>
    <xf numFmtId="0" fontId="3" fillId="0" borderId="12" xfId="53" applyFont="1" applyFill="1" applyBorder="1" applyAlignment="1" applyProtection="1">
      <alignment horizontal="center" vertical="center" wrapText="1"/>
      <protection hidden="1"/>
    </xf>
    <xf numFmtId="164" fontId="3" fillId="35" borderId="12" xfId="53" applyNumberFormat="1" applyFont="1" applyFill="1" applyBorder="1" applyAlignment="1" applyProtection="1">
      <alignment horizontal="center" vertical="center" wrapText="1"/>
      <protection hidden="1"/>
    </xf>
    <xf numFmtId="0" fontId="113" fillId="45" borderId="111" xfId="0" applyFont="1" applyFill="1" applyBorder="1" applyAlignment="1">
      <alignment horizontal="center" vertical="center" wrapText="1"/>
    </xf>
    <xf numFmtId="0" fontId="113" fillId="45" borderId="112" xfId="0" applyFont="1" applyFill="1" applyBorder="1" applyAlignment="1">
      <alignment horizontal="center" vertical="center" wrapText="1"/>
    </xf>
    <xf numFmtId="0" fontId="113" fillId="45" borderId="113" xfId="0" applyFont="1" applyFill="1" applyBorder="1" applyAlignment="1">
      <alignment horizontal="center" vertical="center" wrapText="1"/>
    </xf>
    <xf numFmtId="0" fontId="113" fillId="48" borderId="111" xfId="0" applyFont="1" applyFill="1" applyBorder="1" applyAlignment="1">
      <alignment horizontal="center" vertical="center" wrapText="1"/>
    </xf>
    <xf numFmtId="0" fontId="113" fillId="48" borderId="112" xfId="0" applyFont="1" applyFill="1" applyBorder="1" applyAlignment="1">
      <alignment horizontal="center" vertical="center" wrapText="1"/>
    </xf>
    <xf numFmtId="0" fontId="113" fillId="48" borderId="113"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8" fillId="33" borderId="24"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98" fillId="33" borderId="28" xfId="0" applyFont="1" applyFill="1" applyBorder="1" applyAlignment="1">
      <alignment horizontal="center" vertical="center" wrapText="1"/>
    </xf>
    <xf numFmtId="0" fontId="94" fillId="48" borderId="12" xfId="0" applyFont="1" applyFill="1" applyBorder="1" applyAlignment="1">
      <alignment horizontal="center" vertical="center" wrapText="1"/>
    </xf>
    <xf numFmtId="0" fontId="113" fillId="48" borderId="24" xfId="0" applyFont="1" applyFill="1" applyBorder="1" applyAlignment="1">
      <alignment horizontal="center" vertical="center" wrapText="1"/>
    </xf>
    <xf numFmtId="0" fontId="113" fillId="48" borderId="31" xfId="0" applyFont="1" applyFill="1" applyBorder="1" applyAlignment="1">
      <alignment horizontal="center" vertical="center" wrapText="1"/>
    </xf>
    <xf numFmtId="0" fontId="101" fillId="0" borderId="21" xfId="0" applyFont="1" applyBorder="1" applyAlignment="1">
      <alignment horizontal="center" vertical="center" wrapText="1"/>
    </xf>
    <xf numFmtId="0" fontId="101" fillId="0" borderId="64" xfId="0" applyFont="1" applyBorder="1" applyAlignment="1">
      <alignment horizontal="center" vertical="center" wrapText="1"/>
    </xf>
    <xf numFmtId="0" fontId="101" fillId="0" borderId="20" xfId="0" applyFont="1" applyBorder="1" applyAlignment="1">
      <alignment horizontal="center" vertical="center" wrapText="1"/>
    </xf>
    <xf numFmtId="0" fontId="101" fillId="0" borderId="12" xfId="0" applyFont="1" applyBorder="1" applyAlignment="1">
      <alignment horizontal="center" vertical="center" wrapText="1"/>
    </xf>
    <xf numFmtId="0" fontId="0" fillId="0" borderId="12" xfId="0" applyBorder="1" applyAlignment="1">
      <alignment horizontal="center" vertical="center" wrapText="1"/>
    </xf>
    <xf numFmtId="0" fontId="108" fillId="0" borderId="12" xfId="0" applyFont="1" applyBorder="1" applyAlignment="1">
      <alignment horizontal="center" vertical="center" wrapText="1"/>
    </xf>
    <xf numFmtId="0" fontId="99" fillId="48" borderId="12" xfId="0" applyFont="1" applyFill="1" applyBorder="1" applyAlignment="1">
      <alignment horizontal="center" vertical="center" wrapText="1"/>
    </xf>
    <xf numFmtId="0" fontId="114" fillId="33" borderId="12" xfId="0" applyFont="1" applyFill="1" applyBorder="1" applyAlignment="1">
      <alignment horizontal="center" vertical="center"/>
    </xf>
    <xf numFmtId="0" fontId="93" fillId="45" borderId="12" xfId="0" applyFont="1" applyFill="1" applyBorder="1" applyAlignment="1">
      <alignment horizontal="center" vertical="center" wrapText="1"/>
    </xf>
    <xf numFmtId="0" fontId="0" fillId="45" borderId="12" xfId="0" applyFill="1" applyBorder="1" applyAlignment="1">
      <alignment horizontal="center" vertical="center" wrapText="1"/>
    </xf>
    <xf numFmtId="0" fontId="113" fillId="45" borderId="24" xfId="0" applyFont="1" applyFill="1" applyBorder="1" applyAlignment="1">
      <alignment horizontal="center" vertical="center" wrapText="1"/>
    </xf>
    <xf numFmtId="0" fontId="113" fillId="45" borderId="31" xfId="0" applyFont="1" applyFill="1" applyBorder="1" applyAlignment="1">
      <alignment horizontal="center" vertical="center" wrapText="1"/>
    </xf>
    <xf numFmtId="0" fontId="113" fillId="45" borderId="28" xfId="0" applyFont="1" applyFill="1" applyBorder="1" applyAlignment="1">
      <alignment horizontal="center" vertical="center" wrapText="1"/>
    </xf>
    <xf numFmtId="0" fontId="9" fillId="44" borderId="24" xfId="53" applyFont="1" applyFill="1" applyBorder="1" applyAlignment="1" applyProtection="1">
      <alignment horizontal="center" vertical="center" wrapText="1"/>
      <protection hidden="1"/>
    </xf>
    <xf numFmtId="0" fontId="9" fillId="44" borderId="31" xfId="53" applyFont="1" applyFill="1" applyBorder="1" applyAlignment="1" applyProtection="1">
      <alignment horizontal="center" vertical="center" wrapText="1"/>
      <protection hidden="1"/>
    </xf>
    <xf numFmtId="0" fontId="9" fillId="44" borderId="28" xfId="53" applyFont="1" applyFill="1" applyBorder="1" applyAlignment="1" applyProtection="1">
      <alignment horizontal="center" vertical="center" wrapText="1"/>
      <protection hidden="1"/>
    </xf>
    <xf numFmtId="0" fontId="9" fillId="0" borderId="12" xfId="0" applyFont="1" applyFill="1" applyBorder="1" applyAlignment="1">
      <alignment horizontal="center" vertical="center" wrapText="1"/>
    </xf>
    <xf numFmtId="0" fontId="98" fillId="33" borderId="24" xfId="53" applyFont="1" applyFill="1" applyBorder="1" applyAlignment="1" applyProtection="1">
      <alignment horizontal="center" vertical="center" wrapText="1"/>
      <protection hidden="1"/>
    </xf>
    <xf numFmtId="0" fontId="98" fillId="33" borderId="28" xfId="53" applyFont="1" applyFill="1" applyBorder="1" applyAlignment="1" applyProtection="1">
      <alignment horizontal="center" vertical="center" wrapText="1"/>
      <protection hidden="1"/>
    </xf>
    <xf numFmtId="0" fontId="93" fillId="0" borderId="24" xfId="0" applyFont="1" applyFill="1" applyBorder="1" applyAlignment="1">
      <alignment horizontal="center" vertical="center" wrapText="1"/>
    </xf>
    <xf numFmtId="0" fontId="93" fillId="0" borderId="28" xfId="0" applyFont="1" applyFill="1" applyBorder="1" applyAlignment="1">
      <alignment horizontal="center" vertical="center" wrapText="1"/>
    </xf>
    <xf numFmtId="0" fontId="98" fillId="33" borderId="12" xfId="0" applyFont="1" applyFill="1" applyBorder="1" applyAlignment="1">
      <alignment horizontal="center" vertical="center" wrapText="1"/>
    </xf>
    <xf numFmtId="3" fontId="93" fillId="35" borderId="24" xfId="0" applyNumberFormat="1" applyFont="1" applyFill="1" applyBorder="1" applyAlignment="1">
      <alignment horizontal="center" vertical="center" wrapText="1"/>
    </xf>
    <xf numFmtId="3" fontId="93" fillId="35" borderId="31" xfId="0" applyNumberFormat="1" applyFont="1" applyFill="1" applyBorder="1" applyAlignment="1">
      <alignment horizontal="center" vertical="center" wrapText="1"/>
    </xf>
    <xf numFmtId="3" fontId="93" fillId="35" borderId="28" xfId="0" applyNumberFormat="1" applyFont="1" applyFill="1" applyBorder="1" applyAlignment="1">
      <alignment horizontal="center" vertical="center" wrapText="1"/>
    </xf>
    <xf numFmtId="0" fontId="9" fillId="35" borderId="24" xfId="53" applyFont="1" applyFill="1" applyBorder="1" applyAlignment="1" applyProtection="1">
      <alignment horizontal="center" vertical="center" wrapText="1"/>
      <protection hidden="1"/>
    </xf>
    <xf numFmtId="0" fontId="9" fillId="35" borderId="31" xfId="53" applyFont="1" applyFill="1" applyBorder="1" applyAlignment="1" applyProtection="1">
      <alignment horizontal="center" vertical="center" wrapText="1"/>
      <protection hidden="1"/>
    </xf>
    <xf numFmtId="0" fontId="9" fillId="35" borderId="28" xfId="53" applyFont="1" applyFill="1" applyBorder="1" applyAlignment="1" applyProtection="1">
      <alignment horizontal="center" vertical="center" wrapText="1"/>
      <protection hidden="1"/>
    </xf>
    <xf numFmtId="9" fontId="3" fillId="35" borderId="12" xfId="56" applyNumberFormat="1" applyFont="1" applyFill="1" applyBorder="1" applyAlignment="1" applyProtection="1">
      <alignment horizontal="center" vertical="center" wrapText="1"/>
      <protection hidden="1"/>
    </xf>
    <xf numFmtId="0" fontId="9" fillId="0" borderId="12" xfId="53" applyFont="1" applyFill="1" applyBorder="1" applyAlignment="1" applyProtection="1">
      <alignment horizontal="center" vertical="center" wrapText="1"/>
      <protection hidden="1"/>
    </xf>
    <xf numFmtId="0" fontId="3" fillId="0" borderId="21" xfId="53" applyFont="1" applyFill="1" applyBorder="1" applyAlignment="1" applyProtection="1">
      <alignment horizontal="center" vertical="center" wrapText="1"/>
      <protection hidden="1"/>
    </xf>
    <xf numFmtId="0" fontId="3" fillId="0" borderId="64" xfId="53" applyFont="1" applyFill="1" applyBorder="1" applyAlignment="1" applyProtection="1">
      <alignment horizontal="center" vertical="center" wrapText="1"/>
      <protection hidden="1"/>
    </xf>
    <xf numFmtId="0" fontId="3" fillId="0" borderId="20" xfId="53" applyFont="1" applyFill="1" applyBorder="1" applyAlignment="1" applyProtection="1">
      <alignment horizontal="center" vertical="center" wrapText="1"/>
      <protection hidden="1"/>
    </xf>
    <xf numFmtId="0" fontId="9" fillId="0" borderId="21" xfId="53" applyFont="1" applyFill="1" applyBorder="1" applyAlignment="1" applyProtection="1">
      <alignment horizontal="center" vertical="center" wrapText="1"/>
      <protection hidden="1"/>
    </xf>
    <xf numFmtId="0" fontId="9" fillId="0" borderId="64" xfId="53" applyFont="1" applyFill="1" applyBorder="1" applyAlignment="1" applyProtection="1">
      <alignment horizontal="center" vertical="center" wrapText="1"/>
      <protection hidden="1"/>
    </xf>
    <xf numFmtId="0" fontId="9" fillId="0" borderId="20" xfId="53" applyFont="1" applyFill="1" applyBorder="1" applyAlignment="1" applyProtection="1">
      <alignment horizontal="center" vertical="center" wrapText="1"/>
      <protection hidden="1"/>
    </xf>
    <xf numFmtId="0" fontId="7" fillId="48" borderId="78" xfId="0" applyFont="1" applyFill="1" applyBorder="1" applyAlignment="1">
      <alignment horizontal="center" vertical="center" wrapText="1"/>
    </xf>
    <xf numFmtId="0" fontId="7" fillId="48" borderId="17" xfId="0" applyFont="1" applyFill="1" applyBorder="1" applyAlignment="1">
      <alignment horizontal="center" vertical="center" wrapText="1"/>
    </xf>
    <xf numFmtId="0" fontId="3" fillId="0" borderId="24" xfId="53" applyFont="1" applyFill="1" applyBorder="1" applyAlignment="1" applyProtection="1">
      <alignment horizontal="center" vertical="center" wrapText="1"/>
      <protection hidden="1"/>
    </xf>
    <xf numFmtId="0" fontId="3" fillId="0" borderId="31" xfId="53" applyFont="1" applyFill="1" applyBorder="1" applyAlignment="1" applyProtection="1">
      <alignment horizontal="center" vertical="center" wrapText="1"/>
      <protection hidden="1"/>
    </xf>
    <xf numFmtId="0" fontId="3" fillId="0" borderId="28" xfId="53" applyFont="1" applyFill="1" applyBorder="1" applyAlignment="1" applyProtection="1">
      <alignment horizontal="center" vertical="center" wrapText="1"/>
      <protection hidden="1"/>
    </xf>
    <xf numFmtId="0" fontId="3" fillId="35" borderId="21" xfId="53" applyFont="1" applyFill="1" applyBorder="1" applyAlignment="1" applyProtection="1">
      <alignment horizontal="center" vertical="center" wrapText="1"/>
      <protection hidden="1"/>
    </xf>
    <xf numFmtId="0" fontId="3" fillId="35" borderId="64" xfId="53" applyFont="1" applyFill="1" applyBorder="1" applyAlignment="1" applyProtection="1">
      <alignment horizontal="center" vertical="center" wrapText="1"/>
      <protection hidden="1"/>
    </xf>
    <xf numFmtId="0" fontId="3" fillId="35" borderId="20" xfId="53" applyFont="1" applyFill="1" applyBorder="1" applyAlignment="1" applyProtection="1">
      <alignment horizontal="center" vertical="center" wrapText="1"/>
      <protection hidden="1"/>
    </xf>
    <xf numFmtId="0" fontId="113" fillId="48" borderId="28" xfId="0" applyFont="1" applyFill="1" applyBorder="1" applyAlignment="1">
      <alignment horizontal="center" vertical="center" wrapText="1"/>
    </xf>
    <xf numFmtId="1" fontId="3" fillId="0" borderId="12" xfId="46" applyNumberFormat="1" applyFont="1" applyFill="1" applyBorder="1" applyAlignment="1" applyProtection="1">
      <alignment horizontal="center" vertical="center" wrapText="1"/>
      <protection hidden="1"/>
    </xf>
    <xf numFmtId="0" fontId="7" fillId="45" borderId="111" xfId="0" applyFont="1" applyFill="1" applyBorder="1" applyAlignment="1">
      <alignment horizontal="center" vertical="center" wrapText="1"/>
    </xf>
    <xf numFmtId="0" fontId="7" fillId="45" borderId="112" xfId="0" applyFont="1" applyFill="1" applyBorder="1" applyAlignment="1">
      <alignment horizontal="center" vertical="center" wrapText="1"/>
    </xf>
    <xf numFmtId="0" fontId="7" fillId="45" borderId="113" xfId="0" applyFont="1" applyFill="1" applyBorder="1" applyAlignment="1">
      <alignment horizontal="center" vertical="center" wrapText="1"/>
    </xf>
    <xf numFmtId="1" fontId="3" fillId="35" borderId="24" xfId="53" applyNumberFormat="1" applyFont="1" applyFill="1" applyBorder="1" applyAlignment="1" applyProtection="1">
      <alignment horizontal="center" vertical="center" wrapText="1"/>
      <protection hidden="1"/>
    </xf>
    <xf numFmtId="1" fontId="3" fillId="35" borderId="31" xfId="53" applyNumberFormat="1" applyFont="1" applyFill="1" applyBorder="1" applyAlignment="1" applyProtection="1">
      <alignment horizontal="center" vertical="center" wrapText="1"/>
      <protection hidden="1"/>
    </xf>
    <xf numFmtId="1" fontId="3" fillId="35" borderId="28" xfId="53" applyNumberFormat="1" applyFont="1" applyFill="1" applyBorder="1" applyAlignment="1" applyProtection="1">
      <alignment horizontal="center" vertical="center" wrapText="1"/>
      <protection hidden="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Millares 2" xfId="49"/>
    <cellStyle name="Currency" xfId="50"/>
    <cellStyle name="Currency [0]" xfId="51"/>
    <cellStyle name="Neutral" xfId="52"/>
    <cellStyle name="Normal 2" xfId="53"/>
    <cellStyle name="Normal 3" xfId="54"/>
    <cellStyle name="Notas" xfId="55"/>
    <cellStyle name="Percent" xfId="56"/>
    <cellStyle name="Porcentaje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Prof4_Planeacion\Downloads\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BQ88"/>
  <sheetViews>
    <sheetView tabSelected="1" zoomScalePageLayoutView="0" workbookViewId="0" topLeftCell="AA7">
      <selection activeCell="AB7" sqref="AB7:AH7"/>
    </sheetView>
  </sheetViews>
  <sheetFormatPr defaultColWidth="11.421875" defaultRowHeight="15"/>
  <cols>
    <col min="1" max="1" width="6.421875" style="7" customWidth="1"/>
    <col min="2" max="2" width="12.7109375" style="50" customWidth="1"/>
    <col min="3" max="3" width="24.57421875" style="7" customWidth="1"/>
    <col min="4" max="4" width="25.28125" style="7" customWidth="1"/>
    <col min="5" max="5" width="14.28125" style="7" customWidth="1"/>
    <col min="6" max="6" width="7.00390625" style="7" customWidth="1"/>
    <col min="7" max="7" width="16.57421875" style="7" customWidth="1"/>
    <col min="8" max="8" width="18.00390625" style="7" customWidth="1"/>
    <col min="9" max="9" width="8.140625" style="7" customWidth="1"/>
    <col min="10" max="10" width="39.140625" style="7" customWidth="1"/>
    <col min="11" max="11" width="10.7109375" style="7" customWidth="1"/>
    <col min="12" max="12" width="11.28125" style="7" customWidth="1"/>
    <col min="13" max="24" width="4.00390625" style="7" customWidth="1"/>
    <col min="25" max="25" width="6.00390625" style="7" customWidth="1"/>
    <col min="26" max="26" width="20.7109375" style="7" customWidth="1"/>
    <col min="27" max="27" width="22.140625" style="7" customWidth="1"/>
    <col min="28" max="30" width="11.421875" style="7" customWidth="1"/>
    <col min="31" max="31" width="12.00390625" style="7" customWidth="1"/>
    <col min="32" max="32" width="13.00390625" style="7" customWidth="1"/>
    <col min="33" max="33" width="25.140625" style="7" customWidth="1"/>
    <col min="34" max="34" width="22.28125" style="7" customWidth="1"/>
    <col min="35" max="37" width="11.421875" style="7" customWidth="1"/>
    <col min="38" max="38" width="12.00390625" style="7" customWidth="1"/>
    <col min="39" max="39" width="12.8515625" style="7" customWidth="1"/>
    <col min="40" max="40" width="25.8515625" style="7" customWidth="1"/>
    <col min="41" max="41" width="26.8515625" style="7" customWidth="1"/>
    <col min="42" max="46" width="11.421875" style="7" hidden="1" customWidth="1"/>
    <col min="47" max="47" width="22.00390625" style="7" hidden="1" customWidth="1"/>
    <col min="48" max="48" width="31.00390625" style="7" hidden="1" customWidth="1"/>
    <col min="49" max="53" width="11.421875" style="7" hidden="1" customWidth="1"/>
    <col min="54" max="54" width="24.57421875" style="7" hidden="1" customWidth="1"/>
    <col min="55" max="55" width="23.57421875" style="7" hidden="1" customWidth="1"/>
    <col min="56" max="60" width="11.421875" style="7" hidden="1" customWidth="1"/>
    <col min="61" max="61" width="18.140625" style="7" hidden="1" customWidth="1"/>
    <col min="62" max="62" width="26.57421875" style="7" hidden="1" customWidth="1"/>
    <col min="63" max="67" width="11.421875" style="7" hidden="1" customWidth="1"/>
    <col min="68" max="68" width="24.140625" style="7" hidden="1" customWidth="1"/>
    <col min="69" max="69" width="23.140625" style="7" hidden="1" customWidth="1"/>
    <col min="70" max="16384" width="11.421875" style="7" customWidth="1"/>
  </cols>
  <sheetData>
    <row r="1" spans="1:69" ht="20.25" customHeight="1">
      <c r="A1" s="971" t="s">
        <v>0</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3"/>
      <c r="AB1" s="896" t="s">
        <v>0</v>
      </c>
      <c r="AC1" s="896"/>
      <c r="AD1" s="896"/>
      <c r="AE1" s="896"/>
      <c r="AF1" s="896"/>
      <c r="AG1" s="896"/>
      <c r="AH1" s="896"/>
      <c r="AI1" s="897" t="s">
        <v>0</v>
      </c>
      <c r="AJ1" s="897"/>
      <c r="AK1" s="897"/>
      <c r="AL1" s="897"/>
      <c r="AM1" s="897"/>
      <c r="AN1" s="897"/>
      <c r="AO1" s="897"/>
      <c r="AP1" s="898" t="s">
        <v>0</v>
      </c>
      <c r="AQ1" s="898"/>
      <c r="AR1" s="898"/>
      <c r="AS1" s="898"/>
      <c r="AT1" s="898"/>
      <c r="AU1" s="898"/>
      <c r="AV1" s="898"/>
      <c r="AW1" s="986" t="s">
        <v>0</v>
      </c>
      <c r="AX1" s="986"/>
      <c r="AY1" s="986"/>
      <c r="AZ1" s="986"/>
      <c r="BA1" s="986"/>
      <c r="BB1" s="986"/>
      <c r="BC1" s="986"/>
      <c r="BD1" s="987" t="s">
        <v>0</v>
      </c>
      <c r="BE1" s="987"/>
      <c r="BF1" s="987"/>
      <c r="BG1" s="987"/>
      <c r="BH1" s="987"/>
      <c r="BI1" s="987"/>
      <c r="BJ1" s="987"/>
      <c r="BK1" s="988" t="s">
        <v>0</v>
      </c>
      <c r="BL1" s="988"/>
      <c r="BM1" s="988"/>
      <c r="BN1" s="988"/>
      <c r="BO1" s="988"/>
      <c r="BP1" s="988"/>
      <c r="BQ1" s="988"/>
    </row>
    <row r="2" spans="1:69" ht="15.75" customHeight="1">
      <c r="A2" s="974" t="s">
        <v>1</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6"/>
      <c r="AB2" s="896"/>
      <c r="AC2" s="896"/>
      <c r="AD2" s="896"/>
      <c r="AE2" s="896"/>
      <c r="AF2" s="896"/>
      <c r="AG2" s="896"/>
      <c r="AH2" s="896"/>
      <c r="AI2" s="897"/>
      <c r="AJ2" s="897"/>
      <c r="AK2" s="897"/>
      <c r="AL2" s="897"/>
      <c r="AM2" s="897"/>
      <c r="AN2" s="897"/>
      <c r="AO2" s="897"/>
      <c r="AP2" s="898"/>
      <c r="AQ2" s="898"/>
      <c r="AR2" s="898"/>
      <c r="AS2" s="898"/>
      <c r="AT2" s="898"/>
      <c r="AU2" s="898"/>
      <c r="AV2" s="898"/>
      <c r="AW2" s="986"/>
      <c r="AX2" s="986"/>
      <c r="AY2" s="986"/>
      <c r="AZ2" s="986"/>
      <c r="BA2" s="986"/>
      <c r="BB2" s="986"/>
      <c r="BC2" s="986"/>
      <c r="BD2" s="987"/>
      <c r="BE2" s="987"/>
      <c r="BF2" s="987"/>
      <c r="BG2" s="987"/>
      <c r="BH2" s="987"/>
      <c r="BI2" s="987"/>
      <c r="BJ2" s="987"/>
      <c r="BK2" s="988"/>
      <c r="BL2" s="988"/>
      <c r="BM2" s="988"/>
      <c r="BN2" s="988"/>
      <c r="BO2" s="988"/>
      <c r="BP2" s="988"/>
      <c r="BQ2" s="988"/>
    </row>
    <row r="3" spans="1:69" ht="15.75" customHeight="1">
      <c r="A3" s="974"/>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6"/>
      <c r="AB3" s="899" t="s">
        <v>1311</v>
      </c>
      <c r="AC3" s="899"/>
      <c r="AD3" s="899"/>
      <c r="AE3" s="899"/>
      <c r="AF3" s="899"/>
      <c r="AG3" s="899"/>
      <c r="AH3" s="899"/>
      <c r="AI3" s="900" t="s">
        <v>1320</v>
      </c>
      <c r="AJ3" s="900"/>
      <c r="AK3" s="900"/>
      <c r="AL3" s="900"/>
      <c r="AM3" s="900"/>
      <c r="AN3" s="900"/>
      <c r="AO3" s="900"/>
      <c r="AP3" s="901" t="s">
        <v>1321</v>
      </c>
      <c r="AQ3" s="901"/>
      <c r="AR3" s="901"/>
      <c r="AS3" s="901"/>
      <c r="AT3" s="901"/>
      <c r="AU3" s="901"/>
      <c r="AV3" s="901"/>
      <c r="AW3" s="989" t="s">
        <v>1322</v>
      </c>
      <c r="AX3" s="989"/>
      <c r="AY3" s="989"/>
      <c r="AZ3" s="989"/>
      <c r="BA3" s="989"/>
      <c r="BB3" s="989"/>
      <c r="BC3" s="989"/>
      <c r="BD3" s="990" t="s">
        <v>1323</v>
      </c>
      <c r="BE3" s="990"/>
      <c r="BF3" s="990"/>
      <c r="BG3" s="990"/>
      <c r="BH3" s="990"/>
      <c r="BI3" s="990"/>
      <c r="BJ3" s="990"/>
      <c r="BK3" s="991" t="s">
        <v>1324</v>
      </c>
      <c r="BL3" s="991"/>
      <c r="BM3" s="991"/>
      <c r="BN3" s="991"/>
      <c r="BO3" s="991"/>
      <c r="BP3" s="991"/>
      <c r="BQ3" s="991"/>
    </row>
    <row r="4" spans="1:69" ht="15.75" customHeight="1">
      <c r="A4" s="974" t="s">
        <v>212</v>
      </c>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6"/>
      <c r="AB4" s="899"/>
      <c r="AC4" s="899"/>
      <c r="AD4" s="899"/>
      <c r="AE4" s="899"/>
      <c r="AF4" s="899"/>
      <c r="AG4" s="899"/>
      <c r="AH4" s="899"/>
      <c r="AI4" s="900"/>
      <c r="AJ4" s="900"/>
      <c r="AK4" s="900"/>
      <c r="AL4" s="900"/>
      <c r="AM4" s="900"/>
      <c r="AN4" s="900"/>
      <c r="AO4" s="900"/>
      <c r="AP4" s="901"/>
      <c r="AQ4" s="901"/>
      <c r="AR4" s="901"/>
      <c r="AS4" s="901"/>
      <c r="AT4" s="901"/>
      <c r="AU4" s="901"/>
      <c r="AV4" s="901"/>
      <c r="AW4" s="989"/>
      <c r="AX4" s="989"/>
      <c r="AY4" s="989"/>
      <c r="AZ4" s="989"/>
      <c r="BA4" s="989"/>
      <c r="BB4" s="989"/>
      <c r="BC4" s="989"/>
      <c r="BD4" s="990"/>
      <c r="BE4" s="990"/>
      <c r="BF4" s="990"/>
      <c r="BG4" s="990"/>
      <c r="BH4" s="990"/>
      <c r="BI4" s="990"/>
      <c r="BJ4" s="990"/>
      <c r="BK4" s="991"/>
      <c r="BL4" s="991"/>
      <c r="BM4" s="991"/>
      <c r="BN4" s="991"/>
      <c r="BO4" s="991"/>
      <c r="BP4" s="991"/>
      <c r="BQ4" s="991"/>
    </row>
    <row r="5" spans="1:69" ht="15.75" customHeight="1" thickBot="1">
      <c r="A5" s="977">
        <v>2014</v>
      </c>
      <c r="B5" s="978"/>
      <c r="C5" s="978"/>
      <c r="D5" s="978"/>
      <c r="E5" s="978"/>
      <c r="F5" s="978"/>
      <c r="G5" s="978"/>
      <c r="H5" s="978"/>
      <c r="I5" s="978"/>
      <c r="J5" s="978"/>
      <c r="K5" s="978"/>
      <c r="L5" s="978"/>
      <c r="M5" s="978"/>
      <c r="N5" s="978"/>
      <c r="O5" s="978"/>
      <c r="P5" s="978"/>
      <c r="Q5" s="978"/>
      <c r="R5" s="978"/>
      <c r="S5" s="978"/>
      <c r="T5" s="978"/>
      <c r="U5" s="978"/>
      <c r="V5" s="978"/>
      <c r="W5" s="978"/>
      <c r="X5" s="978"/>
      <c r="Y5" s="978"/>
      <c r="Z5" s="978"/>
      <c r="AA5" s="979"/>
      <c r="AB5" s="899"/>
      <c r="AC5" s="899"/>
      <c r="AD5" s="899"/>
      <c r="AE5" s="899"/>
      <c r="AF5" s="899"/>
      <c r="AG5" s="899"/>
      <c r="AH5" s="899"/>
      <c r="AI5" s="900"/>
      <c r="AJ5" s="900"/>
      <c r="AK5" s="900"/>
      <c r="AL5" s="900"/>
      <c r="AM5" s="900"/>
      <c r="AN5" s="900"/>
      <c r="AO5" s="900"/>
      <c r="AP5" s="901"/>
      <c r="AQ5" s="901"/>
      <c r="AR5" s="901"/>
      <c r="AS5" s="901"/>
      <c r="AT5" s="901"/>
      <c r="AU5" s="901"/>
      <c r="AV5" s="901"/>
      <c r="AW5" s="989"/>
      <c r="AX5" s="989"/>
      <c r="AY5" s="989"/>
      <c r="AZ5" s="989"/>
      <c r="BA5" s="989"/>
      <c r="BB5" s="989"/>
      <c r="BC5" s="989"/>
      <c r="BD5" s="990"/>
      <c r="BE5" s="990"/>
      <c r="BF5" s="990"/>
      <c r="BG5" s="990"/>
      <c r="BH5" s="990"/>
      <c r="BI5" s="990"/>
      <c r="BJ5" s="990"/>
      <c r="BK5" s="991"/>
      <c r="BL5" s="991"/>
      <c r="BM5" s="991"/>
      <c r="BN5" s="991"/>
      <c r="BO5" s="991"/>
      <c r="BP5" s="991"/>
      <c r="BQ5" s="991"/>
    </row>
    <row r="6" spans="1:69" ht="9" customHeight="1" thickBot="1">
      <c r="A6" s="503"/>
      <c r="B6" s="501"/>
      <c r="C6" s="503"/>
      <c r="D6" s="503"/>
      <c r="E6" s="503"/>
      <c r="F6" s="506"/>
      <c r="G6" s="503"/>
      <c r="H6" s="503"/>
      <c r="I6" s="504"/>
      <c r="J6" s="503"/>
      <c r="K6" s="505"/>
      <c r="L6" s="505"/>
      <c r="M6" s="503"/>
      <c r="N6" s="503"/>
      <c r="O6" s="503"/>
      <c r="P6" s="503"/>
      <c r="Q6" s="503"/>
      <c r="R6" s="503"/>
      <c r="S6" s="503"/>
      <c r="T6" s="503"/>
      <c r="U6" s="503"/>
      <c r="V6" s="503"/>
      <c r="W6" s="503"/>
      <c r="X6" s="503"/>
      <c r="Y6" s="503"/>
      <c r="Z6" s="502"/>
      <c r="AA6" s="503"/>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499"/>
      <c r="BJ6" s="499"/>
      <c r="BK6" s="499"/>
      <c r="BL6" s="499"/>
      <c r="BM6" s="499"/>
      <c r="BN6" s="499"/>
      <c r="BO6" s="499"/>
      <c r="BP6" s="499"/>
      <c r="BQ6" s="499"/>
    </row>
    <row r="7" spans="1:69" s="9" customFormat="1" ht="21" customHeight="1" thickBot="1">
      <c r="A7" s="965" t="s">
        <v>213</v>
      </c>
      <c r="B7" s="966"/>
      <c r="C7" s="967"/>
      <c r="D7" s="980" t="s">
        <v>305</v>
      </c>
      <c r="E7" s="981"/>
      <c r="F7" s="981"/>
      <c r="G7" s="981"/>
      <c r="H7" s="981"/>
      <c r="I7" s="981"/>
      <c r="J7" s="981"/>
      <c r="K7" s="981"/>
      <c r="L7" s="981"/>
      <c r="M7" s="981"/>
      <c r="N7" s="981"/>
      <c r="O7" s="981"/>
      <c r="P7" s="981"/>
      <c r="Q7" s="981"/>
      <c r="R7" s="981"/>
      <c r="S7" s="981"/>
      <c r="T7" s="981"/>
      <c r="U7" s="981"/>
      <c r="V7" s="981"/>
      <c r="W7" s="981"/>
      <c r="X7" s="981"/>
      <c r="Y7" s="981"/>
      <c r="Z7" s="981"/>
      <c r="AA7" s="982"/>
      <c r="AB7" s="992" t="s">
        <v>305</v>
      </c>
      <c r="AC7" s="992"/>
      <c r="AD7" s="992"/>
      <c r="AE7" s="992"/>
      <c r="AF7" s="992"/>
      <c r="AG7" s="992"/>
      <c r="AH7" s="992"/>
      <c r="AI7" s="992" t="s">
        <v>305</v>
      </c>
      <c r="AJ7" s="992"/>
      <c r="AK7" s="992"/>
      <c r="AL7" s="992"/>
      <c r="AM7" s="992"/>
      <c r="AN7" s="992"/>
      <c r="AO7" s="992"/>
      <c r="AP7" s="992" t="s">
        <v>305</v>
      </c>
      <c r="AQ7" s="992"/>
      <c r="AR7" s="992"/>
      <c r="AS7" s="992"/>
      <c r="AT7" s="992"/>
      <c r="AU7" s="992"/>
      <c r="AV7" s="992"/>
      <c r="AW7" s="992" t="s">
        <v>305</v>
      </c>
      <c r="AX7" s="992"/>
      <c r="AY7" s="992"/>
      <c r="AZ7" s="992"/>
      <c r="BA7" s="992"/>
      <c r="BB7" s="992"/>
      <c r="BC7" s="992"/>
      <c r="BD7" s="992" t="s">
        <v>305</v>
      </c>
      <c r="BE7" s="992"/>
      <c r="BF7" s="992"/>
      <c r="BG7" s="992"/>
      <c r="BH7" s="992"/>
      <c r="BI7" s="992"/>
      <c r="BJ7" s="992"/>
      <c r="BK7" s="992" t="s">
        <v>305</v>
      </c>
      <c r="BL7" s="992"/>
      <c r="BM7" s="992"/>
      <c r="BN7" s="992"/>
      <c r="BO7" s="992"/>
      <c r="BP7" s="992"/>
      <c r="BQ7" s="992"/>
    </row>
    <row r="8" spans="1:69" s="9" customFormat="1" ht="9" customHeight="1" thickBot="1">
      <c r="A8" s="503"/>
      <c r="B8" s="501"/>
      <c r="C8" s="503"/>
      <c r="D8" s="503"/>
      <c r="E8" s="503"/>
      <c r="F8" s="506"/>
      <c r="G8" s="503"/>
      <c r="H8" s="503"/>
      <c r="I8" s="504"/>
      <c r="J8" s="503"/>
      <c r="K8" s="505"/>
      <c r="L8" s="505"/>
      <c r="M8" s="503"/>
      <c r="N8" s="503"/>
      <c r="O8" s="503"/>
      <c r="P8" s="503"/>
      <c r="Q8" s="503"/>
      <c r="R8" s="503"/>
      <c r="S8" s="503"/>
      <c r="T8" s="503"/>
      <c r="U8" s="503"/>
      <c r="V8" s="503"/>
      <c r="W8" s="503"/>
      <c r="X8" s="503"/>
      <c r="Y8" s="503"/>
      <c r="Z8" s="502"/>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03"/>
      <c r="BP8" s="503"/>
      <c r="BQ8" s="503"/>
    </row>
    <row r="9" spans="1:69" s="9" customFormat="1" ht="21" customHeight="1" thickBot="1">
      <c r="A9" s="968" t="s">
        <v>306</v>
      </c>
      <c r="B9" s="969"/>
      <c r="C9" s="970"/>
      <c r="D9" s="983" t="s">
        <v>307</v>
      </c>
      <c r="E9" s="984"/>
      <c r="F9" s="984"/>
      <c r="G9" s="984"/>
      <c r="H9" s="984"/>
      <c r="I9" s="984"/>
      <c r="J9" s="984"/>
      <c r="K9" s="984"/>
      <c r="L9" s="984"/>
      <c r="M9" s="984"/>
      <c r="N9" s="984"/>
      <c r="O9" s="984"/>
      <c r="P9" s="984"/>
      <c r="Q9" s="984"/>
      <c r="R9" s="984"/>
      <c r="S9" s="984"/>
      <c r="T9" s="984"/>
      <c r="U9" s="984"/>
      <c r="V9" s="984"/>
      <c r="W9" s="984"/>
      <c r="X9" s="984"/>
      <c r="Y9" s="984"/>
      <c r="Z9" s="984"/>
      <c r="AA9" s="985"/>
      <c r="AB9" s="889" t="s">
        <v>307</v>
      </c>
      <c r="AC9" s="889"/>
      <c r="AD9" s="889"/>
      <c r="AE9" s="889"/>
      <c r="AF9" s="889"/>
      <c r="AG9" s="889"/>
      <c r="AH9" s="889"/>
      <c r="AI9" s="889" t="s">
        <v>307</v>
      </c>
      <c r="AJ9" s="889"/>
      <c r="AK9" s="889"/>
      <c r="AL9" s="889"/>
      <c r="AM9" s="889"/>
      <c r="AN9" s="889"/>
      <c r="AO9" s="889"/>
      <c r="AP9" s="889" t="s">
        <v>307</v>
      </c>
      <c r="AQ9" s="889"/>
      <c r="AR9" s="889"/>
      <c r="AS9" s="889"/>
      <c r="AT9" s="889"/>
      <c r="AU9" s="889"/>
      <c r="AV9" s="889"/>
      <c r="AW9" s="889" t="s">
        <v>307</v>
      </c>
      <c r="AX9" s="889"/>
      <c r="AY9" s="889"/>
      <c r="AZ9" s="889"/>
      <c r="BA9" s="889"/>
      <c r="BB9" s="889"/>
      <c r="BC9" s="889"/>
      <c r="BD9" s="889" t="s">
        <v>307</v>
      </c>
      <c r="BE9" s="889"/>
      <c r="BF9" s="889"/>
      <c r="BG9" s="889"/>
      <c r="BH9" s="889"/>
      <c r="BI9" s="889"/>
      <c r="BJ9" s="889"/>
      <c r="BK9" s="889" t="s">
        <v>307</v>
      </c>
      <c r="BL9" s="889"/>
      <c r="BM9" s="889"/>
      <c r="BN9" s="889"/>
      <c r="BO9" s="889"/>
      <c r="BP9" s="889"/>
      <c r="BQ9" s="889"/>
    </row>
    <row r="10" spans="1:69" s="9" customFormat="1" ht="9" customHeight="1" thickBot="1">
      <c r="A10" s="535"/>
      <c r="B10" s="536"/>
      <c r="C10" s="535"/>
      <c r="D10" s="535"/>
      <c r="E10" s="535"/>
      <c r="F10" s="756"/>
      <c r="G10" s="535"/>
      <c r="H10" s="535"/>
      <c r="I10" s="757"/>
      <c r="J10" s="535"/>
      <c r="K10" s="758"/>
      <c r="L10" s="758"/>
      <c r="M10" s="535"/>
      <c r="N10" s="535"/>
      <c r="O10" s="535"/>
      <c r="P10" s="535"/>
      <c r="Q10" s="535"/>
      <c r="R10" s="535"/>
      <c r="S10" s="535"/>
      <c r="T10" s="535"/>
      <c r="U10" s="535"/>
      <c r="V10" s="535"/>
      <c r="W10" s="535"/>
      <c r="X10" s="535"/>
      <c r="Y10" s="535"/>
      <c r="Z10" s="772"/>
      <c r="AA10" s="535"/>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503"/>
      <c r="BD10" s="503"/>
      <c r="BE10" s="503"/>
      <c r="BF10" s="503"/>
      <c r="BG10" s="503"/>
      <c r="BH10" s="503"/>
      <c r="BI10" s="503"/>
      <c r="BJ10" s="503"/>
      <c r="BK10" s="503"/>
      <c r="BL10" s="503"/>
      <c r="BM10" s="503"/>
      <c r="BN10" s="503"/>
      <c r="BO10" s="503"/>
      <c r="BP10" s="503"/>
      <c r="BQ10" s="503"/>
    </row>
    <row r="11" spans="1:69" s="4" customFormat="1" ht="51.75" thickBot="1">
      <c r="A11" s="537" t="s">
        <v>2</v>
      </c>
      <c r="B11" s="538" t="s">
        <v>181</v>
      </c>
      <c r="C11" s="537" t="s">
        <v>182</v>
      </c>
      <c r="D11" s="539" t="s">
        <v>183</v>
      </c>
      <c r="E11" s="540" t="s">
        <v>8</v>
      </c>
      <c r="F11" s="541" t="s">
        <v>9</v>
      </c>
      <c r="G11" s="542" t="s">
        <v>10</v>
      </c>
      <c r="H11" s="542" t="s">
        <v>11</v>
      </c>
      <c r="I11" s="543" t="s">
        <v>12</v>
      </c>
      <c r="J11" s="542" t="s">
        <v>185</v>
      </c>
      <c r="K11" s="542" t="s">
        <v>217</v>
      </c>
      <c r="L11" s="542" t="s">
        <v>13</v>
      </c>
      <c r="M11" s="542" t="s">
        <v>169</v>
      </c>
      <c r="N11" s="542" t="s">
        <v>170</v>
      </c>
      <c r="O11" s="542" t="s">
        <v>171</v>
      </c>
      <c r="P11" s="542" t="s">
        <v>172</v>
      </c>
      <c r="Q11" s="542" t="s">
        <v>173</v>
      </c>
      <c r="R11" s="542" t="s">
        <v>174</v>
      </c>
      <c r="S11" s="542" t="s">
        <v>180</v>
      </c>
      <c r="T11" s="542" t="s">
        <v>175</v>
      </c>
      <c r="U11" s="542" t="s">
        <v>176</v>
      </c>
      <c r="V11" s="542" t="s">
        <v>177</v>
      </c>
      <c r="W11" s="542" t="s">
        <v>178</v>
      </c>
      <c r="X11" s="542" t="s">
        <v>179</v>
      </c>
      <c r="Y11" s="542" t="s">
        <v>218</v>
      </c>
      <c r="Z11" s="542" t="s">
        <v>14</v>
      </c>
      <c r="AA11" s="544" t="s">
        <v>15</v>
      </c>
      <c r="AB11" s="509" t="s">
        <v>1309</v>
      </c>
      <c r="AC11" s="509" t="s">
        <v>1310</v>
      </c>
      <c r="AD11" s="509" t="s">
        <v>481</v>
      </c>
      <c r="AE11" s="509" t="s">
        <v>1405</v>
      </c>
      <c r="AF11" s="509" t="s">
        <v>1406</v>
      </c>
      <c r="AG11" s="509" t="s">
        <v>482</v>
      </c>
      <c r="AH11" s="509" t="s">
        <v>483</v>
      </c>
      <c r="AI11" s="510" t="s">
        <v>1312</v>
      </c>
      <c r="AJ11" s="510" t="s">
        <v>1313</v>
      </c>
      <c r="AK11" s="510" t="s">
        <v>481</v>
      </c>
      <c r="AL11" s="510" t="s">
        <v>1405</v>
      </c>
      <c r="AM11" s="510" t="s">
        <v>1406</v>
      </c>
      <c r="AN11" s="510" t="s">
        <v>482</v>
      </c>
      <c r="AO11" s="510" t="s">
        <v>483</v>
      </c>
      <c r="AP11" s="511" t="s">
        <v>1314</v>
      </c>
      <c r="AQ11" s="511" t="s">
        <v>1315</v>
      </c>
      <c r="AR11" s="511" t="s">
        <v>481</v>
      </c>
      <c r="AS11" s="511" t="s">
        <v>1405</v>
      </c>
      <c r="AT11" s="511" t="s">
        <v>1406</v>
      </c>
      <c r="AU11" s="511" t="s">
        <v>482</v>
      </c>
      <c r="AV11" s="511" t="s">
        <v>483</v>
      </c>
      <c r="AW11" s="512" t="s">
        <v>1316</v>
      </c>
      <c r="AX11" s="512" t="s">
        <v>1317</v>
      </c>
      <c r="AY11" s="512" t="s">
        <v>481</v>
      </c>
      <c r="AZ11" s="512" t="s">
        <v>1405</v>
      </c>
      <c r="BA11" s="512" t="s">
        <v>1406</v>
      </c>
      <c r="BB11" s="512" t="s">
        <v>482</v>
      </c>
      <c r="BC11" s="512" t="s">
        <v>483</v>
      </c>
      <c r="BD11" s="513" t="s">
        <v>1319</v>
      </c>
      <c r="BE11" s="513" t="s">
        <v>1318</v>
      </c>
      <c r="BF11" s="513" t="s">
        <v>481</v>
      </c>
      <c r="BG11" s="513" t="s">
        <v>1405</v>
      </c>
      <c r="BH11" s="513" t="s">
        <v>1406</v>
      </c>
      <c r="BI11" s="513" t="s">
        <v>482</v>
      </c>
      <c r="BJ11" s="513" t="s">
        <v>483</v>
      </c>
      <c r="BK11" s="514" t="s">
        <v>1307</v>
      </c>
      <c r="BL11" s="514" t="s">
        <v>1308</v>
      </c>
      <c r="BM11" s="514" t="s">
        <v>481</v>
      </c>
      <c r="BN11" s="514" t="s">
        <v>1405</v>
      </c>
      <c r="BO11" s="514" t="s">
        <v>1406</v>
      </c>
      <c r="BP11" s="514" t="s">
        <v>482</v>
      </c>
      <c r="BQ11" s="514" t="s">
        <v>483</v>
      </c>
    </row>
    <row r="12" spans="1:69" s="48" customFormat="1" ht="76.5" customHeight="1" thickBot="1">
      <c r="A12" s="946">
        <v>1</v>
      </c>
      <c r="B12" s="935" t="s">
        <v>308</v>
      </c>
      <c r="C12" s="949" t="s">
        <v>309</v>
      </c>
      <c r="D12" s="706" t="s">
        <v>1221</v>
      </c>
      <c r="E12" s="773" t="s">
        <v>36</v>
      </c>
      <c r="F12" s="545">
        <v>1</v>
      </c>
      <c r="G12" s="691" t="s">
        <v>310</v>
      </c>
      <c r="H12" s="546" t="s">
        <v>1805</v>
      </c>
      <c r="I12" s="691"/>
      <c r="J12" s="691"/>
      <c r="K12" s="547">
        <v>41640</v>
      </c>
      <c r="L12" s="547">
        <v>42004</v>
      </c>
      <c r="M12" s="548"/>
      <c r="N12" s="548"/>
      <c r="O12" s="548"/>
      <c r="P12" s="548"/>
      <c r="Q12" s="548"/>
      <c r="R12" s="549"/>
      <c r="S12" s="549"/>
      <c r="T12" s="548"/>
      <c r="U12" s="549"/>
      <c r="V12" s="549"/>
      <c r="W12" s="549"/>
      <c r="X12" s="549">
        <v>1</v>
      </c>
      <c r="Y12" s="550">
        <v>1</v>
      </c>
      <c r="Z12" s="774">
        <v>150000000</v>
      </c>
      <c r="AA12" s="775"/>
      <c r="AB12" s="531"/>
      <c r="AC12" s="531" t="s">
        <v>1222</v>
      </c>
      <c r="AD12" s="868">
        <v>0.3</v>
      </c>
      <c r="AE12" s="531"/>
      <c r="AF12" s="868"/>
      <c r="AG12" s="531" t="s">
        <v>1806</v>
      </c>
      <c r="AH12" s="531" t="s">
        <v>1807</v>
      </c>
      <c r="AI12" s="521"/>
      <c r="AJ12" s="521"/>
      <c r="AK12" s="487">
        <v>0.35</v>
      </c>
      <c r="AL12" s="532"/>
      <c r="AM12" s="487"/>
      <c r="AN12" s="532" t="s">
        <v>2034</v>
      </c>
      <c r="AO12" s="532"/>
      <c r="AP12" s="516"/>
      <c r="AQ12" s="516"/>
      <c r="AR12" s="516"/>
      <c r="AS12" s="516"/>
      <c r="AT12" s="516"/>
      <c r="AU12" s="516"/>
      <c r="AV12" s="516"/>
      <c r="AW12" s="517"/>
      <c r="AX12" s="517"/>
      <c r="AY12" s="517"/>
      <c r="AZ12" s="517"/>
      <c r="BA12" s="517"/>
      <c r="BB12" s="517"/>
      <c r="BC12" s="517"/>
      <c r="BD12" s="518"/>
      <c r="BE12" s="518"/>
      <c r="BF12" s="518"/>
      <c r="BG12" s="518"/>
      <c r="BH12" s="518"/>
      <c r="BI12" s="518"/>
      <c r="BJ12" s="518"/>
      <c r="BK12" s="519"/>
      <c r="BL12" s="519"/>
      <c r="BM12" s="519"/>
      <c r="BN12" s="519"/>
      <c r="BO12" s="519"/>
      <c r="BP12" s="519"/>
      <c r="BQ12" s="519"/>
    </row>
    <row r="13" spans="1:69" s="48" customFormat="1" ht="51.75" thickBot="1">
      <c r="A13" s="947"/>
      <c r="B13" s="936"/>
      <c r="C13" s="950"/>
      <c r="D13" s="749" t="s">
        <v>1223</v>
      </c>
      <c r="E13" s="776" t="s">
        <v>312</v>
      </c>
      <c r="F13" s="551">
        <v>2</v>
      </c>
      <c r="G13" s="712" t="s">
        <v>313</v>
      </c>
      <c r="H13" s="546" t="s">
        <v>1808</v>
      </c>
      <c r="I13" s="712"/>
      <c r="J13" s="712" t="s">
        <v>314</v>
      </c>
      <c r="K13" s="552">
        <v>41699</v>
      </c>
      <c r="L13" s="552">
        <v>42004</v>
      </c>
      <c r="M13" s="553"/>
      <c r="N13" s="553"/>
      <c r="O13" s="553"/>
      <c r="P13" s="553"/>
      <c r="Q13" s="553"/>
      <c r="R13" s="554">
        <v>1</v>
      </c>
      <c r="S13" s="554"/>
      <c r="T13" s="553"/>
      <c r="U13" s="554"/>
      <c r="V13" s="554"/>
      <c r="W13" s="554"/>
      <c r="X13" s="554">
        <v>1</v>
      </c>
      <c r="Y13" s="555">
        <v>2</v>
      </c>
      <c r="Z13" s="712"/>
      <c r="AA13" s="777"/>
      <c r="AB13" s="531"/>
      <c r="AC13" s="531"/>
      <c r="AD13" s="868">
        <v>0</v>
      </c>
      <c r="AE13" s="531"/>
      <c r="AF13" s="868"/>
      <c r="AG13" s="531"/>
      <c r="AH13" s="531"/>
      <c r="AI13" s="521"/>
      <c r="AJ13" s="521"/>
      <c r="AK13" s="532"/>
      <c r="AL13" s="532"/>
      <c r="AM13" s="532"/>
      <c r="AN13" s="532"/>
      <c r="AO13" s="532"/>
      <c r="AP13" s="516"/>
      <c r="AQ13" s="516"/>
      <c r="AR13" s="516"/>
      <c r="AS13" s="516"/>
      <c r="AT13" s="516"/>
      <c r="AU13" s="516"/>
      <c r="AV13" s="516"/>
      <c r="AW13" s="517"/>
      <c r="AX13" s="517"/>
      <c r="AY13" s="517"/>
      <c r="AZ13" s="517"/>
      <c r="BA13" s="517"/>
      <c r="BB13" s="517"/>
      <c r="BC13" s="517"/>
      <c r="BD13" s="518"/>
      <c r="BE13" s="518"/>
      <c r="BF13" s="518"/>
      <c r="BG13" s="518"/>
      <c r="BH13" s="518"/>
      <c r="BI13" s="518"/>
      <c r="BJ13" s="518"/>
      <c r="BK13" s="519"/>
      <c r="BL13" s="519"/>
      <c r="BM13" s="519"/>
      <c r="BN13" s="519"/>
      <c r="BO13" s="519"/>
      <c r="BP13" s="519"/>
      <c r="BQ13" s="519"/>
    </row>
    <row r="14" spans="1:69" s="48" customFormat="1" ht="51.75" thickBot="1">
      <c r="A14" s="947"/>
      <c r="B14" s="936"/>
      <c r="C14" s="950"/>
      <c r="D14" s="778" t="s">
        <v>324</v>
      </c>
      <c r="E14" s="556" t="s">
        <v>325</v>
      </c>
      <c r="F14" s="557">
        <v>1</v>
      </c>
      <c r="G14" s="558" t="s">
        <v>326</v>
      </c>
      <c r="H14" s="546" t="s">
        <v>1805</v>
      </c>
      <c r="I14" s="779"/>
      <c r="J14" s="557" t="s">
        <v>311</v>
      </c>
      <c r="K14" s="559">
        <v>41640</v>
      </c>
      <c r="L14" s="559">
        <v>42004</v>
      </c>
      <c r="M14" s="560"/>
      <c r="N14" s="560"/>
      <c r="O14" s="560"/>
      <c r="P14" s="560"/>
      <c r="Q14" s="560"/>
      <c r="R14" s="560"/>
      <c r="S14" s="560"/>
      <c r="T14" s="561"/>
      <c r="U14" s="562"/>
      <c r="V14" s="563"/>
      <c r="W14" s="563">
        <v>1</v>
      </c>
      <c r="X14" s="563"/>
      <c r="Y14" s="564">
        <v>1</v>
      </c>
      <c r="Z14" s="774">
        <v>150000000</v>
      </c>
      <c r="AA14" s="780"/>
      <c r="AB14" s="531"/>
      <c r="AC14" s="531"/>
      <c r="AD14" s="868">
        <v>0.1</v>
      </c>
      <c r="AE14" s="531"/>
      <c r="AF14" s="868"/>
      <c r="AG14" s="531" t="s">
        <v>1809</v>
      </c>
      <c r="AH14" s="531"/>
      <c r="AI14" s="521"/>
      <c r="AJ14" s="521"/>
      <c r="AK14" s="487">
        <v>0.15</v>
      </c>
      <c r="AL14" s="532"/>
      <c r="AM14" s="487"/>
      <c r="AN14" s="532" t="s">
        <v>2035</v>
      </c>
      <c r="AO14" s="532"/>
      <c r="AP14" s="516"/>
      <c r="AQ14" s="516"/>
      <c r="AR14" s="516"/>
      <c r="AS14" s="516"/>
      <c r="AT14" s="516"/>
      <c r="AU14" s="516"/>
      <c r="AV14" s="516"/>
      <c r="AW14" s="517"/>
      <c r="AX14" s="517"/>
      <c r="AY14" s="517"/>
      <c r="AZ14" s="517"/>
      <c r="BA14" s="517"/>
      <c r="BB14" s="517"/>
      <c r="BC14" s="517"/>
      <c r="BD14" s="518"/>
      <c r="BE14" s="518"/>
      <c r="BF14" s="518"/>
      <c r="BG14" s="518"/>
      <c r="BH14" s="518"/>
      <c r="BI14" s="518"/>
      <c r="BJ14" s="518"/>
      <c r="BK14" s="519"/>
      <c r="BL14" s="519"/>
      <c r="BM14" s="519"/>
      <c r="BN14" s="519"/>
      <c r="BO14" s="519"/>
      <c r="BP14" s="519"/>
      <c r="BQ14" s="519"/>
    </row>
    <row r="15" spans="1:69" s="48" customFormat="1" ht="39" thickBot="1">
      <c r="A15" s="948"/>
      <c r="B15" s="937"/>
      <c r="C15" s="951"/>
      <c r="D15" s="781" t="s">
        <v>327</v>
      </c>
      <c r="E15" s="565" t="s">
        <v>325</v>
      </c>
      <c r="F15" s="545">
        <v>1</v>
      </c>
      <c r="G15" s="566" t="s">
        <v>326</v>
      </c>
      <c r="H15" s="567" t="s">
        <v>1410</v>
      </c>
      <c r="I15" s="691"/>
      <c r="J15" s="545" t="s">
        <v>311</v>
      </c>
      <c r="K15" s="547">
        <v>41640</v>
      </c>
      <c r="L15" s="547">
        <v>42004</v>
      </c>
      <c r="M15" s="568"/>
      <c r="N15" s="568"/>
      <c r="O15" s="568"/>
      <c r="P15" s="568"/>
      <c r="Q15" s="568"/>
      <c r="R15" s="568"/>
      <c r="S15" s="568"/>
      <c r="T15" s="569"/>
      <c r="U15" s="570"/>
      <c r="V15" s="549"/>
      <c r="W15" s="549">
        <v>1</v>
      </c>
      <c r="X15" s="549"/>
      <c r="Y15" s="571">
        <v>1</v>
      </c>
      <c r="Z15" s="670"/>
      <c r="AA15" s="782"/>
      <c r="AB15" s="531"/>
      <c r="AC15" s="531"/>
      <c r="AD15" s="868">
        <v>0.1</v>
      </c>
      <c r="AE15" s="531"/>
      <c r="AF15" s="868"/>
      <c r="AG15" s="531" t="s">
        <v>1810</v>
      </c>
      <c r="AH15" s="531"/>
      <c r="AI15" s="521"/>
      <c r="AJ15" s="521"/>
      <c r="AK15" s="487">
        <v>0.4</v>
      </c>
      <c r="AL15" s="532"/>
      <c r="AM15" s="487"/>
      <c r="AN15" s="532" t="s">
        <v>2036</v>
      </c>
      <c r="AO15" s="532"/>
      <c r="AP15" s="516"/>
      <c r="AQ15" s="516"/>
      <c r="AR15" s="516"/>
      <c r="AS15" s="516"/>
      <c r="AT15" s="516"/>
      <c r="AU15" s="516"/>
      <c r="AV15" s="516"/>
      <c r="AW15" s="517"/>
      <c r="AX15" s="517"/>
      <c r="AY15" s="517"/>
      <c r="AZ15" s="517"/>
      <c r="BA15" s="517"/>
      <c r="BB15" s="517"/>
      <c r="BC15" s="517"/>
      <c r="BD15" s="518"/>
      <c r="BE15" s="518"/>
      <c r="BF15" s="518"/>
      <c r="BG15" s="518"/>
      <c r="BH15" s="518"/>
      <c r="BI15" s="518"/>
      <c r="BJ15" s="518"/>
      <c r="BK15" s="519"/>
      <c r="BL15" s="519"/>
      <c r="BM15" s="519"/>
      <c r="BN15" s="519"/>
      <c r="BO15" s="519"/>
      <c r="BP15" s="519"/>
      <c r="BQ15" s="519"/>
    </row>
    <row r="16" spans="1:69" s="38" customFormat="1" ht="20.25" customHeight="1" thickBot="1">
      <c r="A16" s="892" t="s">
        <v>315</v>
      </c>
      <c r="B16" s="893"/>
      <c r="C16" s="893"/>
      <c r="D16" s="893"/>
      <c r="E16" s="746"/>
      <c r="F16" s="746"/>
      <c r="G16" s="746"/>
      <c r="H16" s="872"/>
      <c r="I16" s="746"/>
      <c r="J16" s="746"/>
      <c r="K16" s="746"/>
      <c r="L16" s="746"/>
      <c r="M16" s="746"/>
      <c r="N16" s="746"/>
      <c r="O16" s="746"/>
      <c r="P16" s="746"/>
      <c r="Q16" s="746"/>
      <c r="R16" s="746"/>
      <c r="S16" s="746"/>
      <c r="T16" s="746"/>
      <c r="U16" s="746"/>
      <c r="V16" s="746"/>
      <c r="W16" s="746"/>
      <c r="X16" s="746"/>
      <c r="Y16" s="746"/>
      <c r="Z16" s="783">
        <v>300000000</v>
      </c>
      <c r="AA16" s="784"/>
      <c r="AB16" s="533"/>
      <c r="AC16" s="533"/>
      <c r="AD16" s="533"/>
      <c r="AE16" s="533"/>
      <c r="AF16" s="533"/>
      <c r="AG16" s="533"/>
      <c r="AH16" s="533"/>
      <c r="AI16" s="533"/>
      <c r="AJ16" s="533"/>
      <c r="AK16" s="441"/>
      <c r="AL16" s="441"/>
      <c r="AM16" s="441"/>
      <c r="AN16" s="441"/>
      <c r="AO16" s="441"/>
      <c r="AP16" s="533"/>
      <c r="AQ16" s="533"/>
      <c r="AR16" s="533"/>
      <c r="AS16" s="533"/>
      <c r="AT16" s="533"/>
      <c r="AU16" s="533"/>
      <c r="AV16" s="533"/>
      <c r="AW16" s="533"/>
      <c r="AX16" s="533"/>
      <c r="AY16" s="533"/>
      <c r="AZ16" s="533"/>
      <c r="BA16" s="533"/>
      <c r="BB16" s="533"/>
      <c r="BC16" s="533"/>
      <c r="BD16" s="533"/>
      <c r="BE16" s="533"/>
      <c r="BF16" s="533"/>
      <c r="BG16" s="533"/>
      <c r="BH16" s="533"/>
      <c r="BI16" s="533"/>
      <c r="BJ16" s="533"/>
      <c r="BK16" s="533"/>
      <c r="BL16" s="533"/>
      <c r="BM16" s="533"/>
      <c r="BN16" s="533"/>
      <c r="BO16" s="533"/>
      <c r="BP16" s="533"/>
      <c r="BQ16" s="533"/>
    </row>
    <row r="17" spans="1:69" s="48" customFormat="1" ht="51.75" customHeight="1" thickBot="1">
      <c r="A17" s="936">
        <v>2</v>
      </c>
      <c r="B17" s="952" t="s">
        <v>316</v>
      </c>
      <c r="C17" s="954" t="s">
        <v>317</v>
      </c>
      <c r="D17" s="785" t="s">
        <v>318</v>
      </c>
      <c r="E17" s="572" t="s">
        <v>127</v>
      </c>
      <c r="F17" s="573">
        <v>2</v>
      </c>
      <c r="G17" s="873" t="s">
        <v>163</v>
      </c>
      <c r="H17" s="879" t="s">
        <v>1811</v>
      </c>
      <c r="I17" s="876"/>
      <c r="J17" s="573" t="s">
        <v>1224</v>
      </c>
      <c r="K17" s="575">
        <v>41791</v>
      </c>
      <c r="L17" s="575">
        <v>42004</v>
      </c>
      <c r="M17" s="576"/>
      <c r="N17" s="577"/>
      <c r="O17" s="577"/>
      <c r="P17" s="577"/>
      <c r="Q17" s="577"/>
      <c r="R17" s="577">
        <v>1</v>
      </c>
      <c r="S17" s="577"/>
      <c r="T17" s="578"/>
      <c r="U17" s="579"/>
      <c r="V17" s="580"/>
      <c r="W17" s="580"/>
      <c r="X17" s="580">
        <v>1</v>
      </c>
      <c r="Y17" s="581">
        <v>2</v>
      </c>
      <c r="Z17" s="687"/>
      <c r="AA17" s="786"/>
      <c r="AB17" s="531"/>
      <c r="AC17" s="531"/>
      <c r="AD17" s="868">
        <v>0.5</v>
      </c>
      <c r="AE17" s="531"/>
      <c r="AF17" s="868"/>
      <c r="AG17" s="531" t="s">
        <v>1812</v>
      </c>
      <c r="AH17" s="531"/>
      <c r="AI17" s="521"/>
      <c r="AJ17" s="521"/>
      <c r="AK17" s="487">
        <v>1</v>
      </c>
      <c r="AL17" s="532"/>
      <c r="AM17" s="487"/>
      <c r="AN17" s="532" t="s">
        <v>2037</v>
      </c>
      <c r="AO17" s="532"/>
      <c r="AP17" s="516"/>
      <c r="AQ17" s="516"/>
      <c r="AR17" s="516"/>
      <c r="AS17" s="516"/>
      <c r="AT17" s="516"/>
      <c r="AU17" s="516"/>
      <c r="AV17" s="516"/>
      <c r="AW17" s="517"/>
      <c r="AX17" s="517"/>
      <c r="AY17" s="517"/>
      <c r="AZ17" s="517"/>
      <c r="BA17" s="517"/>
      <c r="BB17" s="517"/>
      <c r="BC17" s="517"/>
      <c r="BD17" s="518"/>
      <c r="BE17" s="518"/>
      <c r="BF17" s="518"/>
      <c r="BG17" s="518"/>
      <c r="BH17" s="518"/>
      <c r="BI17" s="518"/>
      <c r="BJ17" s="518"/>
      <c r="BK17" s="519"/>
      <c r="BL17" s="519"/>
      <c r="BM17" s="519"/>
      <c r="BN17" s="519"/>
      <c r="BO17" s="519"/>
      <c r="BP17" s="519"/>
      <c r="BQ17" s="519"/>
    </row>
    <row r="18" spans="1:69" s="48" customFormat="1" ht="51.75" thickBot="1">
      <c r="A18" s="936"/>
      <c r="B18" s="952"/>
      <c r="C18" s="955"/>
      <c r="D18" s="787" t="s">
        <v>319</v>
      </c>
      <c r="E18" s="582" t="s">
        <v>127</v>
      </c>
      <c r="F18" s="583">
        <v>12</v>
      </c>
      <c r="G18" s="874" t="s">
        <v>163</v>
      </c>
      <c r="H18" s="879" t="s">
        <v>1811</v>
      </c>
      <c r="I18" s="877"/>
      <c r="J18" s="583" t="s">
        <v>241</v>
      </c>
      <c r="K18" s="547">
        <v>41640</v>
      </c>
      <c r="L18" s="547">
        <v>42004</v>
      </c>
      <c r="M18" s="584">
        <v>1</v>
      </c>
      <c r="N18" s="568">
        <v>1</v>
      </c>
      <c r="O18" s="568">
        <v>1</v>
      </c>
      <c r="P18" s="568">
        <v>1</v>
      </c>
      <c r="Q18" s="568">
        <v>1</v>
      </c>
      <c r="R18" s="568">
        <v>1</v>
      </c>
      <c r="S18" s="568">
        <v>1</v>
      </c>
      <c r="T18" s="569">
        <v>1</v>
      </c>
      <c r="U18" s="570">
        <v>1</v>
      </c>
      <c r="V18" s="549">
        <v>1</v>
      </c>
      <c r="W18" s="549">
        <v>1</v>
      </c>
      <c r="X18" s="585">
        <v>1</v>
      </c>
      <c r="Y18" s="586">
        <v>12</v>
      </c>
      <c r="Z18" s="691"/>
      <c r="AA18" s="789"/>
      <c r="AB18" s="531"/>
      <c r="AC18" s="531"/>
      <c r="AD18" s="868">
        <v>0.166</v>
      </c>
      <c r="AE18" s="531"/>
      <c r="AF18" s="868"/>
      <c r="AG18" s="531" t="s">
        <v>1813</v>
      </c>
      <c r="AH18" s="531"/>
      <c r="AI18" s="521"/>
      <c r="AJ18" s="521"/>
      <c r="AK18" s="487">
        <v>0.34</v>
      </c>
      <c r="AL18" s="532"/>
      <c r="AM18" s="487"/>
      <c r="AN18" s="532" t="s">
        <v>2038</v>
      </c>
      <c r="AO18" s="532"/>
      <c r="AP18" s="516"/>
      <c r="AQ18" s="516"/>
      <c r="AR18" s="516"/>
      <c r="AS18" s="516"/>
      <c r="AT18" s="516"/>
      <c r="AU18" s="516"/>
      <c r="AV18" s="516"/>
      <c r="AW18" s="517"/>
      <c r="AX18" s="517"/>
      <c r="AY18" s="517"/>
      <c r="AZ18" s="517"/>
      <c r="BA18" s="517"/>
      <c r="BB18" s="517"/>
      <c r="BC18" s="517"/>
      <c r="BD18" s="518"/>
      <c r="BE18" s="518"/>
      <c r="BF18" s="518"/>
      <c r="BG18" s="518"/>
      <c r="BH18" s="518"/>
      <c r="BI18" s="518"/>
      <c r="BJ18" s="518"/>
      <c r="BK18" s="519"/>
      <c r="BL18" s="519"/>
      <c r="BM18" s="519"/>
      <c r="BN18" s="519"/>
      <c r="BO18" s="519"/>
      <c r="BP18" s="519"/>
      <c r="BQ18" s="519"/>
    </row>
    <row r="19" spans="1:69" s="48" customFormat="1" ht="64.5" thickBot="1">
      <c r="A19" s="936"/>
      <c r="B19" s="952"/>
      <c r="C19" s="956"/>
      <c r="D19" s="790" t="s">
        <v>1225</v>
      </c>
      <c r="E19" s="587" t="s">
        <v>155</v>
      </c>
      <c r="F19" s="588">
        <v>2</v>
      </c>
      <c r="G19" s="875" t="s">
        <v>320</v>
      </c>
      <c r="H19" s="879" t="s">
        <v>2067</v>
      </c>
      <c r="I19" s="587"/>
      <c r="J19" s="791" t="s">
        <v>312</v>
      </c>
      <c r="K19" s="552">
        <v>41791</v>
      </c>
      <c r="L19" s="552">
        <v>42004</v>
      </c>
      <c r="M19" s="589"/>
      <c r="N19" s="590"/>
      <c r="O19" s="590"/>
      <c r="P19" s="590"/>
      <c r="Q19" s="590"/>
      <c r="R19" s="590">
        <v>1</v>
      </c>
      <c r="S19" s="590"/>
      <c r="T19" s="591"/>
      <c r="U19" s="592"/>
      <c r="V19" s="554"/>
      <c r="W19" s="554"/>
      <c r="X19" s="554">
        <v>1</v>
      </c>
      <c r="Y19" s="593">
        <v>2</v>
      </c>
      <c r="Z19" s="792"/>
      <c r="AA19" s="777"/>
      <c r="AB19" s="531"/>
      <c r="AC19" s="531"/>
      <c r="AD19" s="531">
        <v>0</v>
      </c>
      <c r="AE19" s="531"/>
      <c r="AF19" s="531"/>
      <c r="AG19" s="531" t="s">
        <v>2039</v>
      </c>
      <c r="AH19" s="531"/>
      <c r="AI19" s="521"/>
      <c r="AJ19" s="521"/>
      <c r="AK19" s="532"/>
      <c r="AL19" s="532"/>
      <c r="AM19" s="532"/>
      <c r="AN19" s="532" t="s">
        <v>2039</v>
      </c>
      <c r="AO19" s="532"/>
      <c r="AP19" s="516"/>
      <c r="AQ19" s="516"/>
      <c r="AR19" s="516"/>
      <c r="AS19" s="516"/>
      <c r="AT19" s="516"/>
      <c r="AU19" s="516"/>
      <c r="AV19" s="516"/>
      <c r="AW19" s="517"/>
      <c r="AX19" s="517"/>
      <c r="AY19" s="517"/>
      <c r="AZ19" s="517"/>
      <c r="BA19" s="517"/>
      <c r="BB19" s="517"/>
      <c r="BC19" s="517"/>
      <c r="BD19" s="518"/>
      <c r="BE19" s="518"/>
      <c r="BF19" s="518"/>
      <c r="BG19" s="518"/>
      <c r="BH19" s="518"/>
      <c r="BI19" s="518"/>
      <c r="BJ19" s="518"/>
      <c r="BK19" s="519"/>
      <c r="BL19" s="519"/>
      <c r="BM19" s="519"/>
      <c r="BN19" s="519"/>
      <c r="BO19" s="519"/>
      <c r="BP19" s="519"/>
      <c r="BQ19" s="519"/>
    </row>
    <row r="20" spans="1:69" s="48" customFormat="1" ht="39" thickBot="1">
      <c r="A20" s="936"/>
      <c r="B20" s="952"/>
      <c r="C20" s="953" t="s">
        <v>1411</v>
      </c>
      <c r="D20" s="793" t="s">
        <v>1226</v>
      </c>
      <c r="E20" s="594" t="s">
        <v>1227</v>
      </c>
      <c r="F20" s="595">
        <v>1</v>
      </c>
      <c r="G20" s="794" t="s">
        <v>321</v>
      </c>
      <c r="H20" s="878" t="s">
        <v>1814</v>
      </c>
      <c r="I20" s="795"/>
      <c r="J20" s="795" t="s">
        <v>1228</v>
      </c>
      <c r="K20" s="597">
        <v>41640</v>
      </c>
      <c r="L20" s="597">
        <v>41833</v>
      </c>
      <c r="M20" s="598"/>
      <c r="N20" s="598"/>
      <c r="O20" s="598"/>
      <c r="P20" s="598"/>
      <c r="Q20" s="598"/>
      <c r="R20" s="598"/>
      <c r="S20" s="598">
        <v>1</v>
      </c>
      <c r="T20" s="598"/>
      <c r="U20" s="599"/>
      <c r="V20" s="599"/>
      <c r="W20" s="599"/>
      <c r="X20" s="599"/>
      <c r="Y20" s="600">
        <v>1</v>
      </c>
      <c r="Z20" s="796"/>
      <c r="AA20" s="786"/>
      <c r="AB20" s="531"/>
      <c r="AC20" s="531"/>
      <c r="AD20" s="868">
        <v>0.25</v>
      </c>
      <c r="AE20" s="531"/>
      <c r="AF20" s="868"/>
      <c r="AG20" s="531" t="s">
        <v>1815</v>
      </c>
      <c r="AH20" s="531"/>
      <c r="AI20" s="521"/>
      <c r="AJ20" s="521"/>
      <c r="AK20" s="487">
        <v>0.5</v>
      </c>
      <c r="AL20" s="532"/>
      <c r="AM20" s="487"/>
      <c r="AN20" s="532" t="s">
        <v>1815</v>
      </c>
      <c r="AO20" s="532"/>
      <c r="AP20" s="516"/>
      <c r="AQ20" s="516"/>
      <c r="AR20" s="516"/>
      <c r="AS20" s="516"/>
      <c r="AT20" s="516"/>
      <c r="AU20" s="516"/>
      <c r="AV20" s="516"/>
      <c r="AW20" s="517"/>
      <c r="AX20" s="517"/>
      <c r="AY20" s="517"/>
      <c r="AZ20" s="517"/>
      <c r="BA20" s="517"/>
      <c r="BB20" s="517"/>
      <c r="BC20" s="517"/>
      <c r="BD20" s="518"/>
      <c r="BE20" s="518"/>
      <c r="BF20" s="518"/>
      <c r="BG20" s="518"/>
      <c r="BH20" s="518"/>
      <c r="BI20" s="518"/>
      <c r="BJ20" s="518"/>
      <c r="BK20" s="519"/>
      <c r="BL20" s="519"/>
      <c r="BM20" s="519"/>
      <c r="BN20" s="519"/>
      <c r="BO20" s="519"/>
      <c r="BP20" s="519"/>
      <c r="BQ20" s="519"/>
    </row>
    <row r="21" spans="1:69" s="48" customFormat="1" ht="39" thickBot="1">
      <c r="A21" s="936"/>
      <c r="B21" s="952"/>
      <c r="C21" s="950"/>
      <c r="D21" s="793" t="s">
        <v>1229</v>
      </c>
      <c r="E21" s="601" t="s">
        <v>1227</v>
      </c>
      <c r="F21" s="602">
        <v>1</v>
      </c>
      <c r="G21" s="751" t="s">
        <v>322</v>
      </c>
      <c r="H21" s="567" t="s">
        <v>1410</v>
      </c>
      <c r="I21" s="797"/>
      <c r="J21" s="798" t="s">
        <v>1230</v>
      </c>
      <c r="K21" s="603">
        <v>41640</v>
      </c>
      <c r="L21" s="604">
        <v>41833</v>
      </c>
      <c r="M21" s="605"/>
      <c r="N21" s="606"/>
      <c r="O21" s="606"/>
      <c r="P21" s="606"/>
      <c r="Q21" s="606"/>
      <c r="R21" s="606"/>
      <c r="S21" s="606">
        <v>1</v>
      </c>
      <c r="T21" s="607"/>
      <c r="U21" s="608"/>
      <c r="V21" s="609"/>
      <c r="W21" s="609"/>
      <c r="X21" s="609"/>
      <c r="Y21" s="600">
        <v>1</v>
      </c>
      <c r="Z21" s="799"/>
      <c r="AA21" s="789"/>
      <c r="AB21" s="531"/>
      <c r="AC21" s="531"/>
      <c r="AD21" s="868">
        <v>0.3</v>
      </c>
      <c r="AE21" s="531"/>
      <c r="AF21" s="868"/>
      <c r="AG21" s="531" t="s">
        <v>1816</v>
      </c>
      <c r="AH21" s="531"/>
      <c r="AI21" s="521"/>
      <c r="AJ21" s="521"/>
      <c r="AK21" s="487">
        <v>0.4</v>
      </c>
      <c r="AL21" s="532"/>
      <c r="AM21" s="487"/>
      <c r="AN21" s="532" t="s">
        <v>1816</v>
      </c>
      <c r="AO21" s="532"/>
      <c r="AP21" s="516"/>
      <c r="AQ21" s="516"/>
      <c r="AR21" s="516"/>
      <c r="AS21" s="516"/>
      <c r="AT21" s="516"/>
      <c r="AU21" s="516"/>
      <c r="AV21" s="516"/>
      <c r="AW21" s="517"/>
      <c r="AX21" s="517"/>
      <c r="AY21" s="517"/>
      <c r="AZ21" s="517"/>
      <c r="BA21" s="517"/>
      <c r="BB21" s="517"/>
      <c r="BC21" s="517"/>
      <c r="BD21" s="518"/>
      <c r="BE21" s="518"/>
      <c r="BF21" s="518"/>
      <c r="BG21" s="518"/>
      <c r="BH21" s="518"/>
      <c r="BI21" s="518"/>
      <c r="BJ21" s="518"/>
      <c r="BK21" s="519"/>
      <c r="BL21" s="519"/>
      <c r="BM21" s="519"/>
      <c r="BN21" s="519"/>
      <c r="BO21" s="519"/>
      <c r="BP21" s="519"/>
      <c r="BQ21" s="519"/>
    </row>
    <row r="22" spans="1:69" s="48" customFormat="1" ht="51.75" thickBot="1">
      <c r="A22" s="936"/>
      <c r="B22" s="952"/>
      <c r="C22" s="950"/>
      <c r="D22" s="793" t="s">
        <v>1412</v>
      </c>
      <c r="E22" s="601" t="s">
        <v>1227</v>
      </c>
      <c r="F22" s="610">
        <v>1</v>
      </c>
      <c r="G22" s="751" t="s">
        <v>322</v>
      </c>
      <c r="H22" s="567" t="s">
        <v>1410</v>
      </c>
      <c r="I22" s="800"/>
      <c r="J22" s="798" t="s">
        <v>1413</v>
      </c>
      <c r="K22" s="603">
        <v>41640</v>
      </c>
      <c r="L22" s="604">
        <v>41833</v>
      </c>
      <c r="M22" s="611"/>
      <c r="N22" s="612"/>
      <c r="O22" s="612"/>
      <c r="P22" s="612"/>
      <c r="Q22" s="612"/>
      <c r="R22" s="612"/>
      <c r="S22" s="612"/>
      <c r="T22" s="613"/>
      <c r="U22" s="614">
        <v>1</v>
      </c>
      <c r="V22" s="615"/>
      <c r="W22" s="615"/>
      <c r="X22" s="615"/>
      <c r="Y22" s="600">
        <v>1</v>
      </c>
      <c r="Z22" s="792"/>
      <c r="AA22" s="777"/>
      <c r="AB22" s="531"/>
      <c r="AC22" s="531"/>
      <c r="AD22" s="868">
        <v>0.1</v>
      </c>
      <c r="AE22" s="531"/>
      <c r="AF22" s="868"/>
      <c r="AG22" s="531" t="s">
        <v>1817</v>
      </c>
      <c r="AH22" s="531"/>
      <c r="AI22" s="521"/>
      <c r="AJ22" s="521"/>
      <c r="AK22" s="487">
        <v>0.1</v>
      </c>
      <c r="AL22" s="532"/>
      <c r="AM22" s="487"/>
      <c r="AN22" s="532" t="s">
        <v>1817</v>
      </c>
      <c r="AO22" s="532"/>
      <c r="AP22" s="516"/>
      <c r="AQ22" s="516"/>
      <c r="AR22" s="516"/>
      <c r="AS22" s="516"/>
      <c r="AT22" s="516"/>
      <c r="AU22" s="516"/>
      <c r="AV22" s="516"/>
      <c r="AW22" s="517"/>
      <c r="AX22" s="517"/>
      <c r="AY22" s="517"/>
      <c r="AZ22" s="517"/>
      <c r="BA22" s="517"/>
      <c r="BB22" s="517"/>
      <c r="BC22" s="517"/>
      <c r="BD22" s="518"/>
      <c r="BE22" s="518"/>
      <c r="BF22" s="518"/>
      <c r="BG22" s="518"/>
      <c r="BH22" s="518"/>
      <c r="BI22" s="518"/>
      <c r="BJ22" s="518"/>
      <c r="BK22" s="519"/>
      <c r="BL22" s="519"/>
      <c r="BM22" s="519"/>
      <c r="BN22" s="519"/>
      <c r="BO22" s="519"/>
      <c r="BP22" s="519"/>
      <c r="BQ22" s="519"/>
    </row>
    <row r="23" spans="1:69" s="48" customFormat="1" ht="39" thickBot="1">
      <c r="A23" s="936"/>
      <c r="B23" s="952"/>
      <c r="C23" s="950"/>
      <c r="D23" s="793" t="s">
        <v>1231</v>
      </c>
      <c r="E23" s="594" t="s">
        <v>1227</v>
      </c>
      <c r="F23" s="610">
        <v>1</v>
      </c>
      <c r="G23" s="801" t="s">
        <v>322</v>
      </c>
      <c r="H23" s="616" t="s">
        <v>323</v>
      </c>
      <c r="I23" s="800"/>
      <c r="J23" s="802" t="s">
        <v>1232</v>
      </c>
      <c r="K23" s="617">
        <v>41640</v>
      </c>
      <c r="L23" s="617">
        <v>41833</v>
      </c>
      <c r="M23" s="612"/>
      <c r="N23" s="612"/>
      <c r="O23" s="612"/>
      <c r="P23" s="612"/>
      <c r="Q23" s="612"/>
      <c r="R23" s="612"/>
      <c r="S23" s="612">
        <v>1</v>
      </c>
      <c r="T23" s="613"/>
      <c r="U23" s="614"/>
      <c r="V23" s="615"/>
      <c r="W23" s="615"/>
      <c r="X23" s="615"/>
      <c r="Y23" s="618"/>
      <c r="Z23" s="792"/>
      <c r="AA23" s="777"/>
      <c r="AB23" s="531"/>
      <c r="AC23" s="531"/>
      <c r="AD23" s="868">
        <v>0.1</v>
      </c>
      <c r="AE23" s="531"/>
      <c r="AF23" s="868"/>
      <c r="AG23" s="531" t="s">
        <v>1817</v>
      </c>
      <c r="AH23" s="531"/>
      <c r="AI23" s="521"/>
      <c r="AJ23" s="521"/>
      <c r="AK23" s="487">
        <v>0.25</v>
      </c>
      <c r="AL23" s="532"/>
      <c r="AM23" s="487"/>
      <c r="AN23" s="532" t="s">
        <v>1817</v>
      </c>
      <c r="AO23" s="532"/>
      <c r="AP23" s="516"/>
      <c r="AQ23" s="516"/>
      <c r="AR23" s="516"/>
      <c r="AS23" s="516"/>
      <c r="AT23" s="516"/>
      <c r="AU23" s="516"/>
      <c r="AV23" s="516"/>
      <c r="AW23" s="517"/>
      <c r="AX23" s="517"/>
      <c r="AY23" s="517"/>
      <c r="AZ23" s="517"/>
      <c r="BA23" s="517"/>
      <c r="BB23" s="517"/>
      <c r="BC23" s="517"/>
      <c r="BD23" s="518"/>
      <c r="BE23" s="518"/>
      <c r="BF23" s="518"/>
      <c r="BG23" s="518"/>
      <c r="BH23" s="518"/>
      <c r="BI23" s="518"/>
      <c r="BJ23" s="518"/>
      <c r="BK23" s="519"/>
      <c r="BL23" s="519"/>
      <c r="BM23" s="519"/>
      <c r="BN23" s="519"/>
      <c r="BO23" s="519"/>
      <c r="BP23" s="519"/>
      <c r="BQ23" s="519"/>
    </row>
    <row r="24" spans="1:69" s="48" customFormat="1" ht="115.5" thickBot="1">
      <c r="A24" s="936"/>
      <c r="B24" s="952"/>
      <c r="C24" s="950"/>
      <c r="D24" s="706" t="s">
        <v>1233</v>
      </c>
      <c r="E24" s="619" t="s">
        <v>1234</v>
      </c>
      <c r="F24" s="619">
        <v>1</v>
      </c>
      <c r="G24" s="803" t="s">
        <v>1235</v>
      </c>
      <c r="H24" s="546" t="s">
        <v>1818</v>
      </c>
      <c r="I24" s="691"/>
      <c r="J24" s="691" t="s">
        <v>1236</v>
      </c>
      <c r="K24" s="620">
        <v>41699</v>
      </c>
      <c r="L24" s="620">
        <v>41789</v>
      </c>
      <c r="M24" s="621"/>
      <c r="N24" s="621"/>
      <c r="O24" s="621"/>
      <c r="P24" s="621"/>
      <c r="Q24" s="621">
        <v>1</v>
      </c>
      <c r="R24" s="621"/>
      <c r="S24" s="621"/>
      <c r="T24" s="621"/>
      <c r="U24" s="621"/>
      <c r="V24" s="621"/>
      <c r="W24" s="621"/>
      <c r="X24" s="621"/>
      <c r="Y24" s="622">
        <v>1</v>
      </c>
      <c r="Z24" s="774">
        <v>70000000</v>
      </c>
      <c r="AA24" s="789"/>
      <c r="AB24" s="531"/>
      <c r="AC24" s="531"/>
      <c r="AD24" s="868">
        <v>0.1</v>
      </c>
      <c r="AE24" s="531"/>
      <c r="AF24" s="868"/>
      <c r="AG24" s="531" t="s">
        <v>1819</v>
      </c>
      <c r="AH24" s="531"/>
      <c r="AI24" s="521"/>
      <c r="AJ24" s="521"/>
      <c r="AK24" s="487">
        <v>0.1</v>
      </c>
      <c r="AL24" s="532"/>
      <c r="AM24" s="487"/>
      <c r="AN24" s="532" t="s">
        <v>1819</v>
      </c>
      <c r="AO24" s="532"/>
      <c r="AP24" s="516"/>
      <c r="AQ24" s="516"/>
      <c r="AR24" s="516"/>
      <c r="AS24" s="516"/>
      <c r="AT24" s="516"/>
      <c r="AU24" s="516"/>
      <c r="AV24" s="516"/>
      <c r="AW24" s="517"/>
      <c r="AX24" s="517"/>
      <c r="AY24" s="517"/>
      <c r="AZ24" s="517"/>
      <c r="BA24" s="517"/>
      <c r="BB24" s="517"/>
      <c r="BC24" s="517"/>
      <c r="BD24" s="518"/>
      <c r="BE24" s="518"/>
      <c r="BF24" s="518"/>
      <c r="BG24" s="518"/>
      <c r="BH24" s="518"/>
      <c r="BI24" s="518"/>
      <c r="BJ24" s="518"/>
      <c r="BK24" s="519"/>
      <c r="BL24" s="519"/>
      <c r="BM24" s="519"/>
      <c r="BN24" s="519"/>
      <c r="BO24" s="519"/>
      <c r="BP24" s="519"/>
      <c r="BQ24" s="519"/>
    </row>
    <row r="25" spans="1:69" s="38" customFormat="1" ht="13.5" customHeight="1" thickBot="1">
      <c r="A25" s="941" t="s">
        <v>315</v>
      </c>
      <c r="B25" s="942"/>
      <c r="C25" s="942"/>
      <c r="D25" s="942"/>
      <c r="E25" s="747"/>
      <c r="F25" s="747"/>
      <c r="G25" s="747"/>
      <c r="H25" s="747"/>
      <c r="I25" s="747"/>
      <c r="J25" s="747"/>
      <c r="K25" s="747"/>
      <c r="L25" s="747"/>
      <c r="M25" s="747"/>
      <c r="N25" s="747"/>
      <c r="O25" s="747"/>
      <c r="P25" s="747"/>
      <c r="Q25" s="747"/>
      <c r="R25" s="747"/>
      <c r="S25" s="747"/>
      <c r="T25" s="747"/>
      <c r="U25" s="747"/>
      <c r="V25" s="747"/>
      <c r="W25" s="747"/>
      <c r="X25" s="747"/>
      <c r="Y25" s="747"/>
      <c r="Z25" s="804">
        <v>70000000</v>
      </c>
      <c r="AA25" s="805"/>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row>
    <row r="26" spans="1:69" s="38" customFormat="1" ht="13.5" customHeight="1" thickBot="1">
      <c r="A26" s="922" t="s">
        <v>334</v>
      </c>
      <c r="B26" s="923"/>
      <c r="C26" s="923"/>
      <c r="D26" s="923"/>
      <c r="E26" s="923"/>
      <c r="F26" s="923"/>
      <c r="G26" s="923"/>
      <c r="H26" s="806"/>
      <c r="I26" s="806"/>
      <c r="J26" s="806"/>
      <c r="K26" s="806"/>
      <c r="L26" s="806"/>
      <c r="M26" s="806"/>
      <c r="N26" s="806"/>
      <c r="O26" s="806"/>
      <c r="P26" s="806"/>
      <c r="Q26" s="806"/>
      <c r="R26" s="806"/>
      <c r="S26" s="806"/>
      <c r="T26" s="806"/>
      <c r="U26" s="806"/>
      <c r="V26" s="806"/>
      <c r="W26" s="806"/>
      <c r="X26" s="806"/>
      <c r="Y26" s="806"/>
      <c r="Z26" s="807">
        <v>370000000</v>
      </c>
      <c r="AA26" s="808"/>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523"/>
      <c r="BJ26" s="523"/>
      <c r="BK26" s="523"/>
      <c r="BL26" s="523"/>
      <c r="BM26" s="523"/>
      <c r="BN26" s="523"/>
      <c r="BO26" s="523"/>
      <c r="BP26" s="523"/>
      <c r="BQ26" s="523"/>
    </row>
    <row r="27" spans="1:69" s="9" customFormat="1" ht="15" thickBot="1">
      <c r="A27" s="943"/>
      <c r="B27" s="944"/>
      <c r="C27" s="944"/>
      <c r="D27" s="944"/>
      <c r="E27" s="944"/>
      <c r="F27" s="944"/>
      <c r="G27" s="944"/>
      <c r="H27" s="944"/>
      <c r="I27" s="944"/>
      <c r="J27" s="944"/>
      <c r="K27" s="944"/>
      <c r="L27" s="944"/>
      <c r="M27" s="944"/>
      <c r="N27" s="944"/>
      <c r="O27" s="944"/>
      <c r="P27" s="944"/>
      <c r="Q27" s="944"/>
      <c r="R27" s="944"/>
      <c r="S27" s="944"/>
      <c r="T27" s="944"/>
      <c r="U27" s="944"/>
      <c r="V27" s="944"/>
      <c r="W27" s="944"/>
      <c r="X27" s="944"/>
      <c r="Y27" s="944"/>
      <c r="Z27" s="944"/>
      <c r="AA27" s="945"/>
      <c r="AB27" s="534"/>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0"/>
      <c r="BK27" s="500"/>
      <c r="BL27" s="500"/>
      <c r="BM27" s="500"/>
      <c r="BN27" s="500"/>
      <c r="BO27" s="500"/>
      <c r="BP27" s="500"/>
      <c r="BQ27" s="500"/>
    </row>
    <row r="28" spans="1:69" s="9" customFormat="1" ht="21" customHeight="1" thickBot="1">
      <c r="A28" s="924" t="s">
        <v>306</v>
      </c>
      <c r="B28" s="925"/>
      <c r="C28" s="926"/>
      <c r="D28" s="927" t="s">
        <v>335</v>
      </c>
      <c r="E28" s="928"/>
      <c r="F28" s="928"/>
      <c r="G28" s="928"/>
      <c r="H28" s="928"/>
      <c r="I28" s="928"/>
      <c r="J28" s="928"/>
      <c r="K28" s="928"/>
      <c r="L28" s="928"/>
      <c r="M28" s="928"/>
      <c r="N28" s="928"/>
      <c r="O28" s="928"/>
      <c r="P28" s="928"/>
      <c r="Q28" s="928"/>
      <c r="R28" s="928"/>
      <c r="S28" s="928"/>
      <c r="T28" s="928"/>
      <c r="U28" s="928"/>
      <c r="V28" s="928"/>
      <c r="W28" s="928"/>
      <c r="X28" s="928"/>
      <c r="Y28" s="928"/>
      <c r="Z28" s="928"/>
      <c r="AA28" s="929"/>
      <c r="AB28" s="889" t="s">
        <v>335</v>
      </c>
      <c r="AC28" s="889"/>
      <c r="AD28" s="889"/>
      <c r="AE28" s="889"/>
      <c r="AF28" s="889"/>
      <c r="AG28" s="889"/>
      <c r="AH28" s="889"/>
      <c r="AI28" s="889" t="s">
        <v>335</v>
      </c>
      <c r="AJ28" s="889"/>
      <c r="AK28" s="889"/>
      <c r="AL28" s="889"/>
      <c r="AM28" s="889"/>
      <c r="AN28" s="889"/>
      <c r="AO28" s="889"/>
      <c r="AP28" s="889" t="s">
        <v>335</v>
      </c>
      <c r="AQ28" s="889"/>
      <c r="AR28" s="889"/>
      <c r="AS28" s="889"/>
      <c r="AT28" s="889"/>
      <c r="AU28" s="889"/>
      <c r="AV28" s="889"/>
      <c r="AW28" s="889" t="s">
        <v>335</v>
      </c>
      <c r="AX28" s="889"/>
      <c r="AY28" s="889"/>
      <c r="AZ28" s="889"/>
      <c r="BA28" s="889"/>
      <c r="BB28" s="889"/>
      <c r="BC28" s="889"/>
      <c r="BD28" s="889" t="s">
        <v>335</v>
      </c>
      <c r="BE28" s="889"/>
      <c r="BF28" s="889"/>
      <c r="BG28" s="889"/>
      <c r="BH28" s="889"/>
      <c r="BI28" s="889"/>
      <c r="BJ28" s="889"/>
      <c r="BK28" s="889" t="s">
        <v>335</v>
      </c>
      <c r="BL28" s="889"/>
      <c r="BM28" s="889"/>
      <c r="BN28" s="889"/>
      <c r="BO28" s="889"/>
      <c r="BP28" s="889"/>
      <c r="BQ28" s="889"/>
    </row>
    <row r="29" spans="1:69" s="9" customFormat="1" ht="20.25">
      <c r="A29" s="623"/>
      <c r="B29" s="809"/>
      <c r="C29" s="624"/>
      <c r="D29" s="624"/>
      <c r="E29" s="624"/>
      <c r="F29" s="759"/>
      <c r="G29" s="624"/>
      <c r="H29" s="624"/>
      <c r="I29" s="760"/>
      <c r="J29" s="624"/>
      <c r="K29" s="624"/>
      <c r="L29" s="624"/>
      <c r="M29" s="624"/>
      <c r="N29" s="624"/>
      <c r="O29" s="624"/>
      <c r="P29" s="624"/>
      <c r="Q29" s="624"/>
      <c r="R29" s="624"/>
      <c r="S29" s="624"/>
      <c r="T29" s="624"/>
      <c r="U29" s="624"/>
      <c r="V29" s="624"/>
      <c r="W29" s="624"/>
      <c r="X29" s="624"/>
      <c r="Y29" s="624"/>
      <c r="Z29" s="624"/>
      <c r="AA29" s="810"/>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row>
    <row r="30" spans="1:69" s="9" customFormat="1" ht="15" thickBot="1">
      <c r="A30" s="623"/>
      <c r="B30" s="809"/>
      <c r="C30" s="624"/>
      <c r="D30" s="624"/>
      <c r="E30" s="624"/>
      <c r="F30" s="759"/>
      <c r="G30" s="624"/>
      <c r="H30" s="624"/>
      <c r="I30" s="760"/>
      <c r="J30" s="624"/>
      <c r="K30" s="624"/>
      <c r="L30" s="624"/>
      <c r="M30" s="624"/>
      <c r="N30" s="624"/>
      <c r="O30" s="624"/>
      <c r="P30" s="624"/>
      <c r="Q30" s="624"/>
      <c r="R30" s="624"/>
      <c r="S30" s="624"/>
      <c r="T30" s="624"/>
      <c r="U30" s="624"/>
      <c r="V30" s="624"/>
      <c r="W30" s="624"/>
      <c r="X30" s="624"/>
      <c r="Y30" s="624"/>
      <c r="Z30" s="624"/>
      <c r="AA30" s="81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500"/>
      <c r="BM30" s="500"/>
      <c r="BN30" s="500"/>
      <c r="BO30" s="500"/>
      <c r="BP30" s="500"/>
      <c r="BQ30" s="500"/>
    </row>
    <row r="31" spans="1:69" s="4" customFormat="1" ht="51.75" thickBot="1">
      <c r="A31" s="625" t="s">
        <v>2</v>
      </c>
      <c r="B31" s="626" t="s">
        <v>181</v>
      </c>
      <c r="C31" s="627" t="s">
        <v>182</v>
      </c>
      <c r="D31" s="628" t="s">
        <v>183</v>
      </c>
      <c r="E31" s="626" t="s">
        <v>8</v>
      </c>
      <c r="F31" s="629" t="s">
        <v>9</v>
      </c>
      <c r="G31" s="627" t="s">
        <v>10</v>
      </c>
      <c r="H31" s="627" t="s">
        <v>11</v>
      </c>
      <c r="I31" s="630" t="s">
        <v>12</v>
      </c>
      <c r="J31" s="627" t="s">
        <v>185</v>
      </c>
      <c r="K31" s="627" t="s">
        <v>217</v>
      </c>
      <c r="L31" s="627" t="s">
        <v>13</v>
      </c>
      <c r="M31" s="627" t="s">
        <v>169</v>
      </c>
      <c r="N31" s="627" t="s">
        <v>170</v>
      </c>
      <c r="O31" s="627" t="s">
        <v>171</v>
      </c>
      <c r="P31" s="627" t="s">
        <v>172</v>
      </c>
      <c r="Q31" s="627" t="s">
        <v>173</v>
      </c>
      <c r="R31" s="627" t="s">
        <v>174</v>
      </c>
      <c r="S31" s="627" t="s">
        <v>180</v>
      </c>
      <c r="T31" s="627" t="s">
        <v>175</v>
      </c>
      <c r="U31" s="627" t="s">
        <v>176</v>
      </c>
      <c r="V31" s="627" t="s">
        <v>177</v>
      </c>
      <c r="W31" s="627" t="s">
        <v>178</v>
      </c>
      <c r="X31" s="627" t="s">
        <v>179</v>
      </c>
      <c r="Y31" s="627" t="s">
        <v>218</v>
      </c>
      <c r="Z31" s="627" t="s">
        <v>14</v>
      </c>
      <c r="AA31" s="628" t="s">
        <v>15</v>
      </c>
      <c r="AB31" s="509" t="s">
        <v>1309</v>
      </c>
      <c r="AC31" s="509" t="s">
        <v>1310</v>
      </c>
      <c r="AD31" s="509" t="s">
        <v>481</v>
      </c>
      <c r="AE31" s="509" t="s">
        <v>1405</v>
      </c>
      <c r="AF31" s="509" t="s">
        <v>1406</v>
      </c>
      <c r="AG31" s="509" t="s">
        <v>482</v>
      </c>
      <c r="AH31" s="509" t="s">
        <v>483</v>
      </c>
      <c r="AI31" s="510" t="s">
        <v>1312</v>
      </c>
      <c r="AJ31" s="510" t="s">
        <v>1313</v>
      </c>
      <c r="AK31" s="510" t="s">
        <v>481</v>
      </c>
      <c r="AL31" s="510" t="s">
        <v>1405</v>
      </c>
      <c r="AM31" s="510" t="s">
        <v>1406</v>
      </c>
      <c r="AN31" s="510" t="s">
        <v>482</v>
      </c>
      <c r="AO31" s="510" t="s">
        <v>483</v>
      </c>
      <c r="AP31" s="511" t="s">
        <v>1314</v>
      </c>
      <c r="AQ31" s="511" t="s">
        <v>1315</v>
      </c>
      <c r="AR31" s="511" t="s">
        <v>481</v>
      </c>
      <c r="AS31" s="511" t="s">
        <v>1405</v>
      </c>
      <c r="AT31" s="511" t="s">
        <v>1406</v>
      </c>
      <c r="AU31" s="511" t="s">
        <v>482</v>
      </c>
      <c r="AV31" s="511" t="s">
        <v>483</v>
      </c>
      <c r="AW31" s="512" t="s">
        <v>1316</v>
      </c>
      <c r="AX31" s="512" t="s">
        <v>1317</v>
      </c>
      <c r="AY31" s="512" t="s">
        <v>481</v>
      </c>
      <c r="AZ31" s="512" t="s">
        <v>1405</v>
      </c>
      <c r="BA31" s="512" t="s">
        <v>1406</v>
      </c>
      <c r="BB31" s="512" t="s">
        <v>482</v>
      </c>
      <c r="BC31" s="512" t="s">
        <v>483</v>
      </c>
      <c r="BD31" s="513" t="s">
        <v>1319</v>
      </c>
      <c r="BE31" s="513" t="s">
        <v>1318</v>
      </c>
      <c r="BF31" s="513" t="s">
        <v>481</v>
      </c>
      <c r="BG31" s="513" t="s">
        <v>1405</v>
      </c>
      <c r="BH31" s="513" t="s">
        <v>1406</v>
      </c>
      <c r="BI31" s="513" t="s">
        <v>482</v>
      </c>
      <c r="BJ31" s="513" t="s">
        <v>483</v>
      </c>
      <c r="BK31" s="514" t="s">
        <v>1307</v>
      </c>
      <c r="BL31" s="514" t="s">
        <v>1308</v>
      </c>
      <c r="BM31" s="514" t="s">
        <v>481</v>
      </c>
      <c r="BN31" s="514" t="s">
        <v>1405</v>
      </c>
      <c r="BO31" s="514" t="s">
        <v>1406</v>
      </c>
      <c r="BP31" s="514" t="s">
        <v>482</v>
      </c>
      <c r="BQ31" s="514" t="s">
        <v>483</v>
      </c>
    </row>
    <row r="32" spans="1:69" s="48" customFormat="1" ht="39" thickBot="1">
      <c r="A32" s="932">
        <v>3</v>
      </c>
      <c r="B32" s="935" t="s">
        <v>1414</v>
      </c>
      <c r="C32" s="963" t="s">
        <v>329</v>
      </c>
      <c r="D32" s="811" t="s">
        <v>1237</v>
      </c>
      <c r="E32" s="811" t="s">
        <v>1238</v>
      </c>
      <c r="F32" s="631">
        <v>6</v>
      </c>
      <c r="G32" s="812" t="s">
        <v>30</v>
      </c>
      <c r="H32" s="632" t="s">
        <v>1820</v>
      </c>
      <c r="I32" s="813"/>
      <c r="J32" s="813" t="s">
        <v>330</v>
      </c>
      <c r="K32" s="633">
        <v>41640</v>
      </c>
      <c r="L32" s="633">
        <v>42004</v>
      </c>
      <c r="M32" s="634"/>
      <c r="N32" s="634">
        <v>1</v>
      </c>
      <c r="O32" s="634"/>
      <c r="P32" s="634">
        <v>1</v>
      </c>
      <c r="Q32" s="634"/>
      <c r="R32" s="634">
        <v>1</v>
      </c>
      <c r="S32" s="634"/>
      <c r="T32" s="634">
        <v>1</v>
      </c>
      <c r="U32" s="635"/>
      <c r="V32" s="635">
        <v>1</v>
      </c>
      <c r="W32" s="635"/>
      <c r="X32" s="635">
        <v>1</v>
      </c>
      <c r="Y32" s="636">
        <v>6</v>
      </c>
      <c r="Z32" s="637">
        <v>60000000</v>
      </c>
      <c r="AA32" s="814"/>
      <c r="AB32" s="531"/>
      <c r="AC32" s="531"/>
      <c r="AD32" s="868">
        <v>0.1</v>
      </c>
      <c r="AE32" s="531"/>
      <c r="AF32" s="531"/>
      <c r="AG32" s="531" t="s">
        <v>1821</v>
      </c>
      <c r="AH32" s="531"/>
      <c r="AI32" s="521"/>
      <c r="AJ32" s="532"/>
      <c r="AK32" s="532">
        <v>205</v>
      </c>
      <c r="AL32" s="532"/>
      <c r="AM32" s="532"/>
      <c r="AN32" s="532" t="s">
        <v>2040</v>
      </c>
      <c r="AO32" s="532"/>
      <c r="AP32" s="516"/>
      <c r="AQ32" s="516"/>
      <c r="AR32" s="516"/>
      <c r="AS32" s="516"/>
      <c r="AT32" s="516"/>
      <c r="AU32" s="516"/>
      <c r="AV32" s="516"/>
      <c r="AW32" s="517"/>
      <c r="AX32" s="517"/>
      <c r="AY32" s="517"/>
      <c r="AZ32" s="517"/>
      <c r="BA32" s="517"/>
      <c r="BB32" s="517"/>
      <c r="BC32" s="517"/>
      <c r="BD32" s="518"/>
      <c r="BE32" s="518"/>
      <c r="BF32" s="518"/>
      <c r="BG32" s="518"/>
      <c r="BH32" s="518"/>
      <c r="BI32" s="518"/>
      <c r="BJ32" s="518"/>
      <c r="BK32" s="519"/>
      <c r="BL32" s="519"/>
      <c r="BM32" s="519"/>
      <c r="BN32" s="519"/>
      <c r="BO32" s="519"/>
      <c r="BP32" s="519"/>
      <c r="BQ32" s="519"/>
    </row>
    <row r="33" spans="1:69" s="48" customFormat="1" ht="39" thickBot="1">
      <c r="A33" s="933"/>
      <c r="B33" s="936"/>
      <c r="C33" s="964"/>
      <c r="D33" s="815" t="s">
        <v>1239</v>
      </c>
      <c r="E33" s="670" t="s">
        <v>1240</v>
      </c>
      <c r="F33" s="619">
        <v>1</v>
      </c>
      <c r="G33" s="803" t="s">
        <v>331</v>
      </c>
      <c r="H33" s="546" t="s">
        <v>1822</v>
      </c>
      <c r="I33" s="691"/>
      <c r="J33" s="691" t="s">
        <v>332</v>
      </c>
      <c r="K33" s="638">
        <v>41640</v>
      </c>
      <c r="L33" s="638" t="s">
        <v>333</v>
      </c>
      <c r="M33" s="621"/>
      <c r="N33" s="621"/>
      <c r="O33" s="621"/>
      <c r="P33" s="621"/>
      <c r="Q33" s="621">
        <v>1</v>
      </c>
      <c r="R33" s="621"/>
      <c r="S33" s="621"/>
      <c r="T33" s="621"/>
      <c r="U33" s="609"/>
      <c r="V33" s="609"/>
      <c r="W33" s="609"/>
      <c r="X33" s="609"/>
      <c r="Y33" s="550">
        <v>1</v>
      </c>
      <c r="Z33" s="816"/>
      <c r="AA33" s="817"/>
      <c r="AB33" s="531"/>
      <c r="AC33" s="531"/>
      <c r="AD33" s="868">
        <v>0.1</v>
      </c>
      <c r="AE33" s="531"/>
      <c r="AF33" s="531"/>
      <c r="AG33" s="531" t="s">
        <v>1823</v>
      </c>
      <c r="AH33" s="531"/>
      <c r="AI33" s="521"/>
      <c r="AJ33" s="532"/>
      <c r="AK33" s="487">
        <v>0.1</v>
      </c>
      <c r="AL33" s="532"/>
      <c r="AM33" s="487"/>
      <c r="AN33" s="532" t="s">
        <v>2041</v>
      </c>
      <c r="AO33" s="532"/>
      <c r="AP33" s="516"/>
      <c r="AQ33" s="516"/>
      <c r="AR33" s="516"/>
      <c r="AS33" s="516"/>
      <c r="AT33" s="516"/>
      <c r="AU33" s="516"/>
      <c r="AV33" s="516"/>
      <c r="AW33" s="517"/>
      <c r="AX33" s="517"/>
      <c r="AY33" s="517"/>
      <c r="AZ33" s="517"/>
      <c r="BA33" s="517"/>
      <c r="BB33" s="517"/>
      <c r="BC33" s="517"/>
      <c r="BD33" s="518"/>
      <c r="BE33" s="518"/>
      <c r="BF33" s="518"/>
      <c r="BG33" s="518"/>
      <c r="BH33" s="518"/>
      <c r="BI33" s="518"/>
      <c r="BJ33" s="518"/>
      <c r="BK33" s="519"/>
      <c r="BL33" s="519"/>
      <c r="BM33" s="519"/>
      <c r="BN33" s="519"/>
      <c r="BO33" s="519"/>
      <c r="BP33" s="519"/>
      <c r="BQ33" s="519"/>
    </row>
    <row r="34" spans="1:69" s="48" customFormat="1" ht="51.75" thickBot="1">
      <c r="A34" s="933"/>
      <c r="B34" s="936"/>
      <c r="C34" s="688" t="s">
        <v>336</v>
      </c>
      <c r="D34" s="587" t="s">
        <v>1241</v>
      </c>
      <c r="E34" s="818" t="s">
        <v>1242</v>
      </c>
      <c r="F34" s="791">
        <v>1</v>
      </c>
      <c r="G34" s="587" t="s">
        <v>337</v>
      </c>
      <c r="H34" s="761" t="s">
        <v>1415</v>
      </c>
      <c r="I34" s="587"/>
      <c r="J34" s="819" t="s">
        <v>1243</v>
      </c>
      <c r="K34" s="639">
        <v>41640</v>
      </c>
      <c r="L34" s="639">
        <v>42004</v>
      </c>
      <c r="M34" s="640"/>
      <c r="N34" s="640"/>
      <c r="O34" s="640"/>
      <c r="P34" s="640"/>
      <c r="Q34" s="640"/>
      <c r="R34" s="640"/>
      <c r="S34" s="640"/>
      <c r="T34" s="640"/>
      <c r="U34" s="615"/>
      <c r="V34" s="615"/>
      <c r="W34" s="615"/>
      <c r="X34" s="615">
        <v>1</v>
      </c>
      <c r="Y34" s="555">
        <v>1</v>
      </c>
      <c r="Z34" s="712"/>
      <c r="AA34" s="777"/>
      <c r="AB34" s="531"/>
      <c r="AC34" s="531"/>
      <c r="AD34" s="868">
        <v>0.2</v>
      </c>
      <c r="AE34" s="531"/>
      <c r="AF34" s="531"/>
      <c r="AG34" s="531" t="s">
        <v>1824</v>
      </c>
      <c r="AH34" s="531"/>
      <c r="AI34" s="521"/>
      <c r="AJ34" s="532"/>
      <c r="AK34" s="532"/>
      <c r="AL34" s="532"/>
      <c r="AM34" s="532"/>
      <c r="AN34" s="532"/>
      <c r="AO34" s="532"/>
      <c r="AP34" s="516"/>
      <c r="AQ34" s="516"/>
      <c r="AR34" s="516"/>
      <c r="AS34" s="516"/>
      <c r="AT34" s="516"/>
      <c r="AU34" s="516"/>
      <c r="AV34" s="516"/>
      <c r="AW34" s="517"/>
      <c r="AX34" s="517"/>
      <c r="AY34" s="517"/>
      <c r="AZ34" s="517"/>
      <c r="BA34" s="517"/>
      <c r="BB34" s="517"/>
      <c r="BC34" s="517"/>
      <c r="BD34" s="518"/>
      <c r="BE34" s="518"/>
      <c r="BF34" s="518"/>
      <c r="BG34" s="518"/>
      <c r="BH34" s="518"/>
      <c r="BI34" s="518"/>
      <c r="BJ34" s="518"/>
      <c r="BK34" s="519"/>
      <c r="BL34" s="519"/>
      <c r="BM34" s="519"/>
      <c r="BN34" s="519"/>
      <c r="BO34" s="519"/>
      <c r="BP34" s="519"/>
      <c r="BQ34" s="519"/>
    </row>
    <row r="35" spans="1:69" s="48" customFormat="1" ht="64.5" thickBot="1">
      <c r="A35" s="933"/>
      <c r="B35" s="936"/>
      <c r="C35" s="963" t="s">
        <v>1244</v>
      </c>
      <c r="D35" s="820" t="s">
        <v>1245</v>
      </c>
      <c r="E35" s="821" t="s">
        <v>1246</v>
      </c>
      <c r="F35" s="565">
        <v>3</v>
      </c>
      <c r="G35" s="822" t="s">
        <v>338</v>
      </c>
      <c r="H35" s="546" t="s">
        <v>1825</v>
      </c>
      <c r="I35" s="823"/>
      <c r="J35" s="823" t="s">
        <v>339</v>
      </c>
      <c r="K35" s="641">
        <v>41671</v>
      </c>
      <c r="L35" s="641">
        <v>41671</v>
      </c>
      <c r="M35" s="606"/>
      <c r="N35" s="606">
        <v>1</v>
      </c>
      <c r="O35" s="606"/>
      <c r="P35" s="606">
        <v>1</v>
      </c>
      <c r="Q35" s="606"/>
      <c r="R35" s="606"/>
      <c r="S35" s="606"/>
      <c r="T35" s="606">
        <v>1</v>
      </c>
      <c r="U35" s="609"/>
      <c r="V35" s="609"/>
      <c r="W35" s="609"/>
      <c r="X35" s="609"/>
      <c r="Y35" s="550">
        <v>3</v>
      </c>
      <c r="Z35" s="762">
        <v>328000000</v>
      </c>
      <c r="AA35" s="642"/>
      <c r="AB35" s="531"/>
      <c r="AC35" s="531"/>
      <c r="AD35" s="442">
        <v>0.333</v>
      </c>
      <c r="AE35" s="531"/>
      <c r="AF35" s="531"/>
      <c r="AG35" s="531" t="s">
        <v>1826</v>
      </c>
      <c r="AH35" s="531"/>
      <c r="AI35" s="521"/>
      <c r="AJ35" s="532"/>
      <c r="AK35" s="880">
        <v>0.333</v>
      </c>
      <c r="AL35" s="532"/>
      <c r="AM35" s="880"/>
      <c r="AN35" s="532" t="s">
        <v>1826</v>
      </c>
      <c r="AO35" s="532"/>
      <c r="AP35" s="516"/>
      <c r="AQ35" s="516"/>
      <c r="AR35" s="516"/>
      <c r="AS35" s="516"/>
      <c r="AT35" s="516"/>
      <c r="AU35" s="516"/>
      <c r="AV35" s="516"/>
      <c r="AW35" s="517"/>
      <c r="AX35" s="517"/>
      <c r="AY35" s="517"/>
      <c r="AZ35" s="517"/>
      <c r="BA35" s="517"/>
      <c r="BB35" s="517"/>
      <c r="BC35" s="517"/>
      <c r="BD35" s="518"/>
      <c r="BE35" s="518"/>
      <c r="BF35" s="518"/>
      <c r="BG35" s="518"/>
      <c r="BH35" s="518"/>
      <c r="BI35" s="518"/>
      <c r="BJ35" s="518"/>
      <c r="BK35" s="519"/>
      <c r="BL35" s="519"/>
      <c r="BM35" s="519"/>
      <c r="BN35" s="519"/>
      <c r="BO35" s="519"/>
      <c r="BP35" s="519"/>
      <c r="BQ35" s="519"/>
    </row>
    <row r="36" spans="1:69" s="48" customFormat="1" ht="51.75" thickBot="1">
      <c r="A36" s="933"/>
      <c r="B36" s="936"/>
      <c r="C36" s="950"/>
      <c r="D36" s="820" t="s">
        <v>1247</v>
      </c>
      <c r="E36" s="821" t="s">
        <v>341</v>
      </c>
      <c r="F36" s="565">
        <v>3</v>
      </c>
      <c r="G36" s="822" t="s">
        <v>340</v>
      </c>
      <c r="H36" s="643" t="s">
        <v>1827</v>
      </c>
      <c r="I36" s="823"/>
      <c r="J36" s="823" t="s">
        <v>341</v>
      </c>
      <c r="K36" s="641">
        <v>41640</v>
      </c>
      <c r="L36" s="641">
        <v>42004</v>
      </c>
      <c r="M36" s="606"/>
      <c r="N36" s="606"/>
      <c r="O36" s="606"/>
      <c r="P36" s="606"/>
      <c r="Q36" s="606"/>
      <c r="R36" s="606"/>
      <c r="S36" s="606"/>
      <c r="T36" s="606"/>
      <c r="U36" s="606"/>
      <c r="V36" s="606"/>
      <c r="W36" s="606"/>
      <c r="X36" s="606"/>
      <c r="Y36" s="644"/>
      <c r="Z36" s="762">
        <v>300000000</v>
      </c>
      <c r="AA36" s="642"/>
      <c r="AB36" s="531"/>
      <c r="AC36" s="531"/>
      <c r="AD36" s="868">
        <v>0.1</v>
      </c>
      <c r="AE36" s="531"/>
      <c r="AF36" s="531"/>
      <c r="AG36" s="531" t="s">
        <v>2042</v>
      </c>
      <c r="AH36" s="531"/>
      <c r="AI36" s="521"/>
      <c r="AJ36" s="532"/>
      <c r="AK36" s="487">
        <v>0.1</v>
      </c>
      <c r="AL36" s="532"/>
      <c r="AM36" s="487"/>
      <c r="AN36" s="532" t="s">
        <v>2042</v>
      </c>
      <c r="AO36" s="532"/>
      <c r="AP36" s="516"/>
      <c r="AQ36" s="516"/>
      <c r="AR36" s="516"/>
      <c r="AS36" s="516"/>
      <c r="AT36" s="516"/>
      <c r="AU36" s="516"/>
      <c r="AV36" s="516"/>
      <c r="AW36" s="517"/>
      <c r="AX36" s="517"/>
      <c r="AY36" s="517"/>
      <c r="AZ36" s="517"/>
      <c r="BA36" s="517"/>
      <c r="BB36" s="517"/>
      <c r="BC36" s="517"/>
      <c r="BD36" s="518"/>
      <c r="BE36" s="518"/>
      <c r="BF36" s="518"/>
      <c r="BG36" s="518"/>
      <c r="BH36" s="518"/>
      <c r="BI36" s="518"/>
      <c r="BJ36" s="518"/>
      <c r="BK36" s="519"/>
      <c r="BL36" s="519"/>
      <c r="BM36" s="519"/>
      <c r="BN36" s="519"/>
      <c r="BO36" s="519"/>
      <c r="BP36" s="519"/>
      <c r="BQ36" s="519"/>
    </row>
    <row r="37" spans="1:69" s="48" customFormat="1" ht="51.75" thickBot="1">
      <c r="A37" s="933"/>
      <c r="B37" s="936"/>
      <c r="C37" s="964"/>
      <c r="D37" s="824" t="s">
        <v>342</v>
      </c>
      <c r="E37" s="824" t="s">
        <v>1248</v>
      </c>
      <c r="F37" s="645">
        <v>2</v>
      </c>
      <c r="G37" s="801" t="s">
        <v>343</v>
      </c>
      <c r="H37" s="646" t="s">
        <v>1828</v>
      </c>
      <c r="I37" s="825"/>
      <c r="J37" s="825" t="s">
        <v>344</v>
      </c>
      <c r="K37" s="617">
        <v>41640</v>
      </c>
      <c r="L37" s="617">
        <v>41791</v>
      </c>
      <c r="M37" s="612"/>
      <c r="N37" s="612"/>
      <c r="O37" s="612"/>
      <c r="P37" s="612"/>
      <c r="Q37" s="612"/>
      <c r="R37" s="612">
        <v>2</v>
      </c>
      <c r="S37" s="612"/>
      <c r="T37" s="612"/>
      <c r="U37" s="612"/>
      <c r="V37" s="612"/>
      <c r="W37" s="612"/>
      <c r="X37" s="612"/>
      <c r="Y37" s="647">
        <v>2</v>
      </c>
      <c r="Z37" s="763">
        <v>20000000</v>
      </c>
      <c r="AA37" s="648"/>
      <c r="AB37" s="531"/>
      <c r="AC37" s="531"/>
      <c r="AD37" s="868">
        <v>0.1</v>
      </c>
      <c r="AE37" s="531"/>
      <c r="AF37" s="531"/>
      <c r="AG37" s="531" t="s">
        <v>1829</v>
      </c>
      <c r="AH37" s="531"/>
      <c r="AI37" s="521"/>
      <c r="AJ37" s="532"/>
      <c r="AK37" s="487">
        <v>0.2</v>
      </c>
      <c r="AL37" s="532"/>
      <c r="AM37" s="487"/>
      <c r="AN37" s="532" t="s">
        <v>2043</v>
      </c>
      <c r="AO37" s="532"/>
      <c r="AP37" s="516"/>
      <c r="AQ37" s="516"/>
      <c r="AR37" s="516"/>
      <c r="AS37" s="516"/>
      <c r="AT37" s="516"/>
      <c r="AU37" s="516"/>
      <c r="AV37" s="516"/>
      <c r="AW37" s="517"/>
      <c r="AX37" s="517"/>
      <c r="AY37" s="517"/>
      <c r="AZ37" s="517"/>
      <c r="BA37" s="517"/>
      <c r="BB37" s="517"/>
      <c r="BC37" s="517"/>
      <c r="BD37" s="518"/>
      <c r="BE37" s="518"/>
      <c r="BF37" s="518"/>
      <c r="BG37" s="518"/>
      <c r="BH37" s="518"/>
      <c r="BI37" s="518"/>
      <c r="BJ37" s="518"/>
      <c r="BK37" s="519"/>
      <c r="BL37" s="519"/>
      <c r="BM37" s="519"/>
      <c r="BN37" s="519"/>
      <c r="BO37" s="519"/>
      <c r="BP37" s="519"/>
      <c r="BQ37" s="519"/>
    </row>
    <row r="38" spans="1:69" s="48" customFormat="1" ht="64.5" thickBot="1">
      <c r="A38" s="933"/>
      <c r="B38" s="936"/>
      <c r="C38" s="688" t="s">
        <v>1249</v>
      </c>
      <c r="D38" s="826" t="s">
        <v>1250</v>
      </c>
      <c r="E38" s="824" t="s">
        <v>1251</v>
      </c>
      <c r="F38" s="619">
        <v>1</v>
      </c>
      <c r="G38" s="707" t="s">
        <v>345</v>
      </c>
      <c r="H38" s="567" t="s">
        <v>1416</v>
      </c>
      <c r="I38" s="826"/>
      <c r="J38" s="826" t="s">
        <v>346</v>
      </c>
      <c r="K38" s="649">
        <v>41640</v>
      </c>
      <c r="L38" s="650">
        <v>42004</v>
      </c>
      <c r="M38" s="651"/>
      <c r="N38" s="652"/>
      <c r="O38" s="653"/>
      <c r="P38" s="654"/>
      <c r="Q38" s="652"/>
      <c r="R38" s="654">
        <v>1</v>
      </c>
      <c r="S38" s="652"/>
      <c r="T38" s="653"/>
      <c r="U38" s="655"/>
      <c r="V38" s="656"/>
      <c r="W38" s="655"/>
      <c r="X38" s="657"/>
      <c r="Y38" s="658">
        <v>1</v>
      </c>
      <c r="Z38" s="762">
        <v>60000000</v>
      </c>
      <c r="AA38" s="789"/>
      <c r="AB38" s="531"/>
      <c r="AC38" s="531"/>
      <c r="AD38" s="868">
        <v>0.2</v>
      </c>
      <c r="AE38" s="531"/>
      <c r="AF38" s="531"/>
      <c r="AG38" s="531" t="s">
        <v>1830</v>
      </c>
      <c r="AH38" s="531"/>
      <c r="AI38" s="521"/>
      <c r="AJ38" s="532"/>
      <c r="AK38" s="532"/>
      <c r="AL38" s="532"/>
      <c r="AM38" s="532"/>
      <c r="AN38" s="532" t="s">
        <v>2068</v>
      </c>
      <c r="AO38" s="532"/>
      <c r="AP38" s="516"/>
      <c r="AQ38" s="516"/>
      <c r="AR38" s="516"/>
      <c r="AS38" s="516"/>
      <c r="AT38" s="516"/>
      <c r="AU38" s="516"/>
      <c r="AV38" s="516"/>
      <c r="AW38" s="517"/>
      <c r="AX38" s="517"/>
      <c r="AY38" s="517"/>
      <c r="AZ38" s="517"/>
      <c r="BA38" s="517"/>
      <c r="BB38" s="517"/>
      <c r="BC38" s="517"/>
      <c r="BD38" s="518"/>
      <c r="BE38" s="518"/>
      <c r="BF38" s="518"/>
      <c r="BG38" s="518"/>
      <c r="BH38" s="518"/>
      <c r="BI38" s="518"/>
      <c r="BJ38" s="518"/>
      <c r="BK38" s="519"/>
      <c r="BL38" s="519"/>
      <c r="BM38" s="519"/>
      <c r="BN38" s="519"/>
      <c r="BO38" s="519"/>
      <c r="BP38" s="519"/>
      <c r="BQ38" s="519"/>
    </row>
    <row r="39" spans="1:69" s="48" customFormat="1" ht="51.75" customHeight="1" thickBot="1">
      <c r="A39" s="933"/>
      <c r="B39" s="936"/>
      <c r="C39" s="963" t="s">
        <v>1252</v>
      </c>
      <c r="D39" s="827" t="s">
        <v>1253</v>
      </c>
      <c r="E39" s="827" t="s">
        <v>1254</v>
      </c>
      <c r="F39" s="659">
        <v>32</v>
      </c>
      <c r="G39" s="700" t="s">
        <v>1255</v>
      </c>
      <c r="H39" s="828" t="s">
        <v>1417</v>
      </c>
      <c r="I39" s="827"/>
      <c r="J39" s="829" t="s">
        <v>347</v>
      </c>
      <c r="K39" s="660">
        <v>41640</v>
      </c>
      <c r="L39" s="661">
        <v>42004</v>
      </c>
      <c r="M39" s="662"/>
      <c r="N39" s="663"/>
      <c r="O39" s="664"/>
      <c r="P39" s="665"/>
      <c r="Q39" s="663"/>
      <c r="R39" s="665"/>
      <c r="S39" s="663"/>
      <c r="T39" s="664"/>
      <c r="U39" s="666"/>
      <c r="V39" s="667"/>
      <c r="W39" s="666"/>
      <c r="X39" s="668">
        <v>26</v>
      </c>
      <c r="Y39" s="669">
        <v>26</v>
      </c>
      <c r="Z39" s="764">
        <v>240000000</v>
      </c>
      <c r="AA39" s="786"/>
      <c r="AB39" s="531"/>
      <c r="AC39" s="531"/>
      <c r="AD39" s="868">
        <v>0.1</v>
      </c>
      <c r="AE39" s="531"/>
      <c r="AF39" s="531"/>
      <c r="AG39" s="531" t="s">
        <v>1831</v>
      </c>
      <c r="AH39" s="531"/>
      <c r="AI39" s="521"/>
      <c r="AJ39" s="532"/>
      <c r="AK39" s="487">
        <v>0.1</v>
      </c>
      <c r="AL39" s="532"/>
      <c r="AM39" s="487"/>
      <c r="AN39" s="532" t="s">
        <v>2044</v>
      </c>
      <c r="AO39" s="532"/>
      <c r="AP39" s="516"/>
      <c r="AQ39" s="516"/>
      <c r="AR39" s="516"/>
      <c r="AS39" s="516"/>
      <c r="AT39" s="516"/>
      <c r="AU39" s="516"/>
      <c r="AV39" s="516"/>
      <c r="AW39" s="517"/>
      <c r="AX39" s="517"/>
      <c r="AY39" s="517"/>
      <c r="AZ39" s="517"/>
      <c r="BA39" s="517"/>
      <c r="BB39" s="517"/>
      <c r="BC39" s="517"/>
      <c r="BD39" s="518"/>
      <c r="BE39" s="518"/>
      <c r="BF39" s="518"/>
      <c r="BG39" s="518"/>
      <c r="BH39" s="518"/>
      <c r="BI39" s="518"/>
      <c r="BJ39" s="518"/>
      <c r="BK39" s="519"/>
      <c r="BL39" s="519"/>
      <c r="BM39" s="519"/>
      <c r="BN39" s="519"/>
      <c r="BO39" s="519"/>
      <c r="BP39" s="519"/>
      <c r="BQ39" s="519"/>
    </row>
    <row r="40" spans="1:69" s="48" customFormat="1" ht="45.75" thickBot="1">
      <c r="A40" s="933"/>
      <c r="B40" s="936"/>
      <c r="C40" s="950"/>
      <c r="D40" s="815" t="s">
        <v>1256</v>
      </c>
      <c r="E40" s="826" t="s">
        <v>1257</v>
      </c>
      <c r="F40" s="670">
        <v>1</v>
      </c>
      <c r="G40" s="670" t="s">
        <v>348</v>
      </c>
      <c r="H40" s="828" t="s">
        <v>1417</v>
      </c>
      <c r="I40" s="670"/>
      <c r="J40" s="670" t="s">
        <v>347</v>
      </c>
      <c r="K40" s="649">
        <v>41640</v>
      </c>
      <c r="L40" s="650">
        <v>42004</v>
      </c>
      <c r="M40" s="652"/>
      <c r="N40" s="652"/>
      <c r="O40" s="652"/>
      <c r="P40" s="652"/>
      <c r="Q40" s="652"/>
      <c r="R40" s="652"/>
      <c r="S40" s="652"/>
      <c r="T40" s="652"/>
      <c r="U40" s="652"/>
      <c r="V40" s="652"/>
      <c r="W40" s="652"/>
      <c r="X40" s="652">
        <v>1</v>
      </c>
      <c r="Y40" s="670">
        <v>1</v>
      </c>
      <c r="Z40" s="762">
        <v>480000000</v>
      </c>
      <c r="AA40" s="789"/>
      <c r="AB40" s="531"/>
      <c r="AC40" s="531"/>
      <c r="AD40" s="868">
        <v>0.1</v>
      </c>
      <c r="AE40" s="531"/>
      <c r="AF40" s="531"/>
      <c r="AG40" s="531" t="s">
        <v>1832</v>
      </c>
      <c r="AH40" s="531"/>
      <c r="AI40" s="521"/>
      <c r="AJ40" s="532"/>
      <c r="AK40" s="487">
        <v>0.15</v>
      </c>
      <c r="AL40" s="532"/>
      <c r="AM40" s="487"/>
      <c r="AN40" s="532" t="s">
        <v>2044</v>
      </c>
      <c r="AO40" s="532"/>
      <c r="AP40" s="516"/>
      <c r="AQ40" s="516"/>
      <c r="AR40" s="516"/>
      <c r="AS40" s="516"/>
      <c r="AT40" s="516"/>
      <c r="AU40" s="516"/>
      <c r="AV40" s="516"/>
      <c r="AW40" s="517"/>
      <c r="AX40" s="517"/>
      <c r="AY40" s="517"/>
      <c r="AZ40" s="517"/>
      <c r="BA40" s="517"/>
      <c r="BB40" s="517"/>
      <c r="BC40" s="517"/>
      <c r="BD40" s="518"/>
      <c r="BE40" s="518"/>
      <c r="BF40" s="518"/>
      <c r="BG40" s="518"/>
      <c r="BH40" s="518"/>
      <c r="BI40" s="518"/>
      <c r="BJ40" s="518"/>
      <c r="BK40" s="519"/>
      <c r="BL40" s="519"/>
      <c r="BM40" s="519"/>
      <c r="BN40" s="519"/>
      <c r="BO40" s="519"/>
      <c r="BP40" s="519"/>
      <c r="BQ40" s="519"/>
    </row>
    <row r="41" spans="1:69" s="48" customFormat="1" ht="45.75" thickBot="1">
      <c r="A41" s="933"/>
      <c r="B41" s="936"/>
      <c r="C41" s="950"/>
      <c r="D41" s="811" t="s">
        <v>1258</v>
      </c>
      <c r="E41" s="811" t="s">
        <v>1259</v>
      </c>
      <c r="F41" s="671">
        <v>1</v>
      </c>
      <c r="G41" s="671" t="s">
        <v>349</v>
      </c>
      <c r="H41" s="828" t="s">
        <v>1417</v>
      </c>
      <c r="I41" s="671"/>
      <c r="J41" s="671" t="s">
        <v>347</v>
      </c>
      <c r="K41" s="672">
        <v>41640</v>
      </c>
      <c r="L41" s="673">
        <v>42004</v>
      </c>
      <c r="M41" s="674"/>
      <c r="N41" s="674"/>
      <c r="O41" s="674"/>
      <c r="P41" s="674"/>
      <c r="Q41" s="674"/>
      <c r="R41" s="674"/>
      <c r="S41" s="674"/>
      <c r="T41" s="674"/>
      <c r="U41" s="674"/>
      <c r="V41" s="674"/>
      <c r="W41" s="674"/>
      <c r="X41" s="674">
        <v>1</v>
      </c>
      <c r="Y41" s="671">
        <v>1</v>
      </c>
      <c r="Z41" s="765">
        <v>95000000</v>
      </c>
      <c r="AA41" s="780"/>
      <c r="AB41" s="531"/>
      <c r="AC41" s="531"/>
      <c r="AD41" s="868">
        <v>0.1</v>
      </c>
      <c r="AE41" s="531"/>
      <c r="AF41" s="531"/>
      <c r="AG41" s="531" t="s">
        <v>1832</v>
      </c>
      <c r="AH41" s="531"/>
      <c r="AI41" s="521"/>
      <c r="AJ41" s="532"/>
      <c r="AK41" s="487">
        <v>0.15</v>
      </c>
      <c r="AL41" s="532"/>
      <c r="AM41" s="487"/>
      <c r="AN41" s="532" t="s">
        <v>2044</v>
      </c>
      <c r="AO41" s="532"/>
      <c r="AP41" s="516"/>
      <c r="AQ41" s="516"/>
      <c r="AR41" s="516"/>
      <c r="AS41" s="516"/>
      <c r="AT41" s="516"/>
      <c r="AU41" s="516"/>
      <c r="AV41" s="516"/>
      <c r="AW41" s="517"/>
      <c r="AX41" s="517"/>
      <c r="AY41" s="517"/>
      <c r="AZ41" s="517"/>
      <c r="BA41" s="517"/>
      <c r="BB41" s="517"/>
      <c r="BC41" s="517"/>
      <c r="BD41" s="518"/>
      <c r="BE41" s="518"/>
      <c r="BF41" s="518"/>
      <c r="BG41" s="518"/>
      <c r="BH41" s="518"/>
      <c r="BI41" s="518"/>
      <c r="BJ41" s="518"/>
      <c r="BK41" s="519"/>
      <c r="BL41" s="519"/>
      <c r="BM41" s="519"/>
      <c r="BN41" s="519"/>
      <c r="BO41" s="519"/>
      <c r="BP41" s="519"/>
      <c r="BQ41" s="519"/>
    </row>
    <row r="42" spans="1:69" s="48" customFormat="1" ht="39" thickBot="1">
      <c r="A42" s="934"/>
      <c r="B42" s="937"/>
      <c r="C42" s="748"/>
      <c r="D42" s="815" t="s">
        <v>1260</v>
      </c>
      <c r="E42" s="826" t="s">
        <v>1261</v>
      </c>
      <c r="F42" s="670">
        <v>1</v>
      </c>
      <c r="G42" s="670" t="s">
        <v>350</v>
      </c>
      <c r="H42" s="828" t="s">
        <v>1417</v>
      </c>
      <c r="I42" s="670"/>
      <c r="J42" s="830" t="s">
        <v>347</v>
      </c>
      <c r="K42" s="675">
        <v>41640</v>
      </c>
      <c r="L42" s="649">
        <v>42004</v>
      </c>
      <c r="M42" s="653"/>
      <c r="N42" s="652"/>
      <c r="O42" s="652"/>
      <c r="P42" s="652"/>
      <c r="Q42" s="652"/>
      <c r="R42" s="652"/>
      <c r="S42" s="652"/>
      <c r="T42" s="652"/>
      <c r="U42" s="652"/>
      <c r="V42" s="652"/>
      <c r="W42" s="652"/>
      <c r="X42" s="652">
        <v>1</v>
      </c>
      <c r="Y42" s="670">
        <v>1</v>
      </c>
      <c r="Z42" s="762">
        <v>8000000</v>
      </c>
      <c r="AA42" s="789"/>
      <c r="AB42" s="531"/>
      <c r="AC42" s="531"/>
      <c r="AD42" s="868">
        <v>0.1</v>
      </c>
      <c r="AE42" s="531"/>
      <c r="AF42" s="531"/>
      <c r="AG42" s="531" t="s">
        <v>1833</v>
      </c>
      <c r="AH42" s="531"/>
      <c r="AI42" s="521"/>
      <c r="AJ42" s="532"/>
      <c r="AK42" s="532"/>
      <c r="AL42" s="532"/>
      <c r="AM42" s="532"/>
      <c r="AN42" s="532" t="s">
        <v>2045</v>
      </c>
      <c r="AO42" s="532"/>
      <c r="AP42" s="516"/>
      <c r="AQ42" s="516"/>
      <c r="AR42" s="516"/>
      <c r="AS42" s="516"/>
      <c r="AT42" s="516"/>
      <c r="AU42" s="516"/>
      <c r="AV42" s="516"/>
      <c r="AW42" s="517"/>
      <c r="AX42" s="517"/>
      <c r="AY42" s="517"/>
      <c r="AZ42" s="517"/>
      <c r="BA42" s="517"/>
      <c r="BB42" s="517"/>
      <c r="BC42" s="517"/>
      <c r="BD42" s="518"/>
      <c r="BE42" s="518"/>
      <c r="BF42" s="518"/>
      <c r="BG42" s="518"/>
      <c r="BH42" s="518"/>
      <c r="BI42" s="518"/>
      <c r="BJ42" s="518"/>
      <c r="BK42" s="519"/>
      <c r="BL42" s="519"/>
      <c r="BM42" s="519"/>
      <c r="BN42" s="519"/>
      <c r="BO42" s="519"/>
      <c r="BP42" s="519"/>
      <c r="BQ42" s="519"/>
    </row>
    <row r="43" spans="1:69" s="48" customFormat="1" ht="102.75" thickBot="1">
      <c r="A43" s="932">
        <v>4</v>
      </c>
      <c r="B43" s="745" t="s">
        <v>1418</v>
      </c>
      <c r="C43" s="953" t="s">
        <v>1262</v>
      </c>
      <c r="D43" s="582" t="s">
        <v>351</v>
      </c>
      <c r="E43" s="831" t="s">
        <v>352</v>
      </c>
      <c r="F43" s="583">
        <v>26</v>
      </c>
      <c r="G43" s="583" t="s">
        <v>353</v>
      </c>
      <c r="H43" s="670" t="s">
        <v>1419</v>
      </c>
      <c r="I43" s="831"/>
      <c r="J43" s="788" t="s">
        <v>354</v>
      </c>
      <c r="K43" s="676">
        <v>41640</v>
      </c>
      <c r="L43" s="677">
        <v>41820</v>
      </c>
      <c r="M43" s="652"/>
      <c r="N43" s="652"/>
      <c r="O43" s="653"/>
      <c r="P43" s="654"/>
      <c r="Q43" s="652"/>
      <c r="R43" s="654"/>
      <c r="S43" s="652"/>
      <c r="T43" s="653"/>
      <c r="U43" s="657"/>
      <c r="V43" s="656"/>
      <c r="W43" s="655"/>
      <c r="X43" s="657"/>
      <c r="Y43" s="762"/>
      <c r="Z43" s="766" t="s">
        <v>1263</v>
      </c>
      <c r="AA43" s="789"/>
      <c r="AB43" s="531"/>
      <c r="AC43" s="531"/>
      <c r="AD43" s="868">
        <v>0.1</v>
      </c>
      <c r="AE43" s="531"/>
      <c r="AF43" s="531"/>
      <c r="AG43" s="531" t="s">
        <v>1834</v>
      </c>
      <c r="AH43" s="531"/>
      <c r="AI43" s="521"/>
      <c r="AJ43" s="532"/>
      <c r="AK43" s="487">
        <v>0.1</v>
      </c>
      <c r="AL43" s="532"/>
      <c r="AM43" s="487"/>
      <c r="AN43" s="532" t="s">
        <v>1834</v>
      </c>
      <c r="AO43" s="532"/>
      <c r="AP43" s="516"/>
      <c r="AQ43" s="516"/>
      <c r="AR43" s="516"/>
      <c r="AS43" s="516"/>
      <c r="AT43" s="516"/>
      <c r="AU43" s="516"/>
      <c r="AV43" s="516"/>
      <c r="AW43" s="517"/>
      <c r="AX43" s="517"/>
      <c r="AY43" s="517"/>
      <c r="AZ43" s="517"/>
      <c r="BA43" s="517"/>
      <c r="BB43" s="517"/>
      <c r="BC43" s="517"/>
      <c r="BD43" s="518"/>
      <c r="BE43" s="518"/>
      <c r="BF43" s="518"/>
      <c r="BG43" s="518"/>
      <c r="BH43" s="518"/>
      <c r="BI43" s="518"/>
      <c r="BJ43" s="518"/>
      <c r="BK43" s="519"/>
      <c r="BL43" s="519"/>
      <c r="BM43" s="519"/>
      <c r="BN43" s="519"/>
      <c r="BO43" s="519"/>
      <c r="BP43" s="519"/>
      <c r="BQ43" s="519"/>
    </row>
    <row r="44" spans="1:69" s="38" customFormat="1" ht="144.75" thickBot="1">
      <c r="A44" s="934"/>
      <c r="B44" s="745"/>
      <c r="C44" s="955"/>
      <c r="D44" s="678" t="s">
        <v>399</v>
      </c>
      <c r="E44" s="801" t="s">
        <v>400</v>
      </c>
      <c r="F44" s="679"/>
      <c r="G44" s="801" t="s">
        <v>401</v>
      </c>
      <c r="H44" s="680" t="s">
        <v>395</v>
      </c>
      <c r="I44" s="712"/>
      <c r="J44" s="551" t="s">
        <v>402</v>
      </c>
      <c r="K44" s="639">
        <v>41640</v>
      </c>
      <c r="L44" s="639">
        <v>42004</v>
      </c>
      <c r="M44" s="640"/>
      <c r="N44" s="640"/>
      <c r="O44" s="640"/>
      <c r="P44" s="640"/>
      <c r="Q44" s="640"/>
      <c r="R44" s="640"/>
      <c r="S44" s="640"/>
      <c r="T44" s="640"/>
      <c r="U44" s="640"/>
      <c r="V44" s="640"/>
      <c r="W44" s="640"/>
      <c r="X44" s="640"/>
      <c r="Y44" s="647"/>
      <c r="Z44" s="832">
        <v>10000000000</v>
      </c>
      <c r="AA44" s="777"/>
      <c r="AB44" s="527"/>
      <c r="AC44" s="527"/>
      <c r="AD44" s="443">
        <v>1</v>
      </c>
      <c r="AE44" s="527"/>
      <c r="AF44" s="527"/>
      <c r="AG44" s="531" t="s">
        <v>1835</v>
      </c>
      <c r="AH44" s="527"/>
      <c r="AI44" s="515"/>
      <c r="AJ44" s="528"/>
      <c r="AK44" s="488">
        <v>1</v>
      </c>
      <c r="AL44" s="528"/>
      <c r="AM44" s="488"/>
      <c r="AN44" s="528" t="s">
        <v>2046</v>
      </c>
      <c r="AO44" s="528"/>
      <c r="AP44" s="524"/>
      <c r="AQ44" s="524"/>
      <c r="AR44" s="524"/>
      <c r="AS44" s="524"/>
      <c r="AT44" s="524"/>
      <c r="AU44" s="524"/>
      <c r="AV44" s="524"/>
      <c r="AW44" s="517"/>
      <c r="AX44" s="517"/>
      <c r="AY44" s="517"/>
      <c r="AZ44" s="517"/>
      <c r="BA44" s="517"/>
      <c r="BB44" s="517"/>
      <c r="BC44" s="517"/>
      <c r="BD44" s="518"/>
      <c r="BE44" s="518"/>
      <c r="BF44" s="518"/>
      <c r="BG44" s="518"/>
      <c r="BH44" s="518"/>
      <c r="BI44" s="518"/>
      <c r="BJ44" s="518"/>
      <c r="BK44" s="519"/>
      <c r="BL44" s="519"/>
      <c r="BM44" s="519"/>
      <c r="BN44" s="519"/>
      <c r="BO44" s="519"/>
      <c r="BP44" s="519"/>
      <c r="BQ44" s="519"/>
    </row>
    <row r="45" spans="1:69" s="38" customFormat="1" ht="13.5" customHeight="1" thickBot="1">
      <c r="A45" s="892" t="s">
        <v>315</v>
      </c>
      <c r="B45" s="893"/>
      <c r="C45" s="893"/>
      <c r="D45" s="746"/>
      <c r="E45" s="746"/>
      <c r="F45" s="746"/>
      <c r="G45" s="746"/>
      <c r="H45" s="746"/>
      <c r="I45" s="746"/>
      <c r="J45" s="746"/>
      <c r="K45" s="746"/>
      <c r="L45" s="746"/>
      <c r="M45" s="746"/>
      <c r="N45" s="746"/>
      <c r="O45" s="746"/>
      <c r="P45" s="746"/>
      <c r="Q45" s="746"/>
      <c r="R45" s="746"/>
      <c r="S45" s="746"/>
      <c r="T45" s="746"/>
      <c r="U45" s="746"/>
      <c r="V45" s="746"/>
      <c r="W45" s="746"/>
      <c r="X45" s="746"/>
      <c r="Y45" s="746"/>
      <c r="Z45" s="783">
        <v>11531000000</v>
      </c>
      <c r="AA45" s="784"/>
      <c r="AB45" s="522"/>
      <c r="AC45" s="522"/>
      <c r="AD45" s="522"/>
      <c r="AE45" s="522"/>
      <c r="AF45" s="522"/>
      <c r="AG45" s="522"/>
      <c r="AH45" s="522"/>
      <c r="AI45" s="522"/>
      <c r="AJ45" s="530"/>
      <c r="AK45" s="530"/>
      <c r="AL45" s="530"/>
      <c r="AM45" s="530"/>
      <c r="AN45" s="530"/>
      <c r="AO45" s="530"/>
      <c r="AP45" s="522"/>
      <c r="AQ45" s="522"/>
      <c r="AR45" s="522"/>
      <c r="AS45" s="522"/>
      <c r="AT45" s="522"/>
      <c r="AU45" s="522"/>
      <c r="AV45" s="522"/>
      <c r="AW45" s="522"/>
      <c r="AX45" s="522"/>
      <c r="AY45" s="522"/>
      <c r="AZ45" s="522"/>
      <c r="BA45" s="522"/>
      <c r="BB45" s="522"/>
      <c r="BC45" s="522"/>
      <c r="BD45" s="522"/>
      <c r="BE45" s="522"/>
      <c r="BF45" s="522"/>
      <c r="BG45" s="522"/>
      <c r="BH45" s="522"/>
      <c r="BI45" s="522"/>
      <c r="BJ45" s="522"/>
      <c r="BK45" s="522"/>
      <c r="BL45" s="522"/>
      <c r="BM45" s="522"/>
      <c r="BN45" s="522"/>
      <c r="BO45" s="522"/>
      <c r="BP45" s="522"/>
      <c r="BQ45" s="522"/>
    </row>
    <row r="46" spans="1:69" s="48" customFormat="1" ht="51.75" thickBot="1">
      <c r="A46" s="957">
        <v>5</v>
      </c>
      <c r="B46" s="960" t="s">
        <v>1420</v>
      </c>
      <c r="C46" s="681" t="s">
        <v>1264</v>
      </c>
      <c r="D46" s="750" t="s">
        <v>1265</v>
      </c>
      <c r="E46" s="595" t="s">
        <v>1266</v>
      </c>
      <c r="F46" s="682" t="s">
        <v>386</v>
      </c>
      <c r="G46" s="833" t="s">
        <v>387</v>
      </c>
      <c r="H46" s="683" t="s">
        <v>1836</v>
      </c>
      <c r="I46" s="684"/>
      <c r="J46" s="834" t="s">
        <v>388</v>
      </c>
      <c r="K46" s="685">
        <v>41640</v>
      </c>
      <c r="L46" s="685">
        <v>42004</v>
      </c>
      <c r="M46" s="686"/>
      <c r="N46" s="686"/>
      <c r="O46" s="686"/>
      <c r="P46" s="686"/>
      <c r="Q46" s="686"/>
      <c r="R46" s="686"/>
      <c r="S46" s="686"/>
      <c r="T46" s="686"/>
      <c r="U46" s="686"/>
      <c r="V46" s="686"/>
      <c r="W46" s="686"/>
      <c r="X46" s="686"/>
      <c r="Y46" s="687"/>
      <c r="Z46" s="687"/>
      <c r="AA46" s="786"/>
      <c r="AB46" s="531"/>
      <c r="AC46" s="531"/>
      <c r="AD46" s="868">
        <v>0</v>
      </c>
      <c r="AE46" s="531"/>
      <c r="AF46" s="531"/>
      <c r="AG46" s="531"/>
      <c r="AH46" s="531"/>
      <c r="AI46" s="521"/>
      <c r="AJ46" s="532"/>
      <c r="AK46" s="487">
        <v>1</v>
      </c>
      <c r="AL46" s="532"/>
      <c r="AM46" s="487"/>
      <c r="AN46" s="532" t="s">
        <v>2047</v>
      </c>
      <c r="AO46" s="532"/>
      <c r="AP46" s="516"/>
      <c r="AQ46" s="516"/>
      <c r="AR46" s="516"/>
      <c r="AS46" s="516"/>
      <c r="AT46" s="516"/>
      <c r="AU46" s="516"/>
      <c r="AV46" s="516"/>
      <c r="AW46" s="517"/>
      <c r="AX46" s="517"/>
      <c r="AY46" s="517"/>
      <c r="AZ46" s="517"/>
      <c r="BA46" s="517"/>
      <c r="BB46" s="517"/>
      <c r="BC46" s="517"/>
      <c r="BD46" s="518"/>
      <c r="BE46" s="518"/>
      <c r="BF46" s="518"/>
      <c r="BG46" s="518"/>
      <c r="BH46" s="518"/>
      <c r="BI46" s="518"/>
      <c r="BJ46" s="518"/>
      <c r="BK46" s="519"/>
      <c r="BL46" s="519"/>
      <c r="BM46" s="519"/>
      <c r="BN46" s="519"/>
      <c r="BO46" s="519"/>
      <c r="BP46" s="519"/>
      <c r="BQ46" s="519"/>
    </row>
    <row r="47" spans="1:69" s="48" customFormat="1" ht="63.75" customHeight="1" thickBot="1">
      <c r="A47" s="958"/>
      <c r="B47" s="961"/>
      <c r="C47" s="688" t="s">
        <v>360</v>
      </c>
      <c r="D47" s="835" t="s">
        <v>1267</v>
      </c>
      <c r="E47" s="836" t="s">
        <v>1268</v>
      </c>
      <c r="F47" s="689">
        <v>12</v>
      </c>
      <c r="G47" s="836" t="s">
        <v>361</v>
      </c>
      <c r="H47" s="567" t="s">
        <v>362</v>
      </c>
      <c r="I47" s="690"/>
      <c r="J47" s="545" t="s">
        <v>363</v>
      </c>
      <c r="K47" s="638">
        <v>41640</v>
      </c>
      <c r="L47" s="638">
        <v>42004</v>
      </c>
      <c r="M47" s="621">
        <v>1</v>
      </c>
      <c r="N47" s="621">
        <v>1</v>
      </c>
      <c r="O47" s="621">
        <v>1</v>
      </c>
      <c r="P47" s="621">
        <v>1</v>
      </c>
      <c r="Q47" s="621">
        <v>1</v>
      </c>
      <c r="R47" s="621">
        <v>1</v>
      </c>
      <c r="S47" s="621">
        <v>1</v>
      </c>
      <c r="T47" s="621">
        <v>1</v>
      </c>
      <c r="U47" s="621">
        <v>1</v>
      </c>
      <c r="V47" s="621">
        <v>1</v>
      </c>
      <c r="W47" s="621">
        <v>1</v>
      </c>
      <c r="X47" s="621">
        <v>1</v>
      </c>
      <c r="Y47" s="691">
        <v>12</v>
      </c>
      <c r="Z47" s="691"/>
      <c r="AA47" s="789"/>
      <c r="AB47" s="531"/>
      <c r="AC47" s="531"/>
      <c r="AD47" s="868">
        <v>0.16</v>
      </c>
      <c r="AE47" s="531"/>
      <c r="AF47" s="531"/>
      <c r="AG47" s="531" t="s">
        <v>2048</v>
      </c>
      <c r="AH47" s="531"/>
      <c r="AI47" s="521"/>
      <c r="AJ47" s="532"/>
      <c r="AK47" s="487">
        <v>0.32</v>
      </c>
      <c r="AL47" s="532"/>
      <c r="AM47" s="487"/>
      <c r="AN47" s="532" t="s">
        <v>2048</v>
      </c>
      <c r="AO47" s="532"/>
      <c r="AP47" s="516"/>
      <c r="AQ47" s="516"/>
      <c r="AR47" s="516"/>
      <c r="AS47" s="516"/>
      <c r="AT47" s="516"/>
      <c r="AU47" s="516"/>
      <c r="AV47" s="516"/>
      <c r="AW47" s="517"/>
      <c r="AX47" s="517"/>
      <c r="AY47" s="517"/>
      <c r="AZ47" s="517"/>
      <c r="BA47" s="517"/>
      <c r="BB47" s="517"/>
      <c r="BC47" s="517"/>
      <c r="BD47" s="518"/>
      <c r="BE47" s="518"/>
      <c r="BF47" s="518"/>
      <c r="BG47" s="518"/>
      <c r="BH47" s="518"/>
      <c r="BI47" s="518"/>
      <c r="BJ47" s="518"/>
      <c r="BK47" s="519"/>
      <c r="BL47" s="519"/>
      <c r="BM47" s="519"/>
      <c r="BN47" s="519"/>
      <c r="BO47" s="519"/>
      <c r="BP47" s="519"/>
      <c r="BQ47" s="519"/>
    </row>
    <row r="48" spans="1:69" s="48" customFormat="1" ht="51.75" thickBot="1">
      <c r="A48" s="958"/>
      <c r="B48" s="961"/>
      <c r="C48" s="963" t="s">
        <v>367</v>
      </c>
      <c r="D48" s="835" t="s">
        <v>1269</v>
      </c>
      <c r="E48" s="801" t="s">
        <v>364</v>
      </c>
      <c r="F48" s="692">
        <v>0.98</v>
      </c>
      <c r="G48" s="801" t="s">
        <v>365</v>
      </c>
      <c r="H48" s="567" t="s">
        <v>362</v>
      </c>
      <c r="I48" s="693"/>
      <c r="J48" s="551" t="s">
        <v>366</v>
      </c>
      <c r="K48" s="639">
        <v>41640</v>
      </c>
      <c r="L48" s="639">
        <v>42004</v>
      </c>
      <c r="M48" s="694">
        <v>0.98</v>
      </c>
      <c r="N48" s="694">
        <v>0.98</v>
      </c>
      <c r="O48" s="694">
        <v>0.98</v>
      </c>
      <c r="P48" s="694">
        <v>0.98</v>
      </c>
      <c r="Q48" s="694">
        <v>0.98</v>
      </c>
      <c r="R48" s="694">
        <v>0.98</v>
      </c>
      <c r="S48" s="694">
        <v>0.98</v>
      </c>
      <c r="T48" s="694">
        <v>0.98</v>
      </c>
      <c r="U48" s="694">
        <v>0.98</v>
      </c>
      <c r="V48" s="694">
        <v>0.98</v>
      </c>
      <c r="W48" s="694">
        <v>0.98</v>
      </c>
      <c r="X48" s="694">
        <v>0.98</v>
      </c>
      <c r="Y48" s="695">
        <v>0.98</v>
      </c>
      <c r="Z48" s="712"/>
      <c r="AA48" s="777"/>
      <c r="AB48" s="531"/>
      <c r="AC48" s="531"/>
      <c r="AD48" s="868">
        <v>0.16</v>
      </c>
      <c r="AE48" s="531"/>
      <c r="AF48" s="531"/>
      <c r="AG48" s="531" t="s">
        <v>2048</v>
      </c>
      <c r="AH48" s="531"/>
      <c r="AI48" s="521"/>
      <c r="AJ48" s="532"/>
      <c r="AK48" s="487">
        <v>0.32</v>
      </c>
      <c r="AL48" s="532"/>
      <c r="AM48" s="487"/>
      <c r="AN48" s="532" t="s">
        <v>2048</v>
      </c>
      <c r="AO48" s="532"/>
      <c r="AP48" s="516"/>
      <c r="AQ48" s="516"/>
      <c r="AR48" s="516"/>
      <c r="AS48" s="516"/>
      <c r="AT48" s="516"/>
      <c r="AU48" s="516"/>
      <c r="AV48" s="516"/>
      <c r="AW48" s="517"/>
      <c r="AX48" s="517"/>
      <c r="AY48" s="517"/>
      <c r="AZ48" s="517"/>
      <c r="BA48" s="517"/>
      <c r="BB48" s="517"/>
      <c r="BC48" s="517"/>
      <c r="BD48" s="518"/>
      <c r="BE48" s="518"/>
      <c r="BF48" s="518"/>
      <c r="BG48" s="518"/>
      <c r="BH48" s="518"/>
      <c r="BI48" s="518"/>
      <c r="BJ48" s="518"/>
      <c r="BK48" s="519"/>
      <c r="BL48" s="519"/>
      <c r="BM48" s="519"/>
      <c r="BN48" s="519"/>
      <c r="BO48" s="519"/>
      <c r="BP48" s="519"/>
      <c r="BQ48" s="519"/>
    </row>
    <row r="49" spans="1:69" s="48" customFormat="1" ht="51.75" thickBot="1">
      <c r="A49" s="958"/>
      <c r="B49" s="961"/>
      <c r="C49" s="950"/>
      <c r="D49" s="837" t="s">
        <v>1270</v>
      </c>
      <c r="E49" s="794" t="s">
        <v>368</v>
      </c>
      <c r="F49" s="696" t="s">
        <v>157</v>
      </c>
      <c r="G49" s="794" t="s">
        <v>369</v>
      </c>
      <c r="H49" s="567" t="s">
        <v>362</v>
      </c>
      <c r="I49" s="684"/>
      <c r="J49" s="834" t="s">
        <v>363</v>
      </c>
      <c r="K49" s="685">
        <v>41640</v>
      </c>
      <c r="L49" s="685">
        <v>42004</v>
      </c>
      <c r="M49" s="686">
        <v>1</v>
      </c>
      <c r="N49" s="686">
        <v>1</v>
      </c>
      <c r="O49" s="686">
        <v>1</v>
      </c>
      <c r="P49" s="686">
        <v>1</v>
      </c>
      <c r="Q49" s="686">
        <v>1</v>
      </c>
      <c r="R49" s="686">
        <v>1</v>
      </c>
      <c r="S49" s="686">
        <v>1</v>
      </c>
      <c r="T49" s="686">
        <v>1</v>
      </c>
      <c r="U49" s="686">
        <v>1</v>
      </c>
      <c r="V49" s="686">
        <v>1</v>
      </c>
      <c r="W49" s="686">
        <v>1</v>
      </c>
      <c r="X49" s="686">
        <v>1</v>
      </c>
      <c r="Y49" s="687">
        <v>12</v>
      </c>
      <c r="Z49" s="687"/>
      <c r="AA49" s="786"/>
      <c r="AB49" s="531"/>
      <c r="AC49" s="531"/>
      <c r="AD49" s="868">
        <v>0.16</v>
      </c>
      <c r="AE49" s="531"/>
      <c r="AF49" s="531"/>
      <c r="AG49" s="531" t="s">
        <v>2048</v>
      </c>
      <c r="AH49" s="531"/>
      <c r="AI49" s="521"/>
      <c r="AJ49" s="532"/>
      <c r="AK49" s="487">
        <v>0.32</v>
      </c>
      <c r="AL49" s="532"/>
      <c r="AM49" s="487"/>
      <c r="AN49" s="532" t="s">
        <v>2048</v>
      </c>
      <c r="AO49" s="532"/>
      <c r="AP49" s="516"/>
      <c r="AQ49" s="516"/>
      <c r="AR49" s="516"/>
      <c r="AS49" s="516"/>
      <c r="AT49" s="516"/>
      <c r="AU49" s="516"/>
      <c r="AV49" s="516"/>
      <c r="AW49" s="517"/>
      <c r="AX49" s="517"/>
      <c r="AY49" s="517"/>
      <c r="AZ49" s="517"/>
      <c r="BA49" s="517"/>
      <c r="BB49" s="517"/>
      <c r="BC49" s="517"/>
      <c r="BD49" s="518"/>
      <c r="BE49" s="518"/>
      <c r="BF49" s="518"/>
      <c r="BG49" s="518"/>
      <c r="BH49" s="518"/>
      <c r="BI49" s="518"/>
      <c r="BJ49" s="518"/>
      <c r="BK49" s="519"/>
      <c r="BL49" s="519"/>
      <c r="BM49" s="519"/>
      <c r="BN49" s="519"/>
      <c r="BO49" s="519"/>
      <c r="BP49" s="519"/>
      <c r="BQ49" s="519"/>
    </row>
    <row r="50" spans="1:69" s="48" customFormat="1" ht="39" thickBot="1">
      <c r="A50" s="958"/>
      <c r="B50" s="961"/>
      <c r="C50" s="950"/>
      <c r="D50" s="835" t="s">
        <v>1271</v>
      </c>
      <c r="E50" s="838" t="s">
        <v>1272</v>
      </c>
      <c r="F50" s="697">
        <v>12</v>
      </c>
      <c r="G50" s="839" t="s">
        <v>370</v>
      </c>
      <c r="H50" s="698" t="s">
        <v>1421</v>
      </c>
      <c r="I50" s="690"/>
      <c r="J50" s="545" t="s">
        <v>363</v>
      </c>
      <c r="K50" s="638">
        <v>41640</v>
      </c>
      <c r="L50" s="638">
        <v>42004</v>
      </c>
      <c r="M50" s="621">
        <v>1</v>
      </c>
      <c r="N50" s="621">
        <v>1</v>
      </c>
      <c r="O50" s="621">
        <v>1</v>
      </c>
      <c r="P50" s="621">
        <v>1</v>
      </c>
      <c r="Q50" s="621">
        <v>1</v>
      </c>
      <c r="R50" s="621">
        <v>1</v>
      </c>
      <c r="S50" s="621">
        <v>1</v>
      </c>
      <c r="T50" s="621">
        <v>1</v>
      </c>
      <c r="U50" s="621">
        <v>1</v>
      </c>
      <c r="V50" s="621">
        <v>1</v>
      </c>
      <c r="W50" s="621">
        <v>1</v>
      </c>
      <c r="X50" s="621">
        <v>1</v>
      </c>
      <c r="Y50" s="691">
        <v>12</v>
      </c>
      <c r="Z50" s="691"/>
      <c r="AA50" s="789"/>
      <c r="AB50" s="531"/>
      <c r="AC50" s="531"/>
      <c r="AD50" s="868">
        <v>0.16</v>
      </c>
      <c r="AE50" s="531"/>
      <c r="AF50" s="531"/>
      <c r="AG50" s="531" t="s">
        <v>1837</v>
      </c>
      <c r="AH50" s="531"/>
      <c r="AI50" s="521"/>
      <c r="AJ50" s="532"/>
      <c r="AK50" s="487">
        <v>0.32</v>
      </c>
      <c r="AL50" s="532"/>
      <c r="AM50" s="487"/>
      <c r="AN50" s="532" t="s">
        <v>1837</v>
      </c>
      <c r="AO50" s="532"/>
      <c r="AP50" s="516"/>
      <c r="AQ50" s="516"/>
      <c r="AR50" s="516"/>
      <c r="AS50" s="516"/>
      <c r="AT50" s="516"/>
      <c r="AU50" s="516"/>
      <c r="AV50" s="516"/>
      <c r="AW50" s="517"/>
      <c r="AX50" s="517"/>
      <c r="AY50" s="517"/>
      <c r="AZ50" s="517"/>
      <c r="BA50" s="517"/>
      <c r="BB50" s="517"/>
      <c r="BC50" s="517"/>
      <c r="BD50" s="518"/>
      <c r="BE50" s="518"/>
      <c r="BF50" s="518"/>
      <c r="BG50" s="518"/>
      <c r="BH50" s="518"/>
      <c r="BI50" s="518"/>
      <c r="BJ50" s="518"/>
      <c r="BK50" s="519"/>
      <c r="BL50" s="519"/>
      <c r="BM50" s="519"/>
      <c r="BN50" s="519"/>
      <c r="BO50" s="519"/>
      <c r="BP50" s="519"/>
      <c r="BQ50" s="519"/>
    </row>
    <row r="51" spans="1:69" s="48" customFormat="1" ht="39" thickBot="1">
      <c r="A51" s="958"/>
      <c r="B51" s="961"/>
      <c r="C51" s="950"/>
      <c r="D51" s="837" t="s">
        <v>1273</v>
      </c>
      <c r="E51" s="595" t="s">
        <v>1274</v>
      </c>
      <c r="F51" s="699" t="s">
        <v>157</v>
      </c>
      <c r="G51" s="682" t="s">
        <v>1275</v>
      </c>
      <c r="H51" s="700" t="s">
        <v>380</v>
      </c>
      <c r="I51" s="796"/>
      <c r="J51" s="574" t="s">
        <v>381</v>
      </c>
      <c r="K51" s="701">
        <v>41640</v>
      </c>
      <c r="L51" s="685">
        <v>42004</v>
      </c>
      <c r="M51" s="686"/>
      <c r="N51" s="686"/>
      <c r="O51" s="686"/>
      <c r="P51" s="686"/>
      <c r="Q51" s="686"/>
      <c r="R51" s="686"/>
      <c r="S51" s="686"/>
      <c r="T51" s="686"/>
      <c r="U51" s="686"/>
      <c r="V51" s="686"/>
      <c r="W51" s="686"/>
      <c r="X51" s="686"/>
      <c r="Y51" s="687">
        <v>0</v>
      </c>
      <c r="Z51" s="687"/>
      <c r="AA51" s="786"/>
      <c r="AB51" s="531"/>
      <c r="AC51" s="531"/>
      <c r="AD51" s="868">
        <v>0.16</v>
      </c>
      <c r="AE51" s="531"/>
      <c r="AF51" s="531"/>
      <c r="AG51" s="531" t="s">
        <v>1838</v>
      </c>
      <c r="AH51" s="531"/>
      <c r="AI51" s="521"/>
      <c r="AJ51" s="532"/>
      <c r="AK51" s="487">
        <v>0.32</v>
      </c>
      <c r="AL51" s="532"/>
      <c r="AM51" s="487"/>
      <c r="AN51" s="532" t="s">
        <v>1838</v>
      </c>
      <c r="AO51" s="532"/>
      <c r="AP51" s="516"/>
      <c r="AQ51" s="516"/>
      <c r="AR51" s="516"/>
      <c r="AS51" s="516"/>
      <c r="AT51" s="516"/>
      <c r="AU51" s="516"/>
      <c r="AV51" s="516"/>
      <c r="AW51" s="517"/>
      <c r="AX51" s="517"/>
      <c r="AY51" s="517"/>
      <c r="AZ51" s="517"/>
      <c r="BA51" s="517"/>
      <c r="BB51" s="517"/>
      <c r="BC51" s="517"/>
      <c r="BD51" s="518"/>
      <c r="BE51" s="518"/>
      <c r="BF51" s="518"/>
      <c r="BG51" s="518"/>
      <c r="BH51" s="518"/>
      <c r="BI51" s="518"/>
      <c r="BJ51" s="518"/>
      <c r="BK51" s="519"/>
      <c r="BL51" s="519"/>
      <c r="BM51" s="519"/>
      <c r="BN51" s="519"/>
      <c r="BO51" s="519"/>
      <c r="BP51" s="519"/>
      <c r="BQ51" s="519"/>
    </row>
    <row r="52" spans="1:69" s="48" customFormat="1" ht="39" thickBot="1">
      <c r="A52" s="958"/>
      <c r="B52" s="961"/>
      <c r="C52" s="950"/>
      <c r="D52" s="835" t="s">
        <v>1276</v>
      </c>
      <c r="E52" s="565" t="s">
        <v>1277</v>
      </c>
      <c r="F52" s="565">
        <v>12</v>
      </c>
      <c r="G52" s="839" t="s">
        <v>370</v>
      </c>
      <c r="H52" s="698" t="s">
        <v>380</v>
      </c>
      <c r="I52" s="691"/>
      <c r="J52" s="545" t="s">
        <v>363</v>
      </c>
      <c r="K52" s="638">
        <v>41640</v>
      </c>
      <c r="L52" s="638">
        <v>42004</v>
      </c>
      <c r="M52" s="621">
        <v>1</v>
      </c>
      <c r="N52" s="621">
        <v>1</v>
      </c>
      <c r="O52" s="621">
        <v>1</v>
      </c>
      <c r="P52" s="621">
        <v>1</v>
      </c>
      <c r="Q52" s="621">
        <v>1</v>
      </c>
      <c r="R52" s="621">
        <v>1</v>
      </c>
      <c r="S52" s="621">
        <v>1</v>
      </c>
      <c r="T52" s="621">
        <v>1</v>
      </c>
      <c r="U52" s="621">
        <v>1</v>
      </c>
      <c r="V52" s="621">
        <v>1</v>
      </c>
      <c r="W52" s="621">
        <v>1</v>
      </c>
      <c r="X52" s="621">
        <v>1</v>
      </c>
      <c r="Y52" s="691">
        <v>12</v>
      </c>
      <c r="Z52" s="691"/>
      <c r="AA52" s="789"/>
      <c r="AB52" s="531"/>
      <c r="AC52" s="531"/>
      <c r="AD52" s="868">
        <v>0.16</v>
      </c>
      <c r="AE52" s="531"/>
      <c r="AF52" s="531"/>
      <c r="AG52" s="531" t="s">
        <v>1839</v>
      </c>
      <c r="AH52" s="531"/>
      <c r="AI52" s="521"/>
      <c r="AJ52" s="532"/>
      <c r="AK52" s="487">
        <v>0.32</v>
      </c>
      <c r="AL52" s="532"/>
      <c r="AM52" s="487"/>
      <c r="AN52" s="532" t="s">
        <v>1839</v>
      </c>
      <c r="AO52" s="532"/>
      <c r="AP52" s="516"/>
      <c r="AQ52" s="516"/>
      <c r="AR52" s="516"/>
      <c r="AS52" s="516"/>
      <c r="AT52" s="516"/>
      <c r="AU52" s="516"/>
      <c r="AV52" s="516"/>
      <c r="AW52" s="517"/>
      <c r="AX52" s="517"/>
      <c r="AY52" s="517"/>
      <c r="AZ52" s="517"/>
      <c r="BA52" s="517"/>
      <c r="BB52" s="517"/>
      <c r="BC52" s="517"/>
      <c r="BD52" s="518"/>
      <c r="BE52" s="518"/>
      <c r="BF52" s="518"/>
      <c r="BG52" s="518"/>
      <c r="BH52" s="518"/>
      <c r="BI52" s="518"/>
      <c r="BJ52" s="518"/>
      <c r="BK52" s="519"/>
      <c r="BL52" s="519"/>
      <c r="BM52" s="519"/>
      <c r="BN52" s="519"/>
      <c r="BO52" s="519"/>
      <c r="BP52" s="519"/>
      <c r="BQ52" s="519"/>
    </row>
    <row r="53" spans="1:69" s="48" customFormat="1" ht="45.75" thickBot="1">
      <c r="A53" s="958"/>
      <c r="B53" s="961"/>
      <c r="C53" s="950"/>
      <c r="D53" s="706" t="s">
        <v>1278</v>
      </c>
      <c r="E53" s="839" t="s">
        <v>1279</v>
      </c>
      <c r="F53" s="697">
        <v>12</v>
      </c>
      <c r="G53" s="839" t="s">
        <v>1280</v>
      </c>
      <c r="H53" s="691" t="s">
        <v>371</v>
      </c>
      <c r="I53" s="691"/>
      <c r="J53" s="691" t="s">
        <v>372</v>
      </c>
      <c r="K53" s="638">
        <v>41640</v>
      </c>
      <c r="L53" s="638">
        <v>42004</v>
      </c>
      <c r="M53" s="621"/>
      <c r="N53" s="621"/>
      <c r="O53" s="621"/>
      <c r="P53" s="621"/>
      <c r="Q53" s="621"/>
      <c r="R53" s="621"/>
      <c r="S53" s="621"/>
      <c r="T53" s="621"/>
      <c r="U53" s="621"/>
      <c r="V53" s="621"/>
      <c r="W53" s="621"/>
      <c r="X53" s="621"/>
      <c r="Y53" s="691"/>
      <c r="Z53" s="766"/>
      <c r="AA53" s="789"/>
      <c r="AB53" s="531"/>
      <c r="AC53" s="531"/>
      <c r="AD53" s="868">
        <v>0.16</v>
      </c>
      <c r="AE53" s="531"/>
      <c r="AF53" s="531"/>
      <c r="AG53" s="531" t="s">
        <v>1840</v>
      </c>
      <c r="AH53" s="531"/>
      <c r="AI53" s="521"/>
      <c r="AJ53" s="532"/>
      <c r="AK53" s="487">
        <v>0.32</v>
      </c>
      <c r="AL53" s="532"/>
      <c r="AM53" s="487"/>
      <c r="AN53" s="532" t="s">
        <v>1840</v>
      </c>
      <c r="AO53" s="532"/>
      <c r="AP53" s="516"/>
      <c r="AQ53" s="516"/>
      <c r="AR53" s="516"/>
      <c r="AS53" s="516"/>
      <c r="AT53" s="516"/>
      <c r="AU53" s="516"/>
      <c r="AV53" s="516"/>
      <c r="AW53" s="517"/>
      <c r="AX53" s="517"/>
      <c r="AY53" s="517"/>
      <c r="AZ53" s="517"/>
      <c r="BA53" s="517"/>
      <c r="BB53" s="517"/>
      <c r="BC53" s="517"/>
      <c r="BD53" s="518"/>
      <c r="BE53" s="518"/>
      <c r="BF53" s="518"/>
      <c r="BG53" s="518"/>
      <c r="BH53" s="518"/>
      <c r="BI53" s="518"/>
      <c r="BJ53" s="518"/>
      <c r="BK53" s="519"/>
      <c r="BL53" s="519"/>
      <c r="BM53" s="519"/>
      <c r="BN53" s="519"/>
      <c r="BO53" s="519"/>
      <c r="BP53" s="519"/>
      <c r="BQ53" s="519"/>
    </row>
    <row r="54" spans="1:69" s="48" customFormat="1" ht="39" thickBot="1">
      <c r="A54" s="958"/>
      <c r="B54" s="961"/>
      <c r="C54" s="964"/>
      <c r="D54" s="749" t="s">
        <v>1281</v>
      </c>
      <c r="E54" s="840" t="s">
        <v>1282</v>
      </c>
      <c r="F54" s="702" t="s">
        <v>157</v>
      </c>
      <c r="G54" s="840" t="s">
        <v>373</v>
      </c>
      <c r="H54" s="703" t="s">
        <v>1422</v>
      </c>
      <c r="I54" s="703"/>
      <c r="J54" s="703" t="s">
        <v>375</v>
      </c>
      <c r="K54" s="704">
        <v>41640</v>
      </c>
      <c r="L54" s="704">
        <v>42004</v>
      </c>
      <c r="M54" s="705"/>
      <c r="N54" s="705"/>
      <c r="O54" s="705"/>
      <c r="P54" s="705"/>
      <c r="Q54" s="705"/>
      <c r="R54" s="705"/>
      <c r="S54" s="705"/>
      <c r="T54" s="705"/>
      <c r="U54" s="705"/>
      <c r="V54" s="705"/>
      <c r="W54" s="705"/>
      <c r="X54" s="705"/>
      <c r="Y54" s="703"/>
      <c r="Z54" s="703"/>
      <c r="AA54" s="841"/>
      <c r="AB54" s="531"/>
      <c r="AC54" s="531"/>
      <c r="AD54" s="868">
        <v>0.16</v>
      </c>
      <c r="AE54" s="531"/>
      <c r="AF54" s="531"/>
      <c r="AG54" s="531" t="s">
        <v>1838</v>
      </c>
      <c r="AH54" s="531"/>
      <c r="AI54" s="521"/>
      <c r="AJ54" s="532"/>
      <c r="AK54" s="487">
        <v>0.32</v>
      </c>
      <c r="AL54" s="532"/>
      <c r="AM54" s="487"/>
      <c r="AN54" s="532" t="s">
        <v>1838</v>
      </c>
      <c r="AO54" s="532"/>
      <c r="AP54" s="516"/>
      <c r="AQ54" s="516"/>
      <c r="AR54" s="516"/>
      <c r="AS54" s="516"/>
      <c r="AT54" s="516"/>
      <c r="AU54" s="516"/>
      <c r="AV54" s="516"/>
      <c r="AW54" s="517"/>
      <c r="AX54" s="517"/>
      <c r="AY54" s="517"/>
      <c r="AZ54" s="517"/>
      <c r="BA54" s="517"/>
      <c r="BB54" s="517"/>
      <c r="BC54" s="517"/>
      <c r="BD54" s="518"/>
      <c r="BE54" s="518"/>
      <c r="BF54" s="518"/>
      <c r="BG54" s="518"/>
      <c r="BH54" s="518"/>
      <c r="BI54" s="518"/>
      <c r="BJ54" s="518"/>
      <c r="BK54" s="519"/>
      <c r="BL54" s="519"/>
      <c r="BM54" s="519"/>
      <c r="BN54" s="519"/>
      <c r="BO54" s="519"/>
      <c r="BP54" s="519"/>
      <c r="BQ54" s="519"/>
    </row>
    <row r="55" spans="1:69" s="48" customFormat="1" ht="51.75" thickBot="1">
      <c r="A55" s="958"/>
      <c r="B55" s="961"/>
      <c r="C55" s="688" t="s">
        <v>1283</v>
      </c>
      <c r="D55" s="706" t="s">
        <v>1284</v>
      </c>
      <c r="E55" s="826" t="s">
        <v>1285</v>
      </c>
      <c r="F55" s="707" t="s">
        <v>377</v>
      </c>
      <c r="G55" s="707" t="s">
        <v>378</v>
      </c>
      <c r="H55" s="567" t="s">
        <v>1410</v>
      </c>
      <c r="I55" s="826"/>
      <c r="J55" s="826" t="s">
        <v>155</v>
      </c>
      <c r="K55" s="708">
        <v>41640</v>
      </c>
      <c r="L55" s="709">
        <v>42004</v>
      </c>
      <c r="M55" s="710"/>
      <c r="N55" s="621"/>
      <c r="O55" s="621"/>
      <c r="P55" s="621"/>
      <c r="Q55" s="621"/>
      <c r="R55" s="621"/>
      <c r="S55" s="621"/>
      <c r="T55" s="621"/>
      <c r="U55" s="621"/>
      <c r="V55" s="621"/>
      <c r="W55" s="621"/>
      <c r="X55" s="621"/>
      <c r="Y55" s="691"/>
      <c r="Z55" s="691"/>
      <c r="AA55" s="789"/>
      <c r="AB55" s="531"/>
      <c r="AC55" s="531"/>
      <c r="AD55" s="868">
        <v>0</v>
      </c>
      <c r="AE55" s="531"/>
      <c r="AF55" s="531"/>
      <c r="AG55" s="531" t="s">
        <v>1841</v>
      </c>
      <c r="AH55" s="531"/>
      <c r="AI55" s="521"/>
      <c r="AJ55" s="532"/>
      <c r="AK55" s="487">
        <v>1</v>
      </c>
      <c r="AL55" s="532"/>
      <c r="AM55" s="487"/>
      <c r="AN55" s="532" t="s">
        <v>2049</v>
      </c>
      <c r="AO55" s="532"/>
      <c r="AP55" s="516"/>
      <c r="AQ55" s="516"/>
      <c r="AR55" s="516"/>
      <c r="AS55" s="516"/>
      <c r="AT55" s="516"/>
      <c r="AU55" s="516"/>
      <c r="AV55" s="516"/>
      <c r="AW55" s="517"/>
      <c r="AX55" s="517"/>
      <c r="AY55" s="517"/>
      <c r="AZ55" s="517"/>
      <c r="BA55" s="517"/>
      <c r="BB55" s="517"/>
      <c r="BC55" s="517"/>
      <c r="BD55" s="518"/>
      <c r="BE55" s="518"/>
      <c r="BF55" s="518"/>
      <c r="BG55" s="518"/>
      <c r="BH55" s="518"/>
      <c r="BI55" s="518"/>
      <c r="BJ55" s="518"/>
      <c r="BK55" s="519"/>
      <c r="BL55" s="519"/>
      <c r="BM55" s="519"/>
      <c r="BN55" s="519"/>
      <c r="BO55" s="519"/>
      <c r="BP55" s="519"/>
      <c r="BQ55" s="519"/>
    </row>
    <row r="56" spans="1:69" s="48" customFormat="1" ht="51.75" thickBot="1">
      <c r="A56" s="958"/>
      <c r="B56" s="961"/>
      <c r="C56" s="963" t="s">
        <v>1286</v>
      </c>
      <c r="D56" s="930" t="s">
        <v>1287</v>
      </c>
      <c r="E56" s="796" t="s">
        <v>1285</v>
      </c>
      <c r="F56" s="696" t="s">
        <v>157</v>
      </c>
      <c r="G56" s="796" t="s">
        <v>382</v>
      </c>
      <c r="H56" s="596" t="s">
        <v>1814</v>
      </c>
      <c r="I56" s="687"/>
      <c r="J56" s="687" t="s">
        <v>383</v>
      </c>
      <c r="K56" s="685">
        <v>41640</v>
      </c>
      <c r="L56" s="685">
        <v>42004</v>
      </c>
      <c r="M56" s="686"/>
      <c r="N56" s="686"/>
      <c r="O56" s="686"/>
      <c r="P56" s="686"/>
      <c r="Q56" s="686"/>
      <c r="R56" s="686"/>
      <c r="S56" s="686"/>
      <c r="T56" s="686"/>
      <c r="U56" s="686"/>
      <c r="V56" s="686"/>
      <c r="W56" s="686"/>
      <c r="X56" s="686">
        <v>10</v>
      </c>
      <c r="Y56" s="687">
        <v>10</v>
      </c>
      <c r="Z56" s="687"/>
      <c r="AA56" s="786"/>
      <c r="AB56" s="531"/>
      <c r="AC56" s="531"/>
      <c r="AD56" s="868">
        <v>1</v>
      </c>
      <c r="AE56" s="531"/>
      <c r="AF56" s="531"/>
      <c r="AG56" s="531" t="s">
        <v>1842</v>
      </c>
      <c r="AH56" s="531"/>
      <c r="AI56" s="521"/>
      <c r="AJ56" s="532"/>
      <c r="AK56" s="487">
        <v>1</v>
      </c>
      <c r="AL56" s="532"/>
      <c r="AM56" s="487"/>
      <c r="AN56" s="532" t="s">
        <v>1842</v>
      </c>
      <c r="AO56" s="532"/>
      <c r="AP56" s="516"/>
      <c r="AQ56" s="516"/>
      <c r="AR56" s="516"/>
      <c r="AS56" s="516"/>
      <c r="AT56" s="516"/>
      <c r="AU56" s="516"/>
      <c r="AV56" s="516"/>
      <c r="AW56" s="517"/>
      <c r="AX56" s="517"/>
      <c r="AY56" s="517"/>
      <c r="AZ56" s="517"/>
      <c r="BA56" s="517"/>
      <c r="BB56" s="517"/>
      <c r="BC56" s="517"/>
      <c r="BD56" s="518"/>
      <c r="BE56" s="518"/>
      <c r="BF56" s="518"/>
      <c r="BG56" s="518"/>
      <c r="BH56" s="518"/>
      <c r="BI56" s="518"/>
      <c r="BJ56" s="518"/>
      <c r="BK56" s="519"/>
      <c r="BL56" s="519"/>
      <c r="BM56" s="519"/>
      <c r="BN56" s="519"/>
      <c r="BO56" s="519"/>
      <c r="BP56" s="519"/>
      <c r="BQ56" s="519"/>
    </row>
    <row r="57" spans="1:69" s="48" customFormat="1" ht="64.5" thickBot="1">
      <c r="A57" s="958"/>
      <c r="B57" s="961"/>
      <c r="C57" s="950"/>
      <c r="D57" s="931"/>
      <c r="E57" s="773" t="s">
        <v>384</v>
      </c>
      <c r="F57" s="697" t="s">
        <v>385</v>
      </c>
      <c r="G57" s="839" t="s">
        <v>373</v>
      </c>
      <c r="H57" s="596" t="s">
        <v>1814</v>
      </c>
      <c r="I57" s="691"/>
      <c r="J57" s="691" t="s">
        <v>1288</v>
      </c>
      <c r="K57" s="638">
        <v>41640</v>
      </c>
      <c r="L57" s="638">
        <v>42004</v>
      </c>
      <c r="M57" s="621"/>
      <c r="N57" s="621"/>
      <c r="O57" s="621"/>
      <c r="P57" s="621"/>
      <c r="Q57" s="621"/>
      <c r="R57" s="621"/>
      <c r="S57" s="621"/>
      <c r="T57" s="621"/>
      <c r="U57" s="621"/>
      <c r="V57" s="621"/>
      <c r="W57" s="621"/>
      <c r="X57" s="621"/>
      <c r="Y57" s="691">
        <v>0</v>
      </c>
      <c r="Z57" s="691"/>
      <c r="AA57" s="789"/>
      <c r="AB57" s="531"/>
      <c r="AC57" s="531"/>
      <c r="AD57" s="868">
        <v>0.16</v>
      </c>
      <c r="AE57" s="531"/>
      <c r="AF57" s="531"/>
      <c r="AG57" s="531" t="s">
        <v>1842</v>
      </c>
      <c r="AH57" s="531"/>
      <c r="AI57" s="521"/>
      <c r="AJ57" s="532"/>
      <c r="AK57" s="487">
        <v>1</v>
      </c>
      <c r="AL57" s="532"/>
      <c r="AM57" s="487"/>
      <c r="AN57" s="532" t="s">
        <v>1842</v>
      </c>
      <c r="AO57" s="532"/>
      <c r="AP57" s="516"/>
      <c r="AQ57" s="516"/>
      <c r="AR57" s="516"/>
      <c r="AS57" s="516"/>
      <c r="AT57" s="516"/>
      <c r="AU57" s="516"/>
      <c r="AV57" s="516"/>
      <c r="AW57" s="517"/>
      <c r="AX57" s="517"/>
      <c r="AY57" s="517"/>
      <c r="AZ57" s="517"/>
      <c r="BA57" s="517"/>
      <c r="BB57" s="517"/>
      <c r="BC57" s="517"/>
      <c r="BD57" s="518"/>
      <c r="BE57" s="518"/>
      <c r="BF57" s="518"/>
      <c r="BG57" s="518"/>
      <c r="BH57" s="518"/>
      <c r="BI57" s="518"/>
      <c r="BJ57" s="518"/>
      <c r="BK57" s="519"/>
      <c r="BL57" s="519"/>
      <c r="BM57" s="519"/>
      <c r="BN57" s="519"/>
      <c r="BO57" s="519"/>
      <c r="BP57" s="519"/>
      <c r="BQ57" s="519"/>
    </row>
    <row r="58" spans="1:69" s="48" customFormat="1" ht="51.75" thickBot="1">
      <c r="A58" s="959"/>
      <c r="B58" s="962"/>
      <c r="C58" s="964"/>
      <c r="D58" s="749" t="s">
        <v>1289</v>
      </c>
      <c r="E58" s="776" t="s">
        <v>1277</v>
      </c>
      <c r="F58" s="711">
        <v>12</v>
      </c>
      <c r="G58" s="776" t="s">
        <v>370</v>
      </c>
      <c r="H58" s="596" t="s">
        <v>1814</v>
      </c>
      <c r="I58" s="693"/>
      <c r="J58" s="712" t="s">
        <v>376</v>
      </c>
      <c r="K58" s="639">
        <v>41640</v>
      </c>
      <c r="L58" s="639">
        <v>42004</v>
      </c>
      <c r="M58" s="640">
        <v>1</v>
      </c>
      <c r="N58" s="640">
        <v>1</v>
      </c>
      <c r="O58" s="640">
        <v>1</v>
      </c>
      <c r="P58" s="640">
        <v>1</v>
      </c>
      <c r="Q58" s="640">
        <v>1</v>
      </c>
      <c r="R58" s="640">
        <v>1</v>
      </c>
      <c r="S58" s="640">
        <v>1</v>
      </c>
      <c r="T58" s="640">
        <v>1</v>
      </c>
      <c r="U58" s="640">
        <v>1</v>
      </c>
      <c r="V58" s="640">
        <v>1</v>
      </c>
      <c r="W58" s="640">
        <v>1</v>
      </c>
      <c r="X58" s="640">
        <v>1</v>
      </c>
      <c r="Y58" s="712">
        <v>12</v>
      </c>
      <c r="Z58" s="712"/>
      <c r="AA58" s="777"/>
      <c r="AB58" s="531"/>
      <c r="AC58" s="531"/>
      <c r="AD58" s="868">
        <v>0.16</v>
      </c>
      <c r="AE58" s="531"/>
      <c r="AF58" s="531"/>
      <c r="AG58" s="531" t="s">
        <v>1843</v>
      </c>
      <c r="AH58" s="531"/>
      <c r="AI58" s="521"/>
      <c r="AJ58" s="532"/>
      <c r="AK58" s="487">
        <v>1</v>
      </c>
      <c r="AL58" s="532"/>
      <c r="AM58" s="487"/>
      <c r="AN58" s="532" t="s">
        <v>1843</v>
      </c>
      <c r="AO58" s="532"/>
      <c r="AP58" s="516"/>
      <c r="AQ58" s="516"/>
      <c r="AR58" s="516"/>
      <c r="AS58" s="516"/>
      <c r="AT58" s="516"/>
      <c r="AU58" s="516"/>
      <c r="AV58" s="516"/>
      <c r="AW58" s="517"/>
      <c r="AX58" s="517"/>
      <c r="AY58" s="517"/>
      <c r="AZ58" s="517"/>
      <c r="BA58" s="517"/>
      <c r="BB58" s="517"/>
      <c r="BC58" s="517"/>
      <c r="BD58" s="518"/>
      <c r="BE58" s="518"/>
      <c r="BF58" s="518"/>
      <c r="BG58" s="518"/>
      <c r="BH58" s="518"/>
      <c r="BI58" s="518"/>
      <c r="BJ58" s="518"/>
      <c r="BK58" s="519"/>
      <c r="BL58" s="519"/>
      <c r="BM58" s="519"/>
      <c r="BN58" s="519"/>
      <c r="BO58" s="519"/>
      <c r="BP58" s="519"/>
      <c r="BQ58" s="519"/>
    </row>
    <row r="59" spans="1:69" s="38" customFormat="1" ht="13.5" customHeight="1" thickBot="1">
      <c r="A59" s="892" t="s">
        <v>315</v>
      </c>
      <c r="B59" s="893"/>
      <c r="C59" s="893"/>
      <c r="D59" s="893"/>
      <c r="E59" s="746"/>
      <c r="F59" s="746"/>
      <c r="G59" s="746"/>
      <c r="H59" s="746"/>
      <c r="I59" s="746"/>
      <c r="J59" s="746"/>
      <c r="K59" s="746"/>
      <c r="L59" s="746"/>
      <c r="M59" s="746"/>
      <c r="N59" s="746"/>
      <c r="O59" s="746"/>
      <c r="P59" s="746"/>
      <c r="Q59" s="746"/>
      <c r="R59" s="746"/>
      <c r="S59" s="746"/>
      <c r="T59" s="746"/>
      <c r="U59" s="746"/>
      <c r="V59" s="746"/>
      <c r="W59" s="746"/>
      <c r="X59" s="746"/>
      <c r="Y59" s="746"/>
      <c r="Z59" s="842">
        <v>50000000</v>
      </c>
      <c r="AA59" s="784"/>
      <c r="AB59" s="784"/>
      <c r="AC59" s="784"/>
      <c r="AD59" s="784"/>
      <c r="AE59" s="784"/>
      <c r="AF59" s="784"/>
      <c r="AG59" s="784"/>
      <c r="AH59" s="784"/>
      <c r="AI59" s="522"/>
      <c r="AJ59" s="530"/>
      <c r="AK59" s="530"/>
      <c r="AL59" s="530"/>
      <c r="AM59" s="530"/>
      <c r="AN59" s="530"/>
      <c r="AO59" s="530"/>
      <c r="AP59" s="522"/>
      <c r="AQ59" s="522"/>
      <c r="AR59" s="522"/>
      <c r="AS59" s="522"/>
      <c r="AT59" s="522"/>
      <c r="AU59" s="522"/>
      <c r="AV59" s="522"/>
      <c r="AW59" s="522"/>
      <c r="AX59" s="522"/>
      <c r="AY59" s="522"/>
      <c r="AZ59" s="522"/>
      <c r="BA59" s="522"/>
      <c r="BB59" s="522"/>
      <c r="BC59" s="522"/>
      <c r="BD59" s="522"/>
      <c r="BE59" s="522"/>
      <c r="BF59" s="522"/>
      <c r="BG59" s="522"/>
      <c r="BH59" s="522"/>
      <c r="BI59" s="522"/>
      <c r="BJ59" s="522"/>
      <c r="BK59" s="522"/>
      <c r="BL59" s="522"/>
      <c r="BM59" s="522"/>
      <c r="BN59" s="522"/>
      <c r="BO59" s="522"/>
      <c r="BP59" s="522"/>
      <c r="BQ59" s="522"/>
    </row>
    <row r="60" spans="1:69" s="48" customFormat="1" ht="51.75" customHeight="1" thickBot="1">
      <c r="A60" s="932">
        <v>6</v>
      </c>
      <c r="B60" s="935" t="s">
        <v>1423</v>
      </c>
      <c r="C60" s="913" t="s">
        <v>1290</v>
      </c>
      <c r="D60" s="713" t="s">
        <v>355</v>
      </c>
      <c r="E60" s="803" t="s">
        <v>356</v>
      </c>
      <c r="F60" s="714" t="s">
        <v>157</v>
      </c>
      <c r="G60" s="803" t="s">
        <v>357</v>
      </c>
      <c r="H60" s="546" t="s">
        <v>358</v>
      </c>
      <c r="I60" s="691"/>
      <c r="J60" s="691" t="s">
        <v>359</v>
      </c>
      <c r="K60" s="547">
        <v>41646</v>
      </c>
      <c r="L60" s="547">
        <v>42004</v>
      </c>
      <c r="M60" s="548"/>
      <c r="N60" s="609"/>
      <c r="O60" s="609"/>
      <c r="P60" s="609"/>
      <c r="Q60" s="609"/>
      <c r="R60" s="609"/>
      <c r="S60" s="609"/>
      <c r="T60" s="609"/>
      <c r="U60" s="609"/>
      <c r="V60" s="609"/>
      <c r="W60" s="609"/>
      <c r="X60" s="609"/>
      <c r="Y60" s="550"/>
      <c r="Z60" s="691"/>
      <c r="AA60" s="789"/>
      <c r="AB60" s="531"/>
      <c r="AC60" s="531"/>
      <c r="AD60" s="868">
        <v>0.16</v>
      </c>
      <c r="AE60" s="531"/>
      <c r="AF60" s="531"/>
      <c r="AG60" s="531" t="s">
        <v>1844</v>
      </c>
      <c r="AH60" s="531"/>
      <c r="AI60" s="521"/>
      <c r="AJ60" s="532"/>
      <c r="AK60" s="487">
        <v>0.32</v>
      </c>
      <c r="AL60" s="532"/>
      <c r="AM60" s="487"/>
      <c r="AN60" s="532" t="s">
        <v>1844</v>
      </c>
      <c r="AO60" s="532"/>
      <c r="AP60" s="516"/>
      <c r="AQ60" s="516"/>
      <c r="AR60" s="516"/>
      <c r="AS60" s="516"/>
      <c r="AT60" s="516"/>
      <c r="AU60" s="516"/>
      <c r="AV60" s="516"/>
      <c r="AW60" s="517"/>
      <c r="AX60" s="517"/>
      <c r="AY60" s="517"/>
      <c r="AZ60" s="517"/>
      <c r="BA60" s="517"/>
      <c r="BB60" s="517"/>
      <c r="BC60" s="517"/>
      <c r="BD60" s="518"/>
      <c r="BE60" s="518"/>
      <c r="BF60" s="518"/>
      <c r="BG60" s="518"/>
      <c r="BH60" s="518"/>
      <c r="BI60" s="518"/>
      <c r="BJ60" s="518"/>
      <c r="BK60" s="519"/>
      <c r="BL60" s="519"/>
      <c r="BM60" s="519"/>
      <c r="BN60" s="519"/>
      <c r="BO60" s="519"/>
      <c r="BP60" s="519"/>
      <c r="BQ60" s="519"/>
    </row>
    <row r="61" spans="1:69" s="38" customFormat="1" ht="64.5" thickBot="1">
      <c r="A61" s="933"/>
      <c r="B61" s="936"/>
      <c r="C61" s="914"/>
      <c r="D61" s="715" t="s">
        <v>1424</v>
      </c>
      <c r="E61" s="565" t="s">
        <v>396</v>
      </c>
      <c r="F61" s="565">
        <v>12</v>
      </c>
      <c r="G61" s="565" t="s">
        <v>397</v>
      </c>
      <c r="H61" s="716" t="s">
        <v>1425</v>
      </c>
      <c r="I61" s="717"/>
      <c r="J61" s="836" t="s">
        <v>398</v>
      </c>
      <c r="K61" s="709">
        <v>41640</v>
      </c>
      <c r="L61" s="708">
        <v>42004</v>
      </c>
      <c r="M61" s="621"/>
      <c r="N61" s="621"/>
      <c r="O61" s="621"/>
      <c r="P61" s="621"/>
      <c r="Q61" s="621"/>
      <c r="R61" s="621"/>
      <c r="S61" s="621"/>
      <c r="T61" s="621"/>
      <c r="U61" s="621"/>
      <c r="V61" s="621"/>
      <c r="W61" s="621"/>
      <c r="X61" s="621"/>
      <c r="Y61" s="644"/>
      <c r="Z61" s="843">
        <v>0</v>
      </c>
      <c r="AA61" s="789"/>
      <c r="AB61" s="527"/>
      <c r="AC61" s="527"/>
      <c r="AD61" s="868">
        <v>0.41</v>
      </c>
      <c r="AE61" s="868"/>
      <c r="AF61" s="868"/>
      <c r="AG61" s="868" t="s">
        <v>1845</v>
      </c>
      <c r="AH61" s="527"/>
      <c r="AI61" s="515"/>
      <c r="AJ61" s="528"/>
      <c r="AK61" s="488">
        <v>0.8</v>
      </c>
      <c r="AL61" s="528"/>
      <c r="AM61" s="488"/>
      <c r="AN61" s="528" t="s">
        <v>2050</v>
      </c>
      <c r="AO61" s="528"/>
      <c r="AP61" s="516"/>
      <c r="AQ61" s="516"/>
      <c r="AR61" s="516"/>
      <c r="AS61" s="516"/>
      <c r="AT61" s="516"/>
      <c r="AU61" s="516"/>
      <c r="AV61" s="516"/>
      <c r="AW61" s="517"/>
      <c r="AX61" s="517"/>
      <c r="AY61" s="517"/>
      <c r="AZ61" s="517"/>
      <c r="BA61" s="517"/>
      <c r="BB61" s="517"/>
      <c r="BC61" s="517"/>
      <c r="BD61" s="518"/>
      <c r="BE61" s="518"/>
      <c r="BF61" s="518"/>
      <c r="BG61" s="518"/>
      <c r="BH61" s="518"/>
      <c r="BI61" s="518"/>
      <c r="BJ61" s="518"/>
      <c r="BK61" s="519"/>
      <c r="BL61" s="519"/>
      <c r="BM61" s="519"/>
      <c r="BN61" s="519"/>
      <c r="BO61" s="519"/>
      <c r="BP61" s="519"/>
      <c r="BQ61" s="519"/>
    </row>
    <row r="62" spans="1:69" s="38" customFormat="1" ht="38.25" customHeight="1" thickBot="1">
      <c r="A62" s="933"/>
      <c r="B62" s="936"/>
      <c r="C62" s="938" t="s">
        <v>1291</v>
      </c>
      <c r="D62" s="939" t="s">
        <v>1426</v>
      </c>
      <c r="E62" s="794" t="s">
        <v>389</v>
      </c>
      <c r="F62" s="574" t="s">
        <v>157</v>
      </c>
      <c r="G62" s="794" t="s">
        <v>390</v>
      </c>
      <c r="H62" s="683" t="s">
        <v>374</v>
      </c>
      <c r="I62" s="687"/>
      <c r="J62" s="834" t="s">
        <v>391</v>
      </c>
      <c r="K62" s="685">
        <v>41640</v>
      </c>
      <c r="L62" s="685">
        <v>42004</v>
      </c>
      <c r="M62" s="686"/>
      <c r="N62" s="686"/>
      <c r="O62" s="686"/>
      <c r="P62" s="686"/>
      <c r="Q62" s="686"/>
      <c r="R62" s="686"/>
      <c r="S62" s="686"/>
      <c r="T62" s="686"/>
      <c r="U62" s="686"/>
      <c r="V62" s="686"/>
      <c r="W62" s="686"/>
      <c r="X62" s="686"/>
      <c r="Y62" s="718"/>
      <c r="Z62" s="844">
        <v>0</v>
      </c>
      <c r="AA62" s="786"/>
      <c r="AB62" s="527"/>
      <c r="AC62" s="527"/>
      <c r="AD62" s="443">
        <v>0.1</v>
      </c>
      <c r="AE62" s="527"/>
      <c r="AF62" s="527"/>
      <c r="AG62" s="868" t="s">
        <v>1846</v>
      </c>
      <c r="AH62" s="527"/>
      <c r="AI62" s="515"/>
      <c r="AJ62" s="528"/>
      <c r="AK62" s="488">
        <v>0.1</v>
      </c>
      <c r="AL62" s="528"/>
      <c r="AM62" s="488"/>
      <c r="AN62" s="528" t="s">
        <v>1846</v>
      </c>
      <c r="AO62" s="528"/>
      <c r="AP62" s="516"/>
      <c r="AQ62" s="516"/>
      <c r="AR62" s="516"/>
      <c r="AS62" s="516"/>
      <c r="AT62" s="516"/>
      <c r="AU62" s="516"/>
      <c r="AV62" s="516"/>
      <c r="AW62" s="517"/>
      <c r="AX62" s="517"/>
      <c r="AY62" s="517"/>
      <c r="AZ62" s="517"/>
      <c r="BA62" s="517"/>
      <c r="BB62" s="517"/>
      <c r="BC62" s="517"/>
      <c r="BD62" s="518"/>
      <c r="BE62" s="518"/>
      <c r="BF62" s="518"/>
      <c r="BG62" s="518"/>
      <c r="BH62" s="518"/>
      <c r="BI62" s="518"/>
      <c r="BJ62" s="518"/>
      <c r="BK62" s="519"/>
      <c r="BL62" s="519"/>
      <c r="BM62" s="519"/>
      <c r="BN62" s="519"/>
      <c r="BO62" s="519"/>
      <c r="BP62" s="519"/>
      <c r="BQ62" s="519"/>
    </row>
    <row r="63" spans="1:69" s="38" customFormat="1" ht="64.5" thickBot="1">
      <c r="A63" s="933"/>
      <c r="B63" s="936"/>
      <c r="C63" s="938"/>
      <c r="D63" s="940"/>
      <c r="E63" s="838" t="s">
        <v>392</v>
      </c>
      <c r="F63" s="566" t="s">
        <v>157</v>
      </c>
      <c r="G63" s="836" t="s">
        <v>393</v>
      </c>
      <c r="H63" s="567" t="s">
        <v>374</v>
      </c>
      <c r="I63" s="691"/>
      <c r="J63" s="545" t="s">
        <v>394</v>
      </c>
      <c r="K63" s="638">
        <v>41640</v>
      </c>
      <c r="L63" s="638">
        <v>42004</v>
      </c>
      <c r="M63" s="621"/>
      <c r="N63" s="621"/>
      <c r="O63" s="621"/>
      <c r="P63" s="621"/>
      <c r="Q63" s="621"/>
      <c r="R63" s="621"/>
      <c r="S63" s="621"/>
      <c r="T63" s="621"/>
      <c r="U63" s="621"/>
      <c r="V63" s="621"/>
      <c r="W63" s="621"/>
      <c r="X63" s="621"/>
      <c r="Y63" s="644"/>
      <c r="Z63" s="843">
        <v>0</v>
      </c>
      <c r="AA63" s="789"/>
      <c r="AB63" s="527"/>
      <c r="AC63" s="527"/>
      <c r="AD63" s="443">
        <v>0.16</v>
      </c>
      <c r="AE63" s="527"/>
      <c r="AF63" s="527"/>
      <c r="AG63" s="868" t="s">
        <v>1847</v>
      </c>
      <c r="AH63" s="527"/>
      <c r="AI63" s="515"/>
      <c r="AJ63" s="528"/>
      <c r="AK63" s="488">
        <v>0.32</v>
      </c>
      <c r="AL63" s="528"/>
      <c r="AM63" s="488"/>
      <c r="AN63" s="528" t="s">
        <v>1847</v>
      </c>
      <c r="AO63" s="528"/>
      <c r="AP63" s="516"/>
      <c r="AQ63" s="516"/>
      <c r="AR63" s="516"/>
      <c r="AS63" s="516"/>
      <c r="AT63" s="516"/>
      <c r="AU63" s="516"/>
      <c r="AV63" s="516"/>
      <c r="AW63" s="517"/>
      <c r="AX63" s="517"/>
      <c r="AY63" s="517"/>
      <c r="AZ63" s="517"/>
      <c r="BA63" s="517"/>
      <c r="BB63" s="517"/>
      <c r="BC63" s="517"/>
      <c r="BD63" s="518"/>
      <c r="BE63" s="518"/>
      <c r="BF63" s="518"/>
      <c r="BG63" s="518"/>
      <c r="BH63" s="518"/>
      <c r="BI63" s="518"/>
      <c r="BJ63" s="518"/>
      <c r="BK63" s="519"/>
      <c r="BL63" s="519"/>
      <c r="BM63" s="519"/>
      <c r="BN63" s="519"/>
      <c r="BO63" s="519"/>
      <c r="BP63" s="519"/>
      <c r="BQ63" s="519"/>
    </row>
    <row r="64" spans="1:69" s="48" customFormat="1" ht="39" thickBot="1">
      <c r="A64" s="934"/>
      <c r="B64" s="937"/>
      <c r="C64" s="938"/>
      <c r="D64" s="715" t="s">
        <v>1292</v>
      </c>
      <c r="E64" s="845" t="s">
        <v>1293</v>
      </c>
      <c r="F64" s="719" t="s">
        <v>157</v>
      </c>
      <c r="G64" s="846" t="s">
        <v>379</v>
      </c>
      <c r="H64" s="720" t="s">
        <v>1427</v>
      </c>
      <c r="I64" s="723"/>
      <c r="J64" s="720" t="s">
        <v>381</v>
      </c>
      <c r="K64" s="721">
        <v>41640</v>
      </c>
      <c r="L64" s="721">
        <v>42004</v>
      </c>
      <c r="M64" s="722"/>
      <c r="N64" s="722"/>
      <c r="O64" s="722"/>
      <c r="P64" s="722"/>
      <c r="Q64" s="722"/>
      <c r="R64" s="722"/>
      <c r="S64" s="722"/>
      <c r="T64" s="722"/>
      <c r="U64" s="722"/>
      <c r="V64" s="722"/>
      <c r="W64" s="722"/>
      <c r="X64" s="722"/>
      <c r="Y64" s="723">
        <v>0</v>
      </c>
      <c r="Z64" s="723"/>
      <c r="AA64" s="847"/>
      <c r="AB64" s="531"/>
      <c r="AC64" s="531"/>
      <c r="AD64" s="868">
        <v>0.16</v>
      </c>
      <c r="AE64" s="531"/>
      <c r="AF64" s="531"/>
      <c r="AG64" s="531" t="s">
        <v>1848</v>
      </c>
      <c r="AH64" s="531"/>
      <c r="AI64" s="521"/>
      <c r="AJ64" s="532"/>
      <c r="AK64" s="488">
        <v>0.32</v>
      </c>
      <c r="AL64" s="532"/>
      <c r="AM64" s="488"/>
      <c r="AN64" s="532" t="s">
        <v>1848</v>
      </c>
      <c r="AO64" s="532"/>
      <c r="AP64" s="516"/>
      <c r="AQ64" s="516"/>
      <c r="AR64" s="516"/>
      <c r="AS64" s="516"/>
      <c r="AT64" s="516"/>
      <c r="AU64" s="516"/>
      <c r="AV64" s="516"/>
      <c r="AW64" s="517"/>
      <c r="AX64" s="517"/>
      <c r="AY64" s="517"/>
      <c r="AZ64" s="517"/>
      <c r="BA64" s="517"/>
      <c r="BB64" s="517"/>
      <c r="BC64" s="517"/>
      <c r="BD64" s="518"/>
      <c r="BE64" s="518"/>
      <c r="BF64" s="518"/>
      <c r="BG64" s="518"/>
      <c r="BH64" s="518"/>
      <c r="BI64" s="518"/>
      <c r="BJ64" s="518"/>
      <c r="BK64" s="519"/>
      <c r="BL64" s="519"/>
      <c r="BM64" s="519"/>
      <c r="BN64" s="519"/>
      <c r="BO64" s="519"/>
      <c r="BP64" s="519"/>
      <c r="BQ64" s="519"/>
    </row>
    <row r="65" spans="1:69" s="38" customFormat="1" ht="12.75">
      <c r="A65" s="917"/>
      <c r="B65" s="918"/>
      <c r="C65" s="918"/>
      <c r="D65" s="918"/>
      <c r="E65" s="918"/>
      <c r="F65" s="919"/>
      <c r="G65" s="920"/>
      <c r="H65" s="921"/>
      <c r="I65" s="724"/>
      <c r="J65" s="725"/>
      <c r="K65" s="726"/>
      <c r="L65" s="726"/>
      <c r="M65" s="726"/>
      <c r="N65" s="726"/>
      <c r="O65" s="726"/>
      <c r="P65" s="726"/>
      <c r="Q65" s="726"/>
      <c r="R65" s="726"/>
      <c r="S65" s="726"/>
      <c r="T65" s="726"/>
      <c r="U65" s="727"/>
      <c r="V65" s="727"/>
      <c r="W65" s="727"/>
      <c r="X65" s="727"/>
      <c r="Y65" s="727"/>
      <c r="Z65" s="848">
        <v>10000000000</v>
      </c>
      <c r="AA65" s="728"/>
      <c r="AB65" s="728"/>
      <c r="AC65" s="728"/>
      <c r="AD65" s="728"/>
      <c r="AE65" s="728"/>
      <c r="AF65" s="728"/>
      <c r="AG65" s="728"/>
      <c r="AH65" s="728"/>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728"/>
      <c r="BI65" s="728"/>
      <c r="BJ65" s="728"/>
      <c r="BK65" s="728"/>
      <c r="BL65" s="728"/>
      <c r="BM65" s="728"/>
      <c r="BN65" s="728"/>
      <c r="BO65" s="728"/>
      <c r="BP65" s="728"/>
      <c r="BQ65" s="728"/>
    </row>
    <row r="66" spans="1:69" s="38" customFormat="1" ht="13.5" customHeight="1" thickBot="1">
      <c r="A66" s="922" t="s">
        <v>334</v>
      </c>
      <c r="B66" s="923"/>
      <c r="C66" s="923"/>
      <c r="D66" s="923"/>
      <c r="E66" s="923"/>
      <c r="F66" s="923"/>
      <c r="G66" s="923"/>
      <c r="H66" s="806"/>
      <c r="I66" s="806"/>
      <c r="J66" s="806"/>
      <c r="K66" s="806"/>
      <c r="L66" s="806"/>
      <c r="M66" s="806"/>
      <c r="N66" s="806"/>
      <c r="O66" s="806"/>
      <c r="P66" s="806"/>
      <c r="Q66" s="806"/>
      <c r="R66" s="806"/>
      <c r="S66" s="806"/>
      <c r="T66" s="806"/>
      <c r="U66" s="806"/>
      <c r="V66" s="806"/>
      <c r="W66" s="806"/>
      <c r="X66" s="806"/>
      <c r="Y66" s="806"/>
      <c r="Z66" s="807">
        <v>21581000000</v>
      </c>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8"/>
      <c r="AY66" s="808"/>
      <c r="AZ66" s="808"/>
      <c r="BA66" s="808"/>
      <c r="BB66" s="808"/>
      <c r="BC66" s="808"/>
      <c r="BD66" s="808"/>
      <c r="BE66" s="808"/>
      <c r="BF66" s="808"/>
      <c r="BG66" s="808"/>
      <c r="BH66" s="808"/>
      <c r="BI66" s="808"/>
      <c r="BJ66" s="808"/>
      <c r="BK66" s="808"/>
      <c r="BL66" s="808"/>
      <c r="BM66" s="808"/>
      <c r="BN66" s="808"/>
      <c r="BO66" s="808"/>
      <c r="BP66" s="808"/>
      <c r="BQ66" s="808"/>
    </row>
    <row r="67" spans="1:69" s="9" customFormat="1" ht="15" customHeight="1" thickBot="1">
      <c r="A67" s="924" t="s">
        <v>306</v>
      </c>
      <c r="B67" s="925"/>
      <c r="C67" s="926"/>
      <c r="D67" s="927" t="s">
        <v>307</v>
      </c>
      <c r="E67" s="928"/>
      <c r="F67" s="928"/>
      <c r="G67" s="928"/>
      <c r="H67" s="928"/>
      <c r="I67" s="928"/>
      <c r="J67" s="928"/>
      <c r="K67" s="928"/>
      <c r="L67" s="928"/>
      <c r="M67" s="928"/>
      <c r="N67" s="928"/>
      <c r="O67" s="928"/>
      <c r="P67" s="928"/>
      <c r="Q67" s="928"/>
      <c r="R67" s="928"/>
      <c r="S67" s="928"/>
      <c r="T67" s="928"/>
      <c r="U67" s="928"/>
      <c r="V67" s="928"/>
      <c r="W67" s="928"/>
      <c r="X67" s="928"/>
      <c r="Y67" s="928"/>
      <c r="Z67" s="928"/>
      <c r="AA67" s="929"/>
      <c r="AB67" s="890" t="s">
        <v>307</v>
      </c>
      <c r="AC67" s="891"/>
      <c r="AD67" s="891"/>
      <c r="AE67" s="891"/>
      <c r="AF67" s="891"/>
      <c r="AG67" s="891"/>
      <c r="AH67" s="891"/>
      <c r="AI67" s="890" t="s">
        <v>307</v>
      </c>
      <c r="AJ67" s="891"/>
      <c r="AK67" s="891"/>
      <c r="AL67" s="891"/>
      <c r="AM67" s="891"/>
      <c r="AN67" s="891"/>
      <c r="AO67" s="891"/>
      <c r="AP67" s="890" t="s">
        <v>307</v>
      </c>
      <c r="AQ67" s="891"/>
      <c r="AR67" s="891"/>
      <c r="AS67" s="891"/>
      <c r="AT67" s="891"/>
      <c r="AU67" s="891"/>
      <c r="AV67" s="891"/>
      <c r="AW67" s="890" t="s">
        <v>307</v>
      </c>
      <c r="AX67" s="891"/>
      <c r="AY67" s="891"/>
      <c r="AZ67" s="891"/>
      <c r="BA67" s="891"/>
      <c r="BB67" s="891"/>
      <c r="BC67" s="891"/>
      <c r="BD67" s="890" t="s">
        <v>307</v>
      </c>
      <c r="BE67" s="891"/>
      <c r="BF67" s="891"/>
      <c r="BG67" s="891"/>
      <c r="BH67" s="891"/>
      <c r="BI67" s="891"/>
      <c r="BJ67" s="891"/>
      <c r="BK67" s="890" t="s">
        <v>307</v>
      </c>
      <c r="BL67" s="891"/>
      <c r="BM67" s="891"/>
      <c r="BN67" s="891"/>
      <c r="BO67" s="891"/>
      <c r="BP67" s="891"/>
      <c r="BQ67" s="891"/>
    </row>
    <row r="68" spans="1:69" s="9" customFormat="1" ht="15" thickBot="1">
      <c r="A68" s="902"/>
      <c r="B68" s="903"/>
      <c r="C68" s="903"/>
      <c r="D68" s="903"/>
      <c r="E68" s="903"/>
      <c r="F68" s="903"/>
      <c r="G68" s="903"/>
      <c r="H68" s="903"/>
      <c r="I68" s="903"/>
      <c r="J68" s="903"/>
      <c r="K68" s="903"/>
      <c r="L68" s="903"/>
      <c r="M68" s="903"/>
      <c r="N68" s="903"/>
      <c r="O68" s="903"/>
      <c r="P68" s="903"/>
      <c r="Q68" s="903"/>
      <c r="R68" s="903"/>
      <c r="S68" s="903"/>
      <c r="T68" s="903"/>
      <c r="U68" s="903"/>
      <c r="V68" s="903"/>
      <c r="W68" s="903"/>
      <c r="X68" s="903"/>
      <c r="Y68" s="903"/>
      <c r="Z68" s="903"/>
      <c r="AA68" s="904"/>
      <c r="AB68" s="849"/>
      <c r="AC68" s="850"/>
      <c r="AD68" s="850"/>
      <c r="AE68" s="850"/>
      <c r="AF68" s="850"/>
      <c r="AG68" s="850"/>
      <c r="AH68" s="850"/>
      <c r="AI68" s="850"/>
      <c r="AJ68" s="850"/>
      <c r="AK68" s="850"/>
      <c r="AL68" s="850"/>
      <c r="AM68" s="850"/>
      <c r="AN68" s="850"/>
      <c r="AO68" s="850"/>
      <c r="AP68" s="850"/>
      <c r="AQ68" s="850"/>
      <c r="AR68" s="850"/>
      <c r="AS68" s="850"/>
      <c r="AT68" s="850"/>
      <c r="AU68" s="850"/>
      <c r="AV68" s="850"/>
      <c r="AW68" s="850"/>
      <c r="AX68" s="850"/>
      <c r="AY68" s="850"/>
      <c r="AZ68" s="850"/>
      <c r="BA68" s="850"/>
      <c r="BB68" s="851"/>
      <c r="BC68" s="525"/>
      <c r="BD68" s="525"/>
      <c r="BE68" s="525"/>
      <c r="BF68" s="525"/>
      <c r="BG68" s="525"/>
      <c r="BH68" s="525"/>
      <c r="BI68" s="525"/>
      <c r="BJ68" s="525"/>
      <c r="BK68" s="525"/>
      <c r="BL68" s="525"/>
      <c r="BM68" s="525"/>
      <c r="BN68" s="525"/>
      <c r="BO68" s="525"/>
      <c r="BP68" s="525"/>
      <c r="BQ68" s="525"/>
    </row>
    <row r="69" spans="1:69" s="9" customFormat="1" ht="15" thickBot="1">
      <c r="A69" s="729"/>
      <c r="B69" s="852"/>
      <c r="C69" s="730"/>
      <c r="D69" s="730"/>
      <c r="E69" s="730"/>
      <c r="F69" s="767"/>
      <c r="G69" s="730"/>
      <c r="H69" s="730"/>
      <c r="I69" s="768"/>
      <c r="J69" s="730"/>
      <c r="K69" s="730"/>
      <c r="L69" s="730"/>
      <c r="M69" s="730"/>
      <c r="N69" s="730"/>
      <c r="O69" s="730"/>
      <c r="P69" s="730"/>
      <c r="Q69" s="730"/>
      <c r="R69" s="730"/>
      <c r="S69" s="730"/>
      <c r="T69" s="730"/>
      <c r="U69" s="730"/>
      <c r="V69" s="730"/>
      <c r="W69" s="730"/>
      <c r="X69" s="730"/>
      <c r="Y69" s="730"/>
      <c r="Z69" s="730"/>
      <c r="AA69" s="853"/>
      <c r="AB69" s="525"/>
      <c r="AC69" s="525"/>
      <c r="AD69" s="525"/>
      <c r="AE69" s="525"/>
      <c r="AF69" s="525"/>
      <c r="AG69" s="525"/>
      <c r="AH69" s="525"/>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5"/>
      <c r="BH69" s="525"/>
      <c r="BI69" s="525"/>
      <c r="BJ69" s="525"/>
      <c r="BK69" s="525"/>
      <c r="BL69" s="525"/>
      <c r="BM69" s="525"/>
      <c r="BN69" s="525"/>
      <c r="BO69" s="525"/>
      <c r="BP69" s="525"/>
      <c r="BQ69" s="525"/>
    </row>
    <row r="70" spans="1:69" s="4" customFormat="1" ht="51.75" thickBot="1">
      <c r="A70" s="625" t="s">
        <v>2</v>
      </c>
      <c r="B70" s="626" t="s">
        <v>181</v>
      </c>
      <c r="C70" s="628" t="s">
        <v>182</v>
      </c>
      <c r="D70" s="731" t="s">
        <v>183</v>
      </c>
      <c r="E70" s="732" t="s">
        <v>8</v>
      </c>
      <c r="F70" s="733" t="s">
        <v>9</v>
      </c>
      <c r="G70" s="734" t="s">
        <v>10</v>
      </c>
      <c r="H70" s="734" t="s">
        <v>11</v>
      </c>
      <c r="I70" s="735" t="s">
        <v>12</v>
      </c>
      <c r="J70" s="734" t="s">
        <v>185</v>
      </c>
      <c r="K70" s="734" t="s">
        <v>217</v>
      </c>
      <c r="L70" s="734" t="s">
        <v>13</v>
      </c>
      <c r="M70" s="734" t="s">
        <v>169</v>
      </c>
      <c r="N70" s="734" t="s">
        <v>170</v>
      </c>
      <c r="O70" s="734" t="s">
        <v>171</v>
      </c>
      <c r="P70" s="734" t="s">
        <v>172</v>
      </c>
      <c r="Q70" s="734" t="s">
        <v>173</v>
      </c>
      <c r="R70" s="734" t="s">
        <v>174</v>
      </c>
      <c r="S70" s="734" t="s">
        <v>180</v>
      </c>
      <c r="T70" s="734" t="s">
        <v>175</v>
      </c>
      <c r="U70" s="734" t="s">
        <v>176</v>
      </c>
      <c r="V70" s="734" t="s">
        <v>177</v>
      </c>
      <c r="W70" s="734" t="s">
        <v>178</v>
      </c>
      <c r="X70" s="734" t="s">
        <v>179</v>
      </c>
      <c r="Y70" s="734" t="s">
        <v>218</v>
      </c>
      <c r="Z70" s="734" t="s">
        <v>14</v>
      </c>
      <c r="AA70" s="736" t="s">
        <v>15</v>
      </c>
      <c r="AB70" s="509" t="s">
        <v>1309</v>
      </c>
      <c r="AC70" s="509" t="s">
        <v>1310</v>
      </c>
      <c r="AD70" s="509" t="s">
        <v>481</v>
      </c>
      <c r="AE70" s="509" t="s">
        <v>1405</v>
      </c>
      <c r="AF70" s="509" t="s">
        <v>1406</v>
      </c>
      <c r="AG70" s="509" t="s">
        <v>482</v>
      </c>
      <c r="AH70" s="509" t="s">
        <v>483</v>
      </c>
      <c r="AI70" s="510" t="s">
        <v>1312</v>
      </c>
      <c r="AJ70" s="510" t="s">
        <v>1313</v>
      </c>
      <c r="AK70" s="510" t="s">
        <v>481</v>
      </c>
      <c r="AL70" s="510" t="s">
        <v>1405</v>
      </c>
      <c r="AM70" s="510" t="s">
        <v>1406</v>
      </c>
      <c r="AN70" s="510" t="s">
        <v>482</v>
      </c>
      <c r="AO70" s="510" t="s">
        <v>483</v>
      </c>
      <c r="AP70" s="511" t="s">
        <v>1314</v>
      </c>
      <c r="AQ70" s="511" t="s">
        <v>1315</v>
      </c>
      <c r="AR70" s="511" t="s">
        <v>481</v>
      </c>
      <c r="AS70" s="511" t="s">
        <v>1405</v>
      </c>
      <c r="AT70" s="511" t="s">
        <v>1406</v>
      </c>
      <c r="AU70" s="511" t="s">
        <v>482</v>
      </c>
      <c r="AV70" s="511" t="s">
        <v>483</v>
      </c>
      <c r="AW70" s="512" t="s">
        <v>1316</v>
      </c>
      <c r="AX70" s="512" t="s">
        <v>1317</v>
      </c>
      <c r="AY70" s="512" t="s">
        <v>481</v>
      </c>
      <c r="AZ70" s="512" t="s">
        <v>1405</v>
      </c>
      <c r="BA70" s="512" t="s">
        <v>1406</v>
      </c>
      <c r="BB70" s="512" t="s">
        <v>482</v>
      </c>
      <c r="BC70" s="512" t="s">
        <v>483</v>
      </c>
      <c r="BD70" s="513" t="s">
        <v>1319</v>
      </c>
      <c r="BE70" s="513" t="s">
        <v>1318</v>
      </c>
      <c r="BF70" s="513" t="s">
        <v>481</v>
      </c>
      <c r="BG70" s="513" t="s">
        <v>1405</v>
      </c>
      <c r="BH70" s="513" t="s">
        <v>1406</v>
      </c>
      <c r="BI70" s="513" t="s">
        <v>482</v>
      </c>
      <c r="BJ70" s="513" t="s">
        <v>483</v>
      </c>
      <c r="BK70" s="514" t="s">
        <v>1307</v>
      </c>
      <c r="BL70" s="514" t="s">
        <v>1308</v>
      </c>
      <c r="BM70" s="514" t="s">
        <v>481</v>
      </c>
      <c r="BN70" s="514" t="s">
        <v>1405</v>
      </c>
      <c r="BO70" s="514" t="s">
        <v>1406</v>
      </c>
      <c r="BP70" s="514" t="s">
        <v>482</v>
      </c>
      <c r="BQ70" s="514" t="s">
        <v>483</v>
      </c>
    </row>
    <row r="71" spans="1:69" s="38" customFormat="1" ht="25.5" customHeight="1" thickBot="1">
      <c r="A71" s="905">
        <v>7</v>
      </c>
      <c r="B71" s="910" t="s">
        <v>403</v>
      </c>
      <c r="C71" s="913" t="s">
        <v>1294</v>
      </c>
      <c r="D71" s="752" t="s">
        <v>1295</v>
      </c>
      <c r="E71" s="794" t="s">
        <v>127</v>
      </c>
      <c r="F71" s="574">
        <v>4</v>
      </c>
      <c r="G71" s="794" t="s">
        <v>405</v>
      </c>
      <c r="H71" s="683" t="s">
        <v>1849</v>
      </c>
      <c r="I71" s="687"/>
      <c r="J71" s="834" t="s">
        <v>406</v>
      </c>
      <c r="K71" s="685">
        <v>41640</v>
      </c>
      <c r="L71" s="685">
        <v>42004</v>
      </c>
      <c r="M71" s="686"/>
      <c r="N71" s="686"/>
      <c r="O71" s="686">
        <v>1</v>
      </c>
      <c r="P71" s="686"/>
      <c r="Q71" s="686"/>
      <c r="R71" s="686">
        <v>1</v>
      </c>
      <c r="S71" s="686"/>
      <c r="T71" s="686"/>
      <c r="U71" s="686">
        <v>1</v>
      </c>
      <c r="V71" s="686"/>
      <c r="W71" s="686"/>
      <c r="X71" s="686">
        <v>1</v>
      </c>
      <c r="Y71" s="718">
        <v>4</v>
      </c>
      <c r="Z71" s="854">
        <v>0</v>
      </c>
      <c r="AA71" s="786"/>
      <c r="AB71" s="868"/>
      <c r="AC71" s="868"/>
      <c r="AD71" s="868">
        <v>0</v>
      </c>
      <c r="AE71" s="868"/>
      <c r="AF71" s="868"/>
      <c r="AG71" s="868" t="s">
        <v>1850</v>
      </c>
      <c r="AH71" s="868"/>
      <c r="AI71" s="510"/>
      <c r="AJ71" s="510"/>
      <c r="AK71" s="510"/>
      <c r="AL71" s="510"/>
      <c r="AM71" s="510"/>
      <c r="AN71" s="510" t="s">
        <v>1850</v>
      </c>
      <c r="AO71" s="510"/>
      <c r="AP71" s="511"/>
      <c r="AQ71" s="511"/>
      <c r="AR71" s="511"/>
      <c r="AS71" s="511"/>
      <c r="AT71" s="511"/>
      <c r="AU71" s="511"/>
      <c r="AV71" s="511"/>
      <c r="AW71" s="512"/>
      <c r="AX71" s="512"/>
      <c r="AY71" s="512"/>
      <c r="AZ71" s="512"/>
      <c r="BA71" s="512"/>
      <c r="BB71" s="512"/>
      <c r="BC71" s="512"/>
      <c r="BD71" s="513"/>
      <c r="BE71" s="513"/>
      <c r="BF71" s="513"/>
      <c r="BG71" s="513"/>
      <c r="BH71" s="513"/>
      <c r="BI71" s="513"/>
      <c r="BJ71" s="513"/>
      <c r="BK71" s="514"/>
      <c r="BL71" s="514"/>
      <c r="BM71" s="514"/>
      <c r="BN71" s="514"/>
      <c r="BO71" s="514"/>
      <c r="BP71" s="514"/>
      <c r="BQ71" s="514"/>
    </row>
    <row r="72" spans="1:69" s="38" customFormat="1" ht="46.5" customHeight="1" thickBot="1">
      <c r="A72" s="906"/>
      <c r="B72" s="910"/>
      <c r="C72" s="914"/>
      <c r="D72" s="835" t="s">
        <v>1296</v>
      </c>
      <c r="E72" s="836" t="s">
        <v>1277</v>
      </c>
      <c r="F72" s="566">
        <v>4</v>
      </c>
      <c r="G72" s="836" t="s">
        <v>1297</v>
      </c>
      <c r="H72" s="683" t="s">
        <v>1849</v>
      </c>
      <c r="I72" s="691"/>
      <c r="J72" s="545" t="s">
        <v>312</v>
      </c>
      <c r="K72" s="638">
        <v>41640</v>
      </c>
      <c r="L72" s="638">
        <v>42004</v>
      </c>
      <c r="M72" s="621"/>
      <c r="N72" s="621"/>
      <c r="O72" s="621">
        <v>1</v>
      </c>
      <c r="P72" s="621"/>
      <c r="Q72" s="621"/>
      <c r="R72" s="621">
        <v>1</v>
      </c>
      <c r="S72" s="621"/>
      <c r="T72" s="621"/>
      <c r="U72" s="621">
        <v>1</v>
      </c>
      <c r="V72" s="621"/>
      <c r="W72" s="621"/>
      <c r="X72" s="621">
        <v>1</v>
      </c>
      <c r="Y72" s="644">
        <v>4</v>
      </c>
      <c r="Z72" s="855">
        <v>0</v>
      </c>
      <c r="AA72" s="789"/>
      <c r="AB72" s="868"/>
      <c r="AC72" s="868"/>
      <c r="AD72" s="868">
        <v>0.01</v>
      </c>
      <c r="AE72" s="868"/>
      <c r="AF72" s="868"/>
      <c r="AG72" s="868" t="s">
        <v>1851</v>
      </c>
      <c r="AH72" s="868"/>
      <c r="AI72" s="510"/>
      <c r="AJ72" s="510"/>
      <c r="AK72" s="871"/>
      <c r="AL72" s="510"/>
      <c r="AM72" s="871"/>
      <c r="AN72" s="510" t="s">
        <v>1851</v>
      </c>
      <c r="AO72" s="510"/>
      <c r="AP72" s="511"/>
      <c r="AQ72" s="511"/>
      <c r="AR72" s="511"/>
      <c r="AS72" s="511"/>
      <c r="AT72" s="511"/>
      <c r="AU72" s="511"/>
      <c r="AV72" s="511"/>
      <c r="AW72" s="512"/>
      <c r="AX72" s="512"/>
      <c r="AY72" s="512"/>
      <c r="AZ72" s="512"/>
      <c r="BA72" s="512"/>
      <c r="BB72" s="512"/>
      <c r="BC72" s="512"/>
      <c r="BD72" s="513"/>
      <c r="BE72" s="513"/>
      <c r="BF72" s="513"/>
      <c r="BG72" s="513"/>
      <c r="BH72" s="513"/>
      <c r="BI72" s="513"/>
      <c r="BJ72" s="513"/>
      <c r="BK72" s="514"/>
      <c r="BL72" s="514"/>
      <c r="BM72" s="514"/>
      <c r="BN72" s="514"/>
      <c r="BO72" s="514"/>
      <c r="BP72" s="514"/>
      <c r="BQ72" s="514"/>
    </row>
    <row r="73" spans="1:69" s="38" customFormat="1" ht="46.5" customHeight="1" thickBot="1">
      <c r="A73" s="906"/>
      <c r="B73" s="910"/>
      <c r="C73" s="737" t="s">
        <v>1298</v>
      </c>
      <c r="D73" s="856" t="s">
        <v>1299</v>
      </c>
      <c r="E73" s="857" t="s">
        <v>1277</v>
      </c>
      <c r="F73" s="738">
        <v>4</v>
      </c>
      <c r="G73" s="857" t="s">
        <v>1297</v>
      </c>
      <c r="H73" s="683" t="s">
        <v>1849</v>
      </c>
      <c r="I73" s="858"/>
      <c r="J73" s="859" t="s">
        <v>312</v>
      </c>
      <c r="K73" s="721">
        <v>41640</v>
      </c>
      <c r="L73" s="721">
        <v>42004</v>
      </c>
      <c r="M73" s="739"/>
      <c r="N73" s="739"/>
      <c r="O73" s="739">
        <v>1</v>
      </c>
      <c r="P73" s="739"/>
      <c r="Q73" s="739"/>
      <c r="R73" s="739">
        <v>1</v>
      </c>
      <c r="S73" s="739"/>
      <c r="T73" s="739"/>
      <c r="U73" s="739">
        <v>1</v>
      </c>
      <c r="V73" s="739"/>
      <c r="W73" s="739"/>
      <c r="X73" s="739">
        <v>1</v>
      </c>
      <c r="Y73" s="740">
        <v>4</v>
      </c>
      <c r="Z73" s="860"/>
      <c r="AA73" s="777"/>
      <c r="AB73" s="868"/>
      <c r="AC73" s="868"/>
      <c r="AD73" s="868">
        <v>0.01</v>
      </c>
      <c r="AE73" s="868"/>
      <c r="AF73" s="868"/>
      <c r="AG73" s="868" t="s">
        <v>1851</v>
      </c>
      <c r="AH73" s="868"/>
      <c r="AI73" s="510"/>
      <c r="AJ73" s="510"/>
      <c r="AK73" s="871">
        <v>0.3</v>
      </c>
      <c r="AL73" s="510"/>
      <c r="AM73" s="871"/>
      <c r="AN73" s="510" t="s">
        <v>2051</v>
      </c>
      <c r="AO73" s="510"/>
      <c r="AP73" s="511"/>
      <c r="AQ73" s="511"/>
      <c r="AR73" s="511"/>
      <c r="AS73" s="511"/>
      <c r="AT73" s="511"/>
      <c r="AU73" s="511"/>
      <c r="AV73" s="511"/>
      <c r="AW73" s="512"/>
      <c r="AX73" s="512"/>
      <c r="AY73" s="512"/>
      <c r="AZ73" s="512"/>
      <c r="BA73" s="512"/>
      <c r="BB73" s="512"/>
      <c r="BC73" s="512"/>
      <c r="BD73" s="513"/>
      <c r="BE73" s="513"/>
      <c r="BF73" s="513"/>
      <c r="BG73" s="513"/>
      <c r="BH73" s="513"/>
      <c r="BI73" s="513"/>
      <c r="BJ73" s="513"/>
      <c r="BK73" s="514"/>
      <c r="BL73" s="514"/>
      <c r="BM73" s="514"/>
      <c r="BN73" s="514"/>
      <c r="BO73" s="514"/>
      <c r="BP73" s="514"/>
      <c r="BQ73" s="514"/>
    </row>
    <row r="74" spans="1:69" s="38" customFormat="1" ht="26.25" thickBot="1">
      <c r="A74" s="907"/>
      <c r="B74" s="911"/>
      <c r="C74" s="741" t="s">
        <v>407</v>
      </c>
      <c r="D74" s="851" t="s">
        <v>1428</v>
      </c>
      <c r="E74" s="836" t="s">
        <v>1429</v>
      </c>
      <c r="F74" s="566">
        <v>2</v>
      </c>
      <c r="G74" s="836" t="s">
        <v>1430</v>
      </c>
      <c r="H74" s="683" t="s">
        <v>1849</v>
      </c>
      <c r="I74" s="691"/>
      <c r="J74" s="545" t="s">
        <v>155</v>
      </c>
      <c r="K74" s="638">
        <v>41640</v>
      </c>
      <c r="L74" s="638">
        <v>42004</v>
      </c>
      <c r="M74" s="621"/>
      <c r="N74" s="621"/>
      <c r="O74" s="621"/>
      <c r="P74" s="621"/>
      <c r="Q74" s="621"/>
      <c r="R74" s="621">
        <v>1</v>
      </c>
      <c r="S74" s="621"/>
      <c r="T74" s="621"/>
      <c r="U74" s="621"/>
      <c r="V74" s="621"/>
      <c r="W74" s="621"/>
      <c r="X74" s="621">
        <v>1</v>
      </c>
      <c r="Y74" s="644">
        <v>2</v>
      </c>
      <c r="Z74" s="855">
        <v>0</v>
      </c>
      <c r="AA74" s="789"/>
      <c r="AB74" s="868"/>
      <c r="AC74" s="868"/>
      <c r="AD74" s="868">
        <v>0</v>
      </c>
      <c r="AE74" s="868"/>
      <c r="AF74" s="868"/>
      <c r="AG74" s="868" t="s">
        <v>1850</v>
      </c>
      <c r="AH74" s="868"/>
      <c r="AI74" s="510"/>
      <c r="AJ74" s="510"/>
      <c r="AK74" s="510"/>
      <c r="AL74" s="510"/>
      <c r="AM74" s="510"/>
      <c r="AN74" s="510" t="s">
        <v>2052</v>
      </c>
      <c r="AO74" s="510"/>
      <c r="AP74" s="511"/>
      <c r="AQ74" s="511"/>
      <c r="AR74" s="511"/>
      <c r="AS74" s="511"/>
      <c r="AT74" s="511"/>
      <c r="AU74" s="511"/>
      <c r="AV74" s="511"/>
      <c r="AW74" s="512"/>
      <c r="AX74" s="512"/>
      <c r="AY74" s="512"/>
      <c r="AZ74" s="512"/>
      <c r="BA74" s="512"/>
      <c r="BB74" s="512"/>
      <c r="BC74" s="512"/>
      <c r="BD74" s="513"/>
      <c r="BE74" s="513"/>
      <c r="BF74" s="513"/>
      <c r="BG74" s="513"/>
      <c r="BH74" s="513"/>
      <c r="BI74" s="513"/>
      <c r="BJ74" s="513"/>
      <c r="BK74" s="514"/>
      <c r="BL74" s="514"/>
      <c r="BM74" s="514"/>
      <c r="BN74" s="514"/>
      <c r="BO74" s="514"/>
      <c r="BP74" s="514"/>
      <c r="BQ74" s="514"/>
    </row>
    <row r="75" spans="1:69" s="38" customFormat="1" ht="26.25" customHeight="1" thickBot="1">
      <c r="A75" s="908"/>
      <c r="B75" s="912"/>
      <c r="C75" s="913" t="s">
        <v>408</v>
      </c>
      <c r="D75" s="915" t="s">
        <v>1431</v>
      </c>
      <c r="E75" s="794" t="s">
        <v>1432</v>
      </c>
      <c r="F75" s="574">
        <v>40</v>
      </c>
      <c r="G75" s="794" t="s">
        <v>1433</v>
      </c>
      <c r="H75" s="683" t="s">
        <v>1849</v>
      </c>
      <c r="I75" s="687"/>
      <c r="J75" s="834" t="s">
        <v>1434</v>
      </c>
      <c r="K75" s="742">
        <v>41640</v>
      </c>
      <c r="L75" s="742">
        <v>42004</v>
      </c>
      <c r="M75" s="686"/>
      <c r="N75" s="686"/>
      <c r="O75" s="686">
        <v>10</v>
      </c>
      <c r="P75" s="686"/>
      <c r="Q75" s="686"/>
      <c r="R75" s="686">
        <v>10</v>
      </c>
      <c r="S75" s="686"/>
      <c r="T75" s="686"/>
      <c r="U75" s="743">
        <v>10</v>
      </c>
      <c r="V75" s="743"/>
      <c r="W75" s="743"/>
      <c r="X75" s="743">
        <v>10</v>
      </c>
      <c r="Y75" s="718">
        <v>40</v>
      </c>
      <c r="Z75" s="861">
        <v>0</v>
      </c>
      <c r="AA75" s="862"/>
      <c r="AB75" s="868"/>
      <c r="AC75" s="868"/>
      <c r="AD75" s="868">
        <v>0.5</v>
      </c>
      <c r="AE75" s="868"/>
      <c r="AF75" s="868"/>
      <c r="AG75" s="868" t="s">
        <v>1852</v>
      </c>
      <c r="AH75" s="868"/>
      <c r="AI75" s="515"/>
      <c r="AJ75" s="515"/>
      <c r="AK75" s="488">
        <v>0.5</v>
      </c>
      <c r="AL75" s="515"/>
      <c r="AM75" s="488"/>
      <c r="AN75" s="528" t="s">
        <v>1852</v>
      </c>
      <c r="AO75" s="515"/>
      <c r="AP75" s="516"/>
      <c r="AQ75" s="516"/>
      <c r="AR75" s="516"/>
      <c r="AS75" s="516"/>
      <c r="AT75" s="516"/>
      <c r="AU75" s="516"/>
      <c r="AV75" s="516"/>
      <c r="AW75" s="517"/>
      <c r="AX75" s="517"/>
      <c r="AY75" s="517"/>
      <c r="AZ75" s="517"/>
      <c r="BA75" s="517"/>
      <c r="BB75" s="517"/>
      <c r="BC75" s="517"/>
      <c r="BD75" s="518"/>
      <c r="BE75" s="518"/>
      <c r="BF75" s="518"/>
      <c r="BG75" s="518"/>
      <c r="BH75" s="518"/>
      <c r="BI75" s="518"/>
      <c r="BJ75" s="518"/>
      <c r="BK75" s="519"/>
      <c r="BL75" s="519"/>
      <c r="BM75" s="519"/>
      <c r="BN75" s="519"/>
      <c r="BO75" s="519"/>
      <c r="BP75" s="519"/>
      <c r="BQ75" s="519"/>
    </row>
    <row r="76" spans="1:69" s="38" customFormat="1" ht="51.75" thickBot="1">
      <c r="A76" s="909"/>
      <c r="B76" s="912"/>
      <c r="C76" s="914"/>
      <c r="D76" s="916"/>
      <c r="E76" s="857" t="s">
        <v>1435</v>
      </c>
      <c r="F76" s="738">
        <v>2</v>
      </c>
      <c r="G76" s="857" t="s">
        <v>1436</v>
      </c>
      <c r="H76" s="683" t="s">
        <v>1849</v>
      </c>
      <c r="I76" s="858"/>
      <c r="J76" s="859" t="s">
        <v>1437</v>
      </c>
      <c r="K76" s="721">
        <v>41640</v>
      </c>
      <c r="L76" s="721">
        <v>42004</v>
      </c>
      <c r="M76" s="739"/>
      <c r="N76" s="739"/>
      <c r="O76" s="739"/>
      <c r="P76" s="739"/>
      <c r="Q76" s="739"/>
      <c r="R76" s="739">
        <v>1</v>
      </c>
      <c r="S76" s="739"/>
      <c r="T76" s="739"/>
      <c r="U76" s="739"/>
      <c r="V76" s="739"/>
      <c r="W76" s="739"/>
      <c r="X76" s="739">
        <v>1</v>
      </c>
      <c r="Y76" s="740">
        <v>2</v>
      </c>
      <c r="Z76" s="863">
        <v>0</v>
      </c>
      <c r="AA76" s="847"/>
      <c r="AB76" s="868"/>
      <c r="AC76" s="868"/>
      <c r="AD76" s="868">
        <v>0.5</v>
      </c>
      <c r="AE76" s="868"/>
      <c r="AF76" s="868"/>
      <c r="AG76" s="868" t="s">
        <v>1853</v>
      </c>
      <c r="AH76" s="868"/>
      <c r="AI76" s="515"/>
      <c r="AJ76" s="515"/>
      <c r="AK76" s="488">
        <v>0.5</v>
      </c>
      <c r="AL76" s="515"/>
      <c r="AM76" s="488"/>
      <c r="AN76" s="528" t="s">
        <v>1853</v>
      </c>
      <c r="AO76" s="515"/>
      <c r="AP76" s="516"/>
      <c r="AQ76" s="516"/>
      <c r="AR76" s="516"/>
      <c r="AS76" s="516"/>
      <c r="AT76" s="516"/>
      <c r="AU76" s="516"/>
      <c r="AV76" s="516"/>
      <c r="AW76" s="517"/>
      <c r="AX76" s="517"/>
      <c r="AY76" s="517"/>
      <c r="AZ76" s="517"/>
      <c r="BA76" s="517"/>
      <c r="BB76" s="517"/>
      <c r="BC76" s="517"/>
      <c r="BD76" s="518"/>
      <c r="BE76" s="518"/>
      <c r="BF76" s="518"/>
      <c r="BG76" s="518"/>
      <c r="BH76" s="518"/>
      <c r="BI76" s="518"/>
      <c r="BJ76" s="518"/>
      <c r="BK76" s="519"/>
      <c r="BL76" s="519"/>
      <c r="BM76" s="519"/>
      <c r="BN76" s="519"/>
      <c r="BO76" s="519"/>
      <c r="BP76" s="519"/>
      <c r="BQ76" s="519"/>
    </row>
    <row r="77" spans="1:69" s="38" customFormat="1" ht="13.5" customHeight="1" thickBot="1">
      <c r="A77" s="892" t="s">
        <v>315</v>
      </c>
      <c r="B77" s="893"/>
      <c r="C77" s="893"/>
      <c r="D77" s="893"/>
      <c r="E77" s="746"/>
      <c r="F77" s="746"/>
      <c r="G77" s="746"/>
      <c r="H77" s="746"/>
      <c r="I77" s="746"/>
      <c r="J77" s="746"/>
      <c r="K77" s="746"/>
      <c r="L77" s="746"/>
      <c r="M77" s="746"/>
      <c r="N77" s="746"/>
      <c r="O77" s="746"/>
      <c r="P77" s="746"/>
      <c r="Q77" s="746"/>
      <c r="R77" s="746"/>
      <c r="S77" s="746"/>
      <c r="T77" s="746"/>
      <c r="U77" s="746"/>
      <c r="V77" s="746"/>
      <c r="W77" s="746"/>
      <c r="X77" s="746"/>
      <c r="Y77" s="746"/>
      <c r="Z77" s="864">
        <v>0</v>
      </c>
      <c r="AA77" s="784"/>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2"/>
      <c r="BM77" s="522"/>
      <c r="BN77" s="522"/>
      <c r="BO77" s="522"/>
      <c r="BP77" s="522"/>
      <c r="BQ77" s="522"/>
    </row>
    <row r="78" spans="1:69" s="38" customFormat="1" ht="13.5" customHeight="1" thickBot="1">
      <c r="A78" s="894" t="s">
        <v>334</v>
      </c>
      <c r="B78" s="895"/>
      <c r="C78" s="895"/>
      <c r="D78" s="753"/>
      <c r="E78" s="753"/>
      <c r="F78" s="753"/>
      <c r="G78" s="753"/>
      <c r="H78" s="753"/>
      <c r="I78" s="753"/>
      <c r="J78" s="753"/>
      <c r="K78" s="753"/>
      <c r="L78" s="753"/>
      <c r="M78" s="753"/>
      <c r="N78" s="753"/>
      <c r="O78" s="753"/>
      <c r="P78" s="753"/>
      <c r="Q78" s="753"/>
      <c r="R78" s="753"/>
      <c r="S78" s="753"/>
      <c r="T78" s="753"/>
      <c r="U78" s="753"/>
      <c r="V78" s="753"/>
      <c r="W78" s="753"/>
      <c r="X78" s="753"/>
      <c r="Y78" s="753"/>
      <c r="Z78" s="865">
        <v>21951000000</v>
      </c>
      <c r="AA78" s="744"/>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3"/>
      <c r="AY78" s="523"/>
      <c r="AZ78" s="523"/>
      <c r="BA78" s="523"/>
      <c r="BB78" s="523"/>
      <c r="BC78" s="523"/>
      <c r="BD78" s="523"/>
      <c r="BE78" s="523"/>
      <c r="BF78" s="523"/>
      <c r="BG78" s="523"/>
      <c r="BH78" s="523"/>
      <c r="BI78" s="523"/>
      <c r="BJ78" s="523"/>
      <c r="BK78" s="523"/>
      <c r="BL78" s="523"/>
      <c r="BM78" s="523"/>
      <c r="BN78" s="523"/>
      <c r="BO78" s="523"/>
      <c r="BP78" s="523"/>
      <c r="BQ78" s="523"/>
    </row>
    <row r="79" spans="1:69" s="9" customFormat="1" ht="15.75" thickBot="1">
      <c r="A79" s="754"/>
      <c r="B79" s="755"/>
      <c r="C79" s="754"/>
      <c r="D79" s="754"/>
      <c r="E79" s="754"/>
      <c r="F79" s="769"/>
      <c r="G79" s="754"/>
      <c r="H79" s="754"/>
      <c r="I79" s="770"/>
      <c r="J79" s="754"/>
      <c r="K79" s="771"/>
      <c r="L79" s="771"/>
      <c r="M79" s="754"/>
      <c r="N79" s="754"/>
      <c r="O79" s="754"/>
      <c r="P79" s="754"/>
      <c r="Q79" s="754"/>
      <c r="R79" s="754"/>
      <c r="S79" s="754"/>
      <c r="T79" s="754"/>
      <c r="U79" s="754"/>
      <c r="V79" s="754"/>
      <c r="W79" s="754"/>
      <c r="X79" s="754"/>
      <c r="Y79" s="754"/>
      <c r="Z79" s="866"/>
      <c r="AA79" s="754"/>
      <c r="AB79" s="520"/>
      <c r="AC79" s="520"/>
      <c r="AD79" s="520"/>
      <c r="AE79" s="520"/>
      <c r="AF79" s="520"/>
      <c r="AG79" s="520"/>
      <c r="AH79" s="520"/>
      <c r="AI79" s="520"/>
      <c r="AJ79" s="520"/>
      <c r="AK79" s="520"/>
      <c r="AL79" s="520"/>
      <c r="AM79" s="520"/>
      <c r="AN79" s="520"/>
      <c r="AO79" s="520"/>
      <c r="AP79" s="520"/>
      <c r="AQ79" s="520"/>
      <c r="AR79" s="520"/>
      <c r="AS79" s="520"/>
      <c r="AT79" s="520"/>
      <c r="AU79" s="520"/>
      <c r="AV79" s="520"/>
      <c r="AW79" s="520"/>
      <c r="AX79" s="520"/>
      <c r="AY79" s="520"/>
      <c r="AZ79" s="520"/>
      <c r="BA79" s="520"/>
      <c r="BB79" s="520"/>
      <c r="BC79" s="520"/>
      <c r="BD79" s="520"/>
      <c r="BE79" s="520"/>
      <c r="BF79" s="520"/>
      <c r="BG79" s="520"/>
      <c r="BH79" s="520"/>
      <c r="BI79" s="520"/>
      <c r="BJ79" s="520"/>
      <c r="BK79" s="520"/>
      <c r="BL79" s="520"/>
      <c r="BM79" s="520"/>
      <c r="BN79" s="520"/>
      <c r="BO79" s="520"/>
      <c r="BP79" s="520"/>
      <c r="BQ79" s="520"/>
    </row>
    <row r="81" spans="1:69" ht="15.75" thickBot="1">
      <c r="A81" s="499"/>
      <c r="B81" s="499"/>
      <c r="C81" s="499"/>
      <c r="D81" s="499"/>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499"/>
      <c r="AU81" s="499"/>
      <c r="AV81" s="499"/>
      <c r="AW81" s="499"/>
      <c r="AX81" s="499"/>
      <c r="AY81" s="499"/>
      <c r="AZ81" s="499"/>
      <c r="BA81" s="499"/>
      <c r="BB81" s="499"/>
      <c r="BC81" s="499"/>
      <c r="BD81" s="499"/>
      <c r="BE81" s="499"/>
      <c r="BF81" s="499"/>
      <c r="BG81" s="499"/>
      <c r="BH81" s="499"/>
      <c r="BI81" s="499"/>
      <c r="BJ81" s="499"/>
      <c r="BK81" s="499"/>
      <c r="BL81" s="499"/>
      <c r="BM81" s="499"/>
      <c r="BN81" s="499"/>
      <c r="BO81" s="499"/>
      <c r="BP81" s="499"/>
      <c r="BQ81" s="499"/>
    </row>
    <row r="82" spans="1:69" ht="15.75" thickBot="1">
      <c r="A82" s="499"/>
      <c r="B82" s="499"/>
      <c r="C82" s="499"/>
      <c r="D82" s="507"/>
      <c r="E82" s="499"/>
      <c r="F82" s="499"/>
      <c r="G82" s="499"/>
      <c r="H82" s="499"/>
      <c r="I82" s="499"/>
      <c r="J82" s="508"/>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499"/>
      <c r="AY82" s="499"/>
      <c r="AZ82" s="499"/>
      <c r="BA82" s="499"/>
      <c r="BB82" s="499"/>
      <c r="BC82" s="499"/>
      <c r="BD82" s="499"/>
      <c r="BE82" s="499"/>
      <c r="BF82" s="499"/>
      <c r="BG82" s="499"/>
      <c r="BH82" s="499"/>
      <c r="BI82" s="499"/>
      <c r="BJ82" s="499"/>
      <c r="BK82" s="499"/>
      <c r="BL82" s="499"/>
      <c r="BM82" s="499"/>
      <c r="BN82" s="499"/>
      <c r="BO82" s="499"/>
      <c r="BP82" s="499"/>
      <c r="BQ82" s="499"/>
    </row>
    <row r="87" spans="1:69" ht="15.75" thickBot="1">
      <c r="A87" s="499"/>
      <c r="B87" s="499"/>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499"/>
      <c r="AU87" s="499"/>
      <c r="AV87" s="499"/>
      <c r="AW87" s="499"/>
      <c r="AX87" s="499"/>
      <c r="AY87" s="499"/>
      <c r="AZ87" s="499"/>
      <c r="BA87" s="499"/>
      <c r="BB87" s="499"/>
      <c r="BC87" s="499"/>
      <c r="BD87" s="499"/>
      <c r="BE87" s="499"/>
      <c r="BF87" s="499"/>
      <c r="BG87" s="499"/>
      <c r="BH87" s="499"/>
      <c r="BI87" s="499"/>
      <c r="BJ87" s="499"/>
      <c r="BK87" s="499"/>
      <c r="BL87" s="499"/>
      <c r="BM87" s="499"/>
      <c r="BN87" s="499"/>
      <c r="BO87" s="499"/>
      <c r="BP87" s="499"/>
      <c r="BQ87" s="499"/>
    </row>
    <row r="88" spans="1:69" ht="15.75" thickBot="1">
      <c r="A88" s="499"/>
      <c r="B88" s="499"/>
      <c r="C88" s="499"/>
      <c r="D88" s="499"/>
      <c r="E88" s="499"/>
      <c r="F88" s="499"/>
      <c r="G88" s="867"/>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499"/>
      <c r="AU88" s="499"/>
      <c r="AV88" s="499"/>
      <c r="AW88" s="499"/>
      <c r="AX88" s="499"/>
      <c r="AY88" s="499"/>
      <c r="AZ88" s="499"/>
      <c r="BA88" s="499"/>
      <c r="BB88" s="499"/>
      <c r="BC88" s="499"/>
      <c r="BD88" s="499"/>
      <c r="BE88" s="499"/>
      <c r="BF88" s="499"/>
      <c r="BG88" s="499"/>
      <c r="BH88" s="499"/>
      <c r="BI88" s="499"/>
      <c r="BJ88" s="499"/>
      <c r="BK88" s="499"/>
      <c r="BL88" s="499"/>
      <c r="BM88" s="499"/>
      <c r="BN88" s="499"/>
      <c r="BO88" s="499"/>
      <c r="BP88" s="499"/>
      <c r="BQ88" s="499"/>
    </row>
  </sheetData>
  <sheetProtection/>
  <mergeCells count="91">
    <mergeCell ref="BK7:BQ7"/>
    <mergeCell ref="BK9:BQ9"/>
    <mergeCell ref="AW9:BC9"/>
    <mergeCell ref="BD9:BJ9"/>
    <mergeCell ref="AB7:AH7"/>
    <mergeCell ref="AI7:AO7"/>
    <mergeCell ref="AP7:AV7"/>
    <mergeCell ref="AW7:BC7"/>
    <mergeCell ref="BD7:BJ7"/>
    <mergeCell ref="AW1:BC2"/>
    <mergeCell ref="BD1:BJ2"/>
    <mergeCell ref="BK1:BQ2"/>
    <mergeCell ref="AW3:BC5"/>
    <mergeCell ref="BD3:BJ5"/>
    <mergeCell ref="BK3:BQ5"/>
    <mergeCell ref="A7:C7"/>
    <mergeCell ref="A9:C9"/>
    <mergeCell ref="A1:AA1"/>
    <mergeCell ref="A2:AA2"/>
    <mergeCell ref="A3:AA3"/>
    <mergeCell ref="A4:AA4"/>
    <mergeCell ref="A5:AA5"/>
    <mergeCell ref="D7:AA7"/>
    <mergeCell ref="D9:AA9"/>
    <mergeCell ref="B46:B58"/>
    <mergeCell ref="C48:C52"/>
    <mergeCell ref="C53:C54"/>
    <mergeCell ref="C56:C58"/>
    <mergeCell ref="A32:A42"/>
    <mergeCell ref="B32:B42"/>
    <mergeCell ref="C32:C33"/>
    <mergeCell ref="C35:C37"/>
    <mergeCell ref="C39:C41"/>
    <mergeCell ref="A12:A15"/>
    <mergeCell ref="B12:B15"/>
    <mergeCell ref="C12:C15"/>
    <mergeCell ref="A16:D16"/>
    <mergeCell ref="A17:A24"/>
    <mergeCell ref="B17:B24"/>
    <mergeCell ref="C20:C24"/>
    <mergeCell ref="C17:C19"/>
    <mergeCell ref="D62:D63"/>
    <mergeCell ref="A25:D25"/>
    <mergeCell ref="A26:G26"/>
    <mergeCell ref="A27:AA27"/>
    <mergeCell ref="A28:C28"/>
    <mergeCell ref="D28:AA28"/>
    <mergeCell ref="A43:A44"/>
    <mergeCell ref="C43:C44"/>
    <mergeCell ref="A45:C45"/>
    <mergeCell ref="A46:A58"/>
    <mergeCell ref="G65:H65"/>
    <mergeCell ref="A66:G66"/>
    <mergeCell ref="A67:C67"/>
    <mergeCell ref="D67:AA67"/>
    <mergeCell ref="D56:D57"/>
    <mergeCell ref="A59:D59"/>
    <mergeCell ref="A60:A64"/>
    <mergeCell ref="B60:B64"/>
    <mergeCell ref="C60:C61"/>
    <mergeCell ref="C62:C64"/>
    <mergeCell ref="AB9:AH9"/>
    <mergeCell ref="AI9:AO9"/>
    <mergeCell ref="AP9:AV9"/>
    <mergeCell ref="A68:AA68"/>
    <mergeCell ref="A71:A76"/>
    <mergeCell ref="B71:B76"/>
    <mergeCell ref="C71:C72"/>
    <mergeCell ref="C75:C76"/>
    <mergeCell ref="D75:D76"/>
    <mergeCell ref="A65:F65"/>
    <mergeCell ref="AW28:BC28"/>
    <mergeCell ref="BD28:BJ28"/>
    <mergeCell ref="A77:D77"/>
    <mergeCell ref="A78:C78"/>
    <mergeCell ref="AB1:AH2"/>
    <mergeCell ref="AI1:AO2"/>
    <mergeCell ref="AP1:AV2"/>
    <mergeCell ref="AB3:AH5"/>
    <mergeCell ref="AI3:AO5"/>
    <mergeCell ref="AP3:AV5"/>
    <mergeCell ref="BK28:BQ28"/>
    <mergeCell ref="BD67:BJ67"/>
    <mergeCell ref="BK67:BQ67"/>
    <mergeCell ref="AB67:AH67"/>
    <mergeCell ref="AI67:AO67"/>
    <mergeCell ref="AP67:AV67"/>
    <mergeCell ref="AW67:BC67"/>
    <mergeCell ref="AB28:AH28"/>
    <mergeCell ref="AI28:AO28"/>
    <mergeCell ref="AP28:AV28"/>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FFFF00"/>
  </sheetPr>
  <dimension ref="A1:BQ51"/>
  <sheetViews>
    <sheetView zoomScalePageLayoutView="0" workbookViewId="0" topLeftCell="D14">
      <selection activeCell="A49" sqref="A49:F49"/>
    </sheetView>
  </sheetViews>
  <sheetFormatPr defaultColWidth="11.421875" defaultRowHeight="15"/>
  <cols>
    <col min="1" max="3" width="0" style="7" hidden="1" customWidth="1"/>
    <col min="4" max="4" width="20.421875" style="7" customWidth="1"/>
    <col min="5" max="5" width="14.57421875" style="7" customWidth="1"/>
    <col min="6" max="6" width="11.421875" style="7" customWidth="1"/>
    <col min="7" max="7" width="14.00390625" style="7" customWidth="1"/>
    <col min="8" max="12" width="11.421875" style="7" customWidth="1"/>
    <col min="13" max="14" width="4.421875" style="7" bestFit="1" customWidth="1"/>
    <col min="15" max="15" width="5.00390625" style="7" bestFit="1" customWidth="1"/>
    <col min="16" max="16" width="4.7109375" style="7" bestFit="1" customWidth="1"/>
    <col min="17" max="17" width="4.8515625" style="7" bestFit="1" customWidth="1"/>
    <col min="18" max="18" width="4.28125" style="7" bestFit="1" customWidth="1"/>
    <col min="19" max="19" width="4.00390625" style="7" bestFit="1" customWidth="1"/>
    <col min="20" max="20" width="4.7109375" style="7" bestFit="1" customWidth="1"/>
    <col min="21" max="21" width="4.421875" style="7" bestFit="1" customWidth="1"/>
    <col min="22" max="23" width="4.57421875" style="7" bestFit="1" customWidth="1"/>
    <col min="24" max="24" width="4.00390625" style="7" bestFit="1" customWidth="1"/>
    <col min="25" max="25" width="6.421875" style="7" bestFit="1" customWidth="1"/>
    <col min="26" max="29" width="11.421875" style="7" customWidth="1"/>
    <col min="30" max="30" width="11.421875" style="315" customWidth="1"/>
    <col min="31" max="32" width="11.421875" style="7" customWidth="1"/>
    <col min="33" max="33" width="24.57421875" style="7" customWidth="1"/>
    <col min="34" max="34" width="25.57421875" style="7" customWidth="1"/>
    <col min="35" max="39" width="11.421875" style="7" customWidth="1"/>
    <col min="40" max="40" width="22.7109375" style="7" customWidth="1"/>
    <col min="41" max="41" width="24.7109375" style="7" customWidth="1"/>
    <col min="42" max="46" width="11.421875" style="7" customWidth="1"/>
    <col min="47" max="47" width="19.421875" style="7" customWidth="1"/>
    <col min="48" max="48" width="21.421875" style="7" customWidth="1"/>
    <col min="49" max="53" width="11.421875" style="7" customWidth="1"/>
    <col min="54" max="54" width="22.28125" style="7" customWidth="1"/>
    <col min="55" max="55" width="23.421875" style="7" customWidth="1"/>
    <col min="56" max="60" width="11.421875" style="7" customWidth="1"/>
    <col min="61" max="61" width="22.8515625" style="7" customWidth="1"/>
    <col min="62" max="62" width="24.421875" style="7" customWidth="1"/>
    <col min="63" max="67" width="11.421875" style="7" customWidth="1"/>
    <col min="68" max="68" width="24.57421875" style="7" customWidth="1"/>
    <col min="69" max="69" width="22.140625" style="7" customWidth="1"/>
    <col min="70" max="16384" width="11.421875" style="7" customWidth="1"/>
  </cols>
  <sheetData>
    <row r="1" spans="1:69" ht="20.25" customHeight="1">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896" t="s">
        <v>0</v>
      </c>
      <c r="AC1" s="896"/>
      <c r="AD1" s="896"/>
      <c r="AE1" s="896"/>
      <c r="AF1" s="896"/>
      <c r="AG1" s="896"/>
      <c r="AH1" s="896"/>
      <c r="AI1" s="897" t="s">
        <v>0</v>
      </c>
      <c r="AJ1" s="897"/>
      <c r="AK1" s="897"/>
      <c r="AL1" s="897"/>
      <c r="AM1" s="897"/>
      <c r="AN1" s="897"/>
      <c r="AO1" s="897"/>
      <c r="AP1" s="898" t="s">
        <v>0</v>
      </c>
      <c r="AQ1" s="898"/>
      <c r="AR1" s="898"/>
      <c r="AS1" s="898"/>
      <c r="AT1" s="898"/>
      <c r="AU1" s="898"/>
      <c r="AV1" s="898"/>
      <c r="AW1" s="986" t="s">
        <v>0</v>
      </c>
      <c r="AX1" s="986"/>
      <c r="AY1" s="986"/>
      <c r="AZ1" s="986"/>
      <c r="BA1" s="986"/>
      <c r="BB1" s="986"/>
      <c r="BC1" s="986"/>
      <c r="BD1" s="987" t="s">
        <v>0</v>
      </c>
      <c r="BE1" s="987"/>
      <c r="BF1" s="987"/>
      <c r="BG1" s="987"/>
      <c r="BH1" s="987"/>
      <c r="BI1" s="987"/>
      <c r="BJ1" s="987"/>
      <c r="BK1" s="988" t="s">
        <v>0</v>
      </c>
      <c r="BL1" s="988"/>
      <c r="BM1" s="988"/>
      <c r="BN1" s="988"/>
      <c r="BO1" s="988"/>
      <c r="BP1" s="988"/>
      <c r="BQ1" s="988"/>
    </row>
    <row r="2" spans="1:69" ht="15.75" customHeight="1">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896"/>
      <c r="AC2" s="896"/>
      <c r="AD2" s="896"/>
      <c r="AE2" s="896"/>
      <c r="AF2" s="896"/>
      <c r="AG2" s="896"/>
      <c r="AH2" s="896"/>
      <c r="AI2" s="897"/>
      <c r="AJ2" s="897"/>
      <c r="AK2" s="897"/>
      <c r="AL2" s="897"/>
      <c r="AM2" s="897"/>
      <c r="AN2" s="897"/>
      <c r="AO2" s="897"/>
      <c r="AP2" s="898"/>
      <c r="AQ2" s="898"/>
      <c r="AR2" s="898"/>
      <c r="AS2" s="898"/>
      <c r="AT2" s="898"/>
      <c r="AU2" s="898"/>
      <c r="AV2" s="898"/>
      <c r="AW2" s="986"/>
      <c r="AX2" s="986"/>
      <c r="AY2" s="986"/>
      <c r="AZ2" s="986"/>
      <c r="BA2" s="986"/>
      <c r="BB2" s="986"/>
      <c r="BC2" s="986"/>
      <c r="BD2" s="987"/>
      <c r="BE2" s="987"/>
      <c r="BF2" s="987"/>
      <c r="BG2" s="987"/>
      <c r="BH2" s="987"/>
      <c r="BI2" s="987"/>
      <c r="BJ2" s="987"/>
      <c r="BK2" s="988"/>
      <c r="BL2" s="988"/>
      <c r="BM2" s="988"/>
      <c r="BN2" s="988"/>
      <c r="BO2" s="988"/>
      <c r="BP2" s="988"/>
      <c r="BQ2" s="988"/>
    </row>
    <row r="3" spans="1:69" ht="15.75" customHeight="1">
      <c r="A3" s="1032" t="s">
        <v>1328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896" t="s">
        <v>1311</v>
      </c>
      <c r="AC3" s="896"/>
      <c r="AD3" s="896"/>
      <c r="AE3" s="896"/>
      <c r="AF3" s="896"/>
      <c r="AG3" s="896"/>
      <c r="AH3" s="896"/>
      <c r="AI3" s="897" t="s">
        <v>1320</v>
      </c>
      <c r="AJ3" s="897"/>
      <c r="AK3" s="897"/>
      <c r="AL3" s="897"/>
      <c r="AM3" s="897"/>
      <c r="AN3" s="897"/>
      <c r="AO3" s="897"/>
      <c r="AP3" s="898" t="s">
        <v>1321</v>
      </c>
      <c r="AQ3" s="898"/>
      <c r="AR3" s="898"/>
      <c r="AS3" s="898"/>
      <c r="AT3" s="898"/>
      <c r="AU3" s="898"/>
      <c r="AV3" s="898"/>
      <c r="AW3" s="986" t="s">
        <v>1322</v>
      </c>
      <c r="AX3" s="986"/>
      <c r="AY3" s="986"/>
      <c r="AZ3" s="986"/>
      <c r="BA3" s="986"/>
      <c r="BB3" s="986"/>
      <c r="BC3" s="986"/>
      <c r="BD3" s="987" t="s">
        <v>1323</v>
      </c>
      <c r="BE3" s="987"/>
      <c r="BF3" s="987"/>
      <c r="BG3" s="987"/>
      <c r="BH3" s="987"/>
      <c r="BI3" s="987"/>
      <c r="BJ3" s="987"/>
      <c r="BK3" s="988" t="s">
        <v>1324</v>
      </c>
      <c r="BL3" s="988"/>
      <c r="BM3" s="988"/>
      <c r="BN3" s="988"/>
      <c r="BO3" s="988"/>
      <c r="BP3" s="988"/>
      <c r="BQ3" s="988"/>
    </row>
    <row r="4" spans="1:69" ht="15.75" customHeight="1">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896"/>
      <c r="AC4" s="896"/>
      <c r="AD4" s="896"/>
      <c r="AE4" s="896"/>
      <c r="AF4" s="896"/>
      <c r="AG4" s="896"/>
      <c r="AH4" s="896"/>
      <c r="AI4" s="897"/>
      <c r="AJ4" s="897"/>
      <c r="AK4" s="897"/>
      <c r="AL4" s="897"/>
      <c r="AM4" s="897"/>
      <c r="AN4" s="897"/>
      <c r="AO4" s="897"/>
      <c r="AP4" s="898"/>
      <c r="AQ4" s="898"/>
      <c r="AR4" s="898"/>
      <c r="AS4" s="898"/>
      <c r="AT4" s="898"/>
      <c r="AU4" s="898"/>
      <c r="AV4" s="898"/>
      <c r="AW4" s="986"/>
      <c r="AX4" s="986"/>
      <c r="AY4" s="986"/>
      <c r="AZ4" s="986"/>
      <c r="BA4" s="986"/>
      <c r="BB4" s="986"/>
      <c r="BC4" s="986"/>
      <c r="BD4" s="987"/>
      <c r="BE4" s="987"/>
      <c r="BF4" s="987"/>
      <c r="BG4" s="987"/>
      <c r="BH4" s="987"/>
      <c r="BI4" s="987"/>
      <c r="BJ4" s="987"/>
      <c r="BK4" s="988"/>
      <c r="BL4" s="988"/>
      <c r="BM4" s="988"/>
      <c r="BN4" s="988"/>
      <c r="BO4" s="988"/>
      <c r="BP4" s="988"/>
      <c r="BQ4" s="988"/>
    </row>
    <row r="5" spans="1:69" ht="15.75" customHeight="1">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896"/>
      <c r="AC5" s="896"/>
      <c r="AD5" s="896"/>
      <c r="AE5" s="896"/>
      <c r="AF5" s="896"/>
      <c r="AG5" s="896"/>
      <c r="AH5" s="896"/>
      <c r="AI5" s="897"/>
      <c r="AJ5" s="897"/>
      <c r="AK5" s="897"/>
      <c r="AL5" s="897"/>
      <c r="AM5" s="897"/>
      <c r="AN5" s="897"/>
      <c r="AO5" s="897"/>
      <c r="AP5" s="898"/>
      <c r="AQ5" s="898"/>
      <c r="AR5" s="898"/>
      <c r="AS5" s="898"/>
      <c r="AT5" s="898"/>
      <c r="AU5" s="898"/>
      <c r="AV5" s="898"/>
      <c r="AW5" s="986"/>
      <c r="AX5" s="986"/>
      <c r="AY5" s="986"/>
      <c r="AZ5" s="986"/>
      <c r="BA5" s="986"/>
      <c r="BB5" s="986"/>
      <c r="BC5" s="986"/>
      <c r="BD5" s="987"/>
      <c r="BE5" s="987"/>
      <c r="BF5" s="987"/>
      <c r="BG5" s="987"/>
      <c r="BH5" s="987"/>
      <c r="BI5" s="987"/>
      <c r="BJ5" s="987"/>
      <c r="BK5" s="988"/>
      <c r="BL5" s="988"/>
      <c r="BM5" s="988"/>
      <c r="BN5" s="988"/>
      <c r="BO5" s="988"/>
      <c r="BP5" s="988"/>
      <c r="BQ5" s="988"/>
    </row>
    <row r="6" ht="15.75" thickBot="1"/>
    <row r="7" spans="1:69" s="273" customFormat="1" ht="21.75" thickBot="1">
      <c r="A7" s="1037" t="s">
        <v>213</v>
      </c>
      <c r="B7" s="1038"/>
      <c r="C7" s="1039"/>
      <c r="D7" s="980" t="s">
        <v>688</v>
      </c>
      <c r="E7" s="981"/>
      <c r="F7" s="981"/>
      <c r="G7" s="981"/>
      <c r="H7" s="981"/>
      <c r="I7" s="981"/>
      <c r="J7" s="981"/>
      <c r="K7" s="981"/>
      <c r="L7" s="981"/>
      <c r="M7" s="981"/>
      <c r="N7" s="981"/>
      <c r="O7" s="981"/>
      <c r="P7" s="981"/>
      <c r="Q7" s="981"/>
      <c r="R7" s="981"/>
      <c r="S7" s="981"/>
      <c r="T7" s="981"/>
      <c r="U7" s="981"/>
      <c r="V7" s="981"/>
      <c r="W7" s="981"/>
      <c r="X7" s="981"/>
      <c r="Y7" s="981"/>
      <c r="Z7" s="981"/>
      <c r="AA7" s="982"/>
      <c r="AB7" s="980" t="s">
        <v>688</v>
      </c>
      <c r="AC7" s="981"/>
      <c r="AD7" s="981"/>
      <c r="AE7" s="981"/>
      <c r="AF7" s="981"/>
      <c r="AG7" s="981"/>
      <c r="AH7" s="981"/>
      <c r="AI7" s="980" t="s">
        <v>688</v>
      </c>
      <c r="AJ7" s="981"/>
      <c r="AK7" s="981"/>
      <c r="AL7" s="981"/>
      <c r="AM7" s="981"/>
      <c r="AN7" s="981"/>
      <c r="AO7" s="981"/>
      <c r="AP7" s="980" t="s">
        <v>688</v>
      </c>
      <c r="AQ7" s="981"/>
      <c r="AR7" s="981"/>
      <c r="AS7" s="981"/>
      <c r="AT7" s="981"/>
      <c r="AU7" s="981"/>
      <c r="AV7" s="981"/>
      <c r="AW7" s="980" t="s">
        <v>688</v>
      </c>
      <c r="AX7" s="981"/>
      <c r="AY7" s="981"/>
      <c r="AZ7" s="981"/>
      <c r="BA7" s="981"/>
      <c r="BB7" s="981"/>
      <c r="BC7" s="981"/>
      <c r="BD7" s="980" t="s">
        <v>688</v>
      </c>
      <c r="BE7" s="981"/>
      <c r="BF7" s="981"/>
      <c r="BG7" s="981"/>
      <c r="BH7" s="981"/>
      <c r="BI7" s="981"/>
      <c r="BJ7" s="981"/>
      <c r="BK7" s="980" t="s">
        <v>688</v>
      </c>
      <c r="BL7" s="981"/>
      <c r="BM7" s="981"/>
      <c r="BN7" s="981"/>
      <c r="BO7" s="981"/>
      <c r="BP7" s="981"/>
      <c r="BQ7" s="981"/>
    </row>
    <row r="8" ht="15.75" thickBot="1"/>
    <row r="9" spans="1:69" s="273" customFormat="1" ht="21.75" thickBot="1">
      <c r="A9" s="1040" t="s">
        <v>306</v>
      </c>
      <c r="B9" s="1041"/>
      <c r="C9" s="1042"/>
      <c r="D9" s="983" t="s">
        <v>530</v>
      </c>
      <c r="E9" s="984"/>
      <c r="F9" s="984"/>
      <c r="G9" s="984"/>
      <c r="H9" s="984"/>
      <c r="I9" s="984"/>
      <c r="J9" s="984"/>
      <c r="K9" s="984"/>
      <c r="L9" s="984"/>
      <c r="M9" s="984"/>
      <c r="N9" s="984"/>
      <c r="O9" s="984"/>
      <c r="P9" s="984"/>
      <c r="Q9" s="984"/>
      <c r="R9" s="984"/>
      <c r="S9" s="984"/>
      <c r="T9" s="984"/>
      <c r="U9" s="984"/>
      <c r="V9" s="984"/>
      <c r="W9" s="984"/>
      <c r="X9" s="984"/>
      <c r="Y9" s="984"/>
      <c r="Z9" s="984"/>
      <c r="AA9" s="985"/>
      <c r="AB9" s="983" t="s">
        <v>530</v>
      </c>
      <c r="AC9" s="984"/>
      <c r="AD9" s="984"/>
      <c r="AE9" s="984"/>
      <c r="AF9" s="984"/>
      <c r="AG9" s="984"/>
      <c r="AH9" s="984"/>
      <c r="AI9" s="983" t="s">
        <v>530</v>
      </c>
      <c r="AJ9" s="984"/>
      <c r="AK9" s="984"/>
      <c r="AL9" s="984"/>
      <c r="AM9" s="984"/>
      <c r="AN9" s="984"/>
      <c r="AO9" s="984"/>
      <c r="AP9" s="983" t="s">
        <v>530</v>
      </c>
      <c r="AQ9" s="984"/>
      <c r="AR9" s="984"/>
      <c r="AS9" s="984"/>
      <c r="AT9" s="984"/>
      <c r="AU9" s="984"/>
      <c r="AV9" s="984"/>
      <c r="AW9" s="983" t="s">
        <v>530</v>
      </c>
      <c r="AX9" s="984"/>
      <c r="AY9" s="984"/>
      <c r="AZ9" s="984"/>
      <c r="BA9" s="984"/>
      <c r="BB9" s="984"/>
      <c r="BC9" s="984"/>
      <c r="BD9" s="983" t="s">
        <v>530</v>
      </c>
      <c r="BE9" s="984"/>
      <c r="BF9" s="984"/>
      <c r="BG9" s="984"/>
      <c r="BH9" s="984"/>
      <c r="BI9" s="984"/>
      <c r="BJ9" s="984"/>
      <c r="BK9" s="983" t="s">
        <v>530</v>
      </c>
      <c r="BL9" s="984"/>
      <c r="BM9" s="984"/>
      <c r="BN9" s="984"/>
      <c r="BO9" s="984"/>
      <c r="BP9" s="984"/>
      <c r="BQ9" s="984"/>
    </row>
    <row r="10" spans="2:27" ht="15.75" thickBot="1">
      <c r="B10" s="503"/>
      <c r="C10" s="503"/>
      <c r="H10" s="503"/>
      <c r="J10" s="503"/>
      <c r="K10" s="503"/>
      <c r="L10" s="503"/>
      <c r="Z10" s="503"/>
      <c r="AA10" s="503"/>
    </row>
    <row r="11" spans="1:69" ht="36.75" thickBot="1">
      <c r="A11" s="86" t="s">
        <v>2</v>
      </c>
      <c r="B11" s="86" t="s">
        <v>410</v>
      </c>
      <c r="C11" s="86" t="s">
        <v>182</v>
      </c>
      <c r="D11" s="86" t="s">
        <v>183</v>
      </c>
      <c r="E11" s="208" t="s">
        <v>8</v>
      </c>
      <c r="F11" s="209" t="s">
        <v>9</v>
      </c>
      <c r="G11" s="208" t="s">
        <v>10</v>
      </c>
      <c r="H11" s="86" t="s">
        <v>11</v>
      </c>
      <c r="I11" s="136" t="s">
        <v>12</v>
      </c>
      <c r="J11" s="86" t="s">
        <v>185</v>
      </c>
      <c r="K11" s="86" t="s">
        <v>217</v>
      </c>
      <c r="L11" s="86" t="s">
        <v>13</v>
      </c>
      <c r="M11" s="86" t="s">
        <v>169</v>
      </c>
      <c r="N11" s="86" t="s">
        <v>170</v>
      </c>
      <c r="O11" s="86" t="s">
        <v>171</v>
      </c>
      <c r="P11" s="86" t="s">
        <v>172</v>
      </c>
      <c r="Q11" s="86" t="s">
        <v>173</v>
      </c>
      <c r="R11" s="86" t="s">
        <v>174</v>
      </c>
      <c r="S11" s="86" t="s">
        <v>180</v>
      </c>
      <c r="T11" s="86" t="s">
        <v>175</v>
      </c>
      <c r="U11" s="86" t="s">
        <v>176</v>
      </c>
      <c r="V11" s="86" t="s">
        <v>177</v>
      </c>
      <c r="W11" s="86" t="s">
        <v>178</v>
      </c>
      <c r="X11" s="86" t="s">
        <v>179</v>
      </c>
      <c r="Y11" s="86" t="s">
        <v>218</v>
      </c>
      <c r="Z11" s="86" t="s">
        <v>14</v>
      </c>
      <c r="AA11" s="86" t="s">
        <v>15</v>
      </c>
      <c r="AB11" s="509" t="s">
        <v>1309</v>
      </c>
      <c r="AC11" s="509" t="s">
        <v>1310</v>
      </c>
      <c r="AD11" s="304" t="s">
        <v>481</v>
      </c>
      <c r="AE11" s="509" t="s">
        <v>1405</v>
      </c>
      <c r="AF11" s="509" t="s">
        <v>1406</v>
      </c>
      <c r="AG11" s="509" t="s">
        <v>482</v>
      </c>
      <c r="AH11" s="509" t="s">
        <v>483</v>
      </c>
      <c r="AI11" s="510" t="s">
        <v>1312</v>
      </c>
      <c r="AJ11" s="510" t="s">
        <v>1313</v>
      </c>
      <c r="AK11" s="510" t="s">
        <v>481</v>
      </c>
      <c r="AL11" s="510" t="s">
        <v>1405</v>
      </c>
      <c r="AM11" s="510" t="s">
        <v>1406</v>
      </c>
      <c r="AN11" s="510" t="s">
        <v>482</v>
      </c>
      <c r="AO11" s="510" t="s">
        <v>483</v>
      </c>
      <c r="AP11" s="511" t="s">
        <v>1314</v>
      </c>
      <c r="AQ11" s="511" t="s">
        <v>1315</v>
      </c>
      <c r="AR11" s="511" t="s">
        <v>481</v>
      </c>
      <c r="AS11" s="511" t="s">
        <v>1405</v>
      </c>
      <c r="AT11" s="511" t="s">
        <v>1406</v>
      </c>
      <c r="AU11" s="511" t="s">
        <v>482</v>
      </c>
      <c r="AV11" s="511" t="s">
        <v>483</v>
      </c>
      <c r="AW11" s="512" t="s">
        <v>1316</v>
      </c>
      <c r="AX11" s="512" t="s">
        <v>1317</v>
      </c>
      <c r="AY11" s="512" t="s">
        <v>481</v>
      </c>
      <c r="AZ11" s="512" t="s">
        <v>1405</v>
      </c>
      <c r="BA11" s="512" t="s">
        <v>1406</v>
      </c>
      <c r="BB11" s="512" t="s">
        <v>482</v>
      </c>
      <c r="BC11" s="512" t="s">
        <v>483</v>
      </c>
      <c r="BD11" s="513" t="s">
        <v>1319</v>
      </c>
      <c r="BE11" s="513" t="s">
        <v>1318</v>
      </c>
      <c r="BF11" s="513" t="s">
        <v>481</v>
      </c>
      <c r="BG11" s="513" t="s">
        <v>1405</v>
      </c>
      <c r="BH11" s="513" t="s">
        <v>1406</v>
      </c>
      <c r="BI11" s="513" t="s">
        <v>482</v>
      </c>
      <c r="BJ11" s="513" t="s">
        <v>483</v>
      </c>
      <c r="BK11" s="514" t="s">
        <v>1307</v>
      </c>
      <c r="BL11" s="514" t="s">
        <v>1308</v>
      </c>
      <c r="BM11" s="514" t="s">
        <v>481</v>
      </c>
      <c r="BN11" s="514" t="s">
        <v>1405</v>
      </c>
      <c r="BO11" s="514" t="s">
        <v>1406</v>
      </c>
      <c r="BP11" s="514" t="s">
        <v>482</v>
      </c>
      <c r="BQ11" s="514" t="s">
        <v>483</v>
      </c>
    </row>
    <row r="12" spans="1:69" ht="27.75" thickBot="1">
      <c r="A12" s="1079">
        <v>1</v>
      </c>
      <c r="B12" s="1079" t="s">
        <v>689</v>
      </c>
      <c r="C12" s="1035" t="s">
        <v>690</v>
      </c>
      <c r="D12" s="115" t="s">
        <v>691</v>
      </c>
      <c r="E12" s="115" t="s">
        <v>692</v>
      </c>
      <c r="F12" s="115">
        <v>1</v>
      </c>
      <c r="G12" s="115" t="s">
        <v>693</v>
      </c>
      <c r="H12" s="115" t="s">
        <v>694</v>
      </c>
      <c r="I12" s="146"/>
      <c r="J12" s="115" t="s">
        <v>391</v>
      </c>
      <c r="K12" s="210">
        <v>41640</v>
      </c>
      <c r="L12" s="210">
        <v>41670</v>
      </c>
      <c r="M12" s="211">
        <v>1</v>
      </c>
      <c r="N12" s="211"/>
      <c r="O12" s="211"/>
      <c r="P12" s="211"/>
      <c r="Q12" s="211"/>
      <c r="R12" s="211"/>
      <c r="S12" s="211"/>
      <c r="T12" s="211"/>
      <c r="U12" s="211"/>
      <c r="V12" s="211"/>
      <c r="W12" s="211"/>
      <c r="X12" s="211"/>
      <c r="Y12" s="211">
        <v>1</v>
      </c>
      <c r="Z12" s="115"/>
      <c r="AA12" s="115"/>
      <c r="AB12" s="316">
        <f>SUM(M12:N12)</f>
        <v>1</v>
      </c>
      <c r="AC12" s="883">
        <v>1</v>
      </c>
      <c r="AD12" s="325">
        <f>+AC12/AB12</f>
        <v>1</v>
      </c>
      <c r="AE12" s="327" t="s">
        <v>1409</v>
      </c>
      <c r="AF12" s="327" t="s">
        <v>1409</v>
      </c>
      <c r="AG12" s="870" t="s">
        <v>1754</v>
      </c>
      <c r="AH12" s="883"/>
      <c r="AI12" s="317">
        <v>1</v>
      </c>
      <c r="AJ12" s="317">
        <v>1</v>
      </c>
      <c r="AK12" s="884">
        <v>1</v>
      </c>
      <c r="AL12" s="317" t="s">
        <v>1409</v>
      </c>
      <c r="AM12" s="317" t="s">
        <v>1409</v>
      </c>
      <c r="AN12" s="885" t="s">
        <v>2082</v>
      </c>
      <c r="AO12" s="317"/>
      <c r="AP12" s="318"/>
      <c r="AQ12" s="318"/>
      <c r="AR12" s="318"/>
      <c r="AS12" s="318"/>
      <c r="AT12" s="318"/>
      <c r="AU12" s="318"/>
      <c r="AV12" s="318"/>
      <c r="AW12" s="319"/>
      <c r="AX12" s="319"/>
      <c r="AY12" s="319"/>
      <c r="AZ12" s="319"/>
      <c r="BA12" s="319"/>
      <c r="BB12" s="319"/>
      <c r="BC12" s="319"/>
      <c r="BD12" s="320"/>
      <c r="BE12" s="320"/>
      <c r="BF12" s="320"/>
      <c r="BG12" s="320"/>
      <c r="BH12" s="320"/>
      <c r="BI12" s="320"/>
      <c r="BJ12" s="320"/>
      <c r="BK12" s="321"/>
      <c r="BL12" s="321"/>
      <c r="BM12" s="321"/>
      <c r="BN12" s="321"/>
      <c r="BO12" s="321"/>
      <c r="BP12" s="321"/>
      <c r="BQ12" s="321"/>
    </row>
    <row r="13" spans="1:69" ht="27.75" thickBot="1">
      <c r="A13" s="1079"/>
      <c r="B13" s="1079"/>
      <c r="C13" s="1035"/>
      <c r="D13" s="115" t="s">
        <v>695</v>
      </c>
      <c r="E13" s="115" t="s">
        <v>692</v>
      </c>
      <c r="F13" s="115">
        <v>1</v>
      </c>
      <c r="G13" s="115" t="s">
        <v>696</v>
      </c>
      <c r="H13" s="115" t="s">
        <v>694</v>
      </c>
      <c r="I13" s="146"/>
      <c r="J13" s="115" t="s">
        <v>391</v>
      </c>
      <c r="K13" s="210">
        <v>41640</v>
      </c>
      <c r="L13" s="210">
        <v>41670</v>
      </c>
      <c r="M13" s="211">
        <v>1</v>
      </c>
      <c r="N13" s="211"/>
      <c r="O13" s="211"/>
      <c r="P13" s="211"/>
      <c r="Q13" s="211"/>
      <c r="R13" s="211"/>
      <c r="S13" s="211"/>
      <c r="T13" s="211"/>
      <c r="U13" s="211"/>
      <c r="V13" s="211"/>
      <c r="W13" s="211"/>
      <c r="X13" s="211"/>
      <c r="Y13" s="211">
        <v>1</v>
      </c>
      <c r="Z13" s="115"/>
      <c r="AA13" s="115"/>
      <c r="AB13" s="316">
        <f aca="true" t="shared" si="0" ref="AB13:AB23">SUM(M13:N13)</f>
        <v>1</v>
      </c>
      <c r="AC13" s="883">
        <v>1</v>
      </c>
      <c r="AD13" s="325">
        <f aca="true" t="shared" si="1" ref="AD13:AD23">+AC13/AB13</f>
        <v>1</v>
      </c>
      <c r="AE13" s="327" t="s">
        <v>1409</v>
      </c>
      <c r="AF13" s="327" t="s">
        <v>1409</v>
      </c>
      <c r="AG13" s="870" t="s">
        <v>1755</v>
      </c>
      <c r="AH13" s="883"/>
      <c r="AI13" s="317">
        <v>1</v>
      </c>
      <c r="AJ13" s="317">
        <v>1</v>
      </c>
      <c r="AK13" s="884">
        <v>1</v>
      </c>
      <c r="AL13" s="317" t="s">
        <v>1409</v>
      </c>
      <c r="AM13" s="317" t="s">
        <v>1409</v>
      </c>
      <c r="AN13" s="885" t="s">
        <v>2083</v>
      </c>
      <c r="AO13" s="317"/>
      <c r="AP13" s="318"/>
      <c r="AQ13" s="318"/>
      <c r="AR13" s="318"/>
      <c r="AS13" s="318"/>
      <c r="AT13" s="318"/>
      <c r="AU13" s="318"/>
      <c r="AV13" s="318"/>
      <c r="AW13" s="319"/>
      <c r="AX13" s="319"/>
      <c r="AY13" s="319"/>
      <c r="AZ13" s="319"/>
      <c r="BA13" s="319"/>
      <c r="BB13" s="319"/>
      <c r="BC13" s="319"/>
      <c r="BD13" s="320"/>
      <c r="BE13" s="320"/>
      <c r="BF13" s="320"/>
      <c r="BG13" s="320"/>
      <c r="BH13" s="320"/>
      <c r="BI13" s="320"/>
      <c r="BJ13" s="320"/>
      <c r="BK13" s="321"/>
      <c r="BL13" s="321"/>
      <c r="BM13" s="321"/>
      <c r="BN13" s="321"/>
      <c r="BO13" s="321"/>
      <c r="BP13" s="321"/>
      <c r="BQ13" s="321"/>
    </row>
    <row r="14" spans="1:69" ht="99.75" thickBot="1">
      <c r="A14" s="1079"/>
      <c r="B14" s="1079"/>
      <c r="C14" s="1035"/>
      <c r="D14" s="115" t="s">
        <v>697</v>
      </c>
      <c r="E14" s="115" t="s">
        <v>698</v>
      </c>
      <c r="F14" s="115">
        <v>27</v>
      </c>
      <c r="G14" s="115" t="s">
        <v>1452</v>
      </c>
      <c r="H14" s="115" t="s">
        <v>694</v>
      </c>
      <c r="I14" s="212"/>
      <c r="J14" s="115" t="s">
        <v>391</v>
      </c>
      <c r="K14" s="213">
        <v>41654</v>
      </c>
      <c r="L14" s="213">
        <v>42004</v>
      </c>
      <c r="M14" s="211">
        <v>5</v>
      </c>
      <c r="N14" s="211">
        <v>5</v>
      </c>
      <c r="O14" s="211">
        <v>4</v>
      </c>
      <c r="P14" s="211">
        <v>4</v>
      </c>
      <c r="Q14" s="211">
        <v>4</v>
      </c>
      <c r="R14" s="211">
        <v>4</v>
      </c>
      <c r="S14" s="211">
        <v>1</v>
      </c>
      <c r="T14" s="211"/>
      <c r="U14" s="211"/>
      <c r="V14" s="211"/>
      <c r="W14" s="211"/>
      <c r="X14" s="211"/>
      <c r="Y14" s="211">
        <v>27</v>
      </c>
      <c r="Z14" s="115"/>
      <c r="AA14" s="115"/>
      <c r="AB14" s="316">
        <f t="shared" si="0"/>
        <v>10</v>
      </c>
      <c r="AC14" s="883">
        <v>9</v>
      </c>
      <c r="AD14" s="325">
        <f t="shared" si="1"/>
        <v>0.9</v>
      </c>
      <c r="AE14" s="327" t="s">
        <v>1409</v>
      </c>
      <c r="AF14" s="327" t="s">
        <v>1409</v>
      </c>
      <c r="AG14" s="870" t="s">
        <v>1756</v>
      </c>
      <c r="AH14" s="883"/>
      <c r="AI14" s="317">
        <v>18</v>
      </c>
      <c r="AJ14" s="317">
        <v>11</v>
      </c>
      <c r="AK14" s="886">
        <f>+AJ14/AI14</f>
        <v>0.6111111111111112</v>
      </c>
      <c r="AL14" s="317" t="s">
        <v>1409</v>
      </c>
      <c r="AM14" s="317" t="s">
        <v>1409</v>
      </c>
      <c r="AN14" s="885" t="s">
        <v>2084</v>
      </c>
      <c r="AO14" s="317"/>
      <c r="AP14" s="318"/>
      <c r="AQ14" s="318"/>
      <c r="AR14" s="318"/>
      <c r="AS14" s="318"/>
      <c r="AT14" s="318"/>
      <c r="AU14" s="318"/>
      <c r="AV14" s="318"/>
      <c r="AW14" s="319"/>
      <c r="AX14" s="319"/>
      <c r="AY14" s="319"/>
      <c r="AZ14" s="319"/>
      <c r="BA14" s="319"/>
      <c r="BB14" s="319"/>
      <c r="BC14" s="319"/>
      <c r="BD14" s="320"/>
      <c r="BE14" s="320"/>
      <c r="BF14" s="320"/>
      <c r="BG14" s="320"/>
      <c r="BH14" s="320"/>
      <c r="BI14" s="320"/>
      <c r="BJ14" s="320"/>
      <c r="BK14" s="321"/>
      <c r="BL14" s="321"/>
      <c r="BM14" s="321"/>
      <c r="BN14" s="321"/>
      <c r="BO14" s="321"/>
      <c r="BP14" s="321"/>
      <c r="BQ14" s="321"/>
    </row>
    <row r="15" spans="1:69" ht="27.75" thickBot="1">
      <c r="A15" s="1079"/>
      <c r="B15" s="1079"/>
      <c r="C15" s="1035"/>
      <c r="D15" s="115" t="s">
        <v>699</v>
      </c>
      <c r="E15" s="115" t="s">
        <v>700</v>
      </c>
      <c r="F15" s="115">
        <v>12</v>
      </c>
      <c r="G15" s="115" t="s">
        <v>701</v>
      </c>
      <c r="H15" s="115" t="s">
        <v>694</v>
      </c>
      <c r="I15" s="212"/>
      <c r="J15" s="115" t="s">
        <v>391</v>
      </c>
      <c r="K15" s="213">
        <v>41670</v>
      </c>
      <c r="L15" s="213">
        <v>42004</v>
      </c>
      <c r="M15" s="211">
        <v>1</v>
      </c>
      <c r="N15" s="211">
        <v>1</v>
      </c>
      <c r="O15" s="211">
        <v>1</v>
      </c>
      <c r="P15" s="211">
        <v>1</v>
      </c>
      <c r="Q15" s="211">
        <v>1</v>
      </c>
      <c r="R15" s="211">
        <v>1</v>
      </c>
      <c r="S15" s="211">
        <v>1</v>
      </c>
      <c r="T15" s="211">
        <v>1</v>
      </c>
      <c r="U15" s="211">
        <v>1</v>
      </c>
      <c r="V15" s="211">
        <v>1</v>
      </c>
      <c r="W15" s="211">
        <v>1</v>
      </c>
      <c r="X15" s="211">
        <v>1</v>
      </c>
      <c r="Y15" s="211">
        <v>12</v>
      </c>
      <c r="Z15" s="115"/>
      <c r="AA15" s="115"/>
      <c r="AB15" s="316">
        <f t="shared" si="0"/>
        <v>2</v>
      </c>
      <c r="AC15" s="883">
        <v>2</v>
      </c>
      <c r="AD15" s="325">
        <f t="shared" si="1"/>
        <v>1</v>
      </c>
      <c r="AE15" s="327" t="s">
        <v>1409</v>
      </c>
      <c r="AF15" s="327" t="s">
        <v>1409</v>
      </c>
      <c r="AG15" s="870" t="s">
        <v>1453</v>
      </c>
      <c r="AH15" s="883"/>
      <c r="AI15" s="317">
        <v>4</v>
      </c>
      <c r="AJ15" s="317">
        <v>4</v>
      </c>
      <c r="AK15" s="884">
        <v>1</v>
      </c>
      <c r="AL15" s="317" t="s">
        <v>1409</v>
      </c>
      <c r="AM15" s="317" t="s">
        <v>1409</v>
      </c>
      <c r="AN15" s="885" t="s">
        <v>1453</v>
      </c>
      <c r="AO15" s="317"/>
      <c r="AP15" s="318"/>
      <c r="AQ15" s="318"/>
      <c r="AR15" s="318"/>
      <c r="AS15" s="318"/>
      <c r="AT15" s="318"/>
      <c r="AU15" s="318"/>
      <c r="AV15" s="318"/>
      <c r="AW15" s="319"/>
      <c r="AX15" s="319"/>
      <c r="AY15" s="319"/>
      <c r="AZ15" s="319"/>
      <c r="BA15" s="319"/>
      <c r="BB15" s="319"/>
      <c r="BC15" s="319"/>
      <c r="BD15" s="320"/>
      <c r="BE15" s="320"/>
      <c r="BF15" s="320"/>
      <c r="BG15" s="320"/>
      <c r="BH15" s="320"/>
      <c r="BI15" s="320"/>
      <c r="BJ15" s="320"/>
      <c r="BK15" s="321"/>
      <c r="BL15" s="321"/>
      <c r="BM15" s="321"/>
      <c r="BN15" s="321"/>
      <c r="BO15" s="321"/>
      <c r="BP15" s="321"/>
      <c r="BQ15" s="321"/>
    </row>
    <row r="16" spans="1:69" ht="15.75" thickBot="1">
      <c r="A16" s="1003" t="s">
        <v>478</v>
      </c>
      <c r="B16" s="1003"/>
      <c r="C16" s="1003"/>
      <c r="D16" s="1003"/>
      <c r="E16" s="1003"/>
      <c r="F16" s="1003"/>
      <c r="G16" s="1003"/>
      <c r="H16" s="1003"/>
      <c r="I16" s="160"/>
      <c r="J16" s="161"/>
      <c r="K16" s="522"/>
      <c r="L16" s="522"/>
      <c r="M16" s="149"/>
      <c r="N16" s="149"/>
      <c r="O16" s="149"/>
      <c r="P16" s="149"/>
      <c r="Q16" s="149"/>
      <c r="R16" s="149"/>
      <c r="S16" s="149"/>
      <c r="T16" s="149"/>
      <c r="U16" s="149"/>
      <c r="V16" s="149"/>
      <c r="W16" s="149"/>
      <c r="X16" s="149"/>
      <c r="Y16" s="149"/>
      <c r="Z16" s="162"/>
      <c r="AA16" s="522"/>
      <c r="AB16" s="529"/>
      <c r="AC16" s="530"/>
      <c r="AD16" s="526"/>
      <c r="AE16" s="529"/>
      <c r="AF16" s="529"/>
      <c r="AG16" s="530"/>
      <c r="AH16" s="529"/>
      <c r="AI16" s="530"/>
      <c r="AJ16" s="529"/>
      <c r="AK16" s="530"/>
      <c r="AL16" s="530"/>
      <c r="AM16" s="530"/>
      <c r="AN16" s="529"/>
      <c r="AO16" s="530"/>
      <c r="AP16" s="529"/>
      <c r="AQ16" s="530"/>
      <c r="AR16" s="529"/>
      <c r="AS16" s="529"/>
      <c r="AT16" s="529"/>
      <c r="AU16" s="530"/>
      <c r="AV16" s="529"/>
      <c r="AW16" s="530"/>
      <c r="AX16" s="529"/>
      <c r="AY16" s="530"/>
      <c r="AZ16" s="530"/>
      <c r="BA16" s="530"/>
      <c r="BB16" s="529"/>
      <c r="BC16" s="530"/>
      <c r="BD16" s="529"/>
      <c r="BE16" s="530"/>
      <c r="BF16" s="529"/>
      <c r="BG16" s="529"/>
      <c r="BH16" s="529"/>
      <c r="BI16" s="530"/>
      <c r="BJ16" s="529"/>
      <c r="BK16" s="530"/>
      <c r="BL16" s="529"/>
      <c r="BM16" s="530"/>
      <c r="BN16" s="530"/>
      <c r="BO16" s="530"/>
      <c r="BP16" s="529"/>
      <c r="BQ16" s="530"/>
    </row>
    <row r="17" spans="1:69" ht="36.75" thickBot="1">
      <c r="A17" s="1083">
        <v>2</v>
      </c>
      <c r="B17" s="1014" t="s">
        <v>632</v>
      </c>
      <c r="C17" s="1080" t="s">
        <v>1304</v>
      </c>
      <c r="D17" s="115" t="s">
        <v>702</v>
      </c>
      <c r="E17" s="115" t="s">
        <v>703</v>
      </c>
      <c r="F17" s="115">
        <v>12</v>
      </c>
      <c r="G17" s="115" t="s">
        <v>1757</v>
      </c>
      <c r="H17" s="115" t="s">
        <v>694</v>
      </c>
      <c r="I17" s="146"/>
      <c r="J17" s="115" t="s">
        <v>391</v>
      </c>
      <c r="K17" s="213">
        <v>41670</v>
      </c>
      <c r="L17" s="213">
        <v>42004</v>
      </c>
      <c r="M17" s="211">
        <v>1</v>
      </c>
      <c r="N17" s="211">
        <v>1</v>
      </c>
      <c r="O17" s="211">
        <v>1</v>
      </c>
      <c r="P17" s="211">
        <v>1</v>
      </c>
      <c r="Q17" s="211">
        <v>1</v>
      </c>
      <c r="R17" s="211">
        <v>1</v>
      </c>
      <c r="S17" s="211">
        <v>1</v>
      </c>
      <c r="T17" s="211">
        <v>1</v>
      </c>
      <c r="U17" s="211">
        <v>1</v>
      </c>
      <c r="V17" s="211">
        <v>1</v>
      </c>
      <c r="W17" s="211">
        <v>1</v>
      </c>
      <c r="X17" s="211">
        <v>1</v>
      </c>
      <c r="Y17" s="211">
        <v>12</v>
      </c>
      <c r="Z17" s="115"/>
      <c r="AA17" s="115"/>
      <c r="AB17" s="316">
        <f t="shared" si="0"/>
        <v>2</v>
      </c>
      <c r="AC17" s="883">
        <v>2</v>
      </c>
      <c r="AD17" s="325">
        <f t="shared" si="1"/>
        <v>1</v>
      </c>
      <c r="AE17" s="327" t="s">
        <v>1409</v>
      </c>
      <c r="AF17" s="327" t="s">
        <v>1409</v>
      </c>
      <c r="AG17" s="870" t="s">
        <v>1758</v>
      </c>
      <c r="AH17" s="883"/>
      <c r="AI17" s="317">
        <v>4</v>
      </c>
      <c r="AJ17" s="317">
        <v>4</v>
      </c>
      <c r="AK17" s="884">
        <v>1</v>
      </c>
      <c r="AL17" s="317" t="s">
        <v>1409</v>
      </c>
      <c r="AM17" s="317" t="s">
        <v>1409</v>
      </c>
      <c r="AN17" s="885" t="s">
        <v>1758</v>
      </c>
      <c r="AO17" s="317"/>
      <c r="AP17" s="318"/>
      <c r="AQ17" s="318"/>
      <c r="AR17" s="318"/>
      <c r="AS17" s="318"/>
      <c r="AT17" s="318"/>
      <c r="AU17" s="318"/>
      <c r="AV17" s="318"/>
      <c r="AW17" s="319"/>
      <c r="AX17" s="319"/>
      <c r="AY17" s="319"/>
      <c r="AZ17" s="319"/>
      <c r="BA17" s="319"/>
      <c r="BB17" s="319"/>
      <c r="BC17" s="319"/>
      <c r="BD17" s="320"/>
      <c r="BE17" s="320"/>
      <c r="BF17" s="320"/>
      <c r="BG17" s="320"/>
      <c r="BH17" s="320"/>
      <c r="BI17" s="320"/>
      <c r="BJ17" s="320"/>
      <c r="BK17" s="321"/>
      <c r="BL17" s="321"/>
      <c r="BM17" s="321"/>
      <c r="BN17" s="321"/>
      <c r="BO17" s="321"/>
      <c r="BP17" s="321"/>
      <c r="BQ17" s="321"/>
    </row>
    <row r="18" spans="1:69" ht="54.75" thickBot="1">
      <c r="A18" s="1084"/>
      <c r="B18" s="1014"/>
      <c r="C18" s="1081"/>
      <c r="D18" s="115" t="s">
        <v>1759</v>
      </c>
      <c r="E18" s="115" t="s">
        <v>704</v>
      </c>
      <c r="F18" s="115">
        <v>2</v>
      </c>
      <c r="G18" s="115" t="s">
        <v>705</v>
      </c>
      <c r="H18" s="115"/>
      <c r="I18" s="146"/>
      <c r="J18" s="115"/>
      <c r="K18" s="213">
        <v>41670</v>
      </c>
      <c r="L18" s="213">
        <v>42004</v>
      </c>
      <c r="M18" s="211"/>
      <c r="N18" s="211"/>
      <c r="O18" s="211"/>
      <c r="P18" s="211"/>
      <c r="Q18" s="211"/>
      <c r="R18" s="211"/>
      <c r="S18" s="211">
        <v>1</v>
      </c>
      <c r="T18" s="211"/>
      <c r="U18" s="211"/>
      <c r="V18" s="211"/>
      <c r="W18" s="211"/>
      <c r="X18" s="211">
        <v>1</v>
      </c>
      <c r="Y18" s="211">
        <v>2</v>
      </c>
      <c r="Z18" s="115"/>
      <c r="AA18" s="115"/>
      <c r="AB18" s="316"/>
      <c r="AC18" s="883"/>
      <c r="AD18" s="325"/>
      <c r="AE18" s="327"/>
      <c r="AF18" s="327"/>
      <c r="AG18" s="327"/>
      <c r="AH18" s="327"/>
      <c r="AI18" s="317"/>
      <c r="AJ18" s="317"/>
      <c r="AK18" s="317"/>
      <c r="AL18" s="317"/>
      <c r="AM18" s="317"/>
      <c r="AN18" s="317"/>
      <c r="AO18" s="317"/>
      <c r="AP18" s="318"/>
      <c r="AQ18" s="318"/>
      <c r="AR18" s="318"/>
      <c r="AS18" s="318"/>
      <c r="AT18" s="318"/>
      <c r="AU18" s="318"/>
      <c r="AV18" s="318"/>
      <c r="AW18" s="319"/>
      <c r="AX18" s="319"/>
      <c r="AY18" s="319"/>
      <c r="AZ18" s="319"/>
      <c r="BA18" s="319"/>
      <c r="BB18" s="319"/>
      <c r="BC18" s="319"/>
      <c r="BD18" s="320"/>
      <c r="BE18" s="320"/>
      <c r="BF18" s="320"/>
      <c r="BG18" s="320"/>
      <c r="BH18" s="320"/>
      <c r="BI18" s="320"/>
      <c r="BJ18" s="320"/>
      <c r="BK18" s="321"/>
      <c r="BL18" s="321"/>
      <c r="BM18" s="321"/>
      <c r="BN18" s="321"/>
      <c r="BO18" s="321"/>
      <c r="BP18" s="321"/>
      <c r="BQ18" s="321"/>
    </row>
    <row r="19" spans="1:69" ht="36.75" thickBot="1">
      <c r="A19" s="1084"/>
      <c r="B19" s="1014"/>
      <c r="C19" s="1081"/>
      <c r="D19" s="115" t="s">
        <v>706</v>
      </c>
      <c r="E19" s="115" t="s">
        <v>707</v>
      </c>
      <c r="F19" s="115">
        <v>13</v>
      </c>
      <c r="G19" s="115" t="s">
        <v>708</v>
      </c>
      <c r="H19" s="115" t="s">
        <v>845</v>
      </c>
      <c r="I19" s="146"/>
      <c r="J19" s="115" t="s">
        <v>391</v>
      </c>
      <c r="K19" s="213">
        <v>41670</v>
      </c>
      <c r="L19" s="213">
        <v>42004</v>
      </c>
      <c r="M19" s="211"/>
      <c r="N19" s="211"/>
      <c r="O19" s="211"/>
      <c r="P19" s="211"/>
      <c r="Q19" s="211"/>
      <c r="R19" s="211">
        <v>2</v>
      </c>
      <c r="S19" s="211">
        <v>2</v>
      </c>
      <c r="T19" s="211">
        <v>2</v>
      </c>
      <c r="U19" s="211">
        <v>2</v>
      </c>
      <c r="V19" s="211">
        <v>2</v>
      </c>
      <c r="W19" s="211">
        <v>2</v>
      </c>
      <c r="X19" s="211">
        <v>1</v>
      </c>
      <c r="Y19" s="211">
        <v>13</v>
      </c>
      <c r="Z19" s="115"/>
      <c r="AA19" s="115"/>
      <c r="AB19" s="316"/>
      <c r="AC19" s="883"/>
      <c r="AD19" s="325"/>
      <c r="AE19" s="327"/>
      <c r="AF19" s="327"/>
      <c r="AG19" s="327"/>
      <c r="AH19" s="327"/>
      <c r="AI19" s="317"/>
      <c r="AJ19" s="317"/>
      <c r="AK19" s="884"/>
      <c r="AL19" s="317"/>
      <c r="AM19" s="317"/>
      <c r="AN19" s="885"/>
      <c r="AO19" s="885" t="s">
        <v>2085</v>
      </c>
      <c r="AP19" s="318"/>
      <c r="AQ19" s="318"/>
      <c r="AR19" s="318"/>
      <c r="AS19" s="318"/>
      <c r="AT19" s="318"/>
      <c r="AU19" s="318"/>
      <c r="AV19" s="318"/>
      <c r="AW19" s="319"/>
      <c r="AX19" s="319"/>
      <c r="AY19" s="319"/>
      <c r="AZ19" s="319"/>
      <c r="BA19" s="319"/>
      <c r="BB19" s="319"/>
      <c r="BC19" s="319"/>
      <c r="BD19" s="320"/>
      <c r="BE19" s="320"/>
      <c r="BF19" s="320"/>
      <c r="BG19" s="320"/>
      <c r="BH19" s="320"/>
      <c r="BI19" s="320"/>
      <c r="BJ19" s="320"/>
      <c r="BK19" s="321"/>
      <c r="BL19" s="321"/>
      <c r="BM19" s="321"/>
      <c r="BN19" s="321"/>
      <c r="BO19" s="321"/>
      <c r="BP19" s="321"/>
      <c r="BQ19" s="321"/>
    </row>
    <row r="20" spans="1:69" ht="36.75" thickBot="1">
      <c r="A20" s="1084"/>
      <c r="B20" s="1014"/>
      <c r="C20" s="1081"/>
      <c r="D20" s="497" t="s">
        <v>709</v>
      </c>
      <c r="E20" s="115" t="s">
        <v>73</v>
      </c>
      <c r="F20" s="115">
        <v>120</v>
      </c>
      <c r="G20" s="115" t="s">
        <v>710</v>
      </c>
      <c r="H20" s="115"/>
      <c r="I20" s="274"/>
      <c r="J20" s="115" t="s">
        <v>711</v>
      </c>
      <c r="K20" s="213">
        <v>41670</v>
      </c>
      <c r="L20" s="213">
        <v>42004</v>
      </c>
      <c r="M20" s="211"/>
      <c r="N20" s="211"/>
      <c r="O20" s="211">
        <v>40</v>
      </c>
      <c r="P20" s="211">
        <v>40</v>
      </c>
      <c r="Q20" s="211">
        <v>40</v>
      </c>
      <c r="R20" s="211"/>
      <c r="S20" s="211"/>
      <c r="T20" s="211"/>
      <c r="U20" s="211"/>
      <c r="V20" s="211"/>
      <c r="W20" s="211"/>
      <c r="X20" s="211"/>
      <c r="Y20" s="211">
        <v>120</v>
      </c>
      <c r="Z20" s="115"/>
      <c r="AA20" s="115"/>
      <c r="AB20" s="316"/>
      <c r="AC20" s="883"/>
      <c r="AD20" s="325"/>
      <c r="AE20" s="327"/>
      <c r="AF20" s="327"/>
      <c r="AG20" s="327"/>
      <c r="AH20" s="327"/>
      <c r="AI20" s="317"/>
      <c r="AJ20" s="317"/>
      <c r="AK20" s="317"/>
      <c r="AL20" s="317"/>
      <c r="AM20" s="317"/>
      <c r="AN20" s="317"/>
      <c r="AO20" s="885" t="s">
        <v>2086</v>
      </c>
      <c r="AP20" s="318"/>
      <c r="AQ20" s="318"/>
      <c r="AR20" s="318"/>
      <c r="AS20" s="318"/>
      <c r="AT20" s="318"/>
      <c r="AU20" s="318"/>
      <c r="AV20" s="318"/>
      <c r="AW20" s="319"/>
      <c r="AX20" s="319"/>
      <c r="AY20" s="319"/>
      <c r="AZ20" s="319"/>
      <c r="BA20" s="319"/>
      <c r="BB20" s="319"/>
      <c r="BC20" s="319"/>
      <c r="BD20" s="320"/>
      <c r="BE20" s="320"/>
      <c r="BF20" s="320"/>
      <c r="BG20" s="320"/>
      <c r="BH20" s="320"/>
      <c r="BI20" s="320"/>
      <c r="BJ20" s="320"/>
      <c r="BK20" s="321"/>
      <c r="BL20" s="321"/>
      <c r="BM20" s="321"/>
      <c r="BN20" s="321"/>
      <c r="BO20" s="321"/>
      <c r="BP20" s="321"/>
      <c r="BQ20" s="321"/>
    </row>
    <row r="21" spans="1:69" ht="45.75" thickBot="1">
      <c r="A21" s="1084"/>
      <c r="B21" s="1014"/>
      <c r="C21" s="1081"/>
      <c r="D21" s="115" t="s">
        <v>1760</v>
      </c>
      <c r="E21" s="115" t="s">
        <v>712</v>
      </c>
      <c r="F21" s="115">
        <v>12</v>
      </c>
      <c r="G21" s="115" t="s">
        <v>713</v>
      </c>
      <c r="H21" s="115" t="s">
        <v>845</v>
      </c>
      <c r="I21" s="274"/>
      <c r="J21" s="115" t="s">
        <v>711</v>
      </c>
      <c r="K21" s="213">
        <v>41791</v>
      </c>
      <c r="L21" s="213">
        <v>41820</v>
      </c>
      <c r="M21" s="211">
        <v>1</v>
      </c>
      <c r="N21" s="211">
        <v>1</v>
      </c>
      <c r="O21" s="211">
        <v>1</v>
      </c>
      <c r="P21" s="211">
        <v>1</v>
      </c>
      <c r="Q21" s="211">
        <v>1</v>
      </c>
      <c r="R21" s="211">
        <v>1</v>
      </c>
      <c r="S21" s="211">
        <v>1</v>
      </c>
      <c r="T21" s="211">
        <v>1</v>
      </c>
      <c r="U21" s="211">
        <v>1</v>
      </c>
      <c r="V21" s="211">
        <v>1</v>
      </c>
      <c r="W21" s="211">
        <v>1</v>
      </c>
      <c r="X21" s="211">
        <v>1</v>
      </c>
      <c r="Y21" s="211">
        <v>12</v>
      </c>
      <c r="Z21" s="115"/>
      <c r="AA21" s="115"/>
      <c r="AB21" s="316">
        <f t="shared" si="0"/>
        <v>2</v>
      </c>
      <c r="AC21" s="883">
        <v>2</v>
      </c>
      <c r="AD21" s="325">
        <f t="shared" si="1"/>
        <v>1</v>
      </c>
      <c r="AE21" s="327" t="s">
        <v>1409</v>
      </c>
      <c r="AF21" s="327" t="s">
        <v>1409</v>
      </c>
      <c r="AG21" s="870" t="s">
        <v>1761</v>
      </c>
      <c r="AH21" s="883"/>
      <c r="AI21" s="317">
        <v>4</v>
      </c>
      <c r="AJ21" s="317">
        <v>4</v>
      </c>
      <c r="AK21" s="884">
        <v>1</v>
      </c>
      <c r="AL21" s="317" t="s">
        <v>1409</v>
      </c>
      <c r="AM21" s="317" t="s">
        <v>1409</v>
      </c>
      <c r="AN21" s="885" t="s">
        <v>1761</v>
      </c>
      <c r="AO21" s="317"/>
      <c r="AP21" s="318"/>
      <c r="AQ21" s="318"/>
      <c r="AR21" s="318"/>
      <c r="AS21" s="318"/>
      <c r="AT21" s="318"/>
      <c r="AU21" s="318"/>
      <c r="AV21" s="318"/>
      <c r="AW21" s="319"/>
      <c r="AX21" s="319"/>
      <c r="AY21" s="319"/>
      <c r="AZ21" s="319"/>
      <c r="BA21" s="319"/>
      <c r="BB21" s="319"/>
      <c r="BC21" s="319"/>
      <c r="BD21" s="320"/>
      <c r="BE21" s="320"/>
      <c r="BF21" s="320"/>
      <c r="BG21" s="320"/>
      <c r="BH21" s="320"/>
      <c r="BI21" s="320"/>
      <c r="BJ21" s="320"/>
      <c r="BK21" s="321"/>
      <c r="BL21" s="321"/>
      <c r="BM21" s="321"/>
      <c r="BN21" s="321"/>
      <c r="BO21" s="321"/>
      <c r="BP21" s="321"/>
      <c r="BQ21" s="321"/>
    </row>
    <row r="22" spans="1:69" ht="45.75" thickBot="1">
      <c r="A22" s="1084"/>
      <c r="B22" s="1014"/>
      <c r="C22" s="1081"/>
      <c r="D22" s="125" t="s">
        <v>1762</v>
      </c>
      <c r="E22" s="125" t="s">
        <v>714</v>
      </c>
      <c r="F22" s="115">
        <v>6</v>
      </c>
      <c r="G22" s="115" t="s">
        <v>713</v>
      </c>
      <c r="H22" s="115" t="s">
        <v>715</v>
      </c>
      <c r="I22" s="274"/>
      <c r="J22" s="115" t="s">
        <v>711</v>
      </c>
      <c r="K22" s="213">
        <v>41640</v>
      </c>
      <c r="L22" s="213">
        <v>42004</v>
      </c>
      <c r="M22" s="211"/>
      <c r="N22" s="211">
        <v>1</v>
      </c>
      <c r="O22" s="211"/>
      <c r="P22" s="211">
        <v>1</v>
      </c>
      <c r="Q22" s="211"/>
      <c r="R22" s="211">
        <v>1</v>
      </c>
      <c r="S22" s="211"/>
      <c r="T22" s="211">
        <v>1</v>
      </c>
      <c r="U22" s="211"/>
      <c r="V22" s="211">
        <v>1</v>
      </c>
      <c r="W22" s="211"/>
      <c r="X22" s="211">
        <v>1</v>
      </c>
      <c r="Y22" s="211">
        <v>6</v>
      </c>
      <c r="Z22" s="115"/>
      <c r="AA22" s="115"/>
      <c r="AB22" s="316">
        <f t="shared" si="0"/>
        <v>1</v>
      </c>
      <c r="AC22" s="883">
        <v>0</v>
      </c>
      <c r="AD22" s="325">
        <f t="shared" si="1"/>
        <v>0</v>
      </c>
      <c r="AE22" s="327" t="s">
        <v>1409</v>
      </c>
      <c r="AF22" s="327" t="s">
        <v>1409</v>
      </c>
      <c r="AG22" s="883"/>
      <c r="AH22" s="870" t="s">
        <v>1451</v>
      </c>
      <c r="AI22" s="317">
        <v>2</v>
      </c>
      <c r="AJ22" s="317">
        <v>2</v>
      </c>
      <c r="AK22" s="884">
        <v>1</v>
      </c>
      <c r="AL22" s="317" t="s">
        <v>1409</v>
      </c>
      <c r="AM22" s="317" t="s">
        <v>1409</v>
      </c>
      <c r="AN22" s="885" t="s">
        <v>2087</v>
      </c>
      <c r="AO22" s="317"/>
      <c r="AP22" s="318"/>
      <c r="AQ22" s="318"/>
      <c r="AR22" s="318"/>
      <c r="AS22" s="318"/>
      <c r="AT22" s="318"/>
      <c r="AU22" s="318"/>
      <c r="AV22" s="318"/>
      <c r="AW22" s="319"/>
      <c r="AX22" s="319"/>
      <c r="AY22" s="319"/>
      <c r="AZ22" s="319"/>
      <c r="BA22" s="319"/>
      <c r="BB22" s="319"/>
      <c r="BC22" s="319"/>
      <c r="BD22" s="320"/>
      <c r="BE22" s="320"/>
      <c r="BF22" s="320"/>
      <c r="BG22" s="320"/>
      <c r="BH22" s="320"/>
      <c r="BI22" s="320"/>
      <c r="BJ22" s="320"/>
      <c r="BK22" s="321"/>
      <c r="BL22" s="321"/>
      <c r="BM22" s="321"/>
      <c r="BN22" s="321"/>
      <c r="BO22" s="321"/>
      <c r="BP22" s="321"/>
      <c r="BQ22" s="321"/>
    </row>
    <row r="23" spans="1:69" ht="27.75" thickBot="1">
      <c r="A23" s="1084"/>
      <c r="B23" s="1014"/>
      <c r="C23" s="1081"/>
      <c r="D23" s="115" t="s">
        <v>716</v>
      </c>
      <c r="E23" s="115" t="s">
        <v>717</v>
      </c>
      <c r="F23" s="115">
        <v>12</v>
      </c>
      <c r="G23" s="115" t="s">
        <v>718</v>
      </c>
      <c r="H23" s="115" t="s">
        <v>845</v>
      </c>
      <c r="I23" s="274"/>
      <c r="J23" s="115" t="s">
        <v>391</v>
      </c>
      <c r="K23" s="213">
        <v>41821</v>
      </c>
      <c r="L23" s="213">
        <v>41851</v>
      </c>
      <c r="M23" s="211">
        <v>1</v>
      </c>
      <c r="N23" s="211">
        <v>1</v>
      </c>
      <c r="O23" s="211">
        <v>1</v>
      </c>
      <c r="P23" s="211">
        <v>1</v>
      </c>
      <c r="Q23" s="211">
        <v>1</v>
      </c>
      <c r="R23" s="211">
        <v>1</v>
      </c>
      <c r="S23" s="211">
        <v>1</v>
      </c>
      <c r="T23" s="211">
        <v>1</v>
      </c>
      <c r="U23" s="211">
        <v>1</v>
      </c>
      <c r="V23" s="211">
        <v>1</v>
      </c>
      <c r="W23" s="211">
        <v>1</v>
      </c>
      <c r="X23" s="211">
        <v>1</v>
      </c>
      <c r="Y23" s="211">
        <v>12</v>
      </c>
      <c r="Z23" s="115"/>
      <c r="AA23" s="115"/>
      <c r="AB23" s="316">
        <f t="shared" si="0"/>
        <v>2</v>
      </c>
      <c r="AC23" s="883">
        <v>2</v>
      </c>
      <c r="AD23" s="325">
        <f t="shared" si="1"/>
        <v>1</v>
      </c>
      <c r="AE23" s="327" t="s">
        <v>1409</v>
      </c>
      <c r="AF23" s="327" t="s">
        <v>1409</v>
      </c>
      <c r="AG23" s="870" t="s">
        <v>1763</v>
      </c>
      <c r="AH23" s="883"/>
      <c r="AI23" s="317">
        <v>4</v>
      </c>
      <c r="AJ23" s="317">
        <v>4</v>
      </c>
      <c r="AK23" s="884">
        <v>1</v>
      </c>
      <c r="AL23" s="885" t="s">
        <v>1409</v>
      </c>
      <c r="AM23" s="317" t="s">
        <v>1409</v>
      </c>
      <c r="AN23" s="885" t="s">
        <v>1763</v>
      </c>
      <c r="AO23" s="317"/>
      <c r="AP23" s="318"/>
      <c r="AQ23" s="318"/>
      <c r="AR23" s="318"/>
      <c r="AS23" s="318"/>
      <c r="AT23" s="318"/>
      <c r="AU23" s="318"/>
      <c r="AV23" s="318"/>
      <c r="AW23" s="319"/>
      <c r="AX23" s="319"/>
      <c r="AY23" s="319"/>
      <c r="AZ23" s="319"/>
      <c r="BA23" s="319"/>
      <c r="BB23" s="319"/>
      <c r="BC23" s="319"/>
      <c r="BD23" s="320"/>
      <c r="BE23" s="320"/>
      <c r="BF23" s="320"/>
      <c r="BG23" s="320"/>
      <c r="BH23" s="320"/>
      <c r="BI23" s="320"/>
      <c r="BJ23" s="320"/>
      <c r="BK23" s="321"/>
      <c r="BL23" s="321"/>
      <c r="BM23" s="321"/>
      <c r="BN23" s="321"/>
      <c r="BO23" s="321"/>
      <c r="BP23" s="321"/>
      <c r="BQ23" s="321"/>
    </row>
    <row r="24" spans="1:69" ht="54.75" thickBot="1">
      <c r="A24" s="1084"/>
      <c r="B24" s="1014"/>
      <c r="C24" s="1081"/>
      <c r="D24" s="115" t="s">
        <v>719</v>
      </c>
      <c r="E24" s="115" t="s">
        <v>720</v>
      </c>
      <c r="F24" s="115">
        <v>4</v>
      </c>
      <c r="G24" s="115" t="s">
        <v>721</v>
      </c>
      <c r="H24" s="115"/>
      <c r="I24" s="212"/>
      <c r="J24" s="115"/>
      <c r="K24" s="213">
        <v>41640</v>
      </c>
      <c r="L24" s="213">
        <v>42004</v>
      </c>
      <c r="M24" s="211"/>
      <c r="N24" s="211"/>
      <c r="O24" s="211">
        <v>1</v>
      </c>
      <c r="P24" s="211"/>
      <c r="Q24" s="211"/>
      <c r="R24" s="211">
        <v>1</v>
      </c>
      <c r="S24" s="211"/>
      <c r="T24" s="211"/>
      <c r="U24" s="211">
        <v>1</v>
      </c>
      <c r="V24" s="211"/>
      <c r="W24" s="211"/>
      <c r="X24" s="211">
        <v>1</v>
      </c>
      <c r="Y24" s="211">
        <v>4</v>
      </c>
      <c r="Z24" s="115"/>
      <c r="AA24" s="115"/>
      <c r="AB24" s="316"/>
      <c r="AC24" s="883"/>
      <c r="AD24" s="325"/>
      <c r="AE24" s="327"/>
      <c r="AF24" s="327"/>
      <c r="AG24" s="327"/>
      <c r="AH24" s="327"/>
      <c r="AI24" s="887">
        <f>+SUM(M24:P24)</f>
        <v>1</v>
      </c>
      <c r="AJ24" s="317">
        <v>0</v>
      </c>
      <c r="AK24" s="317"/>
      <c r="AL24" s="317"/>
      <c r="AM24" s="317"/>
      <c r="AN24" s="317"/>
      <c r="AO24" s="885" t="s">
        <v>2088</v>
      </c>
      <c r="AP24" s="318"/>
      <c r="AQ24" s="318"/>
      <c r="AR24" s="318"/>
      <c r="AS24" s="318"/>
      <c r="AT24" s="318"/>
      <c r="AU24" s="318"/>
      <c r="AV24" s="318"/>
      <c r="AW24" s="319"/>
      <c r="AX24" s="319"/>
      <c r="AY24" s="319"/>
      <c r="AZ24" s="319"/>
      <c r="BA24" s="319"/>
      <c r="BB24" s="319"/>
      <c r="BC24" s="319"/>
      <c r="BD24" s="320"/>
      <c r="BE24" s="320"/>
      <c r="BF24" s="320"/>
      <c r="BG24" s="320"/>
      <c r="BH24" s="320"/>
      <c r="BI24" s="320"/>
      <c r="BJ24" s="320"/>
      <c r="BK24" s="321"/>
      <c r="BL24" s="321"/>
      <c r="BM24" s="321"/>
      <c r="BN24" s="321"/>
      <c r="BO24" s="321"/>
      <c r="BP24" s="321"/>
      <c r="BQ24" s="321"/>
    </row>
    <row r="25" spans="1:69" ht="54.75" thickBot="1">
      <c r="A25" s="1084"/>
      <c r="B25" s="1014"/>
      <c r="C25" s="1081"/>
      <c r="D25" s="115" t="s">
        <v>1764</v>
      </c>
      <c r="E25" s="115" t="s">
        <v>722</v>
      </c>
      <c r="F25" s="115">
        <v>4</v>
      </c>
      <c r="G25" s="115" t="s">
        <v>723</v>
      </c>
      <c r="H25" s="115"/>
      <c r="I25" s="212"/>
      <c r="J25" s="115"/>
      <c r="K25" s="213">
        <v>41640</v>
      </c>
      <c r="L25" s="213">
        <v>42004</v>
      </c>
      <c r="M25" s="211"/>
      <c r="N25" s="211"/>
      <c r="O25" s="211">
        <v>1</v>
      </c>
      <c r="P25" s="211"/>
      <c r="Q25" s="211"/>
      <c r="R25" s="211">
        <v>1</v>
      </c>
      <c r="S25" s="211"/>
      <c r="T25" s="211"/>
      <c r="U25" s="211">
        <v>1</v>
      </c>
      <c r="V25" s="211"/>
      <c r="W25" s="211"/>
      <c r="X25" s="211">
        <v>1</v>
      </c>
      <c r="Y25" s="211">
        <v>6</v>
      </c>
      <c r="Z25" s="115"/>
      <c r="AA25" s="115"/>
      <c r="AB25" s="316"/>
      <c r="AC25" s="883"/>
      <c r="AD25" s="325"/>
      <c r="AE25" s="883"/>
      <c r="AF25" s="883"/>
      <c r="AG25" s="883"/>
      <c r="AH25" s="883"/>
      <c r="AI25" s="887">
        <f aca="true" t="shared" si="2" ref="AI25:AI31">+SUM(M25:P25)</f>
        <v>1</v>
      </c>
      <c r="AJ25" s="317">
        <v>0</v>
      </c>
      <c r="AK25" s="317"/>
      <c r="AL25" s="317"/>
      <c r="AM25" s="317"/>
      <c r="AN25" s="317"/>
      <c r="AO25" s="885" t="s">
        <v>2088</v>
      </c>
      <c r="AP25" s="318"/>
      <c r="AQ25" s="318"/>
      <c r="AR25" s="318"/>
      <c r="AS25" s="318"/>
      <c r="AT25" s="318"/>
      <c r="AU25" s="318"/>
      <c r="AV25" s="318"/>
      <c r="AW25" s="319"/>
      <c r="AX25" s="319"/>
      <c r="AY25" s="319"/>
      <c r="AZ25" s="319"/>
      <c r="BA25" s="319"/>
      <c r="BB25" s="319"/>
      <c r="BC25" s="319"/>
      <c r="BD25" s="320"/>
      <c r="BE25" s="320"/>
      <c r="BF25" s="320"/>
      <c r="BG25" s="320"/>
      <c r="BH25" s="320"/>
      <c r="BI25" s="320"/>
      <c r="BJ25" s="320"/>
      <c r="BK25" s="321"/>
      <c r="BL25" s="321"/>
      <c r="BM25" s="321"/>
      <c r="BN25" s="321"/>
      <c r="BO25" s="321"/>
      <c r="BP25" s="321"/>
      <c r="BQ25" s="321"/>
    </row>
    <row r="26" spans="1:69" ht="36.75" thickBot="1">
      <c r="A26" s="1085"/>
      <c r="B26" s="1014"/>
      <c r="C26" s="1082"/>
      <c r="D26" s="23" t="s">
        <v>1380</v>
      </c>
      <c r="E26" s="23" t="s">
        <v>1381</v>
      </c>
      <c r="F26" s="115">
        <v>1</v>
      </c>
      <c r="G26" s="115" t="s">
        <v>1382</v>
      </c>
      <c r="H26" s="115" t="s">
        <v>694</v>
      </c>
      <c r="I26" s="212"/>
      <c r="J26" s="115" t="s">
        <v>391</v>
      </c>
      <c r="K26" s="213">
        <v>41640</v>
      </c>
      <c r="L26" s="213">
        <v>42004</v>
      </c>
      <c r="M26" s="211"/>
      <c r="N26" s="211"/>
      <c r="O26" s="211"/>
      <c r="P26" s="211">
        <v>1</v>
      </c>
      <c r="Q26" s="211"/>
      <c r="R26" s="211"/>
      <c r="S26" s="211"/>
      <c r="T26" s="211"/>
      <c r="U26" s="211"/>
      <c r="V26" s="211"/>
      <c r="W26" s="211"/>
      <c r="X26" s="211"/>
      <c r="Y26" s="211"/>
      <c r="Z26" s="115"/>
      <c r="AA26" s="115"/>
      <c r="AB26" s="316"/>
      <c r="AC26" s="883"/>
      <c r="AD26" s="325"/>
      <c r="AE26" s="327"/>
      <c r="AF26" s="327"/>
      <c r="AG26" s="327"/>
      <c r="AH26" s="327"/>
      <c r="AI26" s="887">
        <f t="shared" si="2"/>
        <v>1</v>
      </c>
      <c r="AJ26" s="317">
        <v>0</v>
      </c>
      <c r="AK26" s="317"/>
      <c r="AL26" s="317"/>
      <c r="AM26" s="317"/>
      <c r="AN26" s="317"/>
      <c r="AO26" s="885" t="s">
        <v>2089</v>
      </c>
      <c r="AP26" s="318"/>
      <c r="AQ26" s="318"/>
      <c r="AR26" s="318"/>
      <c r="AS26" s="318"/>
      <c r="AT26" s="318"/>
      <c r="AU26" s="318"/>
      <c r="AV26" s="318"/>
      <c r="AW26" s="319"/>
      <c r="AX26" s="319"/>
      <c r="AY26" s="319"/>
      <c r="AZ26" s="319"/>
      <c r="BA26" s="319"/>
      <c r="BB26" s="319"/>
      <c r="BC26" s="319"/>
      <c r="BD26" s="320"/>
      <c r="BE26" s="320"/>
      <c r="BF26" s="320"/>
      <c r="BG26" s="320"/>
      <c r="BH26" s="320"/>
      <c r="BI26" s="320"/>
      <c r="BJ26" s="320"/>
      <c r="BK26" s="321"/>
      <c r="BL26" s="321"/>
      <c r="BM26" s="321"/>
      <c r="BN26" s="321"/>
      <c r="BO26" s="321"/>
      <c r="BP26" s="321"/>
      <c r="BQ26" s="321"/>
    </row>
    <row r="27" spans="1:69" ht="63.75" thickBot="1">
      <c r="A27" s="1079">
        <v>3</v>
      </c>
      <c r="B27" s="1014"/>
      <c r="C27" s="1035" t="s">
        <v>724</v>
      </c>
      <c r="D27" s="115" t="s">
        <v>725</v>
      </c>
      <c r="E27" s="115" t="s">
        <v>726</v>
      </c>
      <c r="F27" s="115">
        <v>1</v>
      </c>
      <c r="G27" s="115" t="s">
        <v>727</v>
      </c>
      <c r="H27" s="115" t="s">
        <v>1765</v>
      </c>
      <c r="I27" s="146"/>
      <c r="J27" s="115" t="s">
        <v>711</v>
      </c>
      <c r="K27" s="210">
        <v>41730</v>
      </c>
      <c r="L27" s="210">
        <v>41759</v>
      </c>
      <c r="M27" s="211"/>
      <c r="N27" s="211"/>
      <c r="O27" s="211">
        <v>1</v>
      </c>
      <c r="P27" s="211"/>
      <c r="Q27" s="211"/>
      <c r="R27" s="211"/>
      <c r="S27" s="211"/>
      <c r="T27" s="211"/>
      <c r="U27" s="211"/>
      <c r="V27" s="211"/>
      <c r="W27" s="211"/>
      <c r="X27" s="211"/>
      <c r="Y27" s="211">
        <v>1</v>
      </c>
      <c r="Z27" s="115"/>
      <c r="AA27" s="115"/>
      <c r="AB27" s="316"/>
      <c r="AC27" s="883"/>
      <c r="AD27" s="325"/>
      <c r="AE27" s="327"/>
      <c r="AF27" s="327"/>
      <c r="AG27" s="327"/>
      <c r="AH27" s="327"/>
      <c r="AI27" s="887">
        <f t="shared" si="2"/>
        <v>1</v>
      </c>
      <c r="AJ27" s="317">
        <v>0</v>
      </c>
      <c r="AK27" s="317"/>
      <c r="AL27" s="317"/>
      <c r="AM27" s="317"/>
      <c r="AN27" s="317"/>
      <c r="AO27" s="885" t="s">
        <v>2090</v>
      </c>
      <c r="AP27" s="318"/>
      <c r="AQ27" s="318"/>
      <c r="AR27" s="318"/>
      <c r="AS27" s="318"/>
      <c r="AT27" s="318"/>
      <c r="AU27" s="318"/>
      <c r="AV27" s="318"/>
      <c r="AW27" s="319"/>
      <c r="AX27" s="319"/>
      <c r="AY27" s="319"/>
      <c r="AZ27" s="319"/>
      <c r="BA27" s="319"/>
      <c r="BB27" s="319"/>
      <c r="BC27" s="319"/>
      <c r="BD27" s="320"/>
      <c r="BE27" s="320"/>
      <c r="BF27" s="320"/>
      <c r="BG27" s="320"/>
      <c r="BH27" s="320"/>
      <c r="BI27" s="320"/>
      <c r="BJ27" s="320"/>
      <c r="BK27" s="321"/>
      <c r="BL27" s="321"/>
      <c r="BM27" s="321"/>
      <c r="BN27" s="321"/>
      <c r="BO27" s="321"/>
      <c r="BP27" s="321"/>
      <c r="BQ27" s="321"/>
    </row>
    <row r="28" spans="1:69" ht="54.75" thickBot="1">
      <c r="A28" s="1079"/>
      <c r="B28" s="1014"/>
      <c r="C28" s="1035"/>
      <c r="D28" s="115" t="s">
        <v>728</v>
      </c>
      <c r="E28" s="115" t="s">
        <v>726</v>
      </c>
      <c r="F28" s="115">
        <v>1</v>
      </c>
      <c r="G28" s="115" t="s">
        <v>729</v>
      </c>
      <c r="H28" s="115" t="s">
        <v>1765</v>
      </c>
      <c r="I28" s="146"/>
      <c r="J28" s="115" t="s">
        <v>711</v>
      </c>
      <c r="K28" s="210">
        <v>41456</v>
      </c>
      <c r="L28" s="210">
        <v>41486</v>
      </c>
      <c r="M28" s="211"/>
      <c r="N28" s="211"/>
      <c r="O28" s="211"/>
      <c r="P28" s="211"/>
      <c r="Q28" s="211">
        <v>1</v>
      </c>
      <c r="R28" s="211"/>
      <c r="S28" s="211"/>
      <c r="T28" s="211"/>
      <c r="U28" s="211"/>
      <c r="V28" s="211"/>
      <c r="W28" s="211"/>
      <c r="X28" s="211"/>
      <c r="Y28" s="211">
        <v>1</v>
      </c>
      <c r="Z28" s="115"/>
      <c r="AA28" s="115"/>
      <c r="AB28" s="316"/>
      <c r="AC28" s="883"/>
      <c r="AD28" s="325"/>
      <c r="AE28" s="327"/>
      <c r="AF28" s="327"/>
      <c r="AG28" s="327"/>
      <c r="AH28" s="327"/>
      <c r="AI28" s="887"/>
      <c r="AJ28" s="317"/>
      <c r="AK28" s="317"/>
      <c r="AL28" s="317"/>
      <c r="AM28" s="317"/>
      <c r="AN28" s="317"/>
      <c r="AO28" s="317"/>
      <c r="AP28" s="318"/>
      <c r="AQ28" s="318"/>
      <c r="AR28" s="318"/>
      <c r="AS28" s="318"/>
      <c r="AT28" s="318"/>
      <c r="AU28" s="318"/>
      <c r="AV28" s="318"/>
      <c r="AW28" s="319"/>
      <c r="AX28" s="319"/>
      <c r="AY28" s="319"/>
      <c r="AZ28" s="319"/>
      <c r="BA28" s="319"/>
      <c r="BB28" s="319"/>
      <c r="BC28" s="319"/>
      <c r="BD28" s="320"/>
      <c r="BE28" s="320"/>
      <c r="BF28" s="320"/>
      <c r="BG28" s="320"/>
      <c r="BH28" s="320"/>
      <c r="BI28" s="320"/>
      <c r="BJ28" s="320"/>
      <c r="BK28" s="321"/>
      <c r="BL28" s="321"/>
      <c r="BM28" s="321"/>
      <c r="BN28" s="321"/>
      <c r="BO28" s="321"/>
      <c r="BP28" s="321"/>
      <c r="BQ28" s="321"/>
    </row>
    <row r="29" spans="1:69" ht="45.75" thickBot="1">
      <c r="A29" s="1079"/>
      <c r="B29" s="1014"/>
      <c r="C29" s="1035"/>
      <c r="D29" s="115" t="s">
        <v>730</v>
      </c>
      <c r="E29" s="115" t="s">
        <v>731</v>
      </c>
      <c r="F29" s="115">
        <v>1</v>
      </c>
      <c r="G29" s="115" t="s">
        <v>732</v>
      </c>
      <c r="H29" s="115" t="s">
        <v>1765</v>
      </c>
      <c r="I29" s="115"/>
      <c r="J29" s="115" t="s">
        <v>733</v>
      </c>
      <c r="K29" s="213">
        <v>41760</v>
      </c>
      <c r="L29" s="213">
        <v>41789</v>
      </c>
      <c r="M29" s="211"/>
      <c r="N29" s="211"/>
      <c r="O29" s="211"/>
      <c r="P29" s="211"/>
      <c r="Q29" s="211"/>
      <c r="R29" s="211"/>
      <c r="S29" s="211">
        <v>1</v>
      </c>
      <c r="T29" s="211"/>
      <c r="U29" s="211"/>
      <c r="V29" s="211"/>
      <c r="W29" s="211"/>
      <c r="X29" s="211"/>
      <c r="Y29" s="211">
        <v>1</v>
      </c>
      <c r="Z29" s="115"/>
      <c r="AA29" s="115"/>
      <c r="AB29" s="316"/>
      <c r="AC29" s="883"/>
      <c r="AD29" s="325"/>
      <c r="AE29" s="327"/>
      <c r="AF29" s="327"/>
      <c r="AG29" s="327"/>
      <c r="AH29" s="327"/>
      <c r="AI29" s="887"/>
      <c r="AJ29" s="317"/>
      <c r="AK29" s="317"/>
      <c r="AL29" s="317"/>
      <c r="AM29" s="317"/>
      <c r="AN29" s="317"/>
      <c r="AO29" s="317"/>
      <c r="AP29" s="318"/>
      <c r="AQ29" s="318"/>
      <c r="AR29" s="318"/>
      <c r="AS29" s="318"/>
      <c r="AT29" s="318"/>
      <c r="AU29" s="318"/>
      <c r="AV29" s="318"/>
      <c r="AW29" s="319"/>
      <c r="AX29" s="319"/>
      <c r="AY29" s="319"/>
      <c r="AZ29" s="319"/>
      <c r="BA29" s="319"/>
      <c r="BB29" s="319"/>
      <c r="BC29" s="319"/>
      <c r="BD29" s="320"/>
      <c r="BE29" s="320"/>
      <c r="BF29" s="320"/>
      <c r="BG29" s="320"/>
      <c r="BH29" s="320"/>
      <c r="BI29" s="320"/>
      <c r="BJ29" s="320"/>
      <c r="BK29" s="321"/>
      <c r="BL29" s="321"/>
      <c r="BM29" s="321"/>
      <c r="BN29" s="321"/>
      <c r="BO29" s="321"/>
      <c r="BP29" s="321"/>
      <c r="BQ29" s="321"/>
    </row>
    <row r="30" spans="1:69" ht="36.75" thickBot="1">
      <c r="A30" s="1079"/>
      <c r="B30" s="1014"/>
      <c r="C30" s="1035"/>
      <c r="D30" s="115" t="s">
        <v>734</v>
      </c>
      <c r="E30" s="115" t="s">
        <v>735</v>
      </c>
      <c r="F30" s="115">
        <v>1</v>
      </c>
      <c r="G30" s="115" t="s">
        <v>736</v>
      </c>
      <c r="H30" s="115" t="s">
        <v>1765</v>
      </c>
      <c r="I30" s="115"/>
      <c r="J30" s="115" t="s">
        <v>737</v>
      </c>
      <c r="K30" s="213">
        <v>41791</v>
      </c>
      <c r="L30" s="213">
        <v>41850</v>
      </c>
      <c r="M30" s="211"/>
      <c r="N30" s="211"/>
      <c r="O30" s="211"/>
      <c r="P30" s="211"/>
      <c r="Q30" s="211"/>
      <c r="R30" s="211"/>
      <c r="S30" s="211"/>
      <c r="T30" s="211"/>
      <c r="U30" s="211">
        <v>1</v>
      </c>
      <c r="V30" s="211"/>
      <c r="W30" s="211"/>
      <c r="X30" s="211"/>
      <c r="Y30" s="211">
        <v>1</v>
      </c>
      <c r="Z30" s="115"/>
      <c r="AA30" s="115"/>
      <c r="AB30" s="316"/>
      <c r="AC30" s="883"/>
      <c r="AD30" s="325"/>
      <c r="AE30" s="327"/>
      <c r="AF30" s="327"/>
      <c r="AG30" s="327"/>
      <c r="AH30" s="327"/>
      <c r="AI30" s="887"/>
      <c r="AJ30" s="317"/>
      <c r="AK30" s="317"/>
      <c r="AL30" s="317"/>
      <c r="AM30" s="317"/>
      <c r="AN30" s="317"/>
      <c r="AO30" s="317"/>
      <c r="AP30" s="318"/>
      <c r="AQ30" s="318"/>
      <c r="AR30" s="318"/>
      <c r="AS30" s="318"/>
      <c r="AT30" s="318"/>
      <c r="AU30" s="318"/>
      <c r="AV30" s="318"/>
      <c r="AW30" s="319"/>
      <c r="AX30" s="319"/>
      <c r="AY30" s="319"/>
      <c r="AZ30" s="319"/>
      <c r="BA30" s="319"/>
      <c r="BB30" s="319"/>
      <c r="BC30" s="319"/>
      <c r="BD30" s="320"/>
      <c r="BE30" s="320"/>
      <c r="BF30" s="320"/>
      <c r="BG30" s="320"/>
      <c r="BH30" s="320"/>
      <c r="BI30" s="320"/>
      <c r="BJ30" s="320"/>
      <c r="BK30" s="321"/>
      <c r="BL30" s="321"/>
      <c r="BM30" s="321"/>
      <c r="BN30" s="321"/>
      <c r="BO30" s="321"/>
      <c r="BP30" s="321"/>
      <c r="BQ30" s="321"/>
    </row>
    <row r="31" spans="1:69" ht="63.75" thickBot="1">
      <c r="A31" s="1079">
        <v>4</v>
      </c>
      <c r="B31" s="1014"/>
      <c r="C31" s="1035" t="s">
        <v>1305</v>
      </c>
      <c r="D31" s="115" t="s">
        <v>738</v>
      </c>
      <c r="E31" s="115" t="s">
        <v>739</v>
      </c>
      <c r="F31" s="115">
        <v>1</v>
      </c>
      <c r="G31" s="115" t="s">
        <v>2091</v>
      </c>
      <c r="H31" s="115" t="s">
        <v>694</v>
      </c>
      <c r="I31" s="146"/>
      <c r="J31" s="115" t="s">
        <v>711</v>
      </c>
      <c r="K31" s="210">
        <v>41730</v>
      </c>
      <c r="L31" s="210">
        <v>42004</v>
      </c>
      <c r="M31" s="211"/>
      <c r="N31" s="211"/>
      <c r="O31" s="211"/>
      <c r="P31" s="888">
        <v>1</v>
      </c>
      <c r="Q31" s="211"/>
      <c r="R31" s="211"/>
      <c r="S31" s="211"/>
      <c r="T31" s="211"/>
      <c r="U31" s="211"/>
      <c r="V31" s="211"/>
      <c r="W31" s="211"/>
      <c r="X31" s="211"/>
      <c r="Y31" s="211">
        <v>1</v>
      </c>
      <c r="Z31" s="115"/>
      <c r="AA31" s="115"/>
      <c r="AB31" s="316"/>
      <c r="AC31" s="883"/>
      <c r="AD31" s="325"/>
      <c r="AE31" s="327"/>
      <c r="AF31" s="327"/>
      <c r="AG31" s="327"/>
      <c r="AH31" s="327"/>
      <c r="AI31" s="887">
        <f t="shared" si="2"/>
        <v>1</v>
      </c>
      <c r="AJ31" s="317">
        <v>1</v>
      </c>
      <c r="AK31" s="884">
        <v>1</v>
      </c>
      <c r="AL31" s="317" t="s">
        <v>1409</v>
      </c>
      <c r="AM31" s="317" t="s">
        <v>1409</v>
      </c>
      <c r="AN31" s="885" t="s">
        <v>2092</v>
      </c>
      <c r="AO31" s="317"/>
      <c r="AP31" s="318"/>
      <c r="AQ31" s="318"/>
      <c r="AR31" s="318"/>
      <c r="AS31" s="318"/>
      <c r="AT31" s="318"/>
      <c r="AU31" s="318"/>
      <c r="AV31" s="318"/>
      <c r="AW31" s="319"/>
      <c r="AX31" s="319"/>
      <c r="AY31" s="319"/>
      <c r="AZ31" s="319"/>
      <c r="BA31" s="319"/>
      <c r="BB31" s="319"/>
      <c r="BC31" s="319"/>
      <c r="BD31" s="320"/>
      <c r="BE31" s="320"/>
      <c r="BF31" s="320"/>
      <c r="BG31" s="320"/>
      <c r="BH31" s="320"/>
      <c r="BI31" s="320"/>
      <c r="BJ31" s="320"/>
      <c r="BK31" s="321"/>
      <c r="BL31" s="321"/>
      <c r="BM31" s="321"/>
      <c r="BN31" s="321"/>
      <c r="BO31" s="321"/>
      <c r="BP31" s="321"/>
      <c r="BQ31" s="321"/>
    </row>
    <row r="32" spans="1:69" ht="27.75" thickBot="1">
      <c r="A32" s="1079"/>
      <c r="B32" s="1014"/>
      <c r="C32" s="1035"/>
      <c r="D32" s="1035" t="s">
        <v>740</v>
      </c>
      <c r="E32" s="115" t="s">
        <v>741</v>
      </c>
      <c r="F32" s="115">
        <v>1</v>
      </c>
      <c r="G32" s="115" t="s">
        <v>1766</v>
      </c>
      <c r="H32" s="115"/>
      <c r="I32" s="146"/>
      <c r="J32" s="115"/>
      <c r="K32" s="210">
        <v>41730</v>
      </c>
      <c r="L32" s="210">
        <v>42004</v>
      </c>
      <c r="M32" s="211"/>
      <c r="N32" s="211"/>
      <c r="O32" s="211"/>
      <c r="P32" s="211"/>
      <c r="Q32" s="211">
        <v>1</v>
      </c>
      <c r="R32" s="211"/>
      <c r="S32" s="211"/>
      <c r="T32" s="211"/>
      <c r="U32" s="211"/>
      <c r="V32" s="211"/>
      <c r="W32" s="211"/>
      <c r="X32" s="211"/>
      <c r="Y32" s="211">
        <v>1</v>
      </c>
      <c r="Z32" s="115"/>
      <c r="AA32" s="115"/>
      <c r="AB32" s="316"/>
      <c r="AC32" s="883"/>
      <c r="AD32" s="325"/>
      <c r="AE32" s="327"/>
      <c r="AF32" s="327"/>
      <c r="AG32" s="327"/>
      <c r="AH32" s="327"/>
      <c r="AI32" s="887"/>
      <c r="AJ32" s="317"/>
      <c r="AK32" s="317"/>
      <c r="AL32" s="317"/>
      <c r="AM32" s="317"/>
      <c r="AN32" s="317"/>
      <c r="AO32" s="317"/>
      <c r="AP32" s="318"/>
      <c r="AQ32" s="318"/>
      <c r="AR32" s="318"/>
      <c r="AS32" s="318"/>
      <c r="AT32" s="318"/>
      <c r="AU32" s="318"/>
      <c r="AV32" s="318"/>
      <c r="AW32" s="319"/>
      <c r="AX32" s="319"/>
      <c r="AY32" s="319"/>
      <c r="AZ32" s="319"/>
      <c r="BA32" s="319"/>
      <c r="BB32" s="319"/>
      <c r="BC32" s="319"/>
      <c r="BD32" s="320"/>
      <c r="BE32" s="320"/>
      <c r="BF32" s="320"/>
      <c r="BG32" s="320"/>
      <c r="BH32" s="320"/>
      <c r="BI32" s="320"/>
      <c r="BJ32" s="320"/>
      <c r="BK32" s="321"/>
      <c r="BL32" s="321"/>
      <c r="BM32" s="321"/>
      <c r="BN32" s="321"/>
      <c r="BO32" s="321"/>
      <c r="BP32" s="321"/>
      <c r="BQ32" s="321"/>
    </row>
    <row r="33" spans="1:69" ht="63.75" thickBot="1">
      <c r="A33" s="1079"/>
      <c r="B33" s="1014"/>
      <c r="C33" s="1035"/>
      <c r="D33" s="1035"/>
      <c r="E33" s="115" t="s">
        <v>742</v>
      </c>
      <c r="F33" s="115">
        <v>150</v>
      </c>
      <c r="G33" s="115" t="s">
        <v>743</v>
      </c>
      <c r="H33" s="115"/>
      <c r="I33" s="146"/>
      <c r="J33" s="115"/>
      <c r="K33" s="210">
        <v>41730</v>
      </c>
      <c r="L33" s="210">
        <v>42004</v>
      </c>
      <c r="M33" s="211"/>
      <c r="N33" s="211"/>
      <c r="O33" s="211"/>
      <c r="P33" s="211"/>
      <c r="Q33" s="211">
        <v>10</v>
      </c>
      <c r="R33" s="211">
        <v>20</v>
      </c>
      <c r="S33" s="211">
        <v>20</v>
      </c>
      <c r="T33" s="211">
        <v>20</v>
      </c>
      <c r="U33" s="211">
        <v>20</v>
      </c>
      <c r="V33" s="211">
        <v>20</v>
      </c>
      <c r="W33" s="211">
        <v>20</v>
      </c>
      <c r="X33" s="211">
        <v>20</v>
      </c>
      <c r="Y33" s="211">
        <v>150</v>
      </c>
      <c r="Z33" s="115"/>
      <c r="AA33" s="115"/>
      <c r="AB33" s="316"/>
      <c r="AC33" s="883"/>
      <c r="AD33" s="325"/>
      <c r="AE33" s="327"/>
      <c r="AF33" s="327"/>
      <c r="AG33" s="327"/>
      <c r="AH33" s="327"/>
      <c r="AI33" s="887"/>
      <c r="AJ33" s="317"/>
      <c r="AK33" s="317"/>
      <c r="AL33" s="317"/>
      <c r="AM33" s="317"/>
      <c r="AN33" s="317"/>
      <c r="AO33" s="317"/>
      <c r="AP33" s="318"/>
      <c r="AQ33" s="318"/>
      <c r="AR33" s="318"/>
      <c r="AS33" s="318"/>
      <c r="AT33" s="318"/>
      <c r="AU33" s="318"/>
      <c r="AV33" s="318"/>
      <c r="AW33" s="319"/>
      <c r="AX33" s="319"/>
      <c r="AY33" s="319"/>
      <c r="AZ33" s="319"/>
      <c r="BA33" s="319"/>
      <c r="BB33" s="319"/>
      <c r="BC33" s="319"/>
      <c r="BD33" s="320"/>
      <c r="BE33" s="320"/>
      <c r="BF33" s="320"/>
      <c r="BG33" s="320"/>
      <c r="BH33" s="320"/>
      <c r="BI33" s="320"/>
      <c r="BJ33" s="320"/>
      <c r="BK33" s="321"/>
      <c r="BL33" s="321"/>
      <c r="BM33" s="321"/>
      <c r="BN33" s="321"/>
      <c r="BO33" s="321"/>
      <c r="BP33" s="321"/>
      <c r="BQ33" s="321"/>
    </row>
    <row r="34" spans="1:69" ht="54.75" thickBot="1">
      <c r="A34" s="1079"/>
      <c r="B34" s="1014"/>
      <c r="C34" s="1035"/>
      <c r="D34" s="1035"/>
      <c r="E34" s="115" t="s">
        <v>744</v>
      </c>
      <c r="F34" s="115">
        <v>14</v>
      </c>
      <c r="G34" s="115" t="s">
        <v>745</v>
      </c>
      <c r="H34" s="115"/>
      <c r="I34" s="146"/>
      <c r="J34" s="115"/>
      <c r="K34" s="210">
        <v>41730</v>
      </c>
      <c r="L34" s="210">
        <v>42004</v>
      </c>
      <c r="M34" s="211"/>
      <c r="N34" s="211"/>
      <c r="O34" s="211"/>
      <c r="P34" s="211"/>
      <c r="Q34" s="211"/>
      <c r="R34" s="211"/>
      <c r="S34" s="211"/>
      <c r="T34" s="211"/>
      <c r="U34" s="211"/>
      <c r="V34" s="211"/>
      <c r="W34" s="211"/>
      <c r="X34" s="211">
        <v>14</v>
      </c>
      <c r="Y34" s="211">
        <v>14</v>
      </c>
      <c r="Z34" s="115"/>
      <c r="AA34" s="115"/>
      <c r="AB34" s="316"/>
      <c r="AC34" s="883"/>
      <c r="AD34" s="325"/>
      <c r="AE34" s="327"/>
      <c r="AF34" s="327"/>
      <c r="AG34" s="327"/>
      <c r="AH34" s="327"/>
      <c r="AI34" s="887"/>
      <c r="AJ34" s="317"/>
      <c r="AK34" s="317"/>
      <c r="AL34" s="317"/>
      <c r="AM34" s="317"/>
      <c r="AN34" s="317"/>
      <c r="AO34" s="317"/>
      <c r="AP34" s="318"/>
      <c r="AQ34" s="318"/>
      <c r="AR34" s="318"/>
      <c r="AS34" s="318"/>
      <c r="AT34" s="318"/>
      <c r="AU34" s="318"/>
      <c r="AV34" s="318"/>
      <c r="AW34" s="319"/>
      <c r="AX34" s="319"/>
      <c r="AY34" s="319"/>
      <c r="AZ34" s="319"/>
      <c r="BA34" s="319"/>
      <c r="BB34" s="319"/>
      <c r="BC34" s="319"/>
      <c r="BD34" s="320"/>
      <c r="BE34" s="320"/>
      <c r="BF34" s="320"/>
      <c r="BG34" s="320"/>
      <c r="BH34" s="320"/>
      <c r="BI34" s="320"/>
      <c r="BJ34" s="320"/>
      <c r="BK34" s="321"/>
      <c r="BL34" s="321"/>
      <c r="BM34" s="321"/>
      <c r="BN34" s="321"/>
      <c r="BO34" s="321"/>
      <c r="BP34" s="321"/>
      <c r="BQ34" s="321"/>
    </row>
    <row r="35" spans="1:69" ht="27.75" thickBot="1">
      <c r="A35" s="1079"/>
      <c r="B35" s="1014"/>
      <c r="C35" s="1035"/>
      <c r="D35" s="115" t="s">
        <v>746</v>
      </c>
      <c r="E35" s="115" t="s">
        <v>747</v>
      </c>
      <c r="F35" s="115">
        <v>10</v>
      </c>
      <c r="G35" s="115" t="s">
        <v>748</v>
      </c>
      <c r="H35" s="115"/>
      <c r="I35" s="146"/>
      <c r="J35" s="115"/>
      <c r="K35" s="210">
        <v>41730</v>
      </c>
      <c r="L35" s="210">
        <v>42004</v>
      </c>
      <c r="M35" s="211"/>
      <c r="N35" s="211"/>
      <c r="O35" s="211"/>
      <c r="P35" s="211"/>
      <c r="Q35" s="211"/>
      <c r="R35" s="211"/>
      <c r="S35" s="211">
        <v>10</v>
      </c>
      <c r="T35" s="211"/>
      <c r="U35" s="211"/>
      <c r="V35" s="211"/>
      <c r="W35" s="211"/>
      <c r="X35" s="211"/>
      <c r="Y35" s="211">
        <v>10</v>
      </c>
      <c r="Z35" s="115"/>
      <c r="AA35" s="115"/>
      <c r="AB35" s="316"/>
      <c r="AC35" s="883"/>
      <c r="AD35" s="325"/>
      <c r="AE35" s="327"/>
      <c r="AF35" s="327"/>
      <c r="AG35" s="327"/>
      <c r="AH35" s="327"/>
      <c r="AI35" s="887"/>
      <c r="AJ35" s="317"/>
      <c r="AK35" s="317"/>
      <c r="AL35" s="317"/>
      <c r="AM35" s="317"/>
      <c r="AN35" s="317"/>
      <c r="AO35" s="317"/>
      <c r="AP35" s="318"/>
      <c r="AQ35" s="318"/>
      <c r="AR35" s="318"/>
      <c r="AS35" s="318"/>
      <c r="AT35" s="318"/>
      <c r="AU35" s="318"/>
      <c r="AV35" s="318"/>
      <c r="AW35" s="319"/>
      <c r="AX35" s="319"/>
      <c r="AY35" s="319"/>
      <c r="AZ35" s="319"/>
      <c r="BA35" s="319"/>
      <c r="BB35" s="319"/>
      <c r="BC35" s="319"/>
      <c r="BD35" s="320"/>
      <c r="BE35" s="320"/>
      <c r="BF35" s="320"/>
      <c r="BG35" s="320"/>
      <c r="BH35" s="320"/>
      <c r="BI35" s="320"/>
      <c r="BJ35" s="320"/>
      <c r="BK35" s="321"/>
      <c r="BL35" s="321"/>
      <c r="BM35" s="321"/>
      <c r="BN35" s="321"/>
      <c r="BO35" s="321"/>
      <c r="BP35" s="321"/>
      <c r="BQ35" s="321"/>
    </row>
    <row r="36" spans="1:69" ht="15.75" thickBot="1">
      <c r="A36" s="1003" t="s">
        <v>478</v>
      </c>
      <c r="B36" s="1003"/>
      <c r="C36" s="1003"/>
      <c r="D36" s="1003"/>
      <c r="E36" s="1003"/>
      <c r="F36" s="1003"/>
      <c r="G36" s="1003"/>
      <c r="H36" s="1003"/>
      <c r="I36" s="160"/>
      <c r="J36" s="161"/>
      <c r="K36" s="522"/>
      <c r="L36" s="522"/>
      <c r="M36" s="149"/>
      <c r="N36" s="149"/>
      <c r="O36" s="149"/>
      <c r="P36" s="149"/>
      <c r="Q36" s="149"/>
      <c r="R36" s="149"/>
      <c r="S36" s="149"/>
      <c r="T36" s="149"/>
      <c r="U36" s="149"/>
      <c r="V36" s="149"/>
      <c r="W36" s="149"/>
      <c r="X36" s="149"/>
      <c r="Y36" s="149"/>
      <c r="Z36" s="162"/>
      <c r="AA36" s="522"/>
      <c r="AB36" s="529"/>
      <c r="AC36" s="530"/>
      <c r="AD36" s="526"/>
      <c r="AE36" s="529"/>
      <c r="AF36" s="529"/>
      <c r="AG36" s="530"/>
      <c r="AH36" s="529"/>
      <c r="AI36" s="529"/>
      <c r="AJ36" s="529"/>
      <c r="AK36" s="530"/>
      <c r="AL36" s="530"/>
      <c r="AM36" s="530"/>
      <c r="AN36" s="529"/>
      <c r="AO36" s="530"/>
      <c r="AP36" s="529"/>
      <c r="AQ36" s="530"/>
      <c r="AR36" s="529"/>
      <c r="AS36" s="529"/>
      <c r="AT36" s="529"/>
      <c r="AU36" s="530"/>
      <c r="AV36" s="529"/>
      <c r="AW36" s="530"/>
      <c r="AX36" s="529"/>
      <c r="AY36" s="530"/>
      <c r="AZ36" s="530"/>
      <c r="BA36" s="530"/>
      <c r="BB36" s="529"/>
      <c r="BC36" s="530"/>
      <c r="BD36" s="529"/>
      <c r="BE36" s="530"/>
      <c r="BF36" s="529"/>
      <c r="BG36" s="529"/>
      <c r="BH36" s="529"/>
      <c r="BI36" s="530"/>
      <c r="BJ36" s="529"/>
      <c r="BK36" s="530"/>
      <c r="BL36" s="529"/>
      <c r="BM36" s="530"/>
      <c r="BN36" s="530"/>
      <c r="BO36" s="530"/>
      <c r="BP36" s="529"/>
      <c r="BQ36" s="530"/>
    </row>
    <row r="37" spans="1:69" ht="27.75" thickBot="1">
      <c r="A37" s="1083">
        <v>5</v>
      </c>
      <c r="B37" s="1083" t="s">
        <v>749</v>
      </c>
      <c r="C37" s="1080" t="s">
        <v>408</v>
      </c>
      <c r="D37" s="362" t="s">
        <v>1383</v>
      </c>
      <c r="E37" s="265" t="s">
        <v>1384</v>
      </c>
      <c r="F37" s="115">
        <v>1</v>
      </c>
      <c r="G37" s="115" t="s">
        <v>1385</v>
      </c>
      <c r="H37" s="525"/>
      <c r="I37" s="214"/>
      <c r="J37" s="215"/>
      <c r="K37" s="210">
        <v>41730</v>
      </c>
      <c r="L37" s="210">
        <v>42004</v>
      </c>
      <c r="M37" s="211"/>
      <c r="N37" s="211"/>
      <c r="O37" s="211"/>
      <c r="P37" s="211"/>
      <c r="Q37" s="211"/>
      <c r="R37" s="211"/>
      <c r="S37" s="211">
        <v>1</v>
      </c>
      <c r="T37" s="211"/>
      <c r="U37" s="211"/>
      <c r="V37" s="211"/>
      <c r="W37" s="211"/>
      <c r="X37" s="211"/>
      <c r="Y37" s="211">
        <v>1</v>
      </c>
      <c r="Z37" s="115"/>
      <c r="AA37" s="115"/>
      <c r="AB37" s="316"/>
      <c r="AC37" s="883"/>
      <c r="AD37" s="325"/>
      <c r="AE37" s="327"/>
      <c r="AF37" s="327"/>
      <c r="AG37" s="327"/>
      <c r="AH37" s="327"/>
      <c r="AI37" s="887"/>
      <c r="AJ37" s="317"/>
      <c r="AK37" s="317"/>
      <c r="AL37" s="317"/>
      <c r="AM37" s="317"/>
      <c r="AN37" s="317"/>
      <c r="AO37" s="317"/>
      <c r="AP37" s="318"/>
      <c r="AQ37" s="318"/>
      <c r="AR37" s="318"/>
      <c r="AS37" s="318"/>
      <c r="AT37" s="318"/>
      <c r="AU37" s="318"/>
      <c r="AV37" s="318"/>
      <c r="AW37" s="319"/>
      <c r="AX37" s="319"/>
      <c r="AY37" s="319"/>
      <c r="AZ37" s="319"/>
      <c r="BA37" s="319"/>
      <c r="BB37" s="319"/>
      <c r="BC37" s="319"/>
      <c r="BD37" s="320"/>
      <c r="BE37" s="320"/>
      <c r="BF37" s="320"/>
      <c r="BG37" s="320"/>
      <c r="BH37" s="320"/>
      <c r="BI37" s="320"/>
      <c r="BJ37" s="320"/>
      <c r="BK37" s="321"/>
      <c r="BL37" s="321"/>
      <c r="BM37" s="321"/>
      <c r="BN37" s="321"/>
      <c r="BO37" s="321"/>
      <c r="BP37" s="321"/>
      <c r="BQ37" s="321"/>
    </row>
    <row r="38" spans="1:69" ht="18.75" thickBot="1">
      <c r="A38" s="1084"/>
      <c r="B38" s="1084"/>
      <c r="C38" s="1081"/>
      <c r="D38" s="115" t="s">
        <v>750</v>
      </c>
      <c r="E38" s="115" t="s">
        <v>751</v>
      </c>
      <c r="F38" s="115">
        <v>1</v>
      </c>
      <c r="G38" s="115" t="s">
        <v>752</v>
      </c>
      <c r="H38" s="525"/>
      <c r="I38" s="214"/>
      <c r="J38" s="215"/>
      <c r="K38" s="210">
        <v>41730</v>
      </c>
      <c r="L38" s="210">
        <v>42004</v>
      </c>
      <c r="M38" s="211"/>
      <c r="N38" s="211"/>
      <c r="O38" s="211"/>
      <c r="P38" s="211"/>
      <c r="Q38" s="211">
        <v>1</v>
      </c>
      <c r="R38" s="211"/>
      <c r="S38" s="211"/>
      <c r="T38" s="211"/>
      <c r="U38" s="211"/>
      <c r="V38" s="211"/>
      <c r="W38" s="211"/>
      <c r="X38" s="211"/>
      <c r="Y38" s="211">
        <v>1</v>
      </c>
      <c r="Z38" s="115"/>
      <c r="AA38" s="115"/>
      <c r="AB38" s="316"/>
      <c r="AC38" s="883"/>
      <c r="AD38" s="325"/>
      <c r="AE38" s="327"/>
      <c r="AF38" s="327"/>
      <c r="AG38" s="327"/>
      <c r="AH38" s="327"/>
      <c r="AI38" s="887"/>
      <c r="AJ38" s="317"/>
      <c r="AK38" s="317"/>
      <c r="AL38" s="317"/>
      <c r="AM38" s="317"/>
      <c r="AN38" s="317"/>
      <c r="AO38" s="317"/>
      <c r="AP38" s="318"/>
      <c r="AQ38" s="318"/>
      <c r="AR38" s="318"/>
      <c r="AS38" s="318"/>
      <c r="AT38" s="318"/>
      <c r="AU38" s="318"/>
      <c r="AV38" s="318"/>
      <c r="AW38" s="319"/>
      <c r="AX38" s="319"/>
      <c r="AY38" s="319"/>
      <c r="AZ38" s="319"/>
      <c r="BA38" s="319"/>
      <c r="BB38" s="319"/>
      <c r="BC38" s="319"/>
      <c r="BD38" s="320"/>
      <c r="BE38" s="320"/>
      <c r="BF38" s="320"/>
      <c r="BG38" s="320"/>
      <c r="BH38" s="320"/>
      <c r="BI38" s="320"/>
      <c r="BJ38" s="320"/>
      <c r="BK38" s="321"/>
      <c r="BL38" s="321"/>
      <c r="BM38" s="321"/>
      <c r="BN38" s="321"/>
      <c r="BO38" s="321"/>
      <c r="BP38" s="321"/>
      <c r="BQ38" s="321"/>
    </row>
    <row r="39" spans="1:69" ht="36.75" thickBot="1">
      <c r="A39" s="1085"/>
      <c r="B39" s="1085"/>
      <c r="C39" s="1082"/>
      <c r="D39" s="115" t="s">
        <v>753</v>
      </c>
      <c r="E39" s="115" t="s">
        <v>754</v>
      </c>
      <c r="F39" s="115">
        <v>6</v>
      </c>
      <c r="G39" s="115" t="s">
        <v>755</v>
      </c>
      <c r="H39" s="525"/>
      <c r="I39" s="214"/>
      <c r="J39" s="215"/>
      <c r="K39" s="210">
        <v>41730</v>
      </c>
      <c r="L39" s="210">
        <v>42004</v>
      </c>
      <c r="M39" s="211"/>
      <c r="N39" s="211"/>
      <c r="O39" s="211"/>
      <c r="P39" s="211"/>
      <c r="Q39" s="211"/>
      <c r="R39" s="211">
        <v>2</v>
      </c>
      <c r="S39" s="211">
        <v>2</v>
      </c>
      <c r="T39" s="211">
        <v>2</v>
      </c>
      <c r="U39" s="211"/>
      <c r="V39" s="211"/>
      <c r="W39" s="211"/>
      <c r="X39" s="211"/>
      <c r="Y39" s="211">
        <v>6</v>
      </c>
      <c r="Z39" s="115"/>
      <c r="AA39" s="115"/>
      <c r="AB39" s="316"/>
      <c r="AC39" s="883"/>
      <c r="AD39" s="325"/>
      <c r="AE39" s="327"/>
      <c r="AF39" s="327"/>
      <c r="AG39" s="327"/>
      <c r="AH39" s="327"/>
      <c r="AI39" s="887"/>
      <c r="AJ39" s="317"/>
      <c r="AK39" s="317"/>
      <c r="AL39" s="317"/>
      <c r="AM39" s="317"/>
      <c r="AN39" s="317"/>
      <c r="AO39" s="317"/>
      <c r="AP39" s="318"/>
      <c r="AQ39" s="318"/>
      <c r="AR39" s="318"/>
      <c r="AS39" s="318"/>
      <c r="AT39" s="318"/>
      <c r="AU39" s="318"/>
      <c r="AV39" s="318"/>
      <c r="AW39" s="319"/>
      <c r="AX39" s="319"/>
      <c r="AY39" s="319"/>
      <c r="AZ39" s="319"/>
      <c r="BA39" s="319"/>
      <c r="BB39" s="319"/>
      <c r="BC39" s="319"/>
      <c r="BD39" s="320"/>
      <c r="BE39" s="320"/>
      <c r="BF39" s="320"/>
      <c r="BG39" s="320"/>
      <c r="BH39" s="320"/>
      <c r="BI39" s="320"/>
      <c r="BJ39" s="320"/>
      <c r="BK39" s="321"/>
      <c r="BL39" s="321"/>
      <c r="BM39" s="321"/>
      <c r="BN39" s="321"/>
      <c r="BO39" s="321"/>
      <c r="BP39" s="321"/>
      <c r="BQ39" s="321"/>
    </row>
    <row r="40" spans="1:69" ht="15.75" thickBot="1">
      <c r="A40" s="1003" t="s">
        <v>478</v>
      </c>
      <c r="B40" s="1003"/>
      <c r="C40" s="1003"/>
      <c r="D40" s="1003"/>
      <c r="E40" s="1003"/>
      <c r="F40" s="1003"/>
      <c r="G40" s="1003"/>
      <c r="H40" s="1003"/>
      <c r="I40" s="160"/>
      <c r="J40" s="161"/>
      <c r="K40" s="522"/>
      <c r="L40" s="522"/>
      <c r="M40" s="149"/>
      <c r="N40" s="149"/>
      <c r="O40" s="149"/>
      <c r="P40" s="149"/>
      <c r="Q40" s="149"/>
      <c r="R40" s="149"/>
      <c r="S40" s="149"/>
      <c r="T40" s="149"/>
      <c r="U40" s="149"/>
      <c r="V40" s="149"/>
      <c r="W40" s="149"/>
      <c r="X40" s="149"/>
      <c r="Y40" s="149"/>
      <c r="Z40" s="162"/>
      <c r="AA40" s="522"/>
      <c r="AB40" s="529"/>
      <c r="AC40" s="530"/>
      <c r="AD40" s="526"/>
      <c r="AE40" s="529"/>
      <c r="AF40" s="529"/>
      <c r="AG40" s="530"/>
      <c r="AH40" s="529"/>
      <c r="AI40" s="530"/>
      <c r="AJ40" s="529"/>
      <c r="AK40" s="530"/>
      <c r="AL40" s="530"/>
      <c r="AM40" s="530"/>
      <c r="AN40" s="529"/>
      <c r="AO40" s="530"/>
      <c r="AP40" s="529"/>
      <c r="AQ40" s="530"/>
      <c r="AR40" s="529"/>
      <c r="AS40" s="529"/>
      <c r="AT40" s="529"/>
      <c r="AU40" s="530"/>
      <c r="AV40" s="529"/>
      <c r="AW40" s="530"/>
      <c r="AX40" s="529"/>
      <c r="AY40" s="530"/>
      <c r="AZ40" s="530"/>
      <c r="BA40" s="530"/>
      <c r="BB40" s="529"/>
      <c r="BC40" s="530"/>
      <c r="BD40" s="529"/>
      <c r="BE40" s="530"/>
      <c r="BF40" s="529"/>
      <c r="BG40" s="529"/>
      <c r="BH40" s="529"/>
      <c r="BI40" s="530"/>
      <c r="BJ40" s="529"/>
      <c r="BK40" s="530"/>
      <c r="BL40" s="529"/>
      <c r="BM40" s="530"/>
      <c r="BN40" s="530"/>
      <c r="BO40" s="530"/>
      <c r="BP40" s="529"/>
      <c r="BQ40" s="530"/>
    </row>
    <row r="41" spans="1:69" ht="15.75" thickBot="1">
      <c r="A41" s="1071" t="s">
        <v>334</v>
      </c>
      <c r="B41" s="1071"/>
      <c r="C41" s="1071"/>
      <c r="D41" s="1071"/>
      <c r="E41" s="1071"/>
      <c r="F41" s="1071"/>
      <c r="G41" s="1071"/>
      <c r="H41" s="1071"/>
      <c r="I41" s="187"/>
      <c r="J41" s="523"/>
      <c r="K41" s="523"/>
      <c r="L41" s="523"/>
      <c r="M41" s="188"/>
      <c r="N41" s="188"/>
      <c r="O41" s="188"/>
      <c r="P41" s="188"/>
      <c r="Q41" s="188"/>
      <c r="R41" s="188"/>
      <c r="S41" s="188"/>
      <c r="T41" s="188"/>
      <c r="U41" s="188"/>
      <c r="V41" s="188"/>
      <c r="W41" s="188"/>
      <c r="X41" s="188"/>
      <c r="Y41" s="188"/>
      <c r="Z41" s="189"/>
      <c r="AA41" s="523"/>
      <c r="AB41" s="189"/>
      <c r="AC41" s="523"/>
      <c r="AD41" s="307"/>
      <c r="AE41" s="189"/>
      <c r="AF41" s="189"/>
      <c r="AG41" s="523"/>
      <c r="AH41" s="189"/>
      <c r="AI41" s="523"/>
      <c r="AJ41" s="189"/>
      <c r="AK41" s="523"/>
      <c r="AL41" s="523"/>
      <c r="AM41" s="523"/>
      <c r="AN41" s="189"/>
      <c r="AO41" s="523"/>
      <c r="AP41" s="189"/>
      <c r="AQ41" s="523"/>
      <c r="AR41" s="189"/>
      <c r="AS41" s="189"/>
      <c r="AT41" s="189"/>
      <c r="AU41" s="523"/>
      <c r="AV41" s="189"/>
      <c r="AW41" s="523"/>
      <c r="AX41" s="189"/>
      <c r="AY41" s="523"/>
      <c r="AZ41" s="523"/>
      <c r="BA41" s="523"/>
      <c r="BB41" s="189"/>
      <c r="BC41" s="523"/>
      <c r="BD41" s="189"/>
      <c r="BE41" s="523"/>
      <c r="BF41" s="189"/>
      <c r="BG41" s="189"/>
      <c r="BH41" s="189"/>
      <c r="BI41" s="523"/>
      <c r="BJ41" s="189"/>
      <c r="BK41" s="523"/>
      <c r="BL41" s="189"/>
      <c r="BM41" s="523"/>
      <c r="BN41" s="523"/>
      <c r="BO41" s="523"/>
      <c r="BP41" s="189"/>
      <c r="BQ41" s="523"/>
    </row>
    <row r="42" spans="1:30" s="74" customFormat="1" ht="15.75" thickBot="1">
      <c r="A42" s="72"/>
      <c r="B42" s="32"/>
      <c r="C42" s="32"/>
      <c r="D42" s="32"/>
      <c r="E42" s="32"/>
      <c r="F42" s="32"/>
      <c r="G42" s="32"/>
      <c r="H42" s="32"/>
      <c r="I42" s="31"/>
      <c r="J42" s="32"/>
      <c r="K42" s="32"/>
      <c r="L42" s="32"/>
      <c r="M42" s="33"/>
      <c r="N42" s="33"/>
      <c r="O42" s="33"/>
      <c r="P42" s="33"/>
      <c r="Q42" s="33"/>
      <c r="R42" s="33"/>
      <c r="S42" s="33"/>
      <c r="T42" s="33"/>
      <c r="U42" s="33"/>
      <c r="V42" s="33"/>
      <c r="W42" s="33"/>
      <c r="X42" s="33"/>
      <c r="Y42" s="33"/>
      <c r="Z42" s="73"/>
      <c r="AA42" s="32"/>
      <c r="AD42" s="326"/>
    </row>
    <row r="43" spans="1:69" s="269" customFormat="1" ht="21" thickBot="1">
      <c r="A43" s="1004" t="s">
        <v>306</v>
      </c>
      <c r="B43" s="1004"/>
      <c r="C43" s="1004"/>
      <c r="D43" s="889" t="s">
        <v>307</v>
      </c>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1086" t="s">
        <v>307</v>
      </c>
      <c r="AC43" s="1087"/>
      <c r="AD43" s="1087"/>
      <c r="AE43" s="1087"/>
      <c r="AF43" s="1087"/>
      <c r="AG43" s="1087"/>
      <c r="AH43" s="1087"/>
      <c r="AI43" s="1086" t="s">
        <v>307</v>
      </c>
      <c r="AJ43" s="1087"/>
      <c r="AK43" s="1087"/>
      <c r="AL43" s="1087"/>
      <c r="AM43" s="1087"/>
      <c r="AN43" s="1087"/>
      <c r="AO43" s="1087"/>
      <c r="AP43" s="1086" t="s">
        <v>307</v>
      </c>
      <c r="AQ43" s="1087"/>
      <c r="AR43" s="1087"/>
      <c r="AS43" s="1087"/>
      <c r="AT43" s="1087"/>
      <c r="AU43" s="1087"/>
      <c r="AV43" s="1087"/>
      <c r="AW43" s="1086" t="s">
        <v>307</v>
      </c>
      <c r="AX43" s="1087"/>
      <c r="AY43" s="1087"/>
      <c r="AZ43" s="1087"/>
      <c r="BA43" s="1087"/>
      <c r="BB43" s="1087"/>
      <c r="BC43" s="1087"/>
      <c r="BD43" s="1086" t="s">
        <v>307</v>
      </c>
      <c r="BE43" s="1087"/>
      <c r="BF43" s="1087"/>
      <c r="BG43" s="1087"/>
      <c r="BH43" s="1087"/>
      <c r="BI43" s="1087"/>
      <c r="BJ43" s="1087"/>
      <c r="BK43" s="1086" t="s">
        <v>307</v>
      </c>
      <c r="BL43" s="1087"/>
      <c r="BM43" s="1087"/>
      <c r="BN43" s="1087"/>
      <c r="BO43" s="1087"/>
      <c r="BP43" s="1087"/>
      <c r="BQ43" s="1087"/>
    </row>
    <row r="44" spans="1:30" s="74" customFormat="1" ht="15.75" thickBot="1">
      <c r="A44" s="72"/>
      <c r="B44" s="32"/>
      <c r="C44" s="32"/>
      <c r="D44" s="32"/>
      <c r="E44" s="32"/>
      <c r="F44" s="32"/>
      <c r="G44" s="32"/>
      <c r="H44" s="32"/>
      <c r="I44" s="31"/>
      <c r="J44" s="32"/>
      <c r="K44" s="32"/>
      <c r="L44" s="32"/>
      <c r="M44" s="33"/>
      <c r="N44" s="33"/>
      <c r="O44" s="33"/>
      <c r="P44" s="33"/>
      <c r="Q44" s="33"/>
      <c r="R44" s="33"/>
      <c r="S44" s="33"/>
      <c r="T44" s="33"/>
      <c r="U44" s="33"/>
      <c r="V44" s="33"/>
      <c r="W44" s="33"/>
      <c r="X44" s="33"/>
      <c r="Y44" s="33"/>
      <c r="Z44" s="73"/>
      <c r="AA44" s="32"/>
      <c r="AD44" s="326"/>
    </row>
    <row r="45" spans="1:69" s="503" customFormat="1" ht="36.75" thickBot="1">
      <c r="A45" s="86" t="s">
        <v>2</v>
      </c>
      <c r="B45" s="86" t="s">
        <v>410</v>
      </c>
      <c r="C45" s="86" t="s">
        <v>182</v>
      </c>
      <c r="D45" s="86" t="s">
        <v>183</v>
      </c>
      <c r="E45" s="208" t="s">
        <v>8</v>
      </c>
      <c r="F45" s="209" t="s">
        <v>9</v>
      </c>
      <c r="G45" s="208" t="s">
        <v>10</v>
      </c>
      <c r="H45" s="86" t="s">
        <v>11</v>
      </c>
      <c r="I45" s="136" t="s">
        <v>12</v>
      </c>
      <c r="J45" s="86" t="s">
        <v>185</v>
      </c>
      <c r="K45" s="86" t="s">
        <v>217</v>
      </c>
      <c r="L45" s="86" t="s">
        <v>13</v>
      </c>
      <c r="M45" s="86" t="s">
        <v>169</v>
      </c>
      <c r="N45" s="86" t="s">
        <v>170</v>
      </c>
      <c r="O45" s="86" t="s">
        <v>171</v>
      </c>
      <c r="P45" s="86" t="s">
        <v>172</v>
      </c>
      <c r="Q45" s="86" t="s">
        <v>173</v>
      </c>
      <c r="R45" s="86" t="s">
        <v>174</v>
      </c>
      <c r="S45" s="86" t="s">
        <v>180</v>
      </c>
      <c r="T45" s="86" t="s">
        <v>175</v>
      </c>
      <c r="U45" s="86" t="s">
        <v>176</v>
      </c>
      <c r="V45" s="86" t="s">
        <v>177</v>
      </c>
      <c r="W45" s="86" t="s">
        <v>178</v>
      </c>
      <c r="X45" s="86" t="s">
        <v>179</v>
      </c>
      <c r="Y45" s="86" t="s">
        <v>218</v>
      </c>
      <c r="Z45" s="86" t="s">
        <v>14</v>
      </c>
      <c r="AA45" s="86" t="s">
        <v>15</v>
      </c>
      <c r="AB45" s="509" t="s">
        <v>1309</v>
      </c>
      <c r="AC45" s="509" t="s">
        <v>1310</v>
      </c>
      <c r="AD45" s="304" t="s">
        <v>481</v>
      </c>
      <c r="AE45" s="509" t="s">
        <v>1405</v>
      </c>
      <c r="AF45" s="509" t="s">
        <v>1406</v>
      </c>
      <c r="AG45" s="509" t="s">
        <v>482</v>
      </c>
      <c r="AH45" s="509" t="s">
        <v>483</v>
      </c>
      <c r="AI45" s="510" t="s">
        <v>1312</v>
      </c>
      <c r="AJ45" s="510" t="s">
        <v>1313</v>
      </c>
      <c r="AK45" s="510" t="s">
        <v>481</v>
      </c>
      <c r="AL45" s="510" t="s">
        <v>1405</v>
      </c>
      <c r="AM45" s="510" t="s">
        <v>1406</v>
      </c>
      <c r="AN45" s="510" t="s">
        <v>482</v>
      </c>
      <c r="AO45" s="510" t="s">
        <v>483</v>
      </c>
      <c r="AP45" s="511" t="s">
        <v>1314</v>
      </c>
      <c r="AQ45" s="511" t="s">
        <v>1315</v>
      </c>
      <c r="AR45" s="511" t="s">
        <v>481</v>
      </c>
      <c r="AS45" s="511" t="s">
        <v>1405</v>
      </c>
      <c r="AT45" s="511" t="s">
        <v>1406</v>
      </c>
      <c r="AU45" s="511" t="s">
        <v>482</v>
      </c>
      <c r="AV45" s="511" t="s">
        <v>483</v>
      </c>
      <c r="AW45" s="512" t="s">
        <v>1316</v>
      </c>
      <c r="AX45" s="512" t="s">
        <v>1317</v>
      </c>
      <c r="AY45" s="512" t="s">
        <v>481</v>
      </c>
      <c r="AZ45" s="512" t="s">
        <v>1405</v>
      </c>
      <c r="BA45" s="512" t="s">
        <v>1406</v>
      </c>
      <c r="BB45" s="512" t="s">
        <v>482</v>
      </c>
      <c r="BC45" s="512" t="s">
        <v>483</v>
      </c>
      <c r="BD45" s="513" t="s">
        <v>1319</v>
      </c>
      <c r="BE45" s="513" t="s">
        <v>1318</v>
      </c>
      <c r="BF45" s="513" t="s">
        <v>481</v>
      </c>
      <c r="BG45" s="513" t="s">
        <v>1405</v>
      </c>
      <c r="BH45" s="513" t="s">
        <v>1406</v>
      </c>
      <c r="BI45" s="513" t="s">
        <v>482</v>
      </c>
      <c r="BJ45" s="513" t="s">
        <v>483</v>
      </c>
      <c r="BK45" s="514" t="s">
        <v>1307</v>
      </c>
      <c r="BL45" s="514" t="s">
        <v>1308</v>
      </c>
      <c r="BM45" s="514" t="s">
        <v>481</v>
      </c>
      <c r="BN45" s="514" t="s">
        <v>1405</v>
      </c>
      <c r="BO45" s="514" t="s">
        <v>1406</v>
      </c>
      <c r="BP45" s="514" t="s">
        <v>482</v>
      </c>
      <c r="BQ45" s="514" t="s">
        <v>483</v>
      </c>
    </row>
    <row r="46" spans="1:69" s="38" customFormat="1" ht="24.75" customHeight="1" thickBot="1">
      <c r="A46" s="1014">
        <v>6</v>
      </c>
      <c r="B46" s="1014" t="s">
        <v>403</v>
      </c>
      <c r="C46" s="1015" t="s">
        <v>1294</v>
      </c>
      <c r="D46" s="497" t="s">
        <v>1295</v>
      </c>
      <c r="E46" s="496" t="s">
        <v>127</v>
      </c>
      <c r="F46" s="496">
        <v>4</v>
      </c>
      <c r="G46" s="496" t="s">
        <v>405</v>
      </c>
      <c r="H46" s="496" t="s">
        <v>694</v>
      </c>
      <c r="I46" s="498"/>
      <c r="J46" s="496" t="s">
        <v>406</v>
      </c>
      <c r="K46" s="114">
        <v>41640</v>
      </c>
      <c r="L46" s="114">
        <v>42004</v>
      </c>
      <c r="M46" s="115"/>
      <c r="N46" s="115"/>
      <c r="O46" s="115">
        <v>1</v>
      </c>
      <c r="P46" s="115"/>
      <c r="Q46" s="115"/>
      <c r="R46" s="115">
        <v>1</v>
      </c>
      <c r="S46" s="115"/>
      <c r="T46" s="115"/>
      <c r="U46" s="115">
        <v>1</v>
      </c>
      <c r="V46" s="115"/>
      <c r="W46" s="115"/>
      <c r="X46" s="115">
        <v>1</v>
      </c>
      <c r="Y46" s="116">
        <f>SUM(M46:X46)</f>
        <v>4</v>
      </c>
      <c r="Z46" s="117">
        <v>0</v>
      </c>
      <c r="AA46" s="117"/>
      <c r="AB46" s="316"/>
      <c r="AC46" s="324"/>
      <c r="AD46" s="325"/>
      <c r="AE46" s="327"/>
      <c r="AF46" s="327"/>
      <c r="AG46" s="327"/>
      <c r="AH46" s="327"/>
      <c r="AI46" s="887">
        <f>+SUM(M46:P46)</f>
        <v>1</v>
      </c>
      <c r="AJ46" s="528">
        <v>1</v>
      </c>
      <c r="AK46" s="488">
        <v>1</v>
      </c>
      <c r="AL46" s="528" t="s">
        <v>1409</v>
      </c>
      <c r="AM46" s="528" t="s">
        <v>1409</v>
      </c>
      <c r="AN46" s="885" t="s">
        <v>2093</v>
      </c>
      <c r="AO46" s="528"/>
      <c r="AP46" s="311"/>
      <c r="AQ46" s="311"/>
      <c r="AR46" s="311"/>
      <c r="AS46" s="311"/>
      <c r="AT46" s="311"/>
      <c r="AU46" s="311"/>
      <c r="AV46" s="311"/>
      <c r="AW46" s="312"/>
      <c r="AX46" s="312"/>
      <c r="AY46" s="312"/>
      <c r="AZ46" s="312"/>
      <c r="BA46" s="312"/>
      <c r="BB46" s="312"/>
      <c r="BC46" s="312"/>
      <c r="BD46" s="313"/>
      <c r="BE46" s="313"/>
      <c r="BF46" s="313"/>
      <c r="BG46" s="313"/>
      <c r="BH46" s="313"/>
      <c r="BI46" s="313"/>
      <c r="BJ46" s="313"/>
      <c r="BK46" s="314"/>
      <c r="BL46" s="314"/>
      <c r="BM46" s="314"/>
      <c r="BN46" s="314"/>
      <c r="BO46" s="314"/>
      <c r="BP46" s="314"/>
      <c r="BQ46" s="314"/>
    </row>
    <row r="47" spans="1:69" s="38" customFormat="1" ht="24.75" customHeight="1" thickBot="1">
      <c r="A47" s="1014"/>
      <c r="B47" s="1014"/>
      <c r="C47" s="1015"/>
      <c r="D47" s="497" t="s">
        <v>1296</v>
      </c>
      <c r="E47" s="496" t="s">
        <v>1277</v>
      </c>
      <c r="F47" s="496">
        <v>4</v>
      </c>
      <c r="G47" s="496" t="s">
        <v>1297</v>
      </c>
      <c r="H47" s="496" t="s">
        <v>694</v>
      </c>
      <c r="I47" s="498"/>
      <c r="J47" s="496" t="s">
        <v>312</v>
      </c>
      <c r="K47" s="114">
        <v>41640</v>
      </c>
      <c r="L47" s="114">
        <v>42004</v>
      </c>
      <c r="M47" s="115"/>
      <c r="N47" s="115"/>
      <c r="O47" s="115">
        <v>1</v>
      </c>
      <c r="P47" s="115"/>
      <c r="Q47" s="115"/>
      <c r="R47" s="115">
        <v>1</v>
      </c>
      <c r="S47" s="115"/>
      <c r="T47" s="115"/>
      <c r="U47" s="115">
        <v>1</v>
      </c>
      <c r="V47" s="115"/>
      <c r="W47" s="115"/>
      <c r="X47" s="115">
        <v>1</v>
      </c>
      <c r="Y47" s="116">
        <f>SUM(M47:X47)</f>
        <v>4</v>
      </c>
      <c r="Z47" s="117">
        <v>0</v>
      </c>
      <c r="AA47" s="117"/>
      <c r="AB47" s="316"/>
      <c r="AC47" s="324"/>
      <c r="AD47" s="325"/>
      <c r="AE47" s="327"/>
      <c r="AF47" s="327"/>
      <c r="AG47" s="327"/>
      <c r="AH47" s="327"/>
      <c r="AI47" s="887">
        <f>+SUM(M47:P47)</f>
        <v>1</v>
      </c>
      <c r="AJ47" s="528">
        <v>1</v>
      </c>
      <c r="AK47" s="488">
        <v>1</v>
      </c>
      <c r="AL47" s="528" t="s">
        <v>1409</v>
      </c>
      <c r="AM47" s="528" t="s">
        <v>1409</v>
      </c>
      <c r="AN47" s="885" t="s">
        <v>2094</v>
      </c>
      <c r="AO47" s="528"/>
      <c r="AP47" s="311"/>
      <c r="AQ47" s="311"/>
      <c r="AR47" s="311"/>
      <c r="AS47" s="311"/>
      <c r="AT47" s="311"/>
      <c r="AU47" s="311"/>
      <c r="AV47" s="311"/>
      <c r="AW47" s="312"/>
      <c r="AX47" s="312"/>
      <c r="AY47" s="312"/>
      <c r="AZ47" s="312"/>
      <c r="BA47" s="312"/>
      <c r="BB47" s="312"/>
      <c r="BC47" s="312"/>
      <c r="BD47" s="313"/>
      <c r="BE47" s="313"/>
      <c r="BF47" s="313"/>
      <c r="BG47" s="313"/>
      <c r="BH47" s="313"/>
      <c r="BI47" s="313"/>
      <c r="BJ47" s="313"/>
      <c r="BK47" s="314"/>
      <c r="BL47" s="314"/>
      <c r="BM47" s="314"/>
      <c r="BN47" s="314"/>
      <c r="BO47" s="314"/>
      <c r="BP47" s="314"/>
      <c r="BQ47" s="314"/>
    </row>
    <row r="48" spans="1:69" s="38" customFormat="1" ht="27.75" thickBot="1">
      <c r="A48" s="1014"/>
      <c r="B48" s="1014"/>
      <c r="C48" s="125" t="s">
        <v>1298</v>
      </c>
      <c r="D48" s="497" t="s">
        <v>1299</v>
      </c>
      <c r="E48" s="496" t="s">
        <v>1277</v>
      </c>
      <c r="F48" s="496">
        <v>4</v>
      </c>
      <c r="G48" s="496" t="s">
        <v>1297</v>
      </c>
      <c r="H48" s="496" t="s">
        <v>694</v>
      </c>
      <c r="I48" s="498"/>
      <c r="J48" s="496" t="s">
        <v>312</v>
      </c>
      <c r="K48" s="114">
        <v>41640</v>
      </c>
      <c r="L48" s="114">
        <v>42004</v>
      </c>
      <c r="M48" s="115"/>
      <c r="N48" s="115"/>
      <c r="O48" s="115">
        <v>1</v>
      </c>
      <c r="P48" s="115"/>
      <c r="Q48" s="115"/>
      <c r="R48" s="115">
        <v>1</v>
      </c>
      <c r="S48" s="115"/>
      <c r="T48" s="115"/>
      <c r="U48" s="115">
        <v>1</v>
      </c>
      <c r="V48" s="115"/>
      <c r="W48" s="115"/>
      <c r="X48" s="115">
        <v>1</v>
      </c>
      <c r="Y48" s="116">
        <f>SUM(M48:X48)</f>
        <v>4</v>
      </c>
      <c r="Z48" s="117"/>
      <c r="AA48" s="117"/>
      <c r="AB48" s="316"/>
      <c r="AC48" s="324"/>
      <c r="AD48" s="325"/>
      <c r="AE48" s="327"/>
      <c r="AF48" s="327"/>
      <c r="AG48" s="327"/>
      <c r="AH48" s="327"/>
      <c r="AI48" s="887">
        <f>+SUM(M48:P48)</f>
        <v>1</v>
      </c>
      <c r="AJ48" s="528"/>
      <c r="AK48" s="528"/>
      <c r="AL48" s="528"/>
      <c r="AM48" s="528"/>
      <c r="AN48" s="528"/>
      <c r="AO48" s="528"/>
      <c r="AP48" s="311"/>
      <c r="AQ48" s="311"/>
      <c r="AR48" s="311"/>
      <c r="AS48" s="311"/>
      <c r="AT48" s="311"/>
      <c r="AU48" s="311"/>
      <c r="AV48" s="311"/>
      <c r="AW48" s="312"/>
      <c r="AX48" s="312"/>
      <c r="AY48" s="312"/>
      <c r="AZ48" s="312"/>
      <c r="BA48" s="312"/>
      <c r="BB48" s="312"/>
      <c r="BC48" s="312"/>
      <c r="BD48" s="313"/>
      <c r="BE48" s="313"/>
      <c r="BF48" s="313"/>
      <c r="BG48" s="313"/>
      <c r="BH48" s="313"/>
      <c r="BI48" s="313"/>
      <c r="BJ48" s="313"/>
      <c r="BK48" s="314"/>
      <c r="BL48" s="314"/>
      <c r="BM48" s="314"/>
      <c r="BN48" s="314"/>
      <c r="BO48" s="314"/>
      <c r="BP48" s="314"/>
      <c r="BQ48" s="314"/>
    </row>
    <row r="49" spans="1:69" ht="15.75" thickBot="1">
      <c r="A49" s="1003" t="s">
        <v>478</v>
      </c>
      <c r="B49" s="1003"/>
      <c r="C49" s="1003"/>
      <c r="D49" s="1003"/>
      <c r="E49" s="1003"/>
      <c r="F49" s="1003"/>
      <c r="G49" s="1003"/>
      <c r="H49" s="1003"/>
      <c r="I49" s="160"/>
      <c r="J49" s="161"/>
      <c r="K49" s="522"/>
      <c r="L49" s="522"/>
      <c r="M49" s="149"/>
      <c r="N49" s="149"/>
      <c r="O49" s="149"/>
      <c r="P49" s="149"/>
      <c r="Q49" s="149"/>
      <c r="R49" s="149"/>
      <c r="S49" s="149"/>
      <c r="T49" s="149"/>
      <c r="U49" s="149"/>
      <c r="V49" s="149"/>
      <c r="W49" s="149"/>
      <c r="X49" s="149"/>
      <c r="Y49" s="149"/>
      <c r="Z49" s="162"/>
      <c r="AA49" s="522"/>
      <c r="AB49" s="162"/>
      <c r="AC49" s="522"/>
      <c r="AD49" s="161"/>
      <c r="AE49" s="162"/>
      <c r="AF49" s="162"/>
      <c r="AG49" s="522"/>
      <c r="AH49" s="162"/>
      <c r="AI49" s="522"/>
      <c r="AJ49" s="162"/>
      <c r="AK49" s="522"/>
      <c r="AL49" s="522"/>
      <c r="AM49" s="522"/>
      <c r="AN49" s="162"/>
      <c r="AO49" s="522"/>
      <c r="AP49" s="162"/>
      <c r="AQ49" s="522"/>
      <c r="AR49" s="162"/>
      <c r="AS49" s="162"/>
      <c r="AT49" s="162"/>
      <c r="AU49" s="522"/>
      <c r="AV49" s="162"/>
      <c r="AW49" s="522"/>
      <c r="AX49" s="162"/>
      <c r="AY49" s="522"/>
      <c r="AZ49" s="522"/>
      <c r="BA49" s="522"/>
      <c r="BB49" s="162"/>
      <c r="BC49" s="522"/>
      <c r="BD49" s="162"/>
      <c r="BE49" s="522"/>
      <c r="BF49" s="162"/>
      <c r="BG49" s="162"/>
      <c r="BH49" s="162"/>
      <c r="BI49" s="522"/>
      <c r="BJ49" s="162"/>
      <c r="BK49" s="522"/>
      <c r="BL49" s="162"/>
      <c r="BM49" s="522"/>
      <c r="BN49" s="522"/>
      <c r="BO49" s="522"/>
      <c r="BP49" s="162"/>
      <c r="BQ49" s="522"/>
    </row>
    <row r="50" spans="1:69" ht="15.75" thickBot="1">
      <c r="A50" s="1071" t="s">
        <v>334</v>
      </c>
      <c r="B50" s="1071"/>
      <c r="C50" s="1071"/>
      <c r="D50" s="1071"/>
      <c r="E50" s="1071"/>
      <c r="F50" s="1071"/>
      <c r="G50" s="1071"/>
      <c r="H50" s="1071"/>
      <c r="I50" s="187"/>
      <c r="J50" s="523"/>
      <c r="K50" s="523"/>
      <c r="L50" s="523"/>
      <c r="M50" s="188"/>
      <c r="N50" s="188"/>
      <c r="O50" s="188"/>
      <c r="P50" s="188"/>
      <c r="Q50" s="188"/>
      <c r="R50" s="188"/>
      <c r="S50" s="188"/>
      <c r="T50" s="188"/>
      <c r="U50" s="188"/>
      <c r="V50" s="188"/>
      <c r="W50" s="188"/>
      <c r="X50" s="188"/>
      <c r="Y50" s="188"/>
      <c r="Z50" s="189"/>
      <c r="AA50" s="523"/>
      <c r="AB50" s="189"/>
      <c r="AC50" s="523"/>
      <c r="AD50" s="307"/>
      <c r="AE50" s="189"/>
      <c r="AF50" s="189"/>
      <c r="AG50" s="523"/>
      <c r="AH50" s="189"/>
      <c r="AI50" s="523"/>
      <c r="AJ50" s="189"/>
      <c r="AK50" s="523"/>
      <c r="AL50" s="523"/>
      <c r="AM50" s="523"/>
      <c r="AN50" s="189"/>
      <c r="AO50" s="523"/>
      <c r="AP50" s="189"/>
      <c r="AQ50" s="523"/>
      <c r="AR50" s="189"/>
      <c r="AS50" s="189"/>
      <c r="AT50" s="189"/>
      <c r="AU50" s="523"/>
      <c r="AV50" s="189"/>
      <c r="AW50" s="523"/>
      <c r="AX50" s="189"/>
      <c r="AY50" s="523"/>
      <c r="AZ50" s="523"/>
      <c r="BA50" s="523"/>
      <c r="BB50" s="189"/>
      <c r="BC50" s="523"/>
      <c r="BD50" s="189"/>
      <c r="BE50" s="523"/>
      <c r="BF50" s="189"/>
      <c r="BG50" s="189"/>
      <c r="BH50" s="189"/>
      <c r="BI50" s="523"/>
      <c r="BJ50" s="189"/>
      <c r="BK50" s="523"/>
      <c r="BL50" s="189"/>
      <c r="BM50" s="523"/>
      <c r="BN50" s="523"/>
      <c r="BO50" s="523"/>
      <c r="BP50" s="189"/>
      <c r="BQ50" s="523"/>
    </row>
    <row r="51" spans="1:69" s="45" customFormat="1" ht="13.5" thickBot="1">
      <c r="A51" s="1013" t="s">
        <v>1326</v>
      </c>
      <c r="B51" s="1013"/>
      <c r="C51" s="1013"/>
      <c r="D51" s="1013"/>
      <c r="E51" s="1013"/>
      <c r="F51" s="1013"/>
      <c r="G51" s="1013"/>
      <c r="H51" s="520"/>
      <c r="I51" s="520"/>
      <c r="J51" s="520"/>
      <c r="K51" s="520"/>
      <c r="L51" s="520"/>
      <c r="M51" s="520"/>
      <c r="N51" s="520"/>
      <c r="O51" s="520"/>
      <c r="P51" s="520"/>
      <c r="Q51" s="520"/>
      <c r="R51" s="520"/>
      <c r="S51" s="520"/>
      <c r="T51" s="520"/>
      <c r="U51" s="520"/>
      <c r="V51" s="520"/>
      <c r="W51" s="520"/>
      <c r="X51" s="133"/>
      <c r="Y51" s="134"/>
      <c r="Z51" s="520"/>
      <c r="AA51" s="520"/>
      <c r="AB51" s="520"/>
      <c r="AC51" s="520"/>
      <c r="AD51" s="308"/>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row>
  </sheetData>
  <sheetProtection/>
  <mergeCells count="69">
    <mergeCell ref="BD43:BJ43"/>
    <mergeCell ref="AB43:AH43"/>
    <mergeCell ref="AI43:AO43"/>
    <mergeCell ref="AP43:AV43"/>
    <mergeCell ref="AW7:BC7"/>
    <mergeCell ref="AB7:AH7"/>
    <mergeCell ref="BK43:BQ43"/>
    <mergeCell ref="BK7:BQ7"/>
    <mergeCell ref="AB9:AH9"/>
    <mergeCell ref="AI9:AO9"/>
    <mergeCell ref="AP9:AV9"/>
    <mergeCell ref="AW9:BC9"/>
    <mergeCell ref="BD9:BJ9"/>
    <mergeCell ref="BK9:BQ9"/>
    <mergeCell ref="BD7:BJ7"/>
    <mergeCell ref="AW43:BC43"/>
    <mergeCell ref="BK1:BQ2"/>
    <mergeCell ref="AB3:AH5"/>
    <mergeCell ref="AI3:AO5"/>
    <mergeCell ref="AP3:AV5"/>
    <mergeCell ref="AW3:BC5"/>
    <mergeCell ref="BD3:BJ5"/>
    <mergeCell ref="BK3:BQ5"/>
    <mergeCell ref="AW1:BC2"/>
    <mergeCell ref="AB1:AH2"/>
    <mergeCell ref="AI1:AO2"/>
    <mergeCell ref="A1:AA1"/>
    <mergeCell ref="A2:AA2"/>
    <mergeCell ref="A3:AA3"/>
    <mergeCell ref="A4:AA4"/>
    <mergeCell ref="A5:AA5"/>
    <mergeCell ref="BD1:BJ2"/>
    <mergeCell ref="AP1:AV2"/>
    <mergeCell ref="C46:C47"/>
    <mergeCell ref="A50:H50"/>
    <mergeCell ref="A36:F36"/>
    <mergeCell ref="G36:H36"/>
    <mergeCell ref="A40:F40"/>
    <mergeCell ref="G40:H40"/>
    <mergeCell ref="A49:F49"/>
    <mergeCell ref="G49:H49"/>
    <mergeCell ref="A43:C43"/>
    <mergeCell ref="B37:B39"/>
    <mergeCell ref="A37:A39"/>
    <mergeCell ref="C37:C39"/>
    <mergeCell ref="AI7:AO7"/>
    <mergeCell ref="AP7:AV7"/>
    <mergeCell ref="A51:G51"/>
    <mergeCell ref="C31:C35"/>
    <mergeCell ref="B17:B35"/>
    <mergeCell ref="A46:A48"/>
    <mergeCell ref="B46:B48"/>
    <mergeCell ref="D43:AA43"/>
    <mergeCell ref="A16:F16"/>
    <mergeCell ref="C17:C26"/>
    <mergeCell ref="A17:A26"/>
    <mergeCell ref="A41:H41"/>
    <mergeCell ref="G16:H16"/>
    <mergeCell ref="A31:A35"/>
    <mergeCell ref="A27:A30"/>
    <mergeCell ref="D32:D34"/>
    <mergeCell ref="C27:C30"/>
    <mergeCell ref="D7:AA7"/>
    <mergeCell ref="A9:C9"/>
    <mergeCell ref="D9:AA9"/>
    <mergeCell ref="A12:A15"/>
    <mergeCell ref="B12:B15"/>
    <mergeCell ref="C12:C15"/>
    <mergeCell ref="A7:C7"/>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1:BO57"/>
  <sheetViews>
    <sheetView zoomScalePageLayoutView="0" workbookViewId="0" topLeftCell="A31">
      <selection activeCell="AJ49" sqref="AJ49"/>
    </sheetView>
  </sheetViews>
  <sheetFormatPr defaultColWidth="11.421875" defaultRowHeight="15"/>
  <cols>
    <col min="1" max="12" width="11.421875" style="7" customWidth="1"/>
    <col min="13" max="14" width="4.421875" style="7" bestFit="1" customWidth="1"/>
    <col min="15" max="15" width="5.00390625" style="7" bestFit="1" customWidth="1"/>
    <col min="16" max="16" width="4.7109375" style="7" bestFit="1" customWidth="1"/>
    <col min="17" max="17" width="4.8515625" style="7" bestFit="1" customWidth="1"/>
    <col min="18" max="18" width="4.28125" style="7" bestFit="1" customWidth="1"/>
    <col min="19" max="19" width="4.00390625" style="7" bestFit="1" customWidth="1"/>
    <col min="20" max="20" width="4.7109375" style="7" bestFit="1" customWidth="1"/>
    <col min="21" max="21" width="4.421875" style="7" bestFit="1" customWidth="1"/>
    <col min="22" max="23" width="4.57421875" style="7" bestFit="1" customWidth="1"/>
    <col min="24" max="24" width="4.00390625" style="7" bestFit="1" customWidth="1"/>
    <col min="25" max="27" width="11.421875" style="7" customWidth="1"/>
    <col min="28" max="28" width="11.421875" style="315" customWidth="1"/>
    <col min="29" max="30" width="11.421875" style="7" customWidth="1"/>
    <col min="31" max="31" width="21.57421875" style="7" customWidth="1"/>
    <col min="32" max="32" width="20.421875" style="7" customWidth="1"/>
    <col min="33" max="37" width="11.421875" style="7" customWidth="1"/>
    <col min="38" max="38" width="20.421875" style="7" customWidth="1"/>
    <col min="39" max="39" width="18.57421875" style="7" customWidth="1"/>
    <col min="40" max="16384" width="11.421875" style="7" customWidth="1"/>
  </cols>
  <sheetData>
    <row r="1" spans="1:67" ht="20.25">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896" t="s">
        <v>0</v>
      </c>
      <c r="AA1" s="896"/>
      <c r="AB1" s="896"/>
      <c r="AC1" s="896"/>
      <c r="AD1" s="896"/>
      <c r="AE1" s="896"/>
      <c r="AF1" s="896"/>
      <c r="AG1" s="897" t="s">
        <v>0</v>
      </c>
      <c r="AH1" s="897"/>
      <c r="AI1" s="897"/>
      <c r="AJ1" s="897"/>
      <c r="AK1" s="897"/>
      <c r="AL1" s="897"/>
      <c r="AM1" s="897"/>
      <c r="AN1" s="898" t="s">
        <v>0</v>
      </c>
      <c r="AO1" s="898"/>
      <c r="AP1" s="898"/>
      <c r="AQ1" s="898"/>
      <c r="AR1" s="898"/>
      <c r="AS1" s="898"/>
      <c r="AT1" s="898"/>
      <c r="AU1" s="986" t="s">
        <v>0</v>
      </c>
      <c r="AV1" s="986"/>
      <c r="AW1" s="986"/>
      <c r="AX1" s="986"/>
      <c r="AY1" s="986"/>
      <c r="AZ1" s="986"/>
      <c r="BA1" s="986"/>
      <c r="BB1" s="987" t="s">
        <v>0</v>
      </c>
      <c r="BC1" s="987"/>
      <c r="BD1" s="987"/>
      <c r="BE1" s="987"/>
      <c r="BF1" s="987"/>
      <c r="BG1" s="987"/>
      <c r="BH1" s="987"/>
      <c r="BI1" s="988" t="s">
        <v>0</v>
      </c>
      <c r="BJ1" s="988"/>
      <c r="BK1" s="988"/>
      <c r="BL1" s="988"/>
      <c r="BM1" s="988"/>
      <c r="BN1" s="988"/>
      <c r="BO1" s="988"/>
    </row>
    <row r="2" spans="1:67" ht="15.75">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896"/>
      <c r="AA2" s="896"/>
      <c r="AB2" s="896"/>
      <c r="AC2" s="896"/>
      <c r="AD2" s="896"/>
      <c r="AE2" s="896"/>
      <c r="AF2" s="896"/>
      <c r="AG2" s="897"/>
      <c r="AH2" s="897"/>
      <c r="AI2" s="897"/>
      <c r="AJ2" s="897"/>
      <c r="AK2" s="897"/>
      <c r="AL2" s="897"/>
      <c r="AM2" s="897"/>
      <c r="AN2" s="898"/>
      <c r="AO2" s="898"/>
      <c r="AP2" s="898"/>
      <c r="AQ2" s="898"/>
      <c r="AR2" s="898"/>
      <c r="AS2" s="898"/>
      <c r="AT2" s="898"/>
      <c r="AU2" s="986"/>
      <c r="AV2" s="986"/>
      <c r="AW2" s="986"/>
      <c r="AX2" s="986"/>
      <c r="AY2" s="986"/>
      <c r="AZ2" s="986"/>
      <c r="BA2" s="986"/>
      <c r="BB2" s="987"/>
      <c r="BC2" s="987"/>
      <c r="BD2" s="987"/>
      <c r="BE2" s="987"/>
      <c r="BF2" s="987"/>
      <c r="BG2" s="987"/>
      <c r="BH2" s="987"/>
      <c r="BI2" s="988"/>
      <c r="BJ2" s="988"/>
      <c r="BK2" s="988"/>
      <c r="BL2" s="988"/>
      <c r="BM2" s="988"/>
      <c r="BN2" s="988"/>
      <c r="BO2" s="988"/>
    </row>
    <row r="3" spans="1:67" ht="15.75">
      <c r="A3" s="1032" t="s">
        <v>1389</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899" t="s">
        <v>1311</v>
      </c>
      <c r="AA3" s="899"/>
      <c r="AB3" s="899"/>
      <c r="AC3" s="899"/>
      <c r="AD3" s="899"/>
      <c r="AE3" s="899"/>
      <c r="AF3" s="899"/>
      <c r="AG3" s="900" t="s">
        <v>1320</v>
      </c>
      <c r="AH3" s="900"/>
      <c r="AI3" s="900"/>
      <c r="AJ3" s="900"/>
      <c r="AK3" s="900"/>
      <c r="AL3" s="900"/>
      <c r="AM3" s="900"/>
      <c r="AN3" s="901" t="s">
        <v>1321</v>
      </c>
      <c r="AO3" s="901"/>
      <c r="AP3" s="901"/>
      <c r="AQ3" s="901"/>
      <c r="AR3" s="901"/>
      <c r="AS3" s="901"/>
      <c r="AT3" s="901"/>
      <c r="AU3" s="989" t="s">
        <v>1322</v>
      </c>
      <c r="AV3" s="989"/>
      <c r="AW3" s="989"/>
      <c r="AX3" s="989"/>
      <c r="AY3" s="989"/>
      <c r="AZ3" s="989"/>
      <c r="BA3" s="989"/>
      <c r="BB3" s="990" t="s">
        <v>1323</v>
      </c>
      <c r="BC3" s="990"/>
      <c r="BD3" s="990"/>
      <c r="BE3" s="990"/>
      <c r="BF3" s="990"/>
      <c r="BG3" s="990"/>
      <c r="BH3" s="990"/>
      <c r="BI3" s="991" t="s">
        <v>1324</v>
      </c>
      <c r="BJ3" s="991"/>
      <c r="BK3" s="991"/>
      <c r="BL3" s="991"/>
      <c r="BM3" s="991"/>
      <c r="BN3" s="991"/>
      <c r="BO3" s="991"/>
    </row>
    <row r="4" spans="1:67" ht="15.75">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899"/>
      <c r="AA4" s="899"/>
      <c r="AB4" s="899"/>
      <c r="AC4" s="899"/>
      <c r="AD4" s="899"/>
      <c r="AE4" s="899"/>
      <c r="AF4" s="899"/>
      <c r="AG4" s="900"/>
      <c r="AH4" s="900"/>
      <c r="AI4" s="900"/>
      <c r="AJ4" s="900"/>
      <c r="AK4" s="900"/>
      <c r="AL4" s="900"/>
      <c r="AM4" s="900"/>
      <c r="AN4" s="901"/>
      <c r="AO4" s="901"/>
      <c r="AP4" s="901"/>
      <c r="AQ4" s="901"/>
      <c r="AR4" s="901"/>
      <c r="AS4" s="901"/>
      <c r="AT4" s="901"/>
      <c r="AU4" s="989"/>
      <c r="AV4" s="989"/>
      <c r="AW4" s="989"/>
      <c r="AX4" s="989"/>
      <c r="AY4" s="989"/>
      <c r="AZ4" s="989"/>
      <c r="BA4" s="989"/>
      <c r="BB4" s="990"/>
      <c r="BC4" s="990"/>
      <c r="BD4" s="990"/>
      <c r="BE4" s="990"/>
      <c r="BF4" s="990"/>
      <c r="BG4" s="990"/>
      <c r="BH4" s="990"/>
      <c r="BI4" s="991"/>
      <c r="BJ4" s="991"/>
      <c r="BK4" s="991"/>
      <c r="BL4" s="991"/>
      <c r="BM4" s="991"/>
      <c r="BN4" s="991"/>
      <c r="BO4" s="991"/>
    </row>
    <row r="5" spans="1:67" ht="15.75">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899"/>
      <c r="AA5" s="899"/>
      <c r="AB5" s="899"/>
      <c r="AC5" s="899"/>
      <c r="AD5" s="899"/>
      <c r="AE5" s="899"/>
      <c r="AF5" s="899"/>
      <c r="AG5" s="900"/>
      <c r="AH5" s="900"/>
      <c r="AI5" s="900"/>
      <c r="AJ5" s="900"/>
      <c r="AK5" s="900"/>
      <c r="AL5" s="900"/>
      <c r="AM5" s="900"/>
      <c r="AN5" s="901"/>
      <c r="AO5" s="901"/>
      <c r="AP5" s="901"/>
      <c r="AQ5" s="901"/>
      <c r="AR5" s="901"/>
      <c r="AS5" s="901"/>
      <c r="AT5" s="901"/>
      <c r="AU5" s="989"/>
      <c r="AV5" s="989"/>
      <c r="AW5" s="989"/>
      <c r="AX5" s="989"/>
      <c r="AY5" s="989"/>
      <c r="AZ5" s="989"/>
      <c r="BA5" s="989"/>
      <c r="BB5" s="990"/>
      <c r="BC5" s="990"/>
      <c r="BD5" s="990"/>
      <c r="BE5" s="990"/>
      <c r="BF5" s="990"/>
      <c r="BG5" s="990"/>
      <c r="BH5" s="990"/>
      <c r="BI5" s="991"/>
      <c r="BJ5" s="991"/>
      <c r="BK5" s="991"/>
      <c r="BL5" s="991"/>
      <c r="BM5" s="991"/>
      <c r="BN5" s="991"/>
      <c r="BO5" s="991"/>
    </row>
    <row r="6" spans="1:67" ht="15.75" thickBot="1">
      <c r="A6" s="9"/>
      <c r="B6" s="9"/>
      <c r="C6" s="9"/>
      <c r="D6" s="9"/>
      <c r="E6" s="9"/>
      <c r="F6" s="47"/>
      <c r="G6" s="9"/>
      <c r="H6" s="9"/>
      <c r="I6" s="41"/>
      <c r="J6" s="9"/>
      <c r="K6" s="42"/>
      <c r="L6" s="42"/>
      <c r="M6" s="9"/>
      <c r="N6" s="9"/>
      <c r="O6" s="9"/>
      <c r="P6" s="9"/>
      <c r="Q6" s="9"/>
      <c r="R6" s="9"/>
      <c r="S6" s="9"/>
      <c r="T6" s="9"/>
      <c r="U6" s="9"/>
      <c r="V6" s="9"/>
      <c r="W6" s="9"/>
      <c r="X6" s="9"/>
      <c r="Y6" s="9"/>
      <c r="Z6" s="9"/>
      <c r="AA6" s="9"/>
      <c r="AB6" s="303"/>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ht="21" thickBot="1">
      <c r="A7" s="1096" t="s">
        <v>213</v>
      </c>
      <c r="B7" s="1097"/>
      <c r="C7" s="1098"/>
      <c r="D7" s="980" t="s">
        <v>787</v>
      </c>
      <c r="E7" s="981"/>
      <c r="F7" s="981"/>
      <c r="G7" s="981"/>
      <c r="H7" s="981"/>
      <c r="I7" s="981"/>
      <c r="J7" s="981"/>
      <c r="K7" s="981"/>
      <c r="L7" s="981"/>
      <c r="M7" s="981"/>
      <c r="N7" s="981"/>
      <c r="O7" s="981"/>
      <c r="P7" s="981"/>
      <c r="Q7" s="981"/>
      <c r="R7" s="981"/>
      <c r="S7" s="981"/>
      <c r="T7" s="981"/>
      <c r="U7" s="981"/>
      <c r="V7" s="981"/>
      <c r="W7" s="981"/>
      <c r="X7" s="981"/>
      <c r="Y7" s="981"/>
      <c r="Z7" s="980" t="s">
        <v>787</v>
      </c>
      <c r="AA7" s="981"/>
      <c r="AB7" s="981"/>
      <c r="AC7" s="981"/>
      <c r="AD7" s="981"/>
      <c r="AE7" s="981"/>
      <c r="AF7" s="981"/>
      <c r="AG7" s="980" t="s">
        <v>787</v>
      </c>
      <c r="AH7" s="981"/>
      <c r="AI7" s="981"/>
      <c r="AJ7" s="981"/>
      <c r="AK7" s="981"/>
      <c r="AL7" s="981"/>
      <c r="AM7" s="981"/>
      <c r="AN7" s="980" t="s">
        <v>787</v>
      </c>
      <c r="AO7" s="981"/>
      <c r="AP7" s="981"/>
      <c r="AQ7" s="981"/>
      <c r="AR7" s="981"/>
      <c r="AS7" s="981"/>
      <c r="AT7" s="981"/>
      <c r="AU7" s="980" t="s">
        <v>787</v>
      </c>
      <c r="AV7" s="981"/>
      <c r="AW7" s="981"/>
      <c r="AX7" s="981"/>
      <c r="AY7" s="981"/>
      <c r="AZ7" s="981"/>
      <c r="BA7" s="981"/>
      <c r="BB7" s="980" t="s">
        <v>787</v>
      </c>
      <c r="BC7" s="981"/>
      <c r="BD7" s="981"/>
      <c r="BE7" s="981"/>
      <c r="BF7" s="981"/>
      <c r="BG7" s="981"/>
      <c r="BH7" s="981"/>
      <c r="BI7" s="980" t="s">
        <v>787</v>
      </c>
      <c r="BJ7" s="981"/>
      <c r="BK7" s="981"/>
      <c r="BL7" s="981"/>
      <c r="BM7" s="981"/>
      <c r="BN7" s="981"/>
      <c r="BO7" s="981"/>
    </row>
    <row r="8" spans="1:67" ht="15.75" thickBot="1">
      <c r="A8" s="9"/>
      <c r="B8" s="9"/>
      <c r="C8" s="9"/>
      <c r="D8" s="9"/>
      <c r="E8" s="9"/>
      <c r="F8" s="47"/>
      <c r="G8" s="9"/>
      <c r="H8" s="9"/>
      <c r="I8" s="41"/>
      <c r="J8" s="9"/>
      <c r="K8" s="42"/>
      <c r="L8" s="42"/>
      <c r="M8" s="9"/>
      <c r="N8" s="9"/>
      <c r="O8" s="9"/>
      <c r="P8" s="9"/>
      <c r="Q8" s="9"/>
      <c r="R8" s="9"/>
      <c r="S8" s="9"/>
      <c r="T8" s="9"/>
      <c r="U8" s="9"/>
      <c r="V8" s="9"/>
      <c r="W8" s="9"/>
      <c r="X8" s="9"/>
      <c r="Y8" s="9"/>
      <c r="Z8" s="9"/>
      <c r="AA8" s="9"/>
      <c r="AB8" s="303"/>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row>
    <row r="9" spans="1:67" ht="21" thickBot="1">
      <c r="A9" s="1040" t="s">
        <v>306</v>
      </c>
      <c r="B9" s="1041"/>
      <c r="C9" s="1042"/>
      <c r="D9" s="983" t="s">
        <v>307</v>
      </c>
      <c r="E9" s="984"/>
      <c r="F9" s="984"/>
      <c r="G9" s="984"/>
      <c r="H9" s="984"/>
      <c r="I9" s="984"/>
      <c r="J9" s="984"/>
      <c r="K9" s="984"/>
      <c r="L9" s="984"/>
      <c r="M9" s="984"/>
      <c r="N9" s="984"/>
      <c r="O9" s="984"/>
      <c r="P9" s="984"/>
      <c r="Q9" s="984"/>
      <c r="R9" s="984"/>
      <c r="S9" s="984"/>
      <c r="T9" s="984"/>
      <c r="U9" s="984"/>
      <c r="V9" s="984"/>
      <c r="W9" s="984"/>
      <c r="X9" s="984"/>
      <c r="Y9" s="984"/>
      <c r="Z9" s="983" t="s">
        <v>307</v>
      </c>
      <c r="AA9" s="984"/>
      <c r="AB9" s="984"/>
      <c r="AC9" s="984"/>
      <c r="AD9" s="984"/>
      <c r="AE9" s="984"/>
      <c r="AF9" s="984"/>
      <c r="AG9" s="983" t="s">
        <v>307</v>
      </c>
      <c r="AH9" s="984"/>
      <c r="AI9" s="984"/>
      <c r="AJ9" s="984"/>
      <c r="AK9" s="984"/>
      <c r="AL9" s="984"/>
      <c r="AM9" s="984"/>
      <c r="AN9" s="983" t="s">
        <v>307</v>
      </c>
      <c r="AO9" s="984"/>
      <c r="AP9" s="984"/>
      <c r="AQ9" s="984"/>
      <c r="AR9" s="984"/>
      <c r="AS9" s="984"/>
      <c r="AT9" s="984"/>
      <c r="AU9" s="983" t="s">
        <v>307</v>
      </c>
      <c r="AV9" s="984"/>
      <c r="AW9" s="984"/>
      <c r="AX9" s="984"/>
      <c r="AY9" s="984"/>
      <c r="AZ9" s="984"/>
      <c r="BA9" s="984"/>
      <c r="BB9" s="983" t="s">
        <v>307</v>
      </c>
      <c r="BC9" s="984"/>
      <c r="BD9" s="984"/>
      <c r="BE9" s="984"/>
      <c r="BF9" s="984"/>
      <c r="BG9" s="984"/>
      <c r="BH9" s="984"/>
      <c r="BI9" s="983" t="s">
        <v>307</v>
      </c>
      <c r="BJ9" s="984"/>
      <c r="BK9" s="984"/>
      <c r="BL9" s="984"/>
      <c r="BM9" s="984"/>
      <c r="BN9" s="984"/>
      <c r="BO9" s="984"/>
    </row>
    <row r="10" spans="1:67" ht="15.75" thickBot="1">
      <c r="A10" s="9"/>
      <c r="B10" s="9"/>
      <c r="C10" s="9"/>
      <c r="D10" s="9"/>
      <c r="E10" s="9"/>
      <c r="F10" s="47"/>
      <c r="G10" s="9"/>
      <c r="H10" s="9"/>
      <c r="I10" s="41"/>
      <c r="J10" s="9"/>
      <c r="K10" s="9"/>
      <c r="L10" s="9"/>
      <c r="M10" s="9"/>
      <c r="N10" s="9"/>
      <c r="O10" s="9"/>
      <c r="P10" s="9"/>
      <c r="Q10" s="9"/>
      <c r="R10" s="9"/>
      <c r="S10" s="9"/>
      <c r="T10" s="9"/>
      <c r="U10" s="9"/>
      <c r="V10" s="9"/>
      <c r="W10" s="9"/>
      <c r="X10" s="9"/>
      <c r="Y10" s="9"/>
      <c r="Z10" s="9"/>
      <c r="AA10" s="9"/>
      <c r="AB10" s="303"/>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row>
    <row r="11" spans="1:67" ht="27.75" thickBot="1">
      <c r="A11" s="86" t="s">
        <v>2</v>
      </c>
      <c r="B11" s="86" t="s">
        <v>410</v>
      </c>
      <c r="C11" s="86" t="s">
        <v>182</v>
      </c>
      <c r="D11" s="86" t="s">
        <v>183</v>
      </c>
      <c r="E11" s="86" t="s">
        <v>8</v>
      </c>
      <c r="F11" s="135" t="s">
        <v>9</v>
      </c>
      <c r="G11" s="86" t="s">
        <v>10</v>
      </c>
      <c r="H11" s="86" t="s">
        <v>11</v>
      </c>
      <c r="I11" s="136" t="s">
        <v>12</v>
      </c>
      <c r="J11" s="86" t="s">
        <v>185</v>
      </c>
      <c r="K11" s="86" t="s">
        <v>217</v>
      </c>
      <c r="L11" s="86" t="s">
        <v>13</v>
      </c>
      <c r="M11" s="86" t="s">
        <v>169</v>
      </c>
      <c r="N11" s="86" t="s">
        <v>170</v>
      </c>
      <c r="O11" s="86" t="s">
        <v>171</v>
      </c>
      <c r="P11" s="86" t="s">
        <v>172</v>
      </c>
      <c r="Q11" s="86" t="s">
        <v>173</v>
      </c>
      <c r="R11" s="86" t="s">
        <v>174</v>
      </c>
      <c r="S11" s="86" t="s">
        <v>180</v>
      </c>
      <c r="T11" s="86" t="s">
        <v>175</v>
      </c>
      <c r="U11" s="86" t="s">
        <v>176</v>
      </c>
      <c r="V11" s="86" t="s">
        <v>177</v>
      </c>
      <c r="W11" s="86" t="s">
        <v>178</v>
      </c>
      <c r="X11" s="86" t="s">
        <v>179</v>
      </c>
      <c r="Y11" s="86" t="s">
        <v>218</v>
      </c>
      <c r="Z11" s="88" t="s">
        <v>1309</v>
      </c>
      <c r="AA11" s="88" t="s">
        <v>1310</v>
      </c>
      <c r="AB11" s="304" t="s">
        <v>481</v>
      </c>
      <c r="AC11" s="88" t="s">
        <v>1405</v>
      </c>
      <c r="AD11" s="88" t="s">
        <v>1407</v>
      </c>
      <c r="AE11" s="88" t="s">
        <v>482</v>
      </c>
      <c r="AF11" s="88" t="s">
        <v>483</v>
      </c>
      <c r="AG11" s="89" t="s">
        <v>1312</v>
      </c>
      <c r="AH11" s="89" t="s">
        <v>1313</v>
      </c>
      <c r="AI11" s="89" t="s">
        <v>481</v>
      </c>
      <c r="AJ11" s="89" t="s">
        <v>1405</v>
      </c>
      <c r="AK11" s="89" t="s">
        <v>1407</v>
      </c>
      <c r="AL11" s="89" t="s">
        <v>482</v>
      </c>
      <c r="AM11" s="89" t="s">
        <v>483</v>
      </c>
      <c r="AN11" s="90" t="s">
        <v>1314</v>
      </c>
      <c r="AO11" s="90" t="s">
        <v>1315</v>
      </c>
      <c r="AP11" s="90" t="s">
        <v>481</v>
      </c>
      <c r="AQ11" s="90" t="s">
        <v>1405</v>
      </c>
      <c r="AR11" s="90" t="s">
        <v>1407</v>
      </c>
      <c r="AS11" s="90" t="s">
        <v>482</v>
      </c>
      <c r="AT11" s="90" t="s">
        <v>483</v>
      </c>
      <c r="AU11" s="91" t="s">
        <v>1316</v>
      </c>
      <c r="AV11" s="91" t="s">
        <v>1317</v>
      </c>
      <c r="AW11" s="91" t="s">
        <v>481</v>
      </c>
      <c r="AX11" s="91" t="s">
        <v>1405</v>
      </c>
      <c r="AY11" s="91" t="s">
        <v>1407</v>
      </c>
      <c r="AZ11" s="91" t="s">
        <v>482</v>
      </c>
      <c r="BA11" s="91" t="s">
        <v>483</v>
      </c>
      <c r="BB11" s="92" t="s">
        <v>1319</v>
      </c>
      <c r="BC11" s="92" t="s">
        <v>1318</v>
      </c>
      <c r="BD11" s="92" t="s">
        <v>481</v>
      </c>
      <c r="BE11" s="92" t="s">
        <v>1405</v>
      </c>
      <c r="BF11" s="92" t="s">
        <v>1407</v>
      </c>
      <c r="BG11" s="92" t="s">
        <v>482</v>
      </c>
      <c r="BH11" s="92" t="s">
        <v>483</v>
      </c>
      <c r="BI11" s="93" t="s">
        <v>1307</v>
      </c>
      <c r="BJ11" s="93" t="s">
        <v>1308</v>
      </c>
      <c r="BK11" s="93" t="s">
        <v>481</v>
      </c>
      <c r="BL11" s="93" t="s">
        <v>1405</v>
      </c>
      <c r="BM11" s="93" t="s">
        <v>1407</v>
      </c>
      <c r="BN11" s="93" t="s">
        <v>482</v>
      </c>
      <c r="BO11" s="93" t="s">
        <v>483</v>
      </c>
    </row>
    <row r="12" spans="1:67" ht="49.5" thickBot="1">
      <c r="A12" s="1014">
        <v>1</v>
      </c>
      <c r="B12" s="1014" t="s">
        <v>788</v>
      </c>
      <c r="C12" s="1014" t="s">
        <v>789</v>
      </c>
      <c r="D12" s="297" t="s">
        <v>1767</v>
      </c>
      <c r="E12" s="297" t="s">
        <v>859</v>
      </c>
      <c r="F12" s="297">
        <v>12</v>
      </c>
      <c r="G12" s="296" t="s">
        <v>860</v>
      </c>
      <c r="H12" s="297" t="s">
        <v>1768</v>
      </c>
      <c r="I12" s="297"/>
      <c r="J12" s="296" t="s">
        <v>391</v>
      </c>
      <c r="K12" s="244">
        <v>41646</v>
      </c>
      <c r="L12" s="140">
        <v>42004</v>
      </c>
      <c r="M12" s="297">
        <v>1</v>
      </c>
      <c r="N12" s="297">
        <v>1</v>
      </c>
      <c r="O12" s="297">
        <v>1</v>
      </c>
      <c r="P12" s="297">
        <v>1</v>
      </c>
      <c r="Q12" s="297">
        <v>1</v>
      </c>
      <c r="R12" s="297">
        <v>1</v>
      </c>
      <c r="S12" s="297">
        <v>1</v>
      </c>
      <c r="T12" s="297">
        <v>1</v>
      </c>
      <c r="U12" s="297">
        <v>1</v>
      </c>
      <c r="V12" s="297">
        <v>1</v>
      </c>
      <c r="W12" s="297">
        <v>1</v>
      </c>
      <c r="X12" s="297">
        <v>1</v>
      </c>
      <c r="Y12" s="296">
        <f>SUM(M12:X12)</f>
        <v>12</v>
      </c>
      <c r="Z12" s="299">
        <f>+M12+N12</f>
        <v>2</v>
      </c>
      <c r="AA12" s="299">
        <v>2</v>
      </c>
      <c r="AB12" s="305">
        <f>+AA12/Z12</f>
        <v>1</v>
      </c>
      <c r="AC12" s="299" t="s">
        <v>1409</v>
      </c>
      <c r="AD12" s="299" t="s">
        <v>1409</v>
      </c>
      <c r="AE12" s="299" t="s">
        <v>1442</v>
      </c>
      <c r="AF12" s="299"/>
      <c r="AG12" s="300">
        <v>4</v>
      </c>
      <c r="AH12" s="300">
        <v>4</v>
      </c>
      <c r="AI12" s="494">
        <f>+AH12/AG12</f>
        <v>1</v>
      </c>
      <c r="AJ12" s="300" t="s">
        <v>1409</v>
      </c>
      <c r="AK12" s="300" t="s">
        <v>1409</v>
      </c>
      <c r="AL12" s="300" t="s">
        <v>1442</v>
      </c>
      <c r="AM12" s="300"/>
      <c r="AN12" s="301"/>
      <c r="AO12" s="301"/>
      <c r="AP12" s="301"/>
      <c r="AQ12" s="301"/>
      <c r="AR12" s="301"/>
      <c r="AS12" s="301"/>
      <c r="AT12" s="301"/>
      <c r="AU12" s="91"/>
      <c r="AV12" s="91"/>
      <c r="AW12" s="91"/>
      <c r="AX12" s="91"/>
      <c r="AY12" s="91"/>
      <c r="AZ12" s="91"/>
      <c r="BA12" s="91"/>
      <c r="BB12" s="92"/>
      <c r="BC12" s="92"/>
      <c r="BD12" s="92"/>
      <c r="BE12" s="92"/>
      <c r="BF12" s="92"/>
      <c r="BG12" s="92"/>
      <c r="BH12" s="92"/>
      <c r="BI12" s="93"/>
      <c r="BJ12" s="93"/>
      <c r="BK12" s="93"/>
      <c r="BL12" s="93"/>
      <c r="BM12" s="93"/>
      <c r="BN12" s="93"/>
      <c r="BO12" s="93"/>
    </row>
    <row r="13" spans="1:67" ht="59.25" thickBot="1">
      <c r="A13" s="1014"/>
      <c r="B13" s="1014"/>
      <c r="C13" s="1014"/>
      <c r="D13" s="297" t="s">
        <v>1769</v>
      </c>
      <c r="E13" s="297" t="s">
        <v>859</v>
      </c>
      <c r="F13" s="297">
        <v>12</v>
      </c>
      <c r="G13" s="296" t="s">
        <v>860</v>
      </c>
      <c r="H13" s="297" t="s">
        <v>1768</v>
      </c>
      <c r="I13" s="297"/>
      <c r="J13" s="296" t="s">
        <v>790</v>
      </c>
      <c r="K13" s="244">
        <v>41646</v>
      </c>
      <c r="L13" s="140">
        <v>42004</v>
      </c>
      <c r="M13" s="297">
        <v>1</v>
      </c>
      <c r="N13" s="297">
        <v>1</v>
      </c>
      <c r="O13" s="297">
        <v>1</v>
      </c>
      <c r="P13" s="297">
        <v>1</v>
      </c>
      <c r="Q13" s="297">
        <v>1</v>
      </c>
      <c r="R13" s="297">
        <v>1</v>
      </c>
      <c r="S13" s="297">
        <v>1</v>
      </c>
      <c r="T13" s="297">
        <v>1</v>
      </c>
      <c r="U13" s="297">
        <v>1</v>
      </c>
      <c r="V13" s="297">
        <v>1</v>
      </c>
      <c r="W13" s="297">
        <v>1</v>
      </c>
      <c r="X13" s="297">
        <v>1</v>
      </c>
      <c r="Y13" s="296">
        <f>SUM(M13:X13)</f>
        <v>12</v>
      </c>
      <c r="Z13" s="299">
        <f aca="true" t="shared" si="0" ref="Z13:Z24">+M13+N13</f>
        <v>2</v>
      </c>
      <c r="AA13" s="299">
        <v>2</v>
      </c>
      <c r="AB13" s="305">
        <f aca="true" t="shared" si="1" ref="AB13:AB24">+AA13/Z13</f>
        <v>1</v>
      </c>
      <c r="AC13" s="299" t="s">
        <v>1409</v>
      </c>
      <c r="AD13" s="299" t="s">
        <v>1409</v>
      </c>
      <c r="AE13" s="299" t="s">
        <v>1443</v>
      </c>
      <c r="AF13" s="299"/>
      <c r="AG13" s="300">
        <v>4</v>
      </c>
      <c r="AH13" s="300">
        <v>4</v>
      </c>
      <c r="AI13" s="494">
        <f>+AH13/AG13</f>
        <v>1</v>
      </c>
      <c r="AJ13" s="300" t="s">
        <v>1409</v>
      </c>
      <c r="AK13" s="300" t="s">
        <v>1409</v>
      </c>
      <c r="AL13" s="300" t="s">
        <v>1443</v>
      </c>
      <c r="AM13" s="300"/>
      <c r="AN13" s="301"/>
      <c r="AO13" s="301"/>
      <c r="AP13" s="301"/>
      <c r="AQ13" s="301"/>
      <c r="AR13" s="301"/>
      <c r="AS13" s="301"/>
      <c r="AT13" s="301"/>
      <c r="AU13" s="91"/>
      <c r="AV13" s="91"/>
      <c r="AW13" s="91"/>
      <c r="AX13" s="91"/>
      <c r="AY13" s="91"/>
      <c r="AZ13" s="91"/>
      <c r="BA13" s="91"/>
      <c r="BB13" s="92"/>
      <c r="BC13" s="92"/>
      <c r="BD13" s="92"/>
      <c r="BE13" s="92"/>
      <c r="BF13" s="92"/>
      <c r="BG13" s="92"/>
      <c r="BH13" s="92"/>
      <c r="BI13" s="93"/>
      <c r="BJ13" s="93"/>
      <c r="BK13" s="93"/>
      <c r="BL13" s="93"/>
      <c r="BM13" s="93"/>
      <c r="BN13" s="93"/>
      <c r="BO13" s="93"/>
    </row>
    <row r="14" spans="1:67" ht="54.75" thickBot="1">
      <c r="A14" s="1014"/>
      <c r="B14" s="1014"/>
      <c r="C14" s="1014"/>
      <c r="D14" s="297" t="s">
        <v>861</v>
      </c>
      <c r="E14" s="297" t="s">
        <v>862</v>
      </c>
      <c r="F14" s="297">
        <v>1</v>
      </c>
      <c r="G14" s="296" t="s">
        <v>863</v>
      </c>
      <c r="H14" s="297" t="s">
        <v>1770</v>
      </c>
      <c r="I14" s="297"/>
      <c r="J14" s="296" t="s">
        <v>864</v>
      </c>
      <c r="K14" s="244">
        <v>41646</v>
      </c>
      <c r="L14" s="140">
        <v>42004</v>
      </c>
      <c r="M14" s="297">
        <v>1</v>
      </c>
      <c r="N14" s="297"/>
      <c r="O14" s="297"/>
      <c r="P14" s="297">
        <v>1</v>
      </c>
      <c r="Q14" s="297"/>
      <c r="R14" s="297"/>
      <c r="S14" s="297">
        <v>1</v>
      </c>
      <c r="T14" s="297"/>
      <c r="U14" s="297"/>
      <c r="V14" s="297">
        <v>1</v>
      </c>
      <c r="W14" s="297"/>
      <c r="X14" s="297"/>
      <c r="Y14" s="296">
        <v>1</v>
      </c>
      <c r="Z14" s="299">
        <f t="shared" si="0"/>
        <v>1</v>
      </c>
      <c r="AA14" s="299">
        <v>1</v>
      </c>
      <c r="AB14" s="305">
        <f t="shared" si="1"/>
        <v>1</v>
      </c>
      <c r="AC14" s="299" t="s">
        <v>1409</v>
      </c>
      <c r="AD14" s="299" t="s">
        <v>1409</v>
      </c>
      <c r="AE14" s="299" t="s">
        <v>1771</v>
      </c>
      <c r="AF14" s="299"/>
      <c r="AG14" s="300">
        <v>2</v>
      </c>
      <c r="AH14" s="300">
        <v>2</v>
      </c>
      <c r="AI14" s="494">
        <f>+AH14/AG14</f>
        <v>1</v>
      </c>
      <c r="AJ14" s="300" t="s">
        <v>1409</v>
      </c>
      <c r="AK14" s="300" t="s">
        <v>1409</v>
      </c>
      <c r="AL14" s="300" t="s">
        <v>1771</v>
      </c>
      <c r="AM14" s="300"/>
      <c r="AN14" s="301"/>
      <c r="AO14" s="301"/>
      <c r="AP14" s="301"/>
      <c r="AQ14" s="301"/>
      <c r="AR14" s="301"/>
      <c r="AS14" s="301"/>
      <c r="AT14" s="301"/>
      <c r="AU14" s="91"/>
      <c r="AV14" s="91"/>
      <c r="AW14" s="91"/>
      <c r="AX14" s="91"/>
      <c r="AY14" s="91"/>
      <c r="AZ14" s="91"/>
      <c r="BA14" s="91"/>
      <c r="BB14" s="92"/>
      <c r="BC14" s="92"/>
      <c r="BD14" s="92"/>
      <c r="BE14" s="92"/>
      <c r="BF14" s="92"/>
      <c r="BG14" s="92"/>
      <c r="BH14" s="92"/>
      <c r="BI14" s="93"/>
      <c r="BJ14" s="93"/>
      <c r="BK14" s="93"/>
      <c r="BL14" s="93"/>
      <c r="BM14" s="93"/>
      <c r="BN14" s="93"/>
      <c r="BO14" s="93"/>
    </row>
    <row r="15" spans="1:67" ht="54.75" thickBot="1">
      <c r="A15" s="1014"/>
      <c r="B15" s="1014"/>
      <c r="C15" s="1014"/>
      <c r="D15" s="296" t="s">
        <v>1772</v>
      </c>
      <c r="E15" s="296" t="s">
        <v>659</v>
      </c>
      <c r="F15" s="148">
        <v>1</v>
      </c>
      <c r="G15" s="296" t="s">
        <v>791</v>
      </c>
      <c r="H15" s="297" t="s">
        <v>792</v>
      </c>
      <c r="I15" s="147"/>
      <c r="J15" s="296" t="s">
        <v>391</v>
      </c>
      <c r="K15" s="140">
        <v>41640</v>
      </c>
      <c r="L15" s="140">
        <v>42004</v>
      </c>
      <c r="M15" s="115">
        <v>1</v>
      </c>
      <c r="N15" s="115"/>
      <c r="O15" s="115"/>
      <c r="P15" s="115"/>
      <c r="Q15" s="115"/>
      <c r="R15" s="115"/>
      <c r="S15" s="115"/>
      <c r="T15" s="115"/>
      <c r="U15" s="115"/>
      <c r="V15" s="115"/>
      <c r="W15" s="296"/>
      <c r="X15" s="296"/>
      <c r="Y15" s="296">
        <f aca="true" t="shared" si="2" ref="Y15:Y24">SUM(M15:X15)</f>
        <v>1</v>
      </c>
      <c r="Z15" s="299">
        <f t="shared" si="0"/>
        <v>1</v>
      </c>
      <c r="AA15" s="299">
        <v>1</v>
      </c>
      <c r="AB15" s="305">
        <f t="shared" si="1"/>
        <v>1</v>
      </c>
      <c r="AC15" s="299" t="s">
        <v>1409</v>
      </c>
      <c r="AD15" s="299" t="s">
        <v>1409</v>
      </c>
      <c r="AE15" s="299" t="s">
        <v>1773</v>
      </c>
      <c r="AF15" s="299"/>
      <c r="AG15" s="300"/>
      <c r="AH15" s="300"/>
      <c r="AI15" s="494"/>
      <c r="AJ15" s="300"/>
      <c r="AK15" s="300"/>
      <c r="AL15" s="300"/>
      <c r="AM15" s="300"/>
      <c r="AN15" s="301"/>
      <c r="AO15" s="301"/>
      <c r="AP15" s="301"/>
      <c r="AQ15" s="301"/>
      <c r="AR15" s="301"/>
      <c r="AS15" s="301"/>
      <c r="AT15" s="301"/>
      <c r="AU15" s="91"/>
      <c r="AV15" s="91"/>
      <c r="AW15" s="91"/>
      <c r="AX15" s="91"/>
      <c r="AY15" s="91"/>
      <c r="AZ15" s="91"/>
      <c r="BA15" s="91"/>
      <c r="BB15" s="92"/>
      <c r="BC15" s="92"/>
      <c r="BD15" s="92"/>
      <c r="BE15" s="92"/>
      <c r="BF15" s="92"/>
      <c r="BG15" s="92"/>
      <c r="BH15" s="92"/>
      <c r="BI15" s="93"/>
      <c r="BJ15" s="93"/>
      <c r="BK15" s="93"/>
      <c r="BL15" s="93"/>
      <c r="BM15" s="93"/>
      <c r="BN15" s="93"/>
      <c r="BO15" s="93"/>
    </row>
    <row r="16" spans="1:67" ht="63.75" thickBot="1">
      <c r="A16" s="1014"/>
      <c r="B16" s="1014"/>
      <c r="C16" s="1014"/>
      <c r="D16" s="296" t="s">
        <v>1774</v>
      </c>
      <c r="E16" s="296" t="s">
        <v>865</v>
      </c>
      <c r="F16" s="148">
        <v>12</v>
      </c>
      <c r="G16" s="296" t="s">
        <v>866</v>
      </c>
      <c r="H16" s="297" t="s">
        <v>1775</v>
      </c>
      <c r="I16" s="147"/>
      <c r="J16" s="296" t="s">
        <v>391</v>
      </c>
      <c r="K16" s="140">
        <v>41640</v>
      </c>
      <c r="L16" s="210">
        <v>42004</v>
      </c>
      <c r="M16" s="115">
        <v>1</v>
      </c>
      <c r="N16" s="115">
        <v>1</v>
      </c>
      <c r="O16" s="115">
        <v>1</v>
      </c>
      <c r="P16" s="115">
        <v>1</v>
      </c>
      <c r="Q16" s="115">
        <v>1</v>
      </c>
      <c r="R16" s="115">
        <v>1</v>
      </c>
      <c r="S16" s="115">
        <v>1</v>
      </c>
      <c r="T16" s="115">
        <v>1</v>
      </c>
      <c r="U16" s="115">
        <v>1</v>
      </c>
      <c r="V16" s="115">
        <v>1</v>
      </c>
      <c r="W16" s="115">
        <v>1</v>
      </c>
      <c r="X16" s="115">
        <v>1</v>
      </c>
      <c r="Y16" s="115">
        <f t="shared" si="2"/>
        <v>12</v>
      </c>
      <c r="Z16" s="299">
        <f t="shared" si="0"/>
        <v>2</v>
      </c>
      <c r="AA16" s="299">
        <v>2</v>
      </c>
      <c r="AB16" s="305">
        <f t="shared" si="1"/>
        <v>1</v>
      </c>
      <c r="AC16" s="299" t="s">
        <v>1409</v>
      </c>
      <c r="AD16" s="299" t="s">
        <v>1409</v>
      </c>
      <c r="AE16" s="299" t="s">
        <v>1444</v>
      </c>
      <c r="AF16" s="299"/>
      <c r="AG16" s="300">
        <v>4</v>
      </c>
      <c r="AH16" s="300">
        <v>4</v>
      </c>
      <c r="AI16" s="494">
        <f>+AH16/AG16</f>
        <v>1</v>
      </c>
      <c r="AJ16" s="300" t="s">
        <v>1409</v>
      </c>
      <c r="AK16" s="300" t="s">
        <v>1409</v>
      </c>
      <c r="AL16" s="300" t="s">
        <v>1444</v>
      </c>
      <c r="AM16" s="300"/>
      <c r="AN16" s="301"/>
      <c r="AO16" s="301"/>
      <c r="AP16" s="301"/>
      <c r="AQ16" s="301"/>
      <c r="AR16" s="301"/>
      <c r="AS16" s="301"/>
      <c r="AT16" s="301"/>
      <c r="AU16" s="91"/>
      <c r="AV16" s="91"/>
      <c r="AW16" s="91"/>
      <c r="AX16" s="91"/>
      <c r="AY16" s="91"/>
      <c r="AZ16" s="91"/>
      <c r="BA16" s="91"/>
      <c r="BB16" s="92"/>
      <c r="BC16" s="92"/>
      <c r="BD16" s="92"/>
      <c r="BE16" s="92"/>
      <c r="BF16" s="92"/>
      <c r="BG16" s="92"/>
      <c r="BH16" s="92"/>
      <c r="BI16" s="93"/>
      <c r="BJ16" s="93"/>
      <c r="BK16" s="93"/>
      <c r="BL16" s="93"/>
      <c r="BM16" s="93"/>
      <c r="BN16" s="93"/>
      <c r="BO16" s="93"/>
    </row>
    <row r="17" spans="1:67" ht="45.75" thickBot="1">
      <c r="A17" s="1014"/>
      <c r="B17" s="1014"/>
      <c r="C17" s="1014"/>
      <c r="D17" s="296" t="s">
        <v>1776</v>
      </c>
      <c r="E17" s="296" t="s">
        <v>793</v>
      </c>
      <c r="F17" s="148" t="s">
        <v>794</v>
      </c>
      <c r="G17" s="296" t="s">
        <v>867</v>
      </c>
      <c r="H17" s="297" t="s">
        <v>1775</v>
      </c>
      <c r="I17" s="147"/>
      <c r="J17" s="296" t="s">
        <v>391</v>
      </c>
      <c r="K17" s="140">
        <v>41640</v>
      </c>
      <c r="L17" s="210">
        <v>42004</v>
      </c>
      <c r="M17" s="1095" t="s">
        <v>794</v>
      </c>
      <c r="N17" s="1095"/>
      <c r="O17" s="1095"/>
      <c r="P17" s="1095"/>
      <c r="Q17" s="1095"/>
      <c r="R17" s="1095"/>
      <c r="S17" s="1095"/>
      <c r="T17" s="1095"/>
      <c r="U17" s="1095"/>
      <c r="V17" s="1095"/>
      <c r="W17" s="1095"/>
      <c r="X17" s="1095"/>
      <c r="Y17" s="115">
        <f t="shared" si="2"/>
        <v>0</v>
      </c>
      <c r="Z17" s="299"/>
      <c r="AA17" s="299"/>
      <c r="AB17" s="305">
        <v>1</v>
      </c>
      <c r="AC17" s="299" t="s">
        <v>1409</v>
      </c>
      <c r="AD17" s="299" t="s">
        <v>1409</v>
      </c>
      <c r="AE17" s="299" t="s">
        <v>1777</v>
      </c>
      <c r="AF17" s="299"/>
      <c r="AG17" s="300"/>
      <c r="AH17" s="300"/>
      <c r="AI17" s="494">
        <v>1</v>
      </c>
      <c r="AJ17" s="300" t="s">
        <v>1409</v>
      </c>
      <c r="AK17" s="300" t="s">
        <v>1409</v>
      </c>
      <c r="AL17" s="300" t="s">
        <v>1777</v>
      </c>
      <c r="AM17" s="300"/>
      <c r="AN17" s="301"/>
      <c r="AO17" s="301"/>
      <c r="AP17" s="301"/>
      <c r="AQ17" s="301"/>
      <c r="AR17" s="301"/>
      <c r="AS17" s="301"/>
      <c r="AT17" s="301"/>
      <c r="AU17" s="91"/>
      <c r="AV17" s="91"/>
      <c r="AW17" s="91"/>
      <c r="AX17" s="91"/>
      <c r="AY17" s="91"/>
      <c r="AZ17" s="91"/>
      <c r="BA17" s="91"/>
      <c r="BB17" s="92"/>
      <c r="BC17" s="92"/>
      <c r="BD17" s="92"/>
      <c r="BE17" s="92"/>
      <c r="BF17" s="92"/>
      <c r="BG17" s="92"/>
      <c r="BH17" s="92"/>
      <c r="BI17" s="93"/>
      <c r="BJ17" s="93"/>
      <c r="BK17" s="93"/>
      <c r="BL17" s="93"/>
      <c r="BM17" s="93"/>
      <c r="BN17" s="93"/>
      <c r="BO17" s="93"/>
    </row>
    <row r="18" spans="1:67" ht="63.75" thickBot="1">
      <c r="A18" s="1014"/>
      <c r="B18" s="1014"/>
      <c r="C18" s="1014"/>
      <c r="D18" s="296" t="s">
        <v>1778</v>
      </c>
      <c r="E18" s="296" t="s">
        <v>868</v>
      </c>
      <c r="F18" s="148" t="s">
        <v>794</v>
      </c>
      <c r="G18" s="296" t="s">
        <v>869</v>
      </c>
      <c r="H18" s="297" t="s">
        <v>1779</v>
      </c>
      <c r="I18" s="147"/>
      <c r="J18" s="296" t="s">
        <v>391</v>
      </c>
      <c r="K18" s="140">
        <v>41640</v>
      </c>
      <c r="L18" s="210">
        <v>42004</v>
      </c>
      <c r="M18" s="1095" t="s">
        <v>794</v>
      </c>
      <c r="N18" s="1095"/>
      <c r="O18" s="1095"/>
      <c r="P18" s="1095"/>
      <c r="Q18" s="1095"/>
      <c r="R18" s="1095"/>
      <c r="S18" s="1095"/>
      <c r="T18" s="1095"/>
      <c r="U18" s="1095"/>
      <c r="V18" s="1095"/>
      <c r="W18" s="1095"/>
      <c r="X18" s="1095"/>
      <c r="Y18" s="115">
        <f t="shared" si="2"/>
        <v>0</v>
      </c>
      <c r="Z18" s="299"/>
      <c r="AA18" s="299"/>
      <c r="AB18" s="305">
        <v>1</v>
      </c>
      <c r="AC18" s="299" t="s">
        <v>1409</v>
      </c>
      <c r="AD18" s="299" t="s">
        <v>1409</v>
      </c>
      <c r="AE18" s="299" t="s">
        <v>1780</v>
      </c>
      <c r="AF18" s="299"/>
      <c r="AG18" s="300"/>
      <c r="AH18" s="300"/>
      <c r="AI18" s="494">
        <v>1</v>
      </c>
      <c r="AJ18" s="300" t="s">
        <v>1409</v>
      </c>
      <c r="AK18" s="300" t="s">
        <v>1409</v>
      </c>
      <c r="AL18" s="300" t="s">
        <v>1780</v>
      </c>
      <c r="AM18" s="300"/>
      <c r="AN18" s="301"/>
      <c r="AO18" s="301"/>
      <c r="AP18" s="301"/>
      <c r="AQ18" s="301"/>
      <c r="AR18" s="301"/>
      <c r="AS18" s="301"/>
      <c r="AT18" s="301"/>
      <c r="AU18" s="91"/>
      <c r="AV18" s="91"/>
      <c r="AW18" s="91"/>
      <c r="AX18" s="91"/>
      <c r="AY18" s="91"/>
      <c r="AZ18" s="91"/>
      <c r="BA18" s="91"/>
      <c r="BB18" s="92"/>
      <c r="BC18" s="92"/>
      <c r="BD18" s="92"/>
      <c r="BE18" s="92"/>
      <c r="BF18" s="92"/>
      <c r="BG18" s="92"/>
      <c r="BH18" s="92"/>
      <c r="BI18" s="93"/>
      <c r="BJ18" s="93"/>
      <c r="BK18" s="93"/>
      <c r="BL18" s="93"/>
      <c r="BM18" s="93"/>
      <c r="BN18" s="93"/>
      <c r="BO18" s="93"/>
    </row>
    <row r="19" spans="1:67" ht="45.75" thickBot="1">
      <c r="A19" s="1014"/>
      <c r="B19" s="1014"/>
      <c r="C19" s="1014"/>
      <c r="D19" s="296" t="s">
        <v>870</v>
      </c>
      <c r="E19" s="296" t="s">
        <v>871</v>
      </c>
      <c r="F19" s="148" t="s">
        <v>794</v>
      </c>
      <c r="G19" s="296" t="s">
        <v>869</v>
      </c>
      <c r="H19" s="297" t="s">
        <v>1779</v>
      </c>
      <c r="I19" s="147"/>
      <c r="J19" s="296" t="s">
        <v>391</v>
      </c>
      <c r="K19" s="140">
        <v>41640</v>
      </c>
      <c r="L19" s="210">
        <v>42004</v>
      </c>
      <c r="M19" s="1095" t="s">
        <v>794</v>
      </c>
      <c r="N19" s="1095"/>
      <c r="O19" s="1095"/>
      <c r="P19" s="1095"/>
      <c r="Q19" s="1095"/>
      <c r="R19" s="1095"/>
      <c r="S19" s="1095"/>
      <c r="T19" s="1095"/>
      <c r="U19" s="1095"/>
      <c r="V19" s="1095"/>
      <c r="W19" s="1095"/>
      <c r="X19" s="1095"/>
      <c r="Y19" s="115">
        <f>SUM(M19:X19)</f>
        <v>0</v>
      </c>
      <c r="Z19" s="299"/>
      <c r="AA19" s="299"/>
      <c r="AB19" s="305">
        <v>1</v>
      </c>
      <c r="AC19" s="299" t="s">
        <v>1409</v>
      </c>
      <c r="AD19" s="299" t="s">
        <v>1409</v>
      </c>
      <c r="AE19" s="299" t="s">
        <v>1781</v>
      </c>
      <c r="AF19" s="299"/>
      <c r="AG19" s="300"/>
      <c r="AH19" s="300"/>
      <c r="AI19" s="494">
        <v>1</v>
      </c>
      <c r="AJ19" s="300" t="s">
        <v>1409</v>
      </c>
      <c r="AK19" s="300" t="s">
        <v>1409</v>
      </c>
      <c r="AL19" s="300" t="s">
        <v>1781</v>
      </c>
      <c r="AM19" s="300"/>
      <c r="AN19" s="301"/>
      <c r="AO19" s="301"/>
      <c r="AP19" s="301"/>
      <c r="AQ19" s="301"/>
      <c r="AR19" s="301"/>
      <c r="AS19" s="301"/>
      <c r="AT19" s="301"/>
      <c r="AU19" s="91"/>
      <c r="AV19" s="91"/>
      <c r="AW19" s="91"/>
      <c r="AX19" s="91"/>
      <c r="AY19" s="91"/>
      <c r="AZ19" s="91"/>
      <c r="BA19" s="91"/>
      <c r="BB19" s="92"/>
      <c r="BC19" s="92"/>
      <c r="BD19" s="92"/>
      <c r="BE19" s="92"/>
      <c r="BF19" s="92"/>
      <c r="BG19" s="92"/>
      <c r="BH19" s="92"/>
      <c r="BI19" s="93"/>
      <c r="BJ19" s="93"/>
      <c r="BK19" s="93"/>
      <c r="BL19" s="93"/>
      <c r="BM19" s="93"/>
      <c r="BN19" s="93"/>
      <c r="BO19" s="93"/>
    </row>
    <row r="20" spans="1:67" ht="45.75" thickBot="1">
      <c r="A20" s="1014"/>
      <c r="B20" s="1014"/>
      <c r="C20" s="1014"/>
      <c r="D20" s="296" t="s">
        <v>872</v>
      </c>
      <c r="E20" s="296" t="s">
        <v>795</v>
      </c>
      <c r="F20" s="148">
        <v>12</v>
      </c>
      <c r="G20" s="296" t="s">
        <v>873</v>
      </c>
      <c r="H20" s="297" t="s">
        <v>1782</v>
      </c>
      <c r="I20" s="147"/>
      <c r="J20" s="296" t="s">
        <v>391</v>
      </c>
      <c r="K20" s="140">
        <v>41640</v>
      </c>
      <c r="L20" s="210">
        <v>42004</v>
      </c>
      <c r="M20" s="242">
        <v>1</v>
      </c>
      <c r="N20" s="242">
        <v>1</v>
      </c>
      <c r="O20" s="242">
        <v>1</v>
      </c>
      <c r="P20" s="242">
        <v>1</v>
      </c>
      <c r="Q20" s="242">
        <v>1</v>
      </c>
      <c r="R20" s="242">
        <v>1</v>
      </c>
      <c r="S20" s="242">
        <v>1</v>
      </c>
      <c r="T20" s="115">
        <v>1</v>
      </c>
      <c r="U20" s="242">
        <v>1</v>
      </c>
      <c r="V20" s="242">
        <v>1</v>
      </c>
      <c r="W20" s="242">
        <v>1</v>
      </c>
      <c r="X20" s="242">
        <v>1</v>
      </c>
      <c r="Y20" s="115">
        <f t="shared" si="2"/>
        <v>12</v>
      </c>
      <c r="Z20" s="299">
        <f t="shared" si="0"/>
        <v>2</v>
      </c>
      <c r="AA20" s="299">
        <v>2</v>
      </c>
      <c r="AB20" s="305">
        <f>+AA20/Z20</f>
        <v>1</v>
      </c>
      <c r="AC20" s="299" t="s">
        <v>1409</v>
      </c>
      <c r="AD20" s="299" t="s">
        <v>1409</v>
      </c>
      <c r="AE20" s="299" t="s">
        <v>1783</v>
      </c>
      <c r="AF20" s="299"/>
      <c r="AG20" s="300">
        <v>4</v>
      </c>
      <c r="AH20" s="300">
        <v>4</v>
      </c>
      <c r="AI20" s="494">
        <f>+AH20/AG20</f>
        <v>1</v>
      </c>
      <c r="AJ20" s="300" t="s">
        <v>1409</v>
      </c>
      <c r="AK20" s="300" t="s">
        <v>1409</v>
      </c>
      <c r="AL20" s="300" t="s">
        <v>1783</v>
      </c>
      <c r="AM20" s="300"/>
      <c r="AN20" s="301"/>
      <c r="AO20" s="301"/>
      <c r="AP20" s="301"/>
      <c r="AQ20" s="301"/>
      <c r="AR20" s="301"/>
      <c r="AS20" s="301"/>
      <c r="AT20" s="301"/>
      <c r="AU20" s="91"/>
      <c r="AV20" s="91"/>
      <c r="AW20" s="91"/>
      <c r="AX20" s="91"/>
      <c r="AY20" s="91"/>
      <c r="AZ20" s="91"/>
      <c r="BA20" s="91"/>
      <c r="BB20" s="92"/>
      <c r="BC20" s="92"/>
      <c r="BD20" s="92"/>
      <c r="BE20" s="92"/>
      <c r="BF20" s="92"/>
      <c r="BG20" s="92"/>
      <c r="BH20" s="92"/>
      <c r="BI20" s="93"/>
      <c r="BJ20" s="93"/>
      <c r="BK20" s="93"/>
      <c r="BL20" s="93"/>
      <c r="BM20" s="93"/>
      <c r="BN20" s="93"/>
      <c r="BO20" s="93"/>
    </row>
    <row r="21" spans="1:67" ht="36.75" thickBot="1">
      <c r="A21" s="1014"/>
      <c r="B21" s="1014"/>
      <c r="C21" s="1014"/>
      <c r="D21" s="296" t="s">
        <v>797</v>
      </c>
      <c r="E21" s="296" t="s">
        <v>798</v>
      </c>
      <c r="F21" s="148">
        <v>12</v>
      </c>
      <c r="G21" s="296" t="s">
        <v>873</v>
      </c>
      <c r="H21" s="296" t="s">
        <v>1784</v>
      </c>
      <c r="I21" s="298"/>
      <c r="J21" s="296" t="s">
        <v>874</v>
      </c>
      <c r="K21" s="140">
        <v>41640</v>
      </c>
      <c r="L21" s="140">
        <v>42004</v>
      </c>
      <c r="M21" s="115">
        <v>1</v>
      </c>
      <c r="N21" s="115">
        <v>1</v>
      </c>
      <c r="O21" s="115">
        <v>1</v>
      </c>
      <c r="P21" s="115">
        <v>1</v>
      </c>
      <c r="Q21" s="115">
        <v>1</v>
      </c>
      <c r="R21" s="115">
        <v>1</v>
      </c>
      <c r="S21" s="115">
        <v>1</v>
      </c>
      <c r="T21" s="242">
        <v>1</v>
      </c>
      <c r="U21" s="115">
        <v>1</v>
      </c>
      <c r="V21" s="115">
        <v>1</v>
      </c>
      <c r="W21" s="296">
        <v>1</v>
      </c>
      <c r="X21" s="296">
        <v>1</v>
      </c>
      <c r="Y21" s="296">
        <f t="shared" si="2"/>
        <v>12</v>
      </c>
      <c r="Z21" s="299">
        <f t="shared" si="0"/>
        <v>2</v>
      </c>
      <c r="AA21" s="299">
        <v>2</v>
      </c>
      <c r="AB21" s="305">
        <f t="shared" si="1"/>
        <v>1</v>
      </c>
      <c r="AC21" s="299" t="s">
        <v>1409</v>
      </c>
      <c r="AD21" s="299" t="s">
        <v>1409</v>
      </c>
      <c r="AE21" s="299" t="s">
        <v>1785</v>
      </c>
      <c r="AF21" s="299"/>
      <c r="AG21" s="300">
        <v>4</v>
      </c>
      <c r="AH21" s="300">
        <v>4</v>
      </c>
      <c r="AI21" s="494">
        <f>+AH21/AG21</f>
        <v>1</v>
      </c>
      <c r="AJ21" s="300" t="s">
        <v>1409</v>
      </c>
      <c r="AK21" s="300" t="s">
        <v>1409</v>
      </c>
      <c r="AL21" s="300" t="s">
        <v>1785</v>
      </c>
      <c r="AM21" s="300"/>
      <c r="AN21" s="301"/>
      <c r="AO21" s="301"/>
      <c r="AP21" s="301"/>
      <c r="AQ21" s="301"/>
      <c r="AR21" s="301"/>
      <c r="AS21" s="301"/>
      <c r="AT21" s="301"/>
      <c r="AU21" s="91"/>
      <c r="AV21" s="91"/>
      <c r="AW21" s="91"/>
      <c r="AX21" s="91"/>
      <c r="AY21" s="91"/>
      <c r="AZ21" s="91"/>
      <c r="BA21" s="91"/>
      <c r="BB21" s="92"/>
      <c r="BC21" s="92"/>
      <c r="BD21" s="92"/>
      <c r="BE21" s="92"/>
      <c r="BF21" s="92"/>
      <c r="BG21" s="92"/>
      <c r="BH21" s="92"/>
      <c r="BI21" s="93"/>
      <c r="BJ21" s="93"/>
      <c r="BK21" s="93"/>
      <c r="BL21" s="93"/>
      <c r="BM21" s="93"/>
      <c r="BN21" s="93"/>
      <c r="BO21" s="93"/>
    </row>
    <row r="22" spans="1:67" ht="54.75" thickBot="1">
      <c r="A22" s="1014"/>
      <c r="B22" s="1014"/>
      <c r="C22" s="1014"/>
      <c r="D22" s="296" t="s">
        <v>1786</v>
      </c>
      <c r="E22" s="296" t="s">
        <v>875</v>
      </c>
      <c r="F22" s="148">
        <v>12</v>
      </c>
      <c r="G22" s="296" t="s">
        <v>876</v>
      </c>
      <c r="H22" s="297" t="s">
        <v>1775</v>
      </c>
      <c r="I22" s="298"/>
      <c r="J22" s="296" t="s">
        <v>877</v>
      </c>
      <c r="K22" s="140">
        <v>41640</v>
      </c>
      <c r="L22" s="140">
        <v>42004</v>
      </c>
      <c r="M22" s="115">
        <v>1</v>
      </c>
      <c r="N22" s="115">
        <v>1</v>
      </c>
      <c r="O22" s="115">
        <v>1</v>
      </c>
      <c r="P22" s="115">
        <v>1</v>
      </c>
      <c r="Q22" s="115">
        <v>1</v>
      </c>
      <c r="R22" s="115">
        <v>1</v>
      </c>
      <c r="S22" s="115">
        <v>1</v>
      </c>
      <c r="T22" s="115">
        <v>1</v>
      </c>
      <c r="U22" s="115">
        <v>1</v>
      </c>
      <c r="V22" s="115">
        <v>1</v>
      </c>
      <c r="W22" s="296">
        <v>1</v>
      </c>
      <c r="X22" s="296">
        <v>1</v>
      </c>
      <c r="Y22" s="296">
        <f>SUM(M22:X22)</f>
        <v>12</v>
      </c>
      <c r="Z22" s="299">
        <f t="shared" si="0"/>
        <v>2</v>
      </c>
      <c r="AA22" s="299">
        <v>2</v>
      </c>
      <c r="AB22" s="305">
        <f t="shared" si="1"/>
        <v>1</v>
      </c>
      <c r="AC22" s="299" t="s">
        <v>1409</v>
      </c>
      <c r="AD22" s="299" t="s">
        <v>1409</v>
      </c>
      <c r="AE22" s="299" t="s">
        <v>1445</v>
      </c>
      <c r="AF22" s="299"/>
      <c r="AG22" s="300">
        <v>4</v>
      </c>
      <c r="AH22" s="300">
        <v>4</v>
      </c>
      <c r="AI22" s="494">
        <f>+AH22/AG22</f>
        <v>1</v>
      </c>
      <c r="AJ22" s="300" t="s">
        <v>1409</v>
      </c>
      <c r="AK22" s="300" t="s">
        <v>1409</v>
      </c>
      <c r="AL22" s="300" t="s">
        <v>1445</v>
      </c>
      <c r="AM22" s="300"/>
      <c r="AN22" s="301"/>
      <c r="AO22" s="301"/>
      <c r="AP22" s="301"/>
      <c r="AQ22" s="301"/>
      <c r="AR22" s="301"/>
      <c r="AS22" s="301"/>
      <c r="AT22" s="301"/>
      <c r="AU22" s="91"/>
      <c r="AV22" s="91"/>
      <c r="AW22" s="91"/>
      <c r="AX22" s="91"/>
      <c r="AY22" s="91"/>
      <c r="AZ22" s="91"/>
      <c r="BA22" s="91"/>
      <c r="BB22" s="92"/>
      <c r="BC22" s="92"/>
      <c r="BD22" s="92"/>
      <c r="BE22" s="92"/>
      <c r="BF22" s="92"/>
      <c r="BG22" s="92"/>
      <c r="BH22" s="92"/>
      <c r="BI22" s="93"/>
      <c r="BJ22" s="93"/>
      <c r="BK22" s="93"/>
      <c r="BL22" s="93"/>
      <c r="BM22" s="93"/>
      <c r="BN22" s="93"/>
      <c r="BO22" s="93"/>
    </row>
    <row r="23" spans="1:67" ht="54.75" thickBot="1">
      <c r="A23" s="1014"/>
      <c r="B23" s="1014"/>
      <c r="C23" s="1014"/>
      <c r="D23" s="296" t="s">
        <v>878</v>
      </c>
      <c r="E23" s="296" t="s">
        <v>799</v>
      </c>
      <c r="F23" s="148">
        <v>12</v>
      </c>
      <c r="G23" s="296" t="s">
        <v>873</v>
      </c>
      <c r="H23" s="297" t="s">
        <v>1775</v>
      </c>
      <c r="I23" s="298"/>
      <c r="J23" s="296" t="s">
        <v>391</v>
      </c>
      <c r="K23" s="140">
        <v>41640</v>
      </c>
      <c r="L23" s="140">
        <v>42004</v>
      </c>
      <c r="M23" s="115">
        <v>1</v>
      </c>
      <c r="N23" s="115">
        <v>1</v>
      </c>
      <c r="O23" s="115">
        <v>1</v>
      </c>
      <c r="P23" s="115">
        <v>1</v>
      </c>
      <c r="Q23" s="115">
        <v>1</v>
      </c>
      <c r="R23" s="115">
        <v>1</v>
      </c>
      <c r="S23" s="115">
        <v>1</v>
      </c>
      <c r="T23" s="115">
        <v>1</v>
      </c>
      <c r="U23" s="115">
        <v>1</v>
      </c>
      <c r="V23" s="115">
        <v>1</v>
      </c>
      <c r="W23" s="296">
        <v>1</v>
      </c>
      <c r="X23" s="296">
        <v>1</v>
      </c>
      <c r="Y23" s="296">
        <f>SUM(M23:X23)</f>
        <v>12</v>
      </c>
      <c r="Z23" s="299">
        <f t="shared" si="0"/>
        <v>2</v>
      </c>
      <c r="AA23" s="299">
        <v>2</v>
      </c>
      <c r="AB23" s="305">
        <f t="shared" si="1"/>
        <v>1</v>
      </c>
      <c r="AC23" s="299" t="s">
        <v>1409</v>
      </c>
      <c r="AD23" s="299" t="s">
        <v>1409</v>
      </c>
      <c r="AE23" s="299" t="s">
        <v>1787</v>
      </c>
      <c r="AF23" s="299"/>
      <c r="AG23" s="300">
        <v>4</v>
      </c>
      <c r="AH23" s="300">
        <v>4</v>
      </c>
      <c r="AI23" s="494">
        <f>+AH23/AG23</f>
        <v>1</v>
      </c>
      <c r="AJ23" s="300" t="s">
        <v>1409</v>
      </c>
      <c r="AK23" s="300" t="s">
        <v>1409</v>
      </c>
      <c r="AL23" s="300" t="s">
        <v>1787</v>
      </c>
      <c r="AM23" s="300"/>
      <c r="AN23" s="301"/>
      <c r="AO23" s="301"/>
      <c r="AP23" s="301"/>
      <c r="AQ23" s="301"/>
      <c r="AR23" s="301"/>
      <c r="AS23" s="301"/>
      <c r="AT23" s="301"/>
      <c r="AU23" s="91"/>
      <c r="AV23" s="91"/>
      <c r="AW23" s="91"/>
      <c r="AX23" s="91"/>
      <c r="AY23" s="91"/>
      <c r="AZ23" s="91"/>
      <c r="BA23" s="91"/>
      <c r="BB23" s="92"/>
      <c r="BC23" s="92"/>
      <c r="BD23" s="92"/>
      <c r="BE23" s="92"/>
      <c r="BF23" s="92"/>
      <c r="BG23" s="92"/>
      <c r="BH23" s="92"/>
      <c r="BI23" s="93"/>
      <c r="BJ23" s="93"/>
      <c r="BK23" s="93"/>
      <c r="BL23" s="93"/>
      <c r="BM23" s="93"/>
      <c r="BN23" s="93"/>
      <c r="BO23" s="93"/>
    </row>
    <row r="24" spans="1:67" ht="36.75" thickBot="1">
      <c r="A24" s="1014"/>
      <c r="B24" s="1014"/>
      <c r="C24" s="1014"/>
      <c r="D24" s="296" t="s">
        <v>1788</v>
      </c>
      <c r="E24" s="296" t="s">
        <v>1789</v>
      </c>
      <c r="F24" s="148">
        <v>12</v>
      </c>
      <c r="G24" s="296" t="s">
        <v>873</v>
      </c>
      <c r="H24" s="297" t="s">
        <v>879</v>
      </c>
      <c r="I24" s="298"/>
      <c r="J24" s="296" t="s">
        <v>391</v>
      </c>
      <c r="K24" s="140">
        <v>41640</v>
      </c>
      <c r="L24" s="140">
        <v>42004</v>
      </c>
      <c r="M24" s="115">
        <v>1</v>
      </c>
      <c r="N24" s="115">
        <v>1</v>
      </c>
      <c r="O24" s="115">
        <v>1</v>
      </c>
      <c r="P24" s="115">
        <v>1</v>
      </c>
      <c r="Q24" s="115">
        <v>1</v>
      </c>
      <c r="R24" s="115">
        <v>1</v>
      </c>
      <c r="S24" s="115">
        <v>1</v>
      </c>
      <c r="T24" s="115">
        <v>1</v>
      </c>
      <c r="U24" s="115">
        <v>1</v>
      </c>
      <c r="V24" s="115">
        <v>1</v>
      </c>
      <c r="W24" s="296">
        <v>1</v>
      </c>
      <c r="X24" s="296">
        <v>1</v>
      </c>
      <c r="Y24" s="296">
        <f t="shared" si="2"/>
        <v>12</v>
      </c>
      <c r="Z24" s="299">
        <f t="shared" si="0"/>
        <v>2</v>
      </c>
      <c r="AA24" s="299">
        <v>2</v>
      </c>
      <c r="AB24" s="305">
        <f t="shared" si="1"/>
        <v>1</v>
      </c>
      <c r="AC24" s="299" t="s">
        <v>1409</v>
      </c>
      <c r="AD24" s="299" t="s">
        <v>1409</v>
      </c>
      <c r="AE24" s="299" t="s">
        <v>1790</v>
      </c>
      <c r="AF24" s="299"/>
      <c r="AG24" s="300">
        <v>4</v>
      </c>
      <c r="AH24" s="300">
        <v>4</v>
      </c>
      <c r="AI24" s="494">
        <f>+AH24/AG24</f>
        <v>1</v>
      </c>
      <c r="AJ24" s="300" t="s">
        <v>1409</v>
      </c>
      <c r="AK24" s="300" t="s">
        <v>1409</v>
      </c>
      <c r="AL24" s="300" t="s">
        <v>1790</v>
      </c>
      <c r="AM24" s="300"/>
      <c r="AN24" s="301"/>
      <c r="AO24" s="301"/>
      <c r="AP24" s="301"/>
      <c r="AQ24" s="301"/>
      <c r="AR24" s="301"/>
      <c r="AS24" s="301"/>
      <c r="AT24" s="301"/>
      <c r="AU24" s="91"/>
      <c r="AV24" s="91"/>
      <c r="AW24" s="91"/>
      <c r="AX24" s="91"/>
      <c r="AY24" s="91"/>
      <c r="AZ24" s="91"/>
      <c r="BA24" s="91"/>
      <c r="BB24" s="92"/>
      <c r="BC24" s="92"/>
      <c r="BD24" s="92"/>
      <c r="BE24" s="92"/>
      <c r="BF24" s="92"/>
      <c r="BG24" s="92"/>
      <c r="BH24" s="92"/>
      <c r="BI24" s="93"/>
      <c r="BJ24" s="93"/>
      <c r="BK24" s="93"/>
      <c r="BL24" s="93"/>
      <c r="BM24" s="93"/>
      <c r="BN24" s="93"/>
      <c r="BO24" s="93"/>
    </row>
    <row r="25" spans="1:67" ht="15.75" thickBot="1">
      <c r="A25" s="1003" t="s">
        <v>478</v>
      </c>
      <c r="B25" s="1003"/>
      <c r="C25" s="1003"/>
      <c r="D25" s="1003"/>
      <c r="E25" s="1003"/>
      <c r="F25" s="1003"/>
      <c r="G25" s="1003"/>
      <c r="H25" s="1003"/>
      <c r="I25" s="160">
        <f>SUM(I20)</f>
        <v>0</v>
      </c>
      <c r="J25" s="161"/>
      <c r="K25" s="294"/>
      <c r="L25" s="294"/>
      <c r="M25" s="149"/>
      <c r="N25" s="149"/>
      <c r="O25" s="149"/>
      <c r="P25" s="149"/>
      <c r="Q25" s="149"/>
      <c r="R25" s="149"/>
      <c r="S25" s="149"/>
      <c r="T25" s="149"/>
      <c r="U25" s="149"/>
      <c r="V25" s="149"/>
      <c r="W25" s="149"/>
      <c r="X25" s="149"/>
      <c r="Y25" s="149"/>
      <c r="Z25" s="302"/>
      <c r="AA25" s="302"/>
      <c r="AB25" s="306"/>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149"/>
      <c r="BO25" s="149"/>
    </row>
    <row r="26" spans="1:67" ht="36.75" thickBot="1">
      <c r="A26" s="1014">
        <v>2</v>
      </c>
      <c r="B26" s="1014" t="s">
        <v>403</v>
      </c>
      <c r="C26" s="1066" t="s">
        <v>1294</v>
      </c>
      <c r="D26" s="291" t="s">
        <v>1295</v>
      </c>
      <c r="E26" s="290" t="s">
        <v>127</v>
      </c>
      <c r="F26" s="290">
        <v>4</v>
      </c>
      <c r="G26" s="290" t="s">
        <v>405</v>
      </c>
      <c r="H26" s="290" t="s">
        <v>792</v>
      </c>
      <c r="I26" s="296"/>
      <c r="J26" s="290" t="s">
        <v>406</v>
      </c>
      <c r="K26" s="114">
        <v>41640</v>
      </c>
      <c r="L26" s="114">
        <v>42004</v>
      </c>
      <c r="M26" s="115"/>
      <c r="N26" s="115"/>
      <c r="O26" s="115">
        <v>1</v>
      </c>
      <c r="P26" s="115"/>
      <c r="Q26" s="115"/>
      <c r="R26" s="115">
        <v>1</v>
      </c>
      <c r="S26" s="115"/>
      <c r="T26" s="115"/>
      <c r="U26" s="115">
        <v>1</v>
      </c>
      <c r="V26" s="115"/>
      <c r="W26" s="115"/>
      <c r="X26" s="115">
        <v>1</v>
      </c>
      <c r="Y26" s="116">
        <f>SUM(M26:X26)</f>
        <v>4</v>
      </c>
      <c r="Z26" s="299"/>
      <c r="AA26" s="299"/>
      <c r="AB26" s="305"/>
      <c r="AC26" s="309"/>
      <c r="AD26" s="309"/>
      <c r="AE26" s="309"/>
      <c r="AF26" s="309"/>
      <c r="AG26" s="300"/>
      <c r="AH26" s="300"/>
      <c r="AI26" s="494"/>
      <c r="AJ26" s="310"/>
      <c r="AK26" s="310"/>
      <c r="AL26" s="310"/>
      <c r="AM26" s="310"/>
      <c r="AN26" s="311"/>
      <c r="AO26" s="311"/>
      <c r="AP26" s="311"/>
      <c r="AQ26" s="311"/>
      <c r="AR26" s="311"/>
      <c r="AS26" s="311"/>
      <c r="AT26" s="311"/>
      <c r="AU26" s="312"/>
      <c r="AV26" s="312"/>
      <c r="AW26" s="312"/>
      <c r="AX26" s="312"/>
      <c r="AY26" s="312"/>
      <c r="AZ26" s="312"/>
      <c r="BA26" s="312"/>
      <c r="BB26" s="313"/>
      <c r="BC26" s="313"/>
      <c r="BD26" s="313"/>
      <c r="BE26" s="313"/>
      <c r="BF26" s="313"/>
      <c r="BG26" s="313"/>
      <c r="BH26" s="313"/>
      <c r="BI26" s="314"/>
      <c r="BJ26" s="314"/>
      <c r="BK26" s="314"/>
      <c r="BL26" s="314"/>
      <c r="BM26" s="314"/>
      <c r="BN26" s="124"/>
      <c r="BO26" s="124"/>
    </row>
    <row r="27" spans="1:67" ht="36.75" thickBot="1">
      <c r="A27" s="1014"/>
      <c r="B27" s="1014"/>
      <c r="C27" s="1066"/>
      <c r="D27" s="291" t="s">
        <v>1296</v>
      </c>
      <c r="E27" s="290" t="s">
        <v>1277</v>
      </c>
      <c r="F27" s="290">
        <v>4</v>
      </c>
      <c r="G27" s="290" t="s">
        <v>1390</v>
      </c>
      <c r="H27" s="290" t="s">
        <v>792</v>
      </c>
      <c r="I27" s="296"/>
      <c r="J27" s="290" t="s">
        <v>312</v>
      </c>
      <c r="K27" s="114">
        <v>41640</v>
      </c>
      <c r="L27" s="114">
        <v>42004</v>
      </c>
      <c r="M27" s="115"/>
      <c r="N27" s="115"/>
      <c r="O27" s="115">
        <v>1</v>
      </c>
      <c r="P27" s="115"/>
      <c r="Q27" s="115"/>
      <c r="R27" s="115">
        <v>1</v>
      </c>
      <c r="S27" s="115"/>
      <c r="T27" s="115"/>
      <c r="U27" s="115">
        <v>1</v>
      </c>
      <c r="V27" s="115"/>
      <c r="W27" s="115"/>
      <c r="X27" s="115">
        <v>1</v>
      </c>
      <c r="Y27" s="116">
        <f>SUM(M27:X27)</f>
        <v>4</v>
      </c>
      <c r="Z27" s="299"/>
      <c r="AA27" s="299"/>
      <c r="AB27" s="305"/>
      <c r="AC27" s="309"/>
      <c r="AD27" s="309"/>
      <c r="AE27" s="309"/>
      <c r="AF27" s="309"/>
      <c r="AG27" s="300"/>
      <c r="AH27" s="300"/>
      <c r="AI27" s="494"/>
      <c r="AJ27" s="310"/>
      <c r="AK27" s="310"/>
      <c r="AL27" s="310"/>
      <c r="AM27" s="310"/>
      <c r="AN27" s="311"/>
      <c r="AO27" s="311"/>
      <c r="AP27" s="311"/>
      <c r="AQ27" s="311"/>
      <c r="AR27" s="311"/>
      <c r="AS27" s="311"/>
      <c r="AT27" s="311"/>
      <c r="AU27" s="312"/>
      <c r="AV27" s="312"/>
      <c r="AW27" s="312"/>
      <c r="AX27" s="312"/>
      <c r="AY27" s="312"/>
      <c r="AZ27" s="312"/>
      <c r="BA27" s="312"/>
      <c r="BB27" s="313"/>
      <c r="BC27" s="313"/>
      <c r="BD27" s="313"/>
      <c r="BE27" s="313"/>
      <c r="BF27" s="313"/>
      <c r="BG27" s="313"/>
      <c r="BH27" s="313"/>
      <c r="BI27" s="314"/>
      <c r="BJ27" s="314"/>
      <c r="BK27" s="314"/>
      <c r="BL27" s="314"/>
      <c r="BM27" s="314"/>
      <c r="BN27" s="124"/>
      <c r="BO27" s="124"/>
    </row>
    <row r="28" spans="1:67" ht="45.75" thickBot="1">
      <c r="A28" s="1014"/>
      <c r="B28" s="1014"/>
      <c r="C28" s="186" t="s">
        <v>1298</v>
      </c>
      <c r="D28" s="291" t="s">
        <v>1299</v>
      </c>
      <c r="E28" s="290" t="s">
        <v>1277</v>
      </c>
      <c r="F28" s="290">
        <v>4</v>
      </c>
      <c r="G28" s="290" t="s">
        <v>1390</v>
      </c>
      <c r="H28" s="290" t="s">
        <v>792</v>
      </c>
      <c r="I28" s="296"/>
      <c r="J28" s="290" t="s">
        <v>312</v>
      </c>
      <c r="K28" s="114">
        <v>41640</v>
      </c>
      <c r="L28" s="114">
        <v>42004</v>
      </c>
      <c r="M28" s="115"/>
      <c r="N28" s="115"/>
      <c r="O28" s="115">
        <v>1</v>
      </c>
      <c r="P28" s="115"/>
      <c r="Q28" s="115"/>
      <c r="R28" s="115">
        <v>1</v>
      </c>
      <c r="S28" s="115"/>
      <c r="T28" s="115"/>
      <c r="U28" s="115">
        <v>1</v>
      </c>
      <c r="V28" s="115"/>
      <c r="W28" s="115"/>
      <c r="X28" s="115">
        <v>1</v>
      </c>
      <c r="Y28" s="116">
        <f>SUM(M28:X28)</f>
        <v>4</v>
      </c>
      <c r="Z28" s="299"/>
      <c r="AA28" s="299"/>
      <c r="AB28" s="305"/>
      <c r="AC28" s="309"/>
      <c r="AD28" s="309"/>
      <c r="AE28" s="309"/>
      <c r="AF28" s="309"/>
      <c r="AG28" s="300"/>
      <c r="AH28" s="300"/>
      <c r="AI28" s="494"/>
      <c r="AJ28" s="310"/>
      <c r="AK28" s="310"/>
      <c r="AL28" s="310"/>
      <c r="AM28" s="310"/>
      <c r="AN28" s="311"/>
      <c r="AO28" s="311"/>
      <c r="AP28" s="311"/>
      <c r="AQ28" s="311"/>
      <c r="AR28" s="311"/>
      <c r="AS28" s="311"/>
      <c r="AT28" s="311"/>
      <c r="AU28" s="312"/>
      <c r="AV28" s="312"/>
      <c r="AW28" s="312"/>
      <c r="AX28" s="312"/>
      <c r="AY28" s="312"/>
      <c r="AZ28" s="312"/>
      <c r="BA28" s="312"/>
      <c r="BB28" s="313"/>
      <c r="BC28" s="313"/>
      <c r="BD28" s="313"/>
      <c r="BE28" s="313"/>
      <c r="BF28" s="313"/>
      <c r="BG28" s="313"/>
      <c r="BH28" s="313"/>
      <c r="BI28" s="314"/>
      <c r="BJ28" s="314"/>
      <c r="BK28" s="314"/>
      <c r="BL28" s="314"/>
      <c r="BM28" s="314"/>
      <c r="BN28" s="124"/>
      <c r="BO28" s="124"/>
    </row>
    <row r="29" spans="1:67" ht="15.75" thickBot="1">
      <c r="A29" s="1003" t="s">
        <v>478</v>
      </c>
      <c r="B29" s="1003"/>
      <c r="C29" s="1003"/>
      <c r="D29" s="1003"/>
      <c r="E29" s="1003"/>
      <c r="F29" s="1003"/>
      <c r="G29" s="1003"/>
      <c r="H29" s="1003"/>
      <c r="I29" s="160">
        <f>SUM(I24)</f>
        <v>0</v>
      </c>
      <c r="J29" s="161"/>
      <c r="K29" s="294"/>
      <c r="L29" s="294"/>
      <c r="M29" s="149"/>
      <c r="N29" s="149"/>
      <c r="O29" s="149"/>
      <c r="P29" s="149"/>
      <c r="Q29" s="149"/>
      <c r="R29" s="149"/>
      <c r="S29" s="149"/>
      <c r="T29" s="149"/>
      <c r="U29" s="149"/>
      <c r="V29" s="149"/>
      <c r="W29" s="149"/>
      <c r="X29" s="149"/>
      <c r="Y29" s="149"/>
      <c r="Z29" s="149"/>
      <c r="AA29" s="149"/>
      <c r="AB29" s="161"/>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row>
    <row r="30" spans="1:67" ht="15.75" thickBot="1">
      <c r="A30" s="1071" t="s">
        <v>334</v>
      </c>
      <c r="B30" s="1071"/>
      <c r="C30" s="1071"/>
      <c r="D30" s="1071"/>
      <c r="E30" s="1071"/>
      <c r="F30" s="1071"/>
      <c r="G30" s="1071"/>
      <c r="H30" s="1071"/>
      <c r="I30" s="187"/>
      <c r="J30" s="295"/>
      <c r="K30" s="295"/>
      <c r="L30" s="295"/>
      <c r="M30" s="188"/>
      <c r="N30" s="188"/>
      <c r="O30" s="188"/>
      <c r="P30" s="188"/>
      <c r="Q30" s="188"/>
      <c r="R30" s="188"/>
      <c r="S30" s="188"/>
      <c r="T30" s="188"/>
      <c r="U30" s="188"/>
      <c r="V30" s="188"/>
      <c r="W30" s="188"/>
      <c r="X30" s="188"/>
      <c r="Y30" s="188"/>
      <c r="Z30" s="188"/>
      <c r="AA30" s="188"/>
      <c r="AB30" s="307"/>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row>
    <row r="31" spans="1:67" ht="15.75" thickBot="1">
      <c r="A31" s="9"/>
      <c r="B31" s="9"/>
      <c r="C31" s="9"/>
      <c r="D31" s="9"/>
      <c r="E31" s="9"/>
      <c r="F31" s="47"/>
      <c r="G31" s="9"/>
      <c r="H31" s="9"/>
      <c r="I31" s="41"/>
      <c r="J31" s="9"/>
      <c r="K31" s="42"/>
      <c r="L31" s="42"/>
      <c r="M31" s="9"/>
      <c r="N31" s="9"/>
      <c r="O31" s="9"/>
      <c r="P31" s="9"/>
      <c r="Q31" s="9"/>
      <c r="R31" s="9"/>
      <c r="S31" s="9"/>
      <c r="T31" s="9"/>
      <c r="U31" s="9"/>
      <c r="V31" s="9"/>
      <c r="W31" s="9"/>
      <c r="X31" s="9"/>
      <c r="Y31" s="9"/>
      <c r="Z31" s="9"/>
      <c r="AA31" s="9"/>
      <c r="AB31" s="303"/>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row>
    <row r="32" spans="1:67" ht="21" thickBot="1">
      <c r="A32" s="1048" t="s">
        <v>306</v>
      </c>
      <c r="B32" s="1049"/>
      <c r="C32" s="1094"/>
      <c r="D32" s="983" t="s">
        <v>530</v>
      </c>
      <c r="E32" s="984"/>
      <c r="F32" s="984"/>
      <c r="G32" s="984"/>
      <c r="H32" s="984"/>
      <c r="I32" s="984"/>
      <c r="J32" s="984"/>
      <c r="K32" s="984"/>
      <c r="L32" s="984"/>
      <c r="M32" s="984"/>
      <c r="N32" s="984"/>
      <c r="O32" s="984"/>
      <c r="P32" s="984"/>
      <c r="Q32" s="984"/>
      <c r="R32" s="984"/>
      <c r="S32" s="984"/>
      <c r="T32" s="984"/>
      <c r="U32" s="984"/>
      <c r="V32" s="984"/>
      <c r="W32" s="984"/>
      <c r="X32" s="984"/>
      <c r="Y32" s="984"/>
      <c r="Z32" s="983" t="s">
        <v>530</v>
      </c>
      <c r="AA32" s="984"/>
      <c r="AB32" s="984"/>
      <c r="AC32" s="984"/>
      <c r="AD32" s="984"/>
      <c r="AE32" s="984"/>
      <c r="AF32" s="984"/>
      <c r="AG32" s="983" t="s">
        <v>530</v>
      </c>
      <c r="AH32" s="984"/>
      <c r="AI32" s="984"/>
      <c r="AJ32" s="984"/>
      <c r="AK32" s="984"/>
      <c r="AL32" s="984"/>
      <c r="AM32" s="984"/>
      <c r="AN32" s="983" t="s">
        <v>530</v>
      </c>
      <c r="AO32" s="984"/>
      <c r="AP32" s="984"/>
      <c r="AQ32" s="984"/>
      <c r="AR32" s="984"/>
      <c r="AS32" s="984"/>
      <c r="AT32" s="984"/>
      <c r="AU32" s="983" t="s">
        <v>530</v>
      </c>
      <c r="AV32" s="984"/>
      <c r="AW32" s="984"/>
      <c r="AX32" s="984"/>
      <c r="AY32" s="984"/>
      <c r="AZ32" s="984"/>
      <c r="BA32" s="984"/>
      <c r="BB32" s="983" t="s">
        <v>530</v>
      </c>
      <c r="BC32" s="984"/>
      <c r="BD32" s="984"/>
      <c r="BE32" s="984"/>
      <c r="BF32" s="984"/>
      <c r="BG32" s="984"/>
      <c r="BH32" s="984"/>
      <c r="BI32" s="983" t="s">
        <v>530</v>
      </c>
      <c r="BJ32" s="984"/>
      <c r="BK32" s="984"/>
      <c r="BL32" s="984"/>
      <c r="BM32" s="984"/>
      <c r="BN32" s="984"/>
      <c r="BO32" s="984"/>
    </row>
    <row r="33" spans="1:67" ht="15.75" thickBot="1">
      <c r="A33" s="9"/>
      <c r="B33" s="9"/>
      <c r="C33" s="9"/>
      <c r="D33" s="9"/>
      <c r="E33" s="9"/>
      <c r="F33" s="47"/>
      <c r="G33" s="9"/>
      <c r="H33" s="9"/>
      <c r="I33" s="41"/>
      <c r="J33" s="9"/>
      <c r="K33" s="9"/>
      <c r="L33" s="9"/>
      <c r="M33" s="9"/>
      <c r="N33" s="9"/>
      <c r="O33" s="9"/>
      <c r="P33" s="9"/>
      <c r="Q33" s="9"/>
      <c r="R33" s="9"/>
      <c r="S33" s="9"/>
      <c r="T33" s="9"/>
      <c r="U33" s="9"/>
      <c r="V33" s="9"/>
      <c r="W33" s="9"/>
      <c r="X33" s="9"/>
      <c r="Y33" s="9"/>
      <c r="Z33" s="9"/>
      <c r="AA33" s="9"/>
      <c r="AB33" s="303"/>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row>
    <row r="34" spans="1:67" ht="36.75" thickBot="1">
      <c r="A34" s="86" t="s">
        <v>2</v>
      </c>
      <c r="B34" s="86" t="s">
        <v>410</v>
      </c>
      <c r="C34" s="86" t="s">
        <v>182</v>
      </c>
      <c r="D34" s="86" t="s">
        <v>183</v>
      </c>
      <c r="E34" s="86" t="s">
        <v>8</v>
      </c>
      <c r="F34" s="135" t="s">
        <v>9</v>
      </c>
      <c r="G34" s="86" t="s">
        <v>10</v>
      </c>
      <c r="H34" s="86" t="s">
        <v>11</v>
      </c>
      <c r="I34" s="136" t="s">
        <v>12</v>
      </c>
      <c r="J34" s="86" t="s">
        <v>185</v>
      </c>
      <c r="K34" s="86" t="s">
        <v>217</v>
      </c>
      <c r="L34" s="86" t="s">
        <v>13</v>
      </c>
      <c r="M34" s="86" t="s">
        <v>169</v>
      </c>
      <c r="N34" s="86" t="s">
        <v>170</v>
      </c>
      <c r="O34" s="86" t="s">
        <v>171</v>
      </c>
      <c r="P34" s="86" t="s">
        <v>172</v>
      </c>
      <c r="Q34" s="86" t="s">
        <v>173</v>
      </c>
      <c r="R34" s="86" t="s">
        <v>174</v>
      </c>
      <c r="S34" s="86" t="s">
        <v>180</v>
      </c>
      <c r="T34" s="86" t="s">
        <v>175</v>
      </c>
      <c r="U34" s="86" t="s">
        <v>176</v>
      </c>
      <c r="V34" s="86" t="s">
        <v>177</v>
      </c>
      <c r="W34" s="86" t="s">
        <v>178</v>
      </c>
      <c r="X34" s="86" t="s">
        <v>179</v>
      </c>
      <c r="Y34" s="86" t="s">
        <v>218</v>
      </c>
      <c r="Z34" s="88" t="s">
        <v>1309</v>
      </c>
      <c r="AA34" s="88" t="s">
        <v>1310</v>
      </c>
      <c r="AB34" s="304" t="s">
        <v>481</v>
      </c>
      <c r="AC34" s="88" t="s">
        <v>1405</v>
      </c>
      <c r="AD34" s="88" t="s">
        <v>1407</v>
      </c>
      <c r="AE34" s="88" t="s">
        <v>482</v>
      </c>
      <c r="AF34" s="88" t="s">
        <v>483</v>
      </c>
      <c r="AG34" s="89" t="s">
        <v>1312</v>
      </c>
      <c r="AH34" s="89" t="s">
        <v>1313</v>
      </c>
      <c r="AI34" s="89" t="s">
        <v>481</v>
      </c>
      <c r="AJ34" s="89"/>
      <c r="AK34" s="89"/>
      <c r="AL34" s="89" t="s">
        <v>482</v>
      </c>
      <c r="AM34" s="89" t="s">
        <v>483</v>
      </c>
      <c r="AN34" s="90" t="s">
        <v>1314</v>
      </c>
      <c r="AO34" s="90" t="s">
        <v>1315</v>
      </c>
      <c r="AP34" s="90" t="s">
        <v>481</v>
      </c>
      <c r="AQ34" s="90"/>
      <c r="AR34" s="90"/>
      <c r="AS34" s="90" t="s">
        <v>482</v>
      </c>
      <c r="AT34" s="90" t="s">
        <v>483</v>
      </c>
      <c r="AU34" s="91" t="s">
        <v>1316</v>
      </c>
      <c r="AV34" s="91" t="s">
        <v>1317</v>
      </c>
      <c r="AW34" s="91" t="s">
        <v>481</v>
      </c>
      <c r="AX34" s="91"/>
      <c r="AY34" s="91"/>
      <c r="AZ34" s="91" t="s">
        <v>482</v>
      </c>
      <c r="BA34" s="91" t="s">
        <v>483</v>
      </c>
      <c r="BB34" s="92" t="s">
        <v>1319</v>
      </c>
      <c r="BC34" s="92" t="s">
        <v>1318</v>
      </c>
      <c r="BD34" s="92" t="s">
        <v>481</v>
      </c>
      <c r="BE34" s="92"/>
      <c r="BF34" s="92"/>
      <c r="BG34" s="92" t="s">
        <v>482</v>
      </c>
      <c r="BH34" s="92" t="s">
        <v>483</v>
      </c>
      <c r="BI34" s="93" t="s">
        <v>1307</v>
      </c>
      <c r="BJ34" s="93" t="s">
        <v>1308</v>
      </c>
      <c r="BK34" s="93" t="s">
        <v>481</v>
      </c>
      <c r="BL34" s="93"/>
      <c r="BM34" s="93"/>
      <c r="BN34" s="93" t="s">
        <v>482</v>
      </c>
      <c r="BO34" s="93" t="s">
        <v>483</v>
      </c>
    </row>
    <row r="35" spans="1:67" ht="36.75" thickBot="1">
      <c r="A35" s="1091">
        <v>3</v>
      </c>
      <c r="B35" s="1014" t="s">
        <v>689</v>
      </c>
      <c r="C35" s="1014" t="s">
        <v>800</v>
      </c>
      <c r="D35" s="296" t="s">
        <v>880</v>
      </c>
      <c r="E35" s="296" t="s">
        <v>801</v>
      </c>
      <c r="F35" s="148">
        <v>1</v>
      </c>
      <c r="G35" s="296" t="s">
        <v>802</v>
      </c>
      <c r="H35" s="296" t="s">
        <v>881</v>
      </c>
      <c r="I35" s="147"/>
      <c r="J35" s="296" t="s">
        <v>803</v>
      </c>
      <c r="K35" s="140">
        <v>41640</v>
      </c>
      <c r="L35" s="140">
        <v>41641</v>
      </c>
      <c r="M35" s="115">
        <v>1</v>
      </c>
      <c r="N35" s="115"/>
      <c r="O35" s="115"/>
      <c r="P35" s="115"/>
      <c r="Q35" s="115"/>
      <c r="R35" s="115"/>
      <c r="S35" s="115"/>
      <c r="T35" s="115"/>
      <c r="U35" s="115"/>
      <c r="V35" s="115"/>
      <c r="W35" s="296"/>
      <c r="X35" s="296"/>
      <c r="Y35" s="296">
        <f>SUM(M35:X35)</f>
        <v>1</v>
      </c>
      <c r="Z35" s="299">
        <f aca="true" t="shared" si="3" ref="Z35:Z54">+M35+N35</f>
        <v>1</v>
      </c>
      <c r="AA35" s="299">
        <v>1</v>
      </c>
      <c r="AB35" s="305">
        <f aca="true" t="shared" si="4" ref="AB35:AB54">+AA35/Z35</f>
        <v>1</v>
      </c>
      <c r="AC35" s="299"/>
      <c r="AD35" s="299"/>
      <c r="AE35" s="299" t="s">
        <v>1791</v>
      </c>
      <c r="AF35" s="299"/>
      <c r="AG35" s="300"/>
      <c r="AH35" s="300"/>
      <c r="AI35" s="494"/>
      <c r="AJ35" s="300"/>
      <c r="AK35" s="300"/>
      <c r="AL35" s="300"/>
      <c r="AM35" s="300"/>
      <c r="AN35" s="245"/>
      <c r="AO35" s="245"/>
      <c r="AP35" s="245"/>
      <c r="AQ35" s="245"/>
      <c r="AR35" s="245"/>
      <c r="AS35" s="245"/>
      <c r="AT35" s="245"/>
      <c r="AU35" s="91"/>
      <c r="AV35" s="91"/>
      <c r="AW35" s="91"/>
      <c r="AX35" s="91"/>
      <c r="AY35" s="91"/>
      <c r="AZ35" s="91"/>
      <c r="BA35" s="91"/>
      <c r="BB35" s="92"/>
      <c r="BC35" s="92"/>
      <c r="BD35" s="92"/>
      <c r="BE35" s="92"/>
      <c r="BF35" s="92"/>
      <c r="BG35" s="92"/>
      <c r="BH35" s="92"/>
      <c r="BI35" s="93"/>
      <c r="BJ35" s="93"/>
      <c r="BK35" s="93"/>
      <c r="BL35" s="93"/>
      <c r="BM35" s="93"/>
      <c r="BN35" s="93"/>
      <c r="BO35" s="93"/>
    </row>
    <row r="36" spans="1:67" ht="45.75" thickBot="1">
      <c r="A36" s="1092"/>
      <c r="B36" s="1014"/>
      <c r="C36" s="1014"/>
      <c r="D36" s="296" t="s">
        <v>882</v>
      </c>
      <c r="E36" s="296" t="s">
        <v>796</v>
      </c>
      <c r="F36" s="148">
        <v>1</v>
      </c>
      <c r="G36" s="296" t="s">
        <v>883</v>
      </c>
      <c r="H36" s="296" t="s">
        <v>884</v>
      </c>
      <c r="I36" s="147"/>
      <c r="J36" s="296" t="s">
        <v>803</v>
      </c>
      <c r="K36" s="140">
        <v>41640</v>
      </c>
      <c r="L36" s="140">
        <v>41660</v>
      </c>
      <c r="M36" s="115">
        <v>1</v>
      </c>
      <c r="N36" s="115"/>
      <c r="O36" s="115"/>
      <c r="P36" s="115"/>
      <c r="Q36" s="115"/>
      <c r="R36" s="115"/>
      <c r="S36" s="115"/>
      <c r="T36" s="115"/>
      <c r="U36" s="115"/>
      <c r="V36" s="115"/>
      <c r="W36" s="296"/>
      <c r="X36" s="296"/>
      <c r="Y36" s="296">
        <f aca="true" t="shared" si="5" ref="Y36:Y54">SUM(M36:X36)</f>
        <v>1</v>
      </c>
      <c r="Z36" s="299">
        <f t="shared" si="3"/>
        <v>1</v>
      </c>
      <c r="AA36" s="299">
        <v>1</v>
      </c>
      <c r="AB36" s="305">
        <f t="shared" si="4"/>
        <v>1</v>
      </c>
      <c r="AC36" s="299"/>
      <c r="AD36" s="299"/>
      <c r="AE36" s="299" t="s">
        <v>1792</v>
      </c>
      <c r="AF36" s="299"/>
      <c r="AG36" s="300"/>
      <c r="AH36" s="300"/>
      <c r="AI36" s="494"/>
      <c r="AJ36" s="300"/>
      <c r="AK36" s="300"/>
      <c r="AL36" s="300"/>
      <c r="AM36" s="300"/>
      <c r="AN36" s="245"/>
      <c r="AO36" s="245"/>
      <c r="AP36" s="245"/>
      <c r="AQ36" s="245"/>
      <c r="AR36" s="245"/>
      <c r="AS36" s="245"/>
      <c r="AT36" s="245"/>
      <c r="AU36" s="91"/>
      <c r="AV36" s="91"/>
      <c r="AW36" s="91"/>
      <c r="AX36" s="91"/>
      <c r="AY36" s="91"/>
      <c r="AZ36" s="91"/>
      <c r="BA36" s="91"/>
      <c r="BB36" s="92"/>
      <c r="BC36" s="92"/>
      <c r="BD36" s="92"/>
      <c r="BE36" s="92"/>
      <c r="BF36" s="92"/>
      <c r="BG36" s="92"/>
      <c r="BH36" s="92"/>
      <c r="BI36" s="93"/>
      <c r="BJ36" s="93"/>
      <c r="BK36" s="93"/>
      <c r="BL36" s="93"/>
      <c r="BM36" s="93"/>
      <c r="BN36" s="93"/>
      <c r="BO36" s="93"/>
    </row>
    <row r="37" spans="1:67" ht="36.75" thickBot="1">
      <c r="A37" s="1092"/>
      <c r="B37" s="1014"/>
      <c r="C37" s="1014"/>
      <c r="D37" s="296" t="s">
        <v>804</v>
      </c>
      <c r="E37" s="296" t="s">
        <v>805</v>
      </c>
      <c r="F37" s="148" t="s">
        <v>794</v>
      </c>
      <c r="G37" s="296" t="s">
        <v>885</v>
      </c>
      <c r="H37" s="296" t="s">
        <v>886</v>
      </c>
      <c r="I37" s="147"/>
      <c r="J37" s="296" t="s">
        <v>803</v>
      </c>
      <c r="K37" s="140">
        <v>41640</v>
      </c>
      <c r="L37" s="140">
        <v>42004</v>
      </c>
      <c r="M37" s="1088" t="s">
        <v>794</v>
      </c>
      <c r="N37" s="1089"/>
      <c r="O37" s="1089"/>
      <c r="P37" s="1089"/>
      <c r="Q37" s="1089"/>
      <c r="R37" s="1089"/>
      <c r="S37" s="1089"/>
      <c r="T37" s="1089"/>
      <c r="U37" s="1089"/>
      <c r="V37" s="1089"/>
      <c r="W37" s="1089"/>
      <c r="X37" s="1090"/>
      <c r="Y37" s="296">
        <f t="shared" si="5"/>
        <v>0</v>
      </c>
      <c r="Z37" s="299"/>
      <c r="AA37" s="299"/>
      <c r="AB37" s="305">
        <v>1</v>
      </c>
      <c r="AC37" s="299"/>
      <c r="AD37" s="299"/>
      <c r="AE37" s="299" t="s">
        <v>1456</v>
      </c>
      <c r="AF37" s="299"/>
      <c r="AG37" s="300"/>
      <c r="AH37" s="300"/>
      <c r="AI37" s="494">
        <v>1</v>
      </c>
      <c r="AJ37" s="300"/>
      <c r="AK37" s="300"/>
      <c r="AL37" s="300" t="s">
        <v>1456</v>
      </c>
      <c r="AM37" s="300"/>
      <c r="AN37" s="245"/>
      <c r="AO37" s="245"/>
      <c r="AP37" s="245"/>
      <c r="AQ37" s="245"/>
      <c r="AR37" s="245"/>
      <c r="AS37" s="245"/>
      <c r="AT37" s="245"/>
      <c r="AU37" s="91"/>
      <c r="AV37" s="91"/>
      <c r="AW37" s="91"/>
      <c r="AX37" s="91"/>
      <c r="AY37" s="91"/>
      <c r="AZ37" s="91"/>
      <c r="BA37" s="91"/>
      <c r="BB37" s="92"/>
      <c r="BC37" s="92"/>
      <c r="BD37" s="92"/>
      <c r="BE37" s="92"/>
      <c r="BF37" s="92"/>
      <c r="BG37" s="92"/>
      <c r="BH37" s="92"/>
      <c r="BI37" s="93"/>
      <c r="BJ37" s="93"/>
      <c r="BK37" s="93"/>
      <c r="BL37" s="93"/>
      <c r="BM37" s="93"/>
      <c r="BN37" s="93"/>
      <c r="BO37" s="93"/>
    </row>
    <row r="38" spans="1:67" ht="45.75" thickBot="1">
      <c r="A38" s="1092"/>
      <c r="B38" s="1014"/>
      <c r="C38" s="1014"/>
      <c r="D38" s="296" t="s">
        <v>806</v>
      </c>
      <c r="E38" s="296" t="s">
        <v>516</v>
      </c>
      <c r="F38" s="148">
        <v>48</v>
      </c>
      <c r="G38" s="296" t="s">
        <v>887</v>
      </c>
      <c r="H38" s="296" t="s">
        <v>1793</v>
      </c>
      <c r="I38" s="1078"/>
      <c r="J38" s="296" t="s">
        <v>803</v>
      </c>
      <c r="K38" s="204" t="s">
        <v>807</v>
      </c>
      <c r="L38" s="204" t="s">
        <v>808</v>
      </c>
      <c r="M38" s="115">
        <v>4</v>
      </c>
      <c r="N38" s="115">
        <v>4</v>
      </c>
      <c r="O38" s="115">
        <v>4</v>
      </c>
      <c r="P38" s="115">
        <v>4</v>
      </c>
      <c r="Q38" s="115">
        <v>4</v>
      </c>
      <c r="R38" s="115">
        <v>4</v>
      </c>
      <c r="S38" s="115">
        <v>4</v>
      </c>
      <c r="T38" s="115">
        <v>4</v>
      </c>
      <c r="U38" s="115">
        <v>4</v>
      </c>
      <c r="V38" s="115">
        <v>4</v>
      </c>
      <c r="W38" s="296">
        <v>4</v>
      </c>
      <c r="X38" s="296">
        <v>4</v>
      </c>
      <c r="Y38" s="296">
        <f t="shared" si="5"/>
        <v>48</v>
      </c>
      <c r="Z38" s="299">
        <f t="shared" si="3"/>
        <v>8</v>
      </c>
      <c r="AA38" s="299">
        <v>8</v>
      </c>
      <c r="AB38" s="305">
        <f t="shared" si="4"/>
        <v>1</v>
      </c>
      <c r="AC38" s="299"/>
      <c r="AD38" s="299"/>
      <c r="AE38" s="299" t="s">
        <v>1457</v>
      </c>
      <c r="AF38" s="299"/>
      <c r="AG38" s="300">
        <v>16</v>
      </c>
      <c r="AH38" s="300">
        <v>16</v>
      </c>
      <c r="AI38" s="494">
        <f>+AH38/AG38</f>
        <v>1</v>
      </c>
      <c r="AJ38" s="300"/>
      <c r="AK38" s="300"/>
      <c r="AL38" s="300" t="s">
        <v>1457</v>
      </c>
      <c r="AM38" s="300"/>
      <c r="AN38" s="245"/>
      <c r="AO38" s="245"/>
      <c r="AP38" s="245"/>
      <c r="AQ38" s="245"/>
      <c r="AR38" s="245"/>
      <c r="AS38" s="245"/>
      <c r="AT38" s="245"/>
      <c r="AU38" s="91"/>
      <c r="AV38" s="91"/>
      <c r="AW38" s="91"/>
      <c r="AX38" s="91"/>
      <c r="AY38" s="91"/>
      <c r="AZ38" s="91"/>
      <c r="BA38" s="91"/>
      <c r="BB38" s="92"/>
      <c r="BC38" s="92"/>
      <c r="BD38" s="92"/>
      <c r="BE38" s="92"/>
      <c r="BF38" s="92"/>
      <c r="BG38" s="92"/>
      <c r="BH38" s="92"/>
      <c r="BI38" s="93"/>
      <c r="BJ38" s="93"/>
      <c r="BK38" s="93"/>
      <c r="BL38" s="93"/>
      <c r="BM38" s="93"/>
      <c r="BN38" s="93"/>
      <c r="BO38" s="93"/>
    </row>
    <row r="39" spans="1:67" ht="45.75" thickBot="1">
      <c r="A39" s="1092"/>
      <c r="B39" s="1014"/>
      <c r="C39" s="1014"/>
      <c r="D39" s="296" t="s">
        <v>809</v>
      </c>
      <c r="E39" s="296" t="s">
        <v>810</v>
      </c>
      <c r="F39" s="148" t="s">
        <v>794</v>
      </c>
      <c r="G39" s="296" t="s">
        <v>888</v>
      </c>
      <c r="H39" s="296" t="s">
        <v>1793</v>
      </c>
      <c r="I39" s="1078"/>
      <c r="J39" s="296" t="s">
        <v>803</v>
      </c>
      <c r="K39" s="140">
        <v>41640</v>
      </c>
      <c r="L39" s="140">
        <v>42004</v>
      </c>
      <c r="M39" s="1088" t="s">
        <v>794</v>
      </c>
      <c r="N39" s="1089"/>
      <c r="O39" s="1089"/>
      <c r="P39" s="1089"/>
      <c r="Q39" s="1089"/>
      <c r="R39" s="1089"/>
      <c r="S39" s="1089"/>
      <c r="T39" s="1089"/>
      <c r="U39" s="1089"/>
      <c r="V39" s="1089"/>
      <c r="W39" s="1089"/>
      <c r="X39" s="1090"/>
      <c r="Y39" s="296">
        <f t="shared" si="5"/>
        <v>0</v>
      </c>
      <c r="Z39" s="299"/>
      <c r="AA39" s="299"/>
      <c r="AB39" s="305">
        <v>1</v>
      </c>
      <c r="AC39" s="299"/>
      <c r="AD39" s="299"/>
      <c r="AE39" s="299" t="s">
        <v>1794</v>
      </c>
      <c r="AF39" s="299"/>
      <c r="AG39" s="300"/>
      <c r="AH39" s="300"/>
      <c r="AI39" s="494">
        <v>1</v>
      </c>
      <c r="AJ39" s="300"/>
      <c r="AK39" s="300"/>
      <c r="AL39" s="300" t="s">
        <v>1794</v>
      </c>
      <c r="AM39" s="300"/>
      <c r="AN39" s="245"/>
      <c r="AO39" s="245"/>
      <c r="AP39" s="245"/>
      <c r="AQ39" s="245"/>
      <c r="AR39" s="245"/>
      <c r="AS39" s="245"/>
      <c r="AT39" s="245"/>
      <c r="AU39" s="91"/>
      <c r="AV39" s="91"/>
      <c r="AW39" s="91"/>
      <c r="AX39" s="91"/>
      <c r="AY39" s="91"/>
      <c r="AZ39" s="91"/>
      <c r="BA39" s="91"/>
      <c r="BB39" s="92"/>
      <c r="BC39" s="92"/>
      <c r="BD39" s="92"/>
      <c r="BE39" s="92"/>
      <c r="BF39" s="92"/>
      <c r="BG39" s="92"/>
      <c r="BH39" s="92"/>
      <c r="BI39" s="93"/>
      <c r="BJ39" s="93"/>
      <c r="BK39" s="93"/>
      <c r="BL39" s="93"/>
      <c r="BM39" s="93"/>
      <c r="BN39" s="93"/>
      <c r="BO39" s="93"/>
    </row>
    <row r="40" spans="1:67" ht="36.75" thickBot="1">
      <c r="A40" s="1092"/>
      <c r="B40" s="1014"/>
      <c r="C40" s="1014"/>
      <c r="D40" s="296" t="s">
        <v>811</v>
      </c>
      <c r="E40" s="296" t="s">
        <v>812</v>
      </c>
      <c r="F40" s="148" t="s">
        <v>794</v>
      </c>
      <c r="G40" s="296" t="s">
        <v>889</v>
      </c>
      <c r="H40" s="296" t="s">
        <v>1793</v>
      </c>
      <c r="I40" s="1078"/>
      <c r="J40" s="296" t="s">
        <v>803</v>
      </c>
      <c r="K40" s="140">
        <v>41640</v>
      </c>
      <c r="L40" s="140">
        <v>42004</v>
      </c>
      <c r="M40" s="1088" t="s">
        <v>794</v>
      </c>
      <c r="N40" s="1089"/>
      <c r="O40" s="1089"/>
      <c r="P40" s="1089"/>
      <c r="Q40" s="1089"/>
      <c r="R40" s="1089"/>
      <c r="S40" s="1089"/>
      <c r="T40" s="1089"/>
      <c r="U40" s="1089"/>
      <c r="V40" s="1089"/>
      <c r="W40" s="1089"/>
      <c r="X40" s="1090"/>
      <c r="Y40" s="296">
        <f t="shared" si="5"/>
        <v>0</v>
      </c>
      <c r="Z40" s="299"/>
      <c r="AA40" s="299"/>
      <c r="AB40" s="305">
        <v>1</v>
      </c>
      <c r="AC40" s="299"/>
      <c r="AD40" s="299"/>
      <c r="AE40" s="299" t="s">
        <v>1795</v>
      </c>
      <c r="AF40" s="299"/>
      <c r="AG40" s="300"/>
      <c r="AH40" s="300"/>
      <c r="AI40" s="494">
        <v>1</v>
      </c>
      <c r="AJ40" s="300"/>
      <c r="AK40" s="300"/>
      <c r="AL40" s="300" t="s">
        <v>1795</v>
      </c>
      <c r="AM40" s="300"/>
      <c r="AN40" s="245"/>
      <c r="AO40" s="245"/>
      <c r="AP40" s="245"/>
      <c r="AQ40" s="245"/>
      <c r="AR40" s="245"/>
      <c r="AS40" s="245"/>
      <c r="AT40" s="245"/>
      <c r="AU40" s="91"/>
      <c r="AV40" s="91"/>
      <c r="AW40" s="91"/>
      <c r="AX40" s="91"/>
      <c r="AY40" s="91"/>
      <c r="AZ40" s="91"/>
      <c r="BA40" s="91"/>
      <c r="BB40" s="92"/>
      <c r="BC40" s="92"/>
      <c r="BD40" s="92"/>
      <c r="BE40" s="92"/>
      <c r="BF40" s="92"/>
      <c r="BG40" s="92"/>
      <c r="BH40" s="92"/>
      <c r="BI40" s="93"/>
      <c r="BJ40" s="93"/>
      <c r="BK40" s="93"/>
      <c r="BL40" s="93"/>
      <c r="BM40" s="93"/>
      <c r="BN40" s="93"/>
      <c r="BO40" s="93"/>
    </row>
    <row r="41" spans="1:67" ht="81.75" thickBot="1">
      <c r="A41" s="1092"/>
      <c r="B41" s="1014"/>
      <c r="C41" s="1014"/>
      <c r="D41" s="296" t="s">
        <v>813</v>
      </c>
      <c r="E41" s="296" t="s">
        <v>814</v>
      </c>
      <c r="F41" s="148">
        <v>4</v>
      </c>
      <c r="G41" s="296" t="s">
        <v>890</v>
      </c>
      <c r="H41" s="296" t="s">
        <v>884</v>
      </c>
      <c r="I41" s="1078"/>
      <c r="J41" s="296" t="s">
        <v>815</v>
      </c>
      <c r="K41" s="140">
        <v>41640</v>
      </c>
      <c r="L41" s="140">
        <v>42004</v>
      </c>
      <c r="M41" s="242"/>
      <c r="N41" s="242">
        <v>1</v>
      </c>
      <c r="O41" s="242"/>
      <c r="P41" s="242">
        <v>1</v>
      </c>
      <c r="Q41" s="242"/>
      <c r="R41" s="242"/>
      <c r="S41" s="115">
        <v>1</v>
      </c>
      <c r="T41" s="115"/>
      <c r="U41" s="242"/>
      <c r="V41" s="242">
        <v>1</v>
      </c>
      <c r="W41" s="238"/>
      <c r="X41" s="238"/>
      <c r="Y41" s="296">
        <f t="shared" si="5"/>
        <v>4</v>
      </c>
      <c r="Z41" s="299">
        <f t="shared" si="3"/>
        <v>1</v>
      </c>
      <c r="AA41" s="299">
        <v>1</v>
      </c>
      <c r="AB41" s="305">
        <f t="shared" si="4"/>
        <v>1</v>
      </c>
      <c r="AC41" s="299"/>
      <c r="AD41" s="299"/>
      <c r="AE41" s="299" t="s">
        <v>1458</v>
      </c>
      <c r="AF41" s="299"/>
      <c r="AG41" s="300">
        <v>2</v>
      </c>
      <c r="AH41" s="300">
        <v>2</v>
      </c>
      <c r="AI41" s="494">
        <f>+AH41/AG41</f>
        <v>1</v>
      </c>
      <c r="AJ41" s="300"/>
      <c r="AK41" s="300"/>
      <c r="AL41" s="300" t="s">
        <v>1458</v>
      </c>
      <c r="AM41" s="300"/>
      <c r="AN41" s="245"/>
      <c r="AO41" s="245"/>
      <c r="AP41" s="245"/>
      <c r="AQ41" s="245"/>
      <c r="AR41" s="245"/>
      <c r="AS41" s="245"/>
      <c r="AT41" s="245"/>
      <c r="AU41" s="91"/>
      <c r="AV41" s="91"/>
      <c r="AW41" s="91"/>
      <c r="AX41" s="91"/>
      <c r="AY41" s="91"/>
      <c r="AZ41" s="91"/>
      <c r="BA41" s="91"/>
      <c r="BB41" s="92"/>
      <c r="BC41" s="92"/>
      <c r="BD41" s="92"/>
      <c r="BE41" s="92"/>
      <c r="BF41" s="92"/>
      <c r="BG41" s="92"/>
      <c r="BH41" s="92"/>
      <c r="BI41" s="93"/>
      <c r="BJ41" s="93"/>
      <c r="BK41" s="93"/>
      <c r="BL41" s="93"/>
      <c r="BM41" s="93"/>
      <c r="BN41" s="93"/>
      <c r="BO41" s="93"/>
    </row>
    <row r="42" spans="1:67" ht="36.75" thickBot="1">
      <c r="A42" s="1092"/>
      <c r="B42" s="1014"/>
      <c r="C42" s="1014"/>
      <c r="D42" s="296" t="s">
        <v>891</v>
      </c>
      <c r="E42" s="296" t="s">
        <v>892</v>
      </c>
      <c r="F42" s="148">
        <v>1</v>
      </c>
      <c r="G42" s="296" t="s">
        <v>1393</v>
      </c>
      <c r="H42" s="296" t="s">
        <v>884</v>
      </c>
      <c r="I42" s="1078"/>
      <c r="J42" s="296" t="s">
        <v>816</v>
      </c>
      <c r="K42" s="140">
        <v>41640</v>
      </c>
      <c r="L42" s="140">
        <v>41974</v>
      </c>
      <c r="M42" s="115"/>
      <c r="N42" s="115"/>
      <c r="O42" s="115">
        <v>1</v>
      </c>
      <c r="P42" s="115"/>
      <c r="Q42" s="146"/>
      <c r="R42" s="146"/>
      <c r="S42" s="115"/>
      <c r="T42" s="115"/>
      <c r="U42" s="146"/>
      <c r="V42" s="146"/>
      <c r="W42" s="147"/>
      <c r="X42" s="147"/>
      <c r="Y42" s="296">
        <f t="shared" si="5"/>
        <v>1</v>
      </c>
      <c r="Z42" s="299"/>
      <c r="AA42" s="299"/>
      <c r="AB42" s="305"/>
      <c r="AC42" s="309"/>
      <c r="AD42" s="309"/>
      <c r="AE42" s="309"/>
      <c r="AF42" s="309"/>
      <c r="AG42" s="300"/>
      <c r="AH42" s="300"/>
      <c r="AI42" s="494"/>
      <c r="AJ42" s="310"/>
      <c r="AK42" s="310"/>
      <c r="AL42" s="310"/>
      <c r="AM42" s="310"/>
      <c r="AN42" s="245"/>
      <c r="AO42" s="245"/>
      <c r="AP42" s="245"/>
      <c r="AQ42" s="245"/>
      <c r="AR42" s="245"/>
      <c r="AS42" s="245"/>
      <c r="AT42" s="245"/>
      <c r="AU42" s="91"/>
      <c r="AV42" s="91"/>
      <c r="AW42" s="91"/>
      <c r="AX42" s="91"/>
      <c r="AY42" s="91"/>
      <c r="AZ42" s="91"/>
      <c r="BA42" s="91"/>
      <c r="BB42" s="92"/>
      <c r="BC42" s="92"/>
      <c r="BD42" s="92"/>
      <c r="BE42" s="92"/>
      <c r="BF42" s="92"/>
      <c r="BG42" s="92"/>
      <c r="BH42" s="92"/>
      <c r="BI42" s="93"/>
      <c r="BJ42" s="93"/>
      <c r="BK42" s="93"/>
      <c r="BL42" s="93"/>
      <c r="BM42" s="93"/>
      <c r="BN42" s="93"/>
      <c r="BO42" s="93"/>
    </row>
    <row r="43" spans="1:67" ht="36.75" thickBot="1">
      <c r="A43" s="1092"/>
      <c r="B43" s="1014"/>
      <c r="C43" s="1014"/>
      <c r="D43" s="296" t="s">
        <v>893</v>
      </c>
      <c r="E43" s="296" t="s">
        <v>1391</v>
      </c>
      <c r="F43" s="148">
        <v>12</v>
      </c>
      <c r="G43" s="296" t="s">
        <v>1392</v>
      </c>
      <c r="H43" s="296" t="s">
        <v>884</v>
      </c>
      <c r="I43" s="1078"/>
      <c r="J43" s="296" t="s">
        <v>816</v>
      </c>
      <c r="K43" s="140">
        <v>41640</v>
      </c>
      <c r="L43" s="140">
        <v>42004</v>
      </c>
      <c r="M43" s="242">
        <v>1</v>
      </c>
      <c r="N43" s="242">
        <v>1</v>
      </c>
      <c r="O43" s="242">
        <v>1</v>
      </c>
      <c r="P43" s="242">
        <v>1</v>
      </c>
      <c r="Q43" s="242">
        <v>1</v>
      </c>
      <c r="R43" s="242">
        <v>1</v>
      </c>
      <c r="S43" s="115">
        <v>1</v>
      </c>
      <c r="T43" s="115">
        <v>1</v>
      </c>
      <c r="U43" s="242">
        <v>1</v>
      </c>
      <c r="V43" s="242">
        <v>1</v>
      </c>
      <c r="W43" s="238">
        <v>1</v>
      </c>
      <c r="X43" s="238">
        <v>1</v>
      </c>
      <c r="Y43" s="296">
        <f t="shared" si="5"/>
        <v>12</v>
      </c>
      <c r="Z43" s="299">
        <f t="shared" si="3"/>
        <v>2</v>
      </c>
      <c r="AA43" s="299">
        <v>2</v>
      </c>
      <c r="AB43" s="305">
        <f t="shared" si="4"/>
        <v>1</v>
      </c>
      <c r="AC43" s="309"/>
      <c r="AD43" s="309"/>
      <c r="AE43" s="299" t="s">
        <v>1459</v>
      </c>
      <c r="AF43" s="309"/>
      <c r="AG43" s="300">
        <v>4</v>
      </c>
      <c r="AH43" s="300">
        <v>4</v>
      </c>
      <c r="AI43" s="494">
        <f>+AH43/AG43</f>
        <v>1</v>
      </c>
      <c r="AJ43" s="310"/>
      <c r="AK43" s="310"/>
      <c r="AL43" s="300" t="s">
        <v>1459</v>
      </c>
      <c r="AM43" s="310"/>
      <c r="AN43" s="245"/>
      <c r="AO43" s="245"/>
      <c r="AP43" s="245"/>
      <c r="AQ43" s="245"/>
      <c r="AR43" s="245"/>
      <c r="AS43" s="245"/>
      <c r="AT43" s="245"/>
      <c r="AU43" s="91"/>
      <c r="AV43" s="91"/>
      <c r="AW43" s="91"/>
      <c r="AX43" s="91"/>
      <c r="AY43" s="91"/>
      <c r="AZ43" s="91"/>
      <c r="BA43" s="91"/>
      <c r="BB43" s="92"/>
      <c r="BC43" s="92"/>
      <c r="BD43" s="92"/>
      <c r="BE43" s="92"/>
      <c r="BF43" s="92"/>
      <c r="BG43" s="92"/>
      <c r="BH43" s="92"/>
      <c r="BI43" s="93"/>
      <c r="BJ43" s="93"/>
      <c r="BK43" s="93"/>
      <c r="BL43" s="93"/>
      <c r="BM43" s="93"/>
      <c r="BN43" s="93"/>
      <c r="BO43" s="93"/>
    </row>
    <row r="44" spans="1:67" ht="45.75" thickBot="1">
      <c r="A44" s="1092"/>
      <c r="B44" s="1014"/>
      <c r="C44" s="1014"/>
      <c r="D44" s="296" t="s">
        <v>817</v>
      </c>
      <c r="E44" s="296" t="s">
        <v>818</v>
      </c>
      <c r="F44" s="148">
        <v>1</v>
      </c>
      <c r="G44" s="296" t="s">
        <v>155</v>
      </c>
      <c r="H44" s="296" t="s">
        <v>884</v>
      </c>
      <c r="I44" s="298"/>
      <c r="J44" s="296" t="s">
        <v>819</v>
      </c>
      <c r="K44" s="140">
        <v>41640</v>
      </c>
      <c r="L44" s="140">
        <v>41974</v>
      </c>
      <c r="M44" s="242"/>
      <c r="N44" s="242"/>
      <c r="O44" s="242"/>
      <c r="P44" s="242">
        <v>1</v>
      </c>
      <c r="Q44" s="242"/>
      <c r="R44" s="242"/>
      <c r="S44" s="115"/>
      <c r="T44" s="115"/>
      <c r="U44" s="242"/>
      <c r="V44" s="242"/>
      <c r="W44" s="238"/>
      <c r="X44" s="238"/>
      <c r="Y44" s="296">
        <f t="shared" si="5"/>
        <v>1</v>
      </c>
      <c r="Z44" s="299"/>
      <c r="AA44" s="299"/>
      <c r="AB44" s="305"/>
      <c r="AC44" s="309"/>
      <c r="AD44" s="309"/>
      <c r="AE44" s="309"/>
      <c r="AF44" s="309"/>
      <c r="AG44" s="300"/>
      <c r="AH44" s="300"/>
      <c r="AI44" s="494"/>
      <c r="AJ44" s="310"/>
      <c r="AK44" s="310"/>
      <c r="AL44" s="310"/>
      <c r="AM44" s="310"/>
      <c r="AN44" s="245"/>
      <c r="AO44" s="245"/>
      <c r="AP44" s="245"/>
      <c r="AQ44" s="245"/>
      <c r="AR44" s="245"/>
      <c r="AS44" s="245"/>
      <c r="AT44" s="245"/>
      <c r="AU44" s="91"/>
      <c r="AV44" s="91"/>
      <c r="AW44" s="91"/>
      <c r="AX44" s="91"/>
      <c r="AY44" s="91"/>
      <c r="AZ44" s="91"/>
      <c r="BA44" s="91"/>
      <c r="BB44" s="92"/>
      <c r="BC44" s="92"/>
      <c r="BD44" s="92"/>
      <c r="BE44" s="92"/>
      <c r="BF44" s="92"/>
      <c r="BG44" s="92"/>
      <c r="BH44" s="92"/>
      <c r="BI44" s="93"/>
      <c r="BJ44" s="93"/>
      <c r="BK44" s="93"/>
      <c r="BL44" s="93"/>
      <c r="BM44" s="93"/>
      <c r="BN44" s="93"/>
      <c r="BO44" s="93"/>
    </row>
    <row r="45" spans="1:67" ht="45.75" thickBot="1">
      <c r="A45" s="1092"/>
      <c r="B45" s="1014"/>
      <c r="C45" s="1014"/>
      <c r="D45" s="296" t="s">
        <v>1394</v>
      </c>
      <c r="E45" s="296" t="s">
        <v>818</v>
      </c>
      <c r="F45" s="148">
        <v>1</v>
      </c>
      <c r="G45" s="296" t="s">
        <v>155</v>
      </c>
      <c r="H45" s="296" t="s">
        <v>884</v>
      </c>
      <c r="I45" s="298"/>
      <c r="J45" s="296" t="s">
        <v>1395</v>
      </c>
      <c r="K45" s="140">
        <v>41640</v>
      </c>
      <c r="L45" s="140">
        <v>41974</v>
      </c>
      <c r="M45" s="242"/>
      <c r="N45" s="242"/>
      <c r="O45" s="242"/>
      <c r="P45" s="242"/>
      <c r="Q45" s="242"/>
      <c r="R45" s="242">
        <v>1</v>
      </c>
      <c r="S45" s="115"/>
      <c r="T45" s="115"/>
      <c r="U45" s="242"/>
      <c r="V45" s="242"/>
      <c r="W45" s="238"/>
      <c r="X45" s="238"/>
      <c r="Y45" s="296">
        <f>SUM(M45:X45)</f>
        <v>1</v>
      </c>
      <c r="Z45" s="299"/>
      <c r="AA45" s="299"/>
      <c r="AB45" s="305"/>
      <c r="AC45" s="309"/>
      <c r="AD45" s="309"/>
      <c r="AE45" s="309"/>
      <c r="AF45" s="309"/>
      <c r="AG45" s="300"/>
      <c r="AH45" s="300"/>
      <c r="AI45" s="494"/>
      <c r="AJ45" s="310"/>
      <c r="AK45" s="310"/>
      <c r="AL45" s="310"/>
      <c r="AM45" s="310"/>
      <c r="AN45" s="245"/>
      <c r="AO45" s="245"/>
      <c r="AP45" s="245"/>
      <c r="AQ45" s="245"/>
      <c r="AR45" s="245"/>
      <c r="AS45" s="245"/>
      <c r="AT45" s="245"/>
      <c r="AU45" s="91"/>
      <c r="AV45" s="91"/>
      <c r="AW45" s="91"/>
      <c r="AX45" s="91"/>
      <c r="AY45" s="91"/>
      <c r="AZ45" s="91"/>
      <c r="BA45" s="91"/>
      <c r="BB45" s="92"/>
      <c r="BC45" s="92"/>
      <c r="BD45" s="92"/>
      <c r="BE45" s="92"/>
      <c r="BF45" s="92"/>
      <c r="BG45" s="92"/>
      <c r="BH45" s="92"/>
      <c r="BI45" s="93"/>
      <c r="BJ45" s="93"/>
      <c r="BK45" s="93"/>
      <c r="BL45" s="93"/>
      <c r="BM45" s="93"/>
      <c r="BN45" s="93"/>
      <c r="BO45" s="93"/>
    </row>
    <row r="46" spans="1:67" ht="36.75" thickBot="1">
      <c r="A46" s="1092"/>
      <c r="B46" s="1014"/>
      <c r="C46" s="1014"/>
      <c r="D46" s="296" t="s">
        <v>820</v>
      </c>
      <c r="E46" s="296" t="s">
        <v>821</v>
      </c>
      <c r="F46" s="148">
        <v>12</v>
      </c>
      <c r="G46" s="296" t="s">
        <v>1396</v>
      </c>
      <c r="H46" s="296" t="s">
        <v>884</v>
      </c>
      <c r="I46" s="298"/>
      <c r="J46" s="296" t="s">
        <v>819</v>
      </c>
      <c r="K46" s="140">
        <v>41640</v>
      </c>
      <c r="L46" s="140">
        <v>42004</v>
      </c>
      <c r="M46" s="115">
        <v>1</v>
      </c>
      <c r="N46" s="115">
        <v>1</v>
      </c>
      <c r="O46" s="115">
        <v>1</v>
      </c>
      <c r="P46" s="115">
        <v>1</v>
      </c>
      <c r="Q46" s="115">
        <v>1</v>
      </c>
      <c r="R46" s="115">
        <v>1</v>
      </c>
      <c r="S46" s="115">
        <v>1</v>
      </c>
      <c r="T46" s="115">
        <v>1</v>
      </c>
      <c r="U46" s="115">
        <v>1</v>
      </c>
      <c r="V46" s="115">
        <v>1</v>
      </c>
      <c r="W46" s="296">
        <v>1</v>
      </c>
      <c r="X46" s="296">
        <v>1</v>
      </c>
      <c r="Y46" s="296">
        <f t="shared" si="5"/>
        <v>12</v>
      </c>
      <c r="Z46" s="299">
        <f t="shared" si="3"/>
        <v>2</v>
      </c>
      <c r="AA46" s="299">
        <v>2</v>
      </c>
      <c r="AB46" s="305">
        <f t="shared" si="4"/>
        <v>1</v>
      </c>
      <c r="AC46" s="299"/>
      <c r="AD46" s="299"/>
      <c r="AE46" s="299" t="s">
        <v>1796</v>
      </c>
      <c r="AF46" s="299"/>
      <c r="AG46" s="300">
        <v>4</v>
      </c>
      <c r="AH46" s="300">
        <v>4</v>
      </c>
      <c r="AI46" s="494">
        <f>+AH46/AG46</f>
        <v>1</v>
      </c>
      <c r="AJ46" s="300"/>
      <c r="AK46" s="300"/>
      <c r="AL46" s="300" t="s">
        <v>1796</v>
      </c>
      <c r="AM46" s="300"/>
      <c r="AN46" s="245"/>
      <c r="AO46" s="245"/>
      <c r="AP46" s="245"/>
      <c r="AQ46" s="245"/>
      <c r="AR46" s="245"/>
      <c r="AS46" s="245"/>
      <c r="AT46" s="245"/>
      <c r="AU46" s="91"/>
      <c r="AV46" s="91"/>
      <c r="AW46" s="91"/>
      <c r="AX46" s="91"/>
      <c r="AY46" s="91"/>
      <c r="AZ46" s="91"/>
      <c r="BA46" s="91"/>
      <c r="BB46" s="92"/>
      <c r="BC46" s="92"/>
      <c r="BD46" s="92"/>
      <c r="BE46" s="92"/>
      <c r="BF46" s="92"/>
      <c r="BG46" s="92"/>
      <c r="BH46" s="92"/>
      <c r="BI46" s="93"/>
      <c r="BJ46" s="93"/>
      <c r="BK46" s="93"/>
      <c r="BL46" s="93"/>
      <c r="BM46" s="93"/>
      <c r="BN46" s="93"/>
      <c r="BO46" s="93"/>
    </row>
    <row r="47" spans="1:67" ht="45.75" thickBot="1">
      <c r="A47" s="1092"/>
      <c r="B47" s="1014"/>
      <c r="C47" s="1014"/>
      <c r="D47" s="296" t="s">
        <v>822</v>
      </c>
      <c r="E47" s="296" t="s">
        <v>823</v>
      </c>
      <c r="F47" s="148">
        <v>6</v>
      </c>
      <c r="G47" s="296" t="s">
        <v>1797</v>
      </c>
      <c r="H47" s="296" t="s">
        <v>884</v>
      </c>
      <c r="I47" s="298"/>
      <c r="J47" s="296" t="s">
        <v>824</v>
      </c>
      <c r="K47" s="140">
        <v>41640</v>
      </c>
      <c r="L47" s="140">
        <v>42004</v>
      </c>
      <c r="M47" s="115">
        <v>1</v>
      </c>
      <c r="N47" s="115"/>
      <c r="O47" s="115">
        <v>1</v>
      </c>
      <c r="P47" s="115"/>
      <c r="Q47" s="115">
        <v>1</v>
      </c>
      <c r="R47" s="115"/>
      <c r="S47" s="115">
        <v>1</v>
      </c>
      <c r="T47" s="115"/>
      <c r="U47" s="115">
        <v>1</v>
      </c>
      <c r="V47" s="115"/>
      <c r="W47" s="296">
        <v>1</v>
      </c>
      <c r="X47" s="296"/>
      <c r="Y47" s="296">
        <f t="shared" si="5"/>
        <v>6</v>
      </c>
      <c r="Z47" s="299">
        <f t="shared" si="3"/>
        <v>1</v>
      </c>
      <c r="AA47" s="299">
        <v>1</v>
      </c>
      <c r="AB47" s="305">
        <f t="shared" si="4"/>
        <v>1</v>
      </c>
      <c r="AC47" s="299"/>
      <c r="AD47" s="299"/>
      <c r="AE47" s="299" t="s">
        <v>1798</v>
      </c>
      <c r="AF47" s="299"/>
      <c r="AG47" s="300">
        <v>2</v>
      </c>
      <c r="AH47" s="300">
        <v>2</v>
      </c>
      <c r="AI47" s="494">
        <f>+AH47/AG47</f>
        <v>1</v>
      </c>
      <c r="AJ47" s="300"/>
      <c r="AK47" s="300"/>
      <c r="AL47" s="300" t="s">
        <v>1798</v>
      </c>
      <c r="AM47" s="300"/>
      <c r="AN47" s="245"/>
      <c r="AO47" s="245"/>
      <c r="AP47" s="245"/>
      <c r="AQ47" s="245"/>
      <c r="AR47" s="245"/>
      <c r="AS47" s="245"/>
      <c r="AT47" s="245"/>
      <c r="AU47" s="91"/>
      <c r="AV47" s="91"/>
      <c r="AW47" s="91"/>
      <c r="AX47" s="91"/>
      <c r="AY47" s="91"/>
      <c r="AZ47" s="91"/>
      <c r="BA47" s="91"/>
      <c r="BB47" s="92"/>
      <c r="BC47" s="92"/>
      <c r="BD47" s="92"/>
      <c r="BE47" s="92"/>
      <c r="BF47" s="92"/>
      <c r="BG47" s="92"/>
      <c r="BH47" s="92"/>
      <c r="BI47" s="93"/>
      <c r="BJ47" s="93"/>
      <c r="BK47" s="93"/>
      <c r="BL47" s="93"/>
      <c r="BM47" s="93"/>
      <c r="BN47" s="93"/>
      <c r="BO47" s="93"/>
    </row>
    <row r="48" spans="1:67" ht="36.75" thickBot="1">
      <c r="A48" s="1092"/>
      <c r="B48" s="1014"/>
      <c r="C48" s="1014"/>
      <c r="D48" s="296" t="s">
        <v>825</v>
      </c>
      <c r="E48" s="296" t="s">
        <v>826</v>
      </c>
      <c r="F48" s="148" t="s">
        <v>794</v>
      </c>
      <c r="G48" s="296" t="s">
        <v>894</v>
      </c>
      <c r="H48" s="296" t="s">
        <v>884</v>
      </c>
      <c r="I48" s="298"/>
      <c r="J48" s="296" t="s">
        <v>803</v>
      </c>
      <c r="K48" s="140">
        <v>41640</v>
      </c>
      <c r="L48" s="140">
        <v>42004</v>
      </c>
      <c r="M48" s="1088" t="s">
        <v>794</v>
      </c>
      <c r="N48" s="1089"/>
      <c r="O48" s="1089"/>
      <c r="P48" s="1089"/>
      <c r="Q48" s="1089"/>
      <c r="R48" s="1089"/>
      <c r="S48" s="1089"/>
      <c r="T48" s="1089"/>
      <c r="U48" s="1089"/>
      <c r="V48" s="1089"/>
      <c r="W48" s="1089"/>
      <c r="X48" s="1090"/>
      <c r="Y48" s="296">
        <f t="shared" si="5"/>
        <v>0</v>
      </c>
      <c r="Z48" s="299"/>
      <c r="AA48" s="299"/>
      <c r="AB48" s="305">
        <v>1</v>
      </c>
      <c r="AC48" s="299"/>
      <c r="AD48" s="299"/>
      <c r="AE48" s="299" t="s">
        <v>1799</v>
      </c>
      <c r="AF48" s="299"/>
      <c r="AG48" s="300"/>
      <c r="AH48" s="300"/>
      <c r="AI48" s="494">
        <v>1</v>
      </c>
      <c r="AJ48" s="300"/>
      <c r="AK48" s="300"/>
      <c r="AL48" s="300" t="s">
        <v>1799</v>
      </c>
      <c r="AM48" s="300"/>
      <c r="AN48" s="245"/>
      <c r="AO48" s="245"/>
      <c r="AP48" s="245"/>
      <c r="AQ48" s="245"/>
      <c r="AR48" s="245"/>
      <c r="AS48" s="245"/>
      <c r="AT48" s="245"/>
      <c r="AU48" s="91"/>
      <c r="AV48" s="91"/>
      <c r="AW48" s="91"/>
      <c r="AX48" s="91"/>
      <c r="AY48" s="91"/>
      <c r="AZ48" s="91"/>
      <c r="BA48" s="91"/>
      <c r="BB48" s="92"/>
      <c r="BC48" s="92"/>
      <c r="BD48" s="92"/>
      <c r="BE48" s="92"/>
      <c r="BF48" s="92"/>
      <c r="BG48" s="92"/>
      <c r="BH48" s="92"/>
      <c r="BI48" s="93"/>
      <c r="BJ48" s="93"/>
      <c r="BK48" s="93"/>
      <c r="BL48" s="93"/>
      <c r="BM48" s="93"/>
      <c r="BN48" s="93"/>
      <c r="BO48" s="93"/>
    </row>
    <row r="49" spans="1:67" ht="36.75" thickBot="1">
      <c r="A49" s="1092"/>
      <c r="B49" s="1014"/>
      <c r="C49" s="1014"/>
      <c r="D49" s="296" t="s">
        <v>827</v>
      </c>
      <c r="E49" s="296" t="s">
        <v>828</v>
      </c>
      <c r="F49" s="148">
        <v>12</v>
      </c>
      <c r="G49" s="296" t="s">
        <v>829</v>
      </c>
      <c r="H49" s="296" t="s">
        <v>886</v>
      </c>
      <c r="I49" s="298"/>
      <c r="J49" s="296" t="s">
        <v>830</v>
      </c>
      <c r="K49" s="140">
        <v>41640</v>
      </c>
      <c r="L49" s="140">
        <v>42004</v>
      </c>
      <c r="M49" s="115">
        <v>1</v>
      </c>
      <c r="N49" s="115">
        <v>1</v>
      </c>
      <c r="O49" s="115">
        <v>1</v>
      </c>
      <c r="P49" s="115">
        <v>1</v>
      </c>
      <c r="Q49" s="115">
        <v>1</v>
      </c>
      <c r="R49" s="115">
        <v>1</v>
      </c>
      <c r="S49" s="115">
        <v>1</v>
      </c>
      <c r="T49" s="115">
        <v>1</v>
      </c>
      <c r="U49" s="115">
        <v>1</v>
      </c>
      <c r="V49" s="115">
        <v>1</v>
      </c>
      <c r="W49" s="296">
        <v>1</v>
      </c>
      <c r="X49" s="296">
        <v>1</v>
      </c>
      <c r="Y49" s="296">
        <f t="shared" si="5"/>
        <v>12</v>
      </c>
      <c r="Z49" s="299">
        <f t="shared" si="3"/>
        <v>2</v>
      </c>
      <c r="AA49" s="299">
        <v>2</v>
      </c>
      <c r="AB49" s="305">
        <f t="shared" si="4"/>
        <v>1</v>
      </c>
      <c r="AC49" s="299"/>
      <c r="AD49" s="299"/>
      <c r="AE49" s="299" t="s">
        <v>1460</v>
      </c>
      <c r="AF49" s="299"/>
      <c r="AG49" s="300">
        <v>4</v>
      </c>
      <c r="AH49" s="300">
        <v>4</v>
      </c>
      <c r="AI49" s="494">
        <f>+AH49/AG49</f>
        <v>1</v>
      </c>
      <c r="AJ49" s="300"/>
      <c r="AK49" s="300"/>
      <c r="AL49" s="300" t="s">
        <v>1460</v>
      </c>
      <c r="AM49" s="300"/>
      <c r="AN49" s="245"/>
      <c r="AO49" s="245"/>
      <c r="AP49" s="245"/>
      <c r="AQ49" s="245"/>
      <c r="AR49" s="245"/>
      <c r="AS49" s="245"/>
      <c r="AT49" s="245"/>
      <c r="AU49" s="91"/>
      <c r="AV49" s="91"/>
      <c r="AW49" s="91"/>
      <c r="AX49" s="91"/>
      <c r="AY49" s="91"/>
      <c r="AZ49" s="91"/>
      <c r="BA49" s="91"/>
      <c r="BB49" s="92"/>
      <c r="BC49" s="92"/>
      <c r="BD49" s="92"/>
      <c r="BE49" s="92"/>
      <c r="BF49" s="92"/>
      <c r="BG49" s="92"/>
      <c r="BH49" s="92"/>
      <c r="BI49" s="93"/>
      <c r="BJ49" s="93"/>
      <c r="BK49" s="93"/>
      <c r="BL49" s="93"/>
      <c r="BM49" s="93"/>
      <c r="BN49" s="93"/>
      <c r="BO49" s="93"/>
    </row>
    <row r="50" spans="1:67" ht="27.75" thickBot="1">
      <c r="A50" s="1092"/>
      <c r="B50" s="1014"/>
      <c r="C50" s="1014"/>
      <c r="D50" s="296" t="s">
        <v>831</v>
      </c>
      <c r="E50" s="296" t="s">
        <v>796</v>
      </c>
      <c r="F50" s="148" t="s">
        <v>794</v>
      </c>
      <c r="G50" s="296" t="s">
        <v>895</v>
      </c>
      <c r="H50" s="296" t="s">
        <v>884</v>
      </c>
      <c r="I50" s="298"/>
      <c r="J50" s="296" t="s">
        <v>803</v>
      </c>
      <c r="K50" s="140">
        <v>41640</v>
      </c>
      <c r="L50" s="140">
        <v>42004</v>
      </c>
      <c r="M50" s="1088" t="s">
        <v>794</v>
      </c>
      <c r="N50" s="1089"/>
      <c r="O50" s="1089"/>
      <c r="P50" s="1089"/>
      <c r="Q50" s="1089"/>
      <c r="R50" s="1089"/>
      <c r="S50" s="1089"/>
      <c r="T50" s="1089"/>
      <c r="U50" s="1089"/>
      <c r="V50" s="1089"/>
      <c r="W50" s="1089"/>
      <c r="X50" s="1090"/>
      <c r="Y50" s="296">
        <f t="shared" si="5"/>
        <v>0</v>
      </c>
      <c r="Z50" s="299"/>
      <c r="AA50" s="299"/>
      <c r="AB50" s="305">
        <v>1</v>
      </c>
      <c r="AC50" s="299"/>
      <c r="AD50" s="299"/>
      <c r="AE50" s="299" t="s">
        <v>1800</v>
      </c>
      <c r="AF50" s="299"/>
      <c r="AG50" s="300"/>
      <c r="AH50" s="300"/>
      <c r="AI50" s="494">
        <v>1</v>
      </c>
      <c r="AJ50" s="300"/>
      <c r="AK50" s="300"/>
      <c r="AL50" s="300" t="s">
        <v>1800</v>
      </c>
      <c r="AM50" s="300"/>
      <c r="AN50" s="245"/>
      <c r="AO50" s="245"/>
      <c r="AP50" s="245"/>
      <c r="AQ50" s="245"/>
      <c r="AR50" s="245"/>
      <c r="AS50" s="245"/>
      <c r="AT50" s="245"/>
      <c r="AU50" s="91"/>
      <c r="AV50" s="91"/>
      <c r="AW50" s="91"/>
      <c r="AX50" s="91"/>
      <c r="AY50" s="91"/>
      <c r="AZ50" s="91"/>
      <c r="BA50" s="91"/>
      <c r="BB50" s="92"/>
      <c r="BC50" s="92"/>
      <c r="BD50" s="92"/>
      <c r="BE50" s="92"/>
      <c r="BF50" s="92"/>
      <c r="BG50" s="92"/>
      <c r="BH50" s="92"/>
      <c r="BI50" s="93"/>
      <c r="BJ50" s="93"/>
      <c r="BK50" s="93"/>
      <c r="BL50" s="93"/>
      <c r="BM50" s="93"/>
      <c r="BN50" s="93"/>
      <c r="BO50" s="93"/>
    </row>
    <row r="51" spans="1:67" ht="54.75" thickBot="1">
      <c r="A51" s="1092"/>
      <c r="B51" s="1014"/>
      <c r="C51" s="1014"/>
      <c r="D51" s="296" t="s">
        <v>832</v>
      </c>
      <c r="E51" s="296" t="s">
        <v>833</v>
      </c>
      <c r="F51" s="148" t="s">
        <v>794</v>
      </c>
      <c r="G51" s="296" t="s">
        <v>896</v>
      </c>
      <c r="H51" s="296" t="s">
        <v>1801</v>
      </c>
      <c r="I51" s="298"/>
      <c r="J51" s="296" t="s">
        <v>834</v>
      </c>
      <c r="K51" s="140">
        <v>41640</v>
      </c>
      <c r="L51" s="140">
        <v>42004</v>
      </c>
      <c r="M51" s="1088" t="s">
        <v>794</v>
      </c>
      <c r="N51" s="1089"/>
      <c r="O51" s="1089"/>
      <c r="P51" s="1089"/>
      <c r="Q51" s="1089"/>
      <c r="R51" s="1089"/>
      <c r="S51" s="1089"/>
      <c r="T51" s="1089"/>
      <c r="U51" s="1089"/>
      <c r="V51" s="1089"/>
      <c r="W51" s="1089"/>
      <c r="X51" s="1090"/>
      <c r="Y51" s="296">
        <f t="shared" si="5"/>
        <v>0</v>
      </c>
      <c r="Z51" s="299"/>
      <c r="AA51" s="299"/>
      <c r="AB51" s="305">
        <v>1</v>
      </c>
      <c r="AC51" s="299"/>
      <c r="AD51" s="299"/>
      <c r="AE51" s="299" t="s">
        <v>1461</v>
      </c>
      <c r="AF51" s="299"/>
      <c r="AG51" s="300"/>
      <c r="AH51" s="300"/>
      <c r="AI51" s="494">
        <v>1</v>
      </c>
      <c r="AJ51" s="300"/>
      <c r="AK51" s="300"/>
      <c r="AL51" s="300" t="s">
        <v>1461</v>
      </c>
      <c r="AM51" s="300"/>
      <c r="AN51" s="245"/>
      <c r="AO51" s="245"/>
      <c r="AP51" s="245"/>
      <c r="AQ51" s="245"/>
      <c r="AR51" s="245"/>
      <c r="AS51" s="245"/>
      <c r="AT51" s="245"/>
      <c r="AU51" s="91"/>
      <c r="AV51" s="91"/>
      <c r="AW51" s="91"/>
      <c r="AX51" s="91"/>
      <c r="AY51" s="91"/>
      <c r="AZ51" s="91"/>
      <c r="BA51" s="91"/>
      <c r="BB51" s="92"/>
      <c r="BC51" s="92"/>
      <c r="BD51" s="92"/>
      <c r="BE51" s="92"/>
      <c r="BF51" s="92"/>
      <c r="BG51" s="92"/>
      <c r="BH51" s="92"/>
      <c r="BI51" s="93"/>
      <c r="BJ51" s="93"/>
      <c r="BK51" s="93"/>
      <c r="BL51" s="93"/>
      <c r="BM51" s="93"/>
      <c r="BN51" s="93"/>
      <c r="BO51" s="93"/>
    </row>
    <row r="52" spans="1:67" ht="27.75" thickBot="1">
      <c r="A52" s="1092"/>
      <c r="B52" s="1014"/>
      <c r="C52" s="1014" t="s">
        <v>835</v>
      </c>
      <c r="D52" s="296" t="s">
        <v>836</v>
      </c>
      <c r="E52" s="296" t="s">
        <v>897</v>
      </c>
      <c r="F52" s="148">
        <v>1</v>
      </c>
      <c r="G52" s="296" t="s">
        <v>898</v>
      </c>
      <c r="H52" s="296" t="s">
        <v>886</v>
      </c>
      <c r="I52" s="147"/>
      <c r="J52" s="296" t="s">
        <v>803</v>
      </c>
      <c r="K52" s="140">
        <v>41640</v>
      </c>
      <c r="L52" s="140">
        <v>42004</v>
      </c>
      <c r="M52" s="115"/>
      <c r="N52" s="115"/>
      <c r="O52" s="115"/>
      <c r="P52" s="115"/>
      <c r="Q52" s="115"/>
      <c r="R52" s="115"/>
      <c r="S52" s="115"/>
      <c r="T52" s="115"/>
      <c r="U52" s="115"/>
      <c r="V52" s="115"/>
      <c r="W52" s="296"/>
      <c r="X52" s="296">
        <v>1</v>
      </c>
      <c r="Y52" s="296">
        <f t="shared" si="5"/>
        <v>1</v>
      </c>
      <c r="Z52" s="299"/>
      <c r="AA52" s="299"/>
      <c r="AB52" s="305"/>
      <c r="AC52" s="309"/>
      <c r="AD52" s="309"/>
      <c r="AE52" s="309"/>
      <c r="AF52" s="309"/>
      <c r="AG52" s="300"/>
      <c r="AH52" s="300"/>
      <c r="AI52" s="494"/>
      <c r="AJ52" s="310"/>
      <c r="AK52" s="310"/>
      <c r="AL52" s="310"/>
      <c r="AM52" s="310"/>
      <c r="AN52" s="245"/>
      <c r="AO52" s="245"/>
      <c r="AP52" s="245"/>
      <c r="AQ52" s="245"/>
      <c r="AR52" s="245"/>
      <c r="AS52" s="245"/>
      <c r="AT52" s="245"/>
      <c r="AU52" s="91"/>
      <c r="AV52" s="91"/>
      <c r="AW52" s="91"/>
      <c r="AX52" s="91"/>
      <c r="AY52" s="91"/>
      <c r="AZ52" s="91"/>
      <c r="BA52" s="91"/>
      <c r="BB52" s="92"/>
      <c r="BC52" s="92"/>
      <c r="BD52" s="92"/>
      <c r="BE52" s="92"/>
      <c r="BF52" s="92"/>
      <c r="BG52" s="92"/>
      <c r="BH52" s="92"/>
      <c r="BI52" s="93"/>
      <c r="BJ52" s="93"/>
      <c r="BK52" s="93"/>
      <c r="BL52" s="93"/>
      <c r="BM52" s="93"/>
      <c r="BN52" s="93"/>
      <c r="BO52" s="93"/>
    </row>
    <row r="53" spans="1:67" ht="27.75" thickBot="1">
      <c r="A53" s="1093"/>
      <c r="B53" s="1014"/>
      <c r="C53" s="1014"/>
      <c r="D53" s="296" t="s">
        <v>837</v>
      </c>
      <c r="E53" s="296" t="s">
        <v>838</v>
      </c>
      <c r="F53" s="148">
        <v>12</v>
      </c>
      <c r="G53" s="296" t="s">
        <v>899</v>
      </c>
      <c r="H53" s="296" t="s">
        <v>886</v>
      </c>
      <c r="I53" s="147"/>
      <c r="J53" s="296" t="s">
        <v>803</v>
      </c>
      <c r="K53" s="140" t="s">
        <v>839</v>
      </c>
      <c r="L53" s="296" t="s">
        <v>840</v>
      </c>
      <c r="M53" s="115">
        <v>1</v>
      </c>
      <c r="N53" s="115">
        <v>1</v>
      </c>
      <c r="O53" s="115">
        <v>1</v>
      </c>
      <c r="P53" s="115">
        <v>1</v>
      </c>
      <c r="Q53" s="115">
        <v>1</v>
      </c>
      <c r="R53" s="115">
        <v>1</v>
      </c>
      <c r="S53" s="115">
        <v>1</v>
      </c>
      <c r="T53" s="115">
        <v>1</v>
      </c>
      <c r="U53" s="115">
        <v>1</v>
      </c>
      <c r="V53" s="115">
        <v>1</v>
      </c>
      <c r="W53" s="296">
        <v>1</v>
      </c>
      <c r="X53" s="296">
        <v>1</v>
      </c>
      <c r="Y53" s="296">
        <f t="shared" si="5"/>
        <v>12</v>
      </c>
      <c r="Z53" s="299">
        <f t="shared" si="3"/>
        <v>2</v>
      </c>
      <c r="AA53" s="299">
        <v>2</v>
      </c>
      <c r="AB53" s="305">
        <f t="shared" si="4"/>
        <v>1</v>
      </c>
      <c r="AC53" s="299"/>
      <c r="AD53" s="299"/>
      <c r="AE53" s="299" t="s">
        <v>1802</v>
      </c>
      <c r="AF53" s="299"/>
      <c r="AG53" s="300">
        <v>4</v>
      </c>
      <c r="AH53" s="300">
        <v>4</v>
      </c>
      <c r="AI53" s="494">
        <f>+AH53/AG53</f>
        <v>1</v>
      </c>
      <c r="AJ53" s="300"/>
      <c r="AK53" s="300"/>
      <c r="AL53" s="300" t="s">
        <v>1802</v>
      </c>
      <c r="AM53" s="300"/>
      <c r="AN53" s="245"/>
      <c r="AO53" s="245"/>
      <c r="AP53" s="245"/>
      <c r="AQ53" s="245"/>
      <c r="AR53" s="245"/>
      <c r="AS53" s="245"/>
      <c r="AT53" s="245"/>
      <c r="AU53" s="91"/>
      <c r="AV53" s="91"/>
      <c r="AW53" s="91"/>
      <c r="AX53" s="91"/>
      <c r="AY53" s="91"/>
      <c r="AZ53" s="91"/>
      <c r="BA53" s="91"/>
      <c r="BB53" s="92"/>
      <c r="BC53" s="92"/>
      <c r="BD53" s="92"/>
      <c r="BE53" s="92"/>
      <c r="BF53" s="92"/>
      <c r="BG53" s="92"/>
      <c r="BH53" s="92"/>
      <c r="BI53" s="93"/>
      <c r="BJ53" s="93"/>
      <c r="BK53" s="93"/>
      <c r="BL53" s="93"/>
      <c r="BM53" s="93"/>
      <c r="BN53" s="93"/>
      <c r="BO53" s="93"/>
    </row>
    <row r="54" spans="1:67" ht="45.75" thickBot="1">
      <c r="A54" s="296">
        <v>4</v>
      </c>
      <c r="B54" s="293" t="s">
        <v>1303</v>
      </c>
      <c r="C54" s="293" t="s">
        <v>1803</v>
      </c>
      <c r="D54" s="296" t="s">
        <v>1804</v>
      </c>
      <c r="E54" s="296" t="s">
        <v>900</v>
      </c>
      <c r="F54" s="148">
        <v>12</v>
      </c>
      <c r="G54" s="296" t="s">
        <v>901</v>
      </c>
      <c r="H54" s="296" t="s">
        <v>902</v>
      </c>
      <c r="I54" s="147"/>
      <c r="J54" s="296" t="s">
        <v>903</v>
      </c>
      <c r="K54" s="140">
        <v>41640</v>
      </c>
      <c r="L54" s="140">
        <v>42004</v>
      </c>
      <c r="M54" s="115">
        <v>1</v>
      </c>
      <c r="N54" s="115">
        <v>1</v>
      </c>
      <c r="O54" s="115">
        <v>1</v>
      </c>
      <c r="P54" s="115">
        <v>1</v>
      </c>
      <c r="Q54" s="115">
        <v>1</v>
      </c>
      <c r="R54" s="115">
        <v>1</v>
      </c>
      <c r="S54" s="115">
        <v>1</v>
      </c>
      <c r="T54" s="115">
        <v>1</v>
      </c>
      <c r="U54" s="115">
        <v>1</v>
      </c>
      <c r="V54" s="115">
        <v>1</v>
      </c>
      <c r="W54" s="296">
        <v>1</v>
      </c>
      <c r="X54" s="296">
        <v>1</v>
      </c>
      <c r="Y54" s="296">
        <f t="shared" si="5"/>
        <v>12</v>
      </c>
      <c r="Z54" s="299">
        <f t="shared" si="3"/>
        <v>2</v>
      </c>
      <c r="AA54" s="299">
        <v>2</v>
      </c>
      <c r="AB54" s="305">
        <f t="shared" si="4"/>
        <v>1</v>
      </c>
      <c r="AC54" s="299"/>
      <c r="AD54" s="299"/>
      <c r="AE54" s="299" t="s">
        <v>1462</v>
      </c>
      <c r="AF54" s="299"/>
      <c r="AG54" s="300">
        <v>4</v>
      </c>
      <c r="AH54" s="300">
        <v>4</v>
      </c>
      <c r="AI54" s="494">
        <f>+AH54/AG54</f>
        <v>1</v>
      </c>
      <c r="AJ54" s="300"/>
      <c r="AK54" s="300"/>
      <c r="AL54" s="300" t="s">
        <v>1462</v>
      </c>
      <c r="AM54" s="300"/>
      <c r="AN54" s="245"/>
      <c r="AO54" s="245"/>
      <c r="AP54" s="245"/>
      <c r="AQ54" s="245"/>
      <c r="AR54" s="245"/>
      <c r="AS54" s="245"/>
      <c r="AT54" s="245"/>
      <c r="AU54" s="91"/>
      <c r="AV54" s="91"/>
      <c r="AW54" s="91"/>
      <c r="AX54" s="91"/>
      <c r="AY54" s="91"/>
      <c r="AZ54" s="91"/>
      <c r="BA54" s="91"/>
      <c r="BB54" s="92"/>
      <c r="BC54" s="92"/>
      <c r="BD54" s="92"/>
      <c r="BE54" s="92"/>
      <c r="BF54" s="92"/>
      <c r="BG54" s="92"/>
      <c r="BH54" s="92"/>
      <c r="BI54" s="93"/>
      <c r="BJ54" s="93"/>
      <c r="BK54" s="93"/>
      <c r="BL54" s="93"/>
      <c r="BM54" s="93"/>
      <c r="BN54" s="93"/>
      <c r="BO54" s="93"/>
    </row>
    <row r="55" spans="1:67" ht="15.75" thickBot="1">
      <c r="A55" s="1003" t="s">
        <v>478</v>
      </c>
      <c r="B55" s="1003"/>
      <c r="C55" s="1003"/>
      <c r="D55" s="1003"/>
      <c r="E55" s="1003"/>
      <c r="F55" s="1003"/>
      <c r="G55" s="1003"/>
      <c r="H55" s="1003"/>
      <c r="I55" s="160" t="e">
        <f>SUM(#REF!)</f>
        <v>#REF!</v>
      </c>
      <c r="J55" s="161"/>
      <c r="K55" s="294"/>
      <c r="L55" s="294"/>
      <c r="M55" s="294"/>
      <c r="N55" s="294"/>
      <c r="O55" s="294"/>
      <c r="P55" s="294"/>
      <c r="Q55" s="294"/>
      <c r="R55" s="294"/>
      <c r="S55" s="294"/>
      <c r="T55" s="294"/>
      <c r="U55" s="294"/>
      <c r="V55" s="294"/>
      <c r="W55" s="149"/>
      <c r="X55" s="149"/>
      <c r="Y55" s="149"/>
      <c r="Z55" s="302"/>
      <c r="AA55" s="302"/>
      <c r="AB55" s="306"/>
      <c r="AC55" s="302"/>
      <c r="AD55" s="302"/>
      <c r="AE55" s="302"/>
      <c r="AF55" s="302"/>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row>
    <row r="56" spans="1:67" ht="15.75" thickBot="1">
      <c r="A56" s="1071" t="s">
        <v>334</v>
      </c>
      <c r="B56" s="1071"/>
      <c r="C56" s="1071"/>
      <c r="D56" s="1071"/>
      <c r="E56" s="1071"/>
      <c r="F56" s="1071"/>
      <c r="G56" s="1071"/>
      <c r="H56" s="1071"/>
      <c r="I56" s="187"/>
      <c r="J56" s="295"/>
      <c r="K56" s="295"/>
      <c r="L56" s="295"/>
      <c r="M56" s="188"/>
      <c r="N56" s="188"/>
      <c r="O56" s="188"/>
      <c r="P56" s="188"/>
      <c r="Q56" s="188"/>
      <c r="R56" s="188"/>
      <c r="S56" s="188"/>
      <c r="T56" s="188"/>
      <c r="U56" s="188"/>
      <c r="V56" s="188"/>
      <c r="W56" s="188"/>
      <c r="X56" s="188"/>
      <c r="Y56" s="188"/>
      <c r="Z56" s="188"/>
      <c r="AA56" s="188"/>
      <c r="AB56" s="307"/>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row>
    <row r="57" spans="1:67" ht="15.75" thickBot="1">
      <c r="A57" s="1013" t="s">
        <v>1326</v>
      </c>
      <c r="B57" s="1013"/>
      <c r="C57" s="1013"/>
      <c r="D57" s="1013"/>
      <c r="E57" s="1013"/>
      <c r="F57" s="1013"/>
      <c r="G57" s="292"/>
      <c r="H57" s="292"/>
      <c r="I57" s="292"/>
      <c r="J57" s="292"/>
      <c r="K57" s="292"/>
      <c r="L57" s="292"/>
      <c r="M57" s="292"/>
      <c r="N57" s="292"/>
      <c r="O57" s="292"/>
      <c r="P57" s="292"/>
      <c r="Q57" s="292"/>
      <c r="R57" s="292"/>
      <c r="S57" s="292"/>
      <c r="T57" s="292"/>
      <c r="U57" s="292"/>
      <c r="V57" s="292"/>
      <c r="W57" s="133"/>
      <c r="X57" s="134"/>
      <c r="Y57" s="292"/>
      <c r="Z57" s="355"/>
      <c r="AA57" s="355"/>
      <c r="AB57" s="368"/>
      <c r="AC57" s="355"/>
      <c r="AD57" s="355"/>
      <c r="AE57" s="355"/>
      <c r="AF57" s="355"/>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row>
  </sheetData>
  <sheetProtection/>
  <mergeCells count="71">
    <mergeCell ref="BB1:BH2"/>
    <mergeCell ref="AN3:AT5"/>
    <mergeCell ref="AU3:BA5"/>
    <mergeCell ref="BB3:BH5"/>
    <mergeCell ref="BI3:BO5"/>
    <mergeCell ref="A4:Y4"/>
    <mergeCell ref="A1:Y1"/>
    <mergeCell ref="Z1:AF2"/>
    <mergeCell ref="AG1:AM2"/>
    <mergeCell ref="AN1:AT2"/>
    <mergeCell ref="AU1:BA2"/>
    <mergeCell ref="A5:Y5"/>
    <mergeCell ref="A7:C7"/>
    <mergeCell ref="D7:Y7"/>
    <mergeCell ref="Z7:AF7"/>
    <mergeCell ref="AG7:AM7"/>
    <mergeCell ref="BI1:BO2"/>
    <mergeCell ref="A2:Y2"/>
    <mergeCell ref="A3:Y3"/>
    <mergeCell ref="Z3:AF5"/>
    <mergeCell ref="AG3:AM5"/>
    <mergeCell ref="BB7:BH7"/>
    <mergeCell ref="BI7:BO7"/>
    <mergeCell ref="A9:C9"/>
    <mergeCell ref="D9:Y9"/>
    <mergeCell ref="Z9:AF9"/>
    <mergeCell ref="AG9:AM9"/>
    <mergeCell ref="AN9:AT9"/>
    <mergeCell ref="AU9:BA9"/>
    <mergeCell ref="BB9:BH9"/>
    <mergeCell ref="AN7:AT7"/>
    <mergeCell ref="A25:F25"/>
    <mergeCell ref="G25:H25"/>
    <mergeCell ref="A26:A28"/>
    <mergeCell ref="B26:B28"/>
    <mergeCell ref="C26:C27"/>
    <mergeCell ref="AU7:BA7"/>
    <mergeCell ref="BI9:BO9"/>
    <mergeCell ref="A12:A24"/>
    <mergeCell ref="B12:B24"/>
    <mergeCell ref="C12:C24"/>
    <mergeCell ref="M17:X17"/>
    <mergeCell ref="M18:X18"/>
    <mergeCell ref="M19:X19"/>
    <mergeCell ref="A30:H30"/>
    <mergeCell ref="A32:C32"/>
    <mergeCell ref="D32:Y32"/>
    <mergeCell ref="Z32:AF32"/>
    <mergeCell ref="AG32:AM32"/>
    <mergeCell ref="A29:F29"/>
    <mergeCell ref="G29:H29"/>
    <mergeCell ref="M50:X50"/>
    <mergeCell ref="BB32:BH32"/>
    <mergeCell ref="BI32:BO32"/>
    <mergeCell ref="A35:A53"/>
    <mergeCell ref="B35:B53"/>
    <mergeCell ref="C35:C51"/>
    <mergeCell ref="I38:I41"/>
    <mergeCell ref="I42:I43"/>
    <mergeCell ref="C52:C53"/>
    <mergeCell ref="AN32:AT32"/>
    <mergeCell ref="A55:F55"/>
    <mergeCell ref="G55:H55"/>
    <mergeCell ref="A56:H56"/>
    <mergeCell ref="A57:F57"/>
    <mergeCell ref="AU32:BA32"/>
    <mergeCell ref="M37:X37"/>
    <mergeCell ref="M39:X39"/>
    <mergeCell ref="M40:X40"/>
    <mergeCell ref="M48:X48"/>
    <mergeCell ref="M51:X51"/>
  </mergeCells>
  <printOptions/>
  <pageMargins left="0.7" right="0.7" top="0.75" bottom="0.75" header="0.3" footer="0.3"/>
  <pageSetup horizontalDpi="600" verticalDpi="600" orientation="portrait" r:id="rId3"/>
  <ignoredErrors>
    <ignoredError sqref="Y12:Y28 Y35:Y54" formulaRange="1"/>
  </ignoredErrors>
  <legacyDrawing r:id="rId2"/>
</worksheet>
</file>

<file path=xl/worksheets/sheet12.xml><?xml version="1.0" encoding="utf-8"?>
<worksheet xmlns="http://schemas.openxmlformats.org/spreadsheetml/2006/main" xmlns:r="http://schemas.openxmlformats.org/officeDocument/2006/relationships">
  <sheetPr>
    <tabColor theme="7" tint="-0.24997000396251678"/>
  </sheetPr>
  <dimension ref="A1:BQ78"/>
  <sheetViews>
    <sheetView zoomScalePageLayoutView="0" workbookViewId="0" topLeftCell="N7">
      <selection activeCell="AH33" sqref="AH33"/>
    </sheetView>
  </sheetViews>
  <sheetFormatPr defaultColWidth="11.421875" defaultRowHeight="15"/>
  <cols>
    <col min="1" max="1" width="6.00390625" style="9" customWidth="1"/>
    <col min="2" max="2" width="18.140625" style="9" customWidth="1"/>
    <col min="3" max="3" width="24.57421875" style="9" customWidth="1"/>
    <col min="4" max="4" width="25.28125" style="9" customWidth="1"/>
    <col min="5" max="5" width="12.7109375" style="9" customWidth="1"/>
    <col min="6" max="6" width="12.00390625" style="47" customWidth="1"/>
    <col min="7" max="7" width="19.8515625" style="9" customWidth="1"/>
    <col min="8" max="8" width="17.421875" style="9" customWidth="1"/>
    <col min="9" max="9" width="14.8515625" style="41" customWidth="1"/>
    <col min="10" max="10" width="14.421875" style="9" bestFit="1" customWidth="1"/>
    <col min="11" max="11" width="8.57421875" style="42" customWidth="1"/>
    <col min="12" max="12" width="9.28125" style="42" customWidth="1"/>
    <col min="13" max="24" width="4.00390625" style="19" customWidth="1"/>
    <col min="25" max="25" width="6.00390625" style="19" customWidth="1"/>
    <col min="26" max="26" width="20.7109375" style="6" customWidth="1"/>
    <col min="27" max="27" width="12.140625" style="9" customWidth="1"/>
    <col min="28" max="29" width="11.421875" style="9" customWidth="1"/>
    <col min="30" max="30" width="11.421875" style="303" customWidth="1"/>
    <col min="31" max="32" width="11.421875" style="9" customWidth="1"/>
    <col min="33" max="34" width="27.7109375" style="9" customWidth="1"/>
    <col min="35" max="39" width="11.421875" style="9" customWidth="1"/>
    <col min="40" max="41" width="30.421875" style="9" customWidth="1"/>
    <col min="42" max="46" width="11.421875" style="9" customWidth="1"/>
    <col min="47" max="48" width="30.28125" style="9" customWidth="1"/>
    <col min="49" max="53" width="11.421875" style="9" customWidth="1"/>
    <col min="54" max="55" width="26.57421875" style="9" customWidth="1"/>
    <col min="56" max="60" width="11.421875" style="9" customWidth="1"/>
    <col min="61" max="62" width="21.57421875" style="9" customWidth="1"/>
    <col min="63" max="67" width="11.421875" style="9" customWidth="1"/>
    <col min="68" max="68" width="21.57421875" style="9" customWidth="1"/>
    <col min="69" max="69" width="22.140625" style="9" customWidth="1"/>
    <col min="70" max="16384" width="11.421875" style="9" customWidth="1"/>
  </cols>
  <sheetData>
    <row r="1" spans="1:69" ht="20.25">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896" t="s">
        <v>0</v>
      </c>
      <c r="AC1" s="896"/>
      <c r="AD1" s="896"/>
      <c r="AE1" s="896"/>
      <c r="AF1" s="896"/>
      <c r="AG1" s="896"/>
      <c r="AH1" s="896"/>
      <c r="AI1" s="897" t="s">
        <v>0</v>
      </c>
      <c r="AJ1" s="897"/>
      <c r="AK1" s="897"/>
      <c r="AL1" s="897"/>
      <c r="AM1" s="897"/>
      <c r="AN1" s="897"/>
      <c r="AO1" s="897"/>
      <c r="AP1" s="898" t="s">
        <v>0</v>
      </c>
      <c r="AQ1" s="898"/>
      <c r="AR1" s="898"/>
      <c r="AS1" s="898"/>
      <c r="AT1" s="898"/>
      <c r="AU1" s="898"/>
      <c r="AV1" s="898"/>
      <c r="AW1" s="986" t="s">
        <v>0</v>
      </c>
      <c r="AX1" s="986"/>
      <c r="AY1" s="986"/>
      <c r="AZ1" s="986"/>
      <c r="BA1" s="986"/>
      <c r="BB1" s="986"/>
      <c r="BC1" s="986"/>
      <c r="BD1" s="987" t="s">
        <v>0</v>
      </c>
      <c r="BE1" s="987"/>
      <c r="BF1" s="987"/>
      <c r="BG1" s="987"/>
      <c r="BH1" s="987"/>
      <c r="BI1" s="987"/>
      <c r="BJ1" s="987"/>
      <c r="BK1" s="988" t="s">
        <v>0</v>
      </c>
      <c r="BL1" s="988"/>
      <c r="BM1" s="988"/>
      <c r="BN1" s="988"/>
      <c r="BO1" s="988"/>
      <c r="BP1" s="988"/>
      <c r="BQ1" s="988"/>
    </row>
    <row r="2" spans="1:69" ht="15.75">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896"/>
      <c r="AC2" s="896"/>
      <c r="AD2" s="896"/>
      <c r="AE2" s="896"/>
      <c r="AF2" s="896"/>
      <c r="AG2" s="896"/>
      <c r="AH2" s="896"/>
      <c r="AI2" s="897"/>
      <c r="AJ2" s="897"/>
      <c r="AK2" s="897"/>
      <c r="AL2" s="897"/>
      <c r="AM2" s="897"/>
      <c r="AN2" s="897"/>
      <c r="AO2" s="897"/>
      <c r="AP2" s="898"/>
      <c r="AQ2" s="898"/>
      <c r="AR2" s="898"/>
      <c r="AS2" s="898"/>
      <c r="AT2" s="898"/>
      <c r="AU2" s="898"/>
      <c r="AV2" s="898"/>
      <c r="AW2" s="986"/>
      <c r="AX2" s="986"/>
      <c r="AY2" s="986"/>
      <c r="AZ2" s="986"/>
      <c r="BA2" s="986"/>
      <c r="BB2" s="986"/>
      <c r="BC2" s="986"/>
      <c r="BD2" s="987"/>
      <c r="BE2" s="987"/>
      <c r="BF2" s="987"/>
      <c r="BG2" s="987"/>
      <c r="BH2" s="987"/>
      <c r="BI2" s="987"/>
      <c r="BJ2" s="987"/>
      <c r="BK2" s="988"/>
      <c r="BL2" s="988"/>
      <c r="BM2" s="988"/>
      <c r="BN2" s="988"/>
      <c r="BO2" s="988"/>
      <c r="BP2" s="988"/>
      <c r="BQ2" s="988"/>
    </row>
    <row r="3" spans="1:69" ht="15.75">
      <c r="A3" s="1032" t="s">
        <v>1401</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896" t="s">
        <v>1311</v>
      </c>
      <c r="AC3" s="896"/>
      <c r="AD3" s="896"/>
      <c r="AE3" s="896"/>
      <c r="AF3" s="896"/>
      <c r="AG3" s="896"/>
      <c r="AH3" s="896"/>
      <c r="AI3" s="897" t="s">
        <v>1320</v>
      </c>
      <c r="AJ3" s="897"/>
      <c r="AK3" s="897"/>
      <c r="AL3" s="897"/>
      <c r="AM3" s="897"/>
      <c r="AN3" s="897"/>
      <c r="AO3" s="897"/>
      <c r="AP3" s="898" t="s">
        <v>1321</v>
      </c>
      <c r="AQ3" s="898"/>
      <c r="AR3" s="898"/>
      <c r="AS3" s="898"/>
      <c r="AT3" s="898"/>
      <c r="AU3" s="898"/>
      <c r="AV3" s="898"/>
      <c r="AW3" s="986" t="s">
        <v>1322</v>
      </c>
      <c r="AX3" s="986"/>
      <c r="AY3" s="986"/>
      <c r="AZ3" s="986"/>
      <c r="BA3" s="986"/>
      <c r="BB3" s="986"/>
      <c r="BC3" s="986"/>
      <c r="BD3" s="987" t="s">
        <v>1323</v>
      </c>
      <c r="BE3" s="987"/>
      <c r="BF3" s="987"/>
      <c r="BG3" s="987"/>
      <c r="BH3" s="987"/>
      <c r="BI3" s="987"/>
      <c r="BJ3" s="987"/>
      <c r="BK3" s="988" t="s">
        <v>1324</v>
      </c>
      <c r="BL3" s="988"/>
      <c r="BM3" s="988"/>
      <c r="BN3" s="988"/>
      <c r="BO3" s="988"/>
      <c r="BP3" s="988"/>
      <c r="BQ3" s="988"/>
    </row>
    <row r="4" spans="1:69" ht="15.75">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896"/>
      <c r="AC4" s="896"/>
      <c r="AD4" s="896"/>
      <c r="AE4" s="896"/>
      <c r="AF4" s="896"/>
      <c r="AG4" s="896"/>
      <c r="AH4" s="896"/>
      <c r="AI4" s="897"/>
      <c r="AJ4" s="897"/>
      <c r="AK4" s="897"/>
      <c r="AL4" s="897"/>
      <c r="AM4" s="897"/>
      <c r="AN4" s="897"/>
      <c r="AO4" s="897"/>
      <c r="AP4" s="898"/>
      <c r="AQ4" s="898"/>
      <c r="AR4" s="898"/>
      <c r="AS4" s="898"/>
      <c r="AT4" s="898"/>
      <c r="AU4" s="898"/>
      <c r="AV4" s="898"/>
      <c r="AW4" s="986"/>
      <c r="AX4" s="986"/>
      <c r="AY4" s="986"/>
      <c r="AZ4" s="986"/>
      <c r="BA4" s="986"/>
      <c r="BB4" s="986"/>
      <c r="BC4" s="986"/>
      <c r="BD4" s="987"/>
      <c r="BE4" s="987"/>
      <c r="BF4" s="987"/>
      <c r="BG4" s="987"/>
      <c r="BH4" s="987"/>
      <c r="BI4" s="987"/>
      <c r="BJ4" s="987"/>
      <c r="BK4" s="988"/>
      <c r="BL4" s="988"/>
      <c r="BM4" s="988"/>
      <c r="BN4" s="988"/>
      <c r="BO4" s="988"/>
      <c r="BP4" s="988"/>
      <c r="BQ4" s="988"/>
    </row>
    <row r="5" spans="1:69" ht="15.75">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896"/>
      <c r="AC5" s="896"/>
      <c r="AD5" s="896"/>
      <c r="AE5" s="896"/>
      <c r="AF5" s="896"/>
      <c r="AG5" s="896"/>
      <c r="AH5" s="896"/>
      <c r="AI5" s="897"/>
      <c r="AJ5" s="897"/>
      <c r="AK5" s="897"/>
      <c r="AL5" s="897"/>
      <c r="AM5" s="897"/>
      <c r="AN5" s="897"/>
      <c r="AO5" s="897"/>
      <c r="AP5" s="898"/>
      <c r="AQ5" s="898"/>
      <c r="AR5" s="898"/>
      <c r="AS5" s="898"/>
      <c r="AT5" s="898"/>
      <c r="AU5" s="898"/>
      <c r="AV5" s="898"/>
      <c r="AW5" s="986"/>
      <c r="AX5" s="986"/>
      <c r="AY5" s="986"/>
      <c r="AZ5" s="986"/>
      <c r="BA5" s="986"/>
      <c r="BB5" s="986"/>
      <c r="BC5" s="986"/>
      <c r="BD5" s="987"/>
      <c r="BE5" s="987"/>
      <c r="BF5" s="987"/>
      <c r="BG5" s="987"/>
      <c r="BH5" s="987"/>
      <c r="BI5" s="987"/>
      <c r="BJ5" s="987"/>
      <c r="BK5" s="988"/>
      <c r="BL5" s="988"/>
      <c r="BM5" s="988"/>
      <c r="BN5" s="988"/>
      <c r="BO5" s="988"/>
      <c r="BP5" s="988"/>
      <c r="BQ5" s="988"/>
    </row>
    <row r="6" ht="9" customHeight="1" thickBot="1"/>
    <row r="7" spans="1:69" s="269" customFormat="1" ht="21" thickBot="1">
      <c r="A7" s="1037" t="s">
        <v>213</v>
      </c>
      <c r="B7" s="1038"/>
      <c r="C7" s="1039"/>
      <c r="D7" s="980" t="s">
        <v>1123</v>
      </c>
      <c r="E7" s="981"/>
      <c r="F7" s="981"/>
      <c r="G7" s="981"/>
      <c r="H7" s="981"/>
      <c r="I7" s="981"/>
      <c r="J7" s="981"/>
      <c r="K7" s="981"/>
      <c r="L7" s="981"/>
      <c r="M7" s="981"/>
      <c r="N7" s="981"/>
      <c r="O7" s="981"/>
      <c r="P7" s="981"/>
      <c r="Q7" s="981"/>
      <c r="R7" s="981"/>
      <c r="S7" s="981"/>
      <c r="T7" s="981"/>
      <c r="U7" s="981"/>
      <c r="V7" s="981"/>
      <c r="W7" s="981"/>
      <c r="X7" s="981"/>
      <c r="Y7" s="981"/>
      <c r="Z7" s="981"/>
      <c r="AA7" s="982"/>
      <c r="AB7" s="980" t="s">
        <v>1123</v>
      </c>
      <c r="AC7" s="981"/>
      <c r="AD7" s="981"/>
      <c r="AE7" s="981"/>
      <c r="AF7" s="981"/>
      <c r="AG7" s="981"/>
      <c r="AH7" s="981"/>
      <c r="AI7" s="980" t="s">
        <v>1123</v>
      </c>
      <c r="AJ7" s="981"/>
      <c r="AK7" s="981"/>
      <c r="AL7" s="981"/>
      <c r="AM7" s="981"/>
      <c r="AN7" s="981"/>
      <c r="AO7" s="981"/>
      <c r="AP7" s="980" t="s">
        <v>1123</v>
      </c>
      <c r="AQ7" s="981"/>
      <c r="AR7" s="981"/>
      <c r="AS7" s="981"/>
      <c r="AT7" s="981"/>
      <c r="AU7" s="981"/>
      <c r="AV7" s="981"/>
      <c r="AW7" s="980" t="s">
        <v>1123</v>
      </c>
      <c r="AX7" s="981"/>
      <c r="AY7" s="981"/>
      <c r="AZ7" s="981"/>
      <c r="BA7" s="981"/>
      <c r="BB7" s="981"/>
      <c r="BC7" s="981"/>
      <c r="BD7" s="980" t="s">
        <v>1123</v>
      </c>
      <c r="BE7" s="981"/>
      <c r="BF7" s="981"/>
      <c r="BG7" s="981"/>
      <c r="BH7" s="981"/>
      <c r="BI7" s="981"/>
      <c r="BJ7" s="981"/>
      <c r="BK7" s="980" t="s">
        <v>1123</v>
      </c>
      <c r="BL7" s="981"/>
      <c r="BM7" s="981"/>
      <c r="BN7" s="981"/>
      <c r="BO7" s="981"/>
      <c r="BP7" s="981"/>
      <c r="BQ7" s="981"/>
    </row>
    <row r="8" ht="9" customHeight="1" thickBot="1"/>
    <row r="9" spans="1:69" s="269" customFormat="1" ht="21" thickBot="1">
      <c r="A9" s="1040" t="s">
        <v>215</v>
      </c>
      <c r="B9" s="1041"/>
      <c r="C9" s="1042"/>
      <c r="D9" s="983" t="s">
        <v>530</v>
      </c>
      <c r="E9" s="984"/>
      <c r="F9" s="984"/>
      <c r="G9" s="984"/>
      <c r="H9" s="984"/>
      <c r="I9" s="984"/>
      <c r="J9" s="984"/>
      <c r="K9" s="984"/>
      <c r="L9" s="984"/>
      <c r="M9" s="984"/>
      <c r="N9" s="984"/>
      <c r="O9" s="984"/>
      <c r="P9" s="984"/>
      <c r="Q9" s="984"/>
      <c r="R9" s="984"/>
      <c r="S9" s="984"/>
      <c r="T9" s="984"/>
      <c r="U9" s="984"/>
      <c r="V9" s="984"/>
      <c r="W9" s="984"/>
      <c r="X9" s="984"/>
      <c r="Y9" s="984"/>
      <c r="Z9" s="984"/>
      <c r="AA9" s="985"/>
      <c r="AB9" s="983" t="s">
        <v>530</v>
      </c>
      <c r="AC9" s="984"/>
      <c r="AD9" s="984"/>
      <c r="AE9" s="984"/>
      <c r="AF9" s="984"/>
      <c r="AG9" s="984"/>
      <c r="AH9" s="984"/>
      <c r="AI9" s="983" t="s">
        <v>530</v>
      </c>
      <c r="AJ9" s="984"/>
      <c r="AK9" s="984"/>
      <c r="AL9" s="984"/>
      <c r="AM9" s="984"/>
      <c r="AN9" s="984"/>
      <c r="AO9" s="984"/>
      <c r="AP9" s="983" t="s">
        <v>530</v>
      </c>
      <c r="AQ9" s="984"/>
      <c r="AR9" s="984"/>
      <c r="AS9" s="984"/>
      <c r="AT9" s="984"/>
      <c r="AU9" s="984"/>
      <c r="AV9" s="984"/>
      <c r="AW9" s="983" t="s">
        <v>530</v>
      </c>
      <c r="AX9" s="984"/>
      <c r="AY9" s="984"/>
      <c r="AZ9" s="984"/>
      <c r="BA9" s="984"/>
      <c r="BB9" s="984"/>
      <c r="BC9" s="984"/>
      <c r="BD9" s="983" t="s">
        <v>530</v>
      </c>
      <c r="BE9" s="984"/>
      <c r="BF9" s="984"/>
      <c r="BG9" s="984"/>
      <c r="BH9" s="984"/>
      <c r="BI9" s="984"/>
      <c r="BJ9" s="984"/>
      <c r="BK9" s="983" t="s">
        <v>530</v>
      </c>
      <c r="BL9" s="984"/>
      <c r="BM9" s="984"/>
      <c r="BN9" s="984"/>
      <c r="BO9" s="984"/>
      <c r="BP9" s="984"/>
      <c r="BQ9" s="984"/>
    </row>
    <row r="10" spans="11:26" ht="6.75" customHeight="1" thickBot="1">
      <c r="K10" s="9"/>
      <c r="L10" s="9"/>
      <c r="Z10" s="9"/>
    </row>
    <row r="11" spans="1:69" s="38" customFormat="1" ht="36.75" thickBot="1">
      <c r="A11" s="86" t="s">
        <v>2</v>
      </c>
      <c r="B11" s="86" t="s">
        <v>410</v>
      </c>
      <c r="C11" s="86" t="s">
        <v>182</v>
      </c>
      <c r="D11" s="86" t="s">
        <v>183</v>
      </c>
      <c r="E11" s="86" t="s">
        <v>8</v>
      </c>
      <c r="F11" s="135" t="s">
        <v>9</v>
      </c>
      <c r="G11" s="86" t="s">
        <v>10</v>
      </c>
      <c r="H11" s="86" t="s">
        <v>11</v>
      </c>
      <c r="I11" s="136" t="s">
        <v>12</v>
      </c>
      <c r="J11" s="86" t="s">
        <v>185</v>
      </c>
      <c r="K11" s="86" t="s">
        <v>217</v>
      </c>
      <c r="L11" s="86" t="s">
        <v>13</v>
      </c>
      <c r="M11" s="86" t="s">
        <v>169</v>
      </c>
      <c r="N11" s="86" t="s">
        <v>170</v>
      </c>
      <c r="O11" s="86" t="s">
        <v>171</v>
      </c>
      <c r="P11" s="86" t="s">
        <v>172</v>
      </c>
      <c r="Q11" s="86" t="s">
        <v>173</v>
      </c>
      <c r="R11" s="86" t="s">
        <v>174</v>
      </c>
      <c r="S11" s="86" t="s">
        <v>180</v>
      </c>
      <c r="T11" s="86" t="s">
        <v>175</v>
      </c>
      <c r="U11" s="86" t="s">
        <v>176</v>
      </c>
      <c r="V11" s="86" t="s">
        <v>177</v>
      </c>
      <c r="W11" s="86" t="s">
        <v>178</v>
      </c>
      <c r="X11" s="86" t="s">
        <v>179</v>
      </c>
      <c r="Y11" s="86" t="s">
        <v>218</v>
      </c>
      <c r="Z11" s="86" t="s">
        <v>14</v>
      </c>
      <c r="AA11" s="86" t="s">
        <v>15</v>
      </c>
      <c r="AB11" s="88" t="s">
        <v>1309</v>
      </c>
      <c r="AC11" s="88" t="s">
        <v>1310</v>
      </c>
      <c r="AD11" s="304" t="s">
        <v>481</v>
      </c>
      <c r="AE11" s="88" t="s">
        <v>1405</v>
      </c>
      <c r="AF11" s="88" t="s">
        <v>1406</v>
      </c>
      <c r="AG11" s="88" t="s">
        <v>482</v>
      </c>
      <c r="AH11" s="88" t="s">
        <v>483</v>
      </c>
      <c r="AI11" s="89" t="s">
        <v>1312</v>
      </c>
      <c r="AJ11" s="89" t="s">
        <v>1313</v>
      </c>
      <c r="AK11" s="89" t="s">
        <v>481</v>
      </c>
      <c r="AL11" s="89" t="s">
        <v>1405</v>
      </c>
      <c r="AM11" s="89" t="s">
        <v>1406</v>
      </c>
      <c r="AN11" s="89" t="s">
        <v>482</v>
      </c>
      <c r="AO11" s="89" t="s">
        <v>483</v>
      </c>
      <c r="AP11" s="90" t="s">
        <v>1314</v>
      </c>
      <c r="AQ11" s="90" t="s">
        <v>1315</v>
      </c>
      <c r="AR11" s="90" t="s">
        <v>481</v>
      </c>
      <c r="AS11" s="90" t="s">
        <v>1405</v>
      </c>
      <c r="AT11" s="90" t="s">
        <v>1406</v>
      </c>
      <c r="AU11" s="90" t="s">
        <v>482</v>
      </c>
      <c r="AV11" s="90" t="s">
        <v>483</v>
      </c>
      <c r="AW11" s="91" t="s">
        <v>1316</v>
      </c>
      <c r="AX11" s="91" t="s">
        <v>1317</v>
      </c>
      <c r="AY11" s="91" t="s">
        <v>481</v>
      </c>
      <c r="AZ11" s="91" t="s">
        <v>1405</v>
      </c>
      <c r="BA11" s="91" t="s">
        <v>1406</v>
      </c>
      <c r="BB11" s="91" t="s">
        <v>482</v>
      </c>
      <c r="BC11" s="91" t="s">
        <v>483</v>
      </c>
      <c r="BD11" s="92" t="s">
        <v>1319</v>
      </c>
      <c r="BE11" s="92" t="s">
        <v>1318</v>
      </c>
      <c r="BF11" s="92" t="s">
        <v>481</v>
      </c>
      <c r="BG11" s="92" t="s">
        <v>1405</v>
      </c>
      <c r="BH11" s="92" t="s">
        <v>1406</v>
      </c>
      <c r="BI11" s="92" t="s">
        <v>482</v>
      </c>
      <c r="BJ11" s="92" t="s">
        <v>483</v>
      </c>
      <c r="BK11" s="93" t="s">
        <v>1307</v>
      </c>
      <c r="BL11" s="93" t="s">
        <v>1308</v>
      </c>
      <c r="BM11" s="93" t="s">
        <v>481</v>
      </c>
      <c r="BN11" s="93" t="s">
        <v>1405</v>
      </c>
      <c r="BO11" s="93" t="s">
        <v>1406</v>
      </c>
      <c r="BP11" s="93" t="s">
        <v>482</v>
      </c>
      <c r="BQ11" s="93" t="s">
        <v>483</v>
      </c>
    </row>
    <row r="12" spans="1:69" s="48" customFormat="1" ht="18" customHeight="1" thickBot="1">
      <c r="A12" s="1035">
        <v>1</v>
      </c>
      <c r="B12" s="1014" t="s">
        <v>1345</v>
      </c>
      <c r="C12" s="1031" t="s">
        <v>1355</v>
      </c>
      <c r="D12" s="118" t="s">
        <v>1124</v>
      </c>
      <c r="E12" s="118" t="s">
        <v>1125</v>
      </c>
      <c r="F12" s="148" t="s">
        <v>1126</v>
      </c>
      <c r="G12" s="254" t="s">
        <v>1356</v>
      </c>
      <c r="H12" s="118" t="s">
        <v>1127</v>
      </c>
      <c r="I12" s="239">
        <v>0.25</v>
      </c>
      <c r="J12" s="118"/>
      <c r="K12" s="140">
        <v>41640</v>
      </c>
      <c r="L12" s="140">
        <v>42004</v>
      </c>
      <c r="M12" s="1099" t="s">
        <v>385</v>
      </c>
      <c r="N12" s="1100"/>
      <c r="O12" s="1100"/>
      <c r="P12" s="1100"/>
      <c r="Q12" s="1100"/>
      <c r="R12" s="1100"/>
      <c r="S12" s="1100"/>
      <c r="T12" s="1100"/>
      <c r="U12" s="1100"/>
      <c r="V12" s="1100"/>
      <c r="W12" s="1100"/>
      <c r="X12" s="1101"/>
      <c r="Y12" s="202">
        <f aca="true" t="shared" si="0" ref="Y12:Y21">SUM(M12:X12)</f>
        <v>0</v>
      </c>
      <c r="Z12" s="118"/>
      <c r="AA12" s="118"/>
      <c r="AB12" s="330"/>
      <c r="AC12" s="88"/>
      <c r="AD12" s="304">
        <v>0.9</v>
      </c>
      <c r="AE12" s="88"/>
      <c r="AF12" s="88"/>
      <c r="AG12" s="88" t="s">
        <v>1713</v>
      </c>
      <c r="AH12" s="88"/>
      <c r="AI12" s="89"/>
      <c r="AJ12" s="89"/>
      <c r="AK12" s="89"/>
      <c r="AL12" s="89"/>
      <c r="AM12" s="89"/>
      <c r="AN12" s="89"/>
      <c r="AO12" s="89"/>
      <c r="AP12" s="90"/>
      <c r="AQ12" s="90"/>
      <c r="AR12" s="90"/>
      <c r="AS12" s="90"/>
      <c r="AT12" s="90"/>
      <c r="AU12" s="90"/>
      <c r="AV12" s="90"/>
      <c r="AW12" s="91"/>
      <c r="AX12" s="91"/>
      <c r="AY12" s="91"/>
      <c r="AZ12" s="91"/>
      <c r="BA12" s="91"/>
      <c r="BB12" s="91"/>
      <c r="BC12" s="91"/>
      <c r="BD12" s="92"/>
      <c r="BE12" s="92"/>
      <c r="BF12" s="92"/>
      <c r="BG12" s="92"/>
      <c r="BH12" s="92"/>
      <c r="BI12" s="92"/>
      <c r="BJ12" s="92"/>
      <c r="BK12" s="93"/>
      <c r="BL12" s="93"/>
      <c r="BM12" s="93"/>
      <c r="BN12" s="93"/>
      <c r="BO12" s="93"/>
      <c r="BP12" s="93"/>
      <c r="BQ12" s="93"/>
    </row>
    <row r="13" spans="1:69" s="15" customFormat="1" ht="30" customHeight="1" thickBot="1">
      <c r="A13" s="1035"/>
      <c r="B13" s="1014"/>
      <c r="C13" s="1031"/>
      <c r="D13" s="118" t="s">
        <v>1128</v>
      </c>
      <c r="E13" s="118" t="s">
        <v>1129</v>
      </c>
      <c r="F13" s="148"/>
      <c r="G13" s="254" t="s">
        <v>1357</v>
      </c>
      <c r="H13" s="118" t="s">
        <v>1127</v>
      </c>
      <c r="I13" s="240">
        <v>0.25</v>
      </c>
      <c r="J13" s="115"/>
      <c r="K13" s="213">
        <v>41671</v>
      </c>
      <c r="L13" s="213">
        <v>41698</v>
      </c>
      <c r="M13" s="211"/>
      <c r="N13" s="211">
        <v>1</v>
      </c>
      <c r="O13" s="211"/>
      <c r="P13" s="211"/>
      <c r="Q13" s="211"/>
      <c r="R13" s="211"/>
      <c r="S13" s="211"/>
      <c r="T13" s="211"/>
      <c r="U13" s="211"/>
      <c r="V13" s="211"/>
      <c r="W13" s="211"/>
      <c r="X13" s="211"/>
      <c r="Y13" s="211">
        <f t="shared" si="0"/>
        <v>1</v>
      </c>
      <c r="Z13" s="115"/>
      <c r="AA13" s="115"/>
      <c r="AB13" s="330">
        <f>SUM(M13:N13)</f>
        <v>1</v>
      </c>
      <c r="AC13" s="328">
        <v>1</v>
      </c>
      <c r="AD13" s="304">
        <f>+AC13/AB13</f>
        <v>1</v>
      </c>
      <c r="AE13" s="328"/>
      <c r="AF13" s="328"/>
      <c r="AG13" s="328" t="s">
        <v>1714</v>
      </c>
      <c r="AH13" s="328"/>
      <c r="AI13" s="329"/>
      <c r="AJ13" s="329"/>
      <c r="AK13" s="329"/>
      <c r="AL13" s="329"/>
      <c r="AM13" s="329"/>
      <c r="AN13" s="329"/>
      <c r="AO13" s="329"/>
      <c r="AP13" s="311"/>
      <c r="AQ13" s="311"/>
      <c r="AR13" s="311"/>
      <c r="AS13" s="311"/>
      <c r="AT13" s="311"/>
      <c r="AU13" s="311"/>
      <c r="AV13" s="311"/>
      <c r="AW13" s="312"/>
      <c r="AX13" s="312"/>
      <c r="AY13" s="312"/>
      <c r="AZ13" s="312"/>
      <c r="BA13" s="312"/>
      <c r="BB13" s="312"/>
      <c r="BC13" s="312"/>
      <c r="BD13" s="313"/>
      <c r="BE13" s="313"/>
      <c r="BF13" s="313"/>
      <c r="BG13" s="313"/>
      <c r="BH13" s="313"/>
      <c r="BI13" s="313"/>
      <c r="BJ13" s="313"/>
      <c r="BK13" s="314"/>
      <c r="BL13" s="314"/>
      <c r="BM13" s="314"/>
      <c r="BN13" s="314"/>
      <c r="BO13" s="314"/>
      <c r="BP13" s="314"/>
      <c r="BQ13" s="314"/>
    </row>
    <row r="14" spans="1:69" s="15" customFormat="1" ht="30" customHeight="1" thickBot="1">
      <c r="A14" s="1035"/>
      <c r="B14" s="1014"/>
      <c r="C14" s="1031"/>
      <c r="D14" s="118" t="s">
        <v>1715</v>
      </c>
      <c r="E14" s="118" t="s">
        <v>1130</v>
      </c>
      <c r="F14" s="148">
        <v>10</v>
      </c>
      <c r="G14" s="264" t="s">
        <v>1358</v>
      </c>
      <c r="H14" s="264" t="s">
        <v>1127</v>
      </c>
      <c r="I14" s="240">
        <v>0.25</v>
      </c>
      <c r="J14" s="115"/>
      <c r="K14" s="213">
        <v>41699</v>
      </c>
      <c r="L14" s="213">
        <v>42004</v>
      </c>
      <c r="M14" s="211"/>
      <c r="N14" s="211"/>
      <c r="O14" s="211">
        <v>1</v>
      </c>
      <c r="P14" s="211">
        <v>1</v>
      </c>
      <c r="Q14" s="211">
        <v>1</v>
      </c>
      <c r="R14" s="211">
        <v>1</v>
      </c>
      <c r="S14" s="211">
        <v>1</v>
      </c>
      <c r="T14" s="211">
        <v>1</v>
      </c>
      <c r="U14" s="211">
        <v>1</v>
      </c>
      <c r="V14" s="211">
        <v>1</v>
      </c>
      <c r="W14" s="211">
        <v>1</v>
      </c>
      <c r="X14" s="211">
        <v>1</v>
      </c>
      <c r="Y14" s="211">
        <f t="shared" si="0"/>
        <v>10</v>
      </c>
      <c r="Z14" s="115"/>
      <c r="AA14" s="115"/>
      <c r="AB14" s="330"/>
      <c r="AC14" s="328"/>
      <c r="AD14" s="304"/>
      <c r="AE14" s="328"/>
      <c r="AF14" s="328"/>
      <c r="AG14" s="328"/>
      <c r="AH14" s="328"/>
      <c r="AI14" s="329"/>
      <c r="AJ14" s="329"/>
      <c r="AK14" s="329"/>
      <c r="AL14" s="329"/>
      <c r="AM14" s="329"/>
      <c r="AN14" s="329"/>
      <c r="AO14" s="329"/>
      <c r="AP14" s="311"/>
      <c r="AQ14" s="311"/>
      <c r="AR14" s="311"/>
      <c r="AS14" s="311"/>
      <c r="AT14" s="311"/>
      <c r="AU14" s="311"/>
      <c r="AV14" s="311"/>
      <c r="AW14" s="312"/>
      <c r="AX14" s="312"/>
      <c r="AY14" s="312"/>
      <c r="AZ14" s="312"/>
      <c r="BA14" s="312"/>
      <c r="BB14" s="312"/>
      <c r="BC14" s="312"/>
      <c r="BD14" s="313"/>
      <c r="BE14" s="313"/>
      <c r="BF14" s="313"/>
      <c r="BG14" s="313"/>
      <c r="BH14" s="313"/>
      <c r="BI14" s="313"/>
      <c r="BJ14" s="313"/>
      <c r="BK14" s="314"/>
      <c r="BL14" s="314"/>
      <c r="BM14" s="314"/>
      <c r="BN14" s="314"/>
      <c r="BO14" s="314"/>
      <c r="BP14" s="314"/>
      <c r="BQ14" s="314"/>
    </row>
    <row r="15" spans="1:69" s="15" customFormat="1" ht="23.25" customHeight="1" thickBot="1">
      <c r="A15" s="1035"/>
      <c r="B15" s="1014"/>
      <c r="C15" s="1031"/>
      <c r="D15" s="118" t="s">
        <v>1131</v>
      </c>
      <c r="E15" s="118" t="s">
        <v>1132</v>
      </c>
      <c r="F15" s="281">
        <v>1</v>
      </c>
      <c r="G15" s="254" t="s">
        <v>1359</v>
      </c>
      <c r="H15" s="254" t="s">
        <v>1127</v>
      </c>
      <c r="I15" s="240">
        <v>0.25</v>
      </c>
      <c r="J15" s="115"/>
      <c r="K15" s="213">
        <v>41699</v>
      </c>
      <c r="L15" s="213">
        <v>41729</v>
      </c>
      <c r="M15" s="211"/>
      <c r="N15" s="211"/>
      <c r="O15" s="211">
        <v>1</v>
      </c>
      <c r="P15" s="211"/>
      <c r="Q15" s="211"/>
      <c r="R15" s="211"/>
      <c r="S15" s="211"/>
      <c r="T15" s="211"/>
      <c r="U15" s="211"/>
      <c r="V15" s="211"/>
      <c r="W15" s="211"/>
      <c r="X15" s="211"/>
      <c r="Y15" s="211">
        <f t="shared" si="0"/>
        <v>1</v>
      </c>
      <c r="Z15" s="115"/>
      <c r="AA15" s="115"/>
      <c r="AB15" s="330"/>
      <c r="AC15" s="328"/>
      <c r="AD15" s="304"/>
      <c r="AE15" s="328"/>
      <c r="AF15" s="328"/>
      <c r="AG15" s="328"/>
      <c r="AH15" s="328"/>
      <c r="AI15" s="329"/>
      <c r="AJ15" s="329"/>
      <c r="AK15" s="329"/>
      <c r="AL15" s="329"/>
      <c r="AM15" s="329"/>
      <c r="AN15" s="329"/>
      <c r="AO15" s="329"/>
      <c r="AP15" s="311"/>
      <c r="AQ15" s="311"/>
      <c r="AR15" s="311"/>
      <c r="AS15" s="311"/>
      <c r="AT15" s="311"/>
      <c r="AU15" s="311"/>
      <c r="AV15" s="311"/>
      <c r="AW15" s="312"/>
      <c r="AX15" s="312"/>
      <c r="AY15" s="312"/>
      <c r="AZ15" s="312"/>
      <c r="BA15" s="312"/>
      <c r="BB15" s="312"/>
      <c r="BC15" s="312"/>
      <c r="BD15" s="313"/>
      <c r="BE15" s="313"/>
      <c r="BF15" s="313"/>
      <c r="BG15" s="313"/>
      <c r="BH15" s="313"/>
      <c r="BI15" s="313"/>
      <c r="BJ15" s="313"/>
      <c r="BK15" s="314"/>
      <c r="BL15" s="314"/>
      <c r="BM15" s="314"/>
      <c r="BN15" s="314"/>
      <c r="BO15" s="314"/>
      <c r="BP15" s="314"/>
      <c r="BQ15" s="314"/>
    </row>
    <row r="16" spans="1:69" s="15" customFormat="1" ht="36.75" thickBot="1">
      <c r="A16" s="1035"/>
      <c r="B16" s="1014"/>
      <c r="C16" s="1031" t="s">
        <v>1354</v>
      </c>
      <c r="D16" s="118" t="s">
        <v>1133</v>
      </c>
      <c r="E16" s="118" t="s">
        <v>1134</v>
      </c>
      <c r="F16" s="281">
        <v>1</v>
      </c>
      <c r="G16" s="254" t="s">
        <v>1360</v>
      </c>
      <c r="H16" s="254" t="s">
        <v>1135</v>
      </c>
      <c r="I16" s="241">
        <v>0.167</v>
      </c>
      <c r="J16" s="115"/>
      <c r="K16" s="213">
        <v>41699</v>
      </c>
      <c r="L16" s="213">
        <v>41729</v>
      </c>
      <c r="M16" s="211"/>
      <c r="N16" s="211"/>
      <c r="O16" s="211">
        <v>1</v>
      </c>
      <c r="P16" s="211"/>
      <c r="Q16" s="211"/>
      <c r="R16" s="211"/>
      <c r="S16" s="211"/>
      <c r="T16" s="211"/>
      <c r="U16" s="211"/>
      <c r="V16" s="211"/>
      <c r="W16" s="211"/>
      <c r="X16" s="211"/>
      <c r="Y16" s="211">
        <f t="shared" si="0"/>
        <v>1</v>
      </c>
      <c r="Z16" s="115"/>
      <c r="AA16" s="115"/>
      <c r="AB16" s="330"/>
      <c r="AC16" s="328"/>
      <c r="AD16" s="304"/>
      <c r="AE16" s="328"/>
      <c r="AF16" s="328"/>
      <c r="AG16" s="328"/>
      <c r="AH16" s="328"/>
      <c r="AI16" s="329"/>
      <c r="AJ16" s="329"/>
      <c r="AK16" s="329"/>
      <c r="AL16" s="329"/>
      <c r="AM16" s="329"/>
      <c r="AN16" s="329"/>
      <c r="AO16" s="329"/>
      <c r="AP16" s="311"/>
      <c r="AQ16" s="311"/>
      <c r="AR16" s="311"/>
      <c r="AS16" s="311"/>
      <c r="AT16" s="311"/>
      <c r="AU16" s="311"/>
      <c r="AV16" s="311"/>
      <c r="AW16" s="312"/>
      <c r="AX16" s="312"/>
      <c r="AY16" s="312"/>
      <c r="AZ16" s="312"/>
      <c r="BA16" s="312"/>
      <c r="BB16" s="312"/>
      <c r="BC16" s="312"/>
      <c r="BD16" s="313"/>
      <c r="BE16" s="313"/>
      <c r="BF16" s="313"/>
      <c r="BG16" s="313"/>
      <c r="BH16" s="313"/>
      <c r="BI16" s="313"/>
      <c r="BJ16" s="313"/>
      <c r="BK16" s="314"/>
      <c r="BL16" s="314"/>
      <c r="BM16" s="314"/>
      <c r="BN16" s="314"/>
      <c r="BO16" s="314"/>
      <c r="BP16" s="314"/>
      <c r="BQ16" s="314"/>
    </row>
    <row r="17" spans="1:69" s="15" customFormat="1" ht="46.5" customHeight="1" thickBot="1">
      <c r="A17" s="1035"/>
      <c r="B17" s="1014"/>
      <c r="C17" s="1031"/>
      <c r="D17" s="118" t="s">
        <v>1136</v>
      </c>
      <c r="E17" s="118" t="s">
        <v>1137</v>
      </c>
      <c r="F17" s="281">
        <v>14</v>
      </c>
      <c r="G17" s="254" t="s">
        <v>1361</v>
      </c>
      <c r="H17" s="254" t="s">
        <v>1135</v>
      </c>
      <c r="I17" s="241">
        <v>0.167</v>
      </c>
      <c r="J17" s="115"/>
      <c r="K17" s="213">
        <v>41640</v>
      </c>
      <c r="L17" s="213">
        <v>42004</v>
      </c>
      <c r="M17" s="211">
        <v>1</v>
      </c>
      <c r="N17" s="211">
        <v>1</v>
      </c>
      <c r="O17" s="211">
        <v>1</v>
      </c>
      <c r="P17" s="211">
        <v>1</v>
      </c>
      <c r="Q17" s="211">
        <v>1</v>
      </c>
      <c r="R17" s="211">
        <v>1</v>
      </c>
      <c r="S17" s="211">
        <v>2</v>
      </c>
      <c r="T17" s="211">
        <v>1</v>
      </c>
      <c r="U17" s="211">
        <v>1</v>
      </c>
      <c r="V17" s="211">
        <v>1</v>
      </c>
      <c r="W17" s="211">
        <v>1</v>
      </c>
      <c r="X17" s="211">
        <v>2</v>
      </c>
      <c r="Y17" s="211">
        <f t="shared" si="0"/>
        <v>14</v>
      </c>
      <c r="Z17" s="115"/>
      <c r="AA17" s="115"/>
      <c r="AB17" s="330">
        <f>SUM(M17:N17)</f>
        <v>2</v>
      </c>
      <c r="AC17" s="328">
        <v>2</v>
      </c>
      <c r="AD17" s="304">
        <f>+AC17/AB17</f>
        <v>1</v>
      </c>
      <c r="AE17" s="328"/>
      <c r="AF17" s="328"/>
      <c r="AG17" s="328" t="s">
        <v>1716</v>
      </c>
      <c r="AH17" s="328"/>
      <c r="AI17" s="329"/>
      <c r="AJ17" s="329"/>
      <c r="AK17" s="329"/>
      <c r="AL17" s="329"/>
      <c r="AM17" s="329"/>
      <c r="AN17" s="329"/>
      <c r="AO17" s="329"/>
      <c r="AP17" s="311"/>
      <c r="AQ17" s="311"/>
      <c r="AR17" s="311"/>
      <c r="AS17" s="311"/>
      <c r="AT17" s="311"/>
      <c r="AU17" s="311"/>
      <c r="AV17" s="311"/>
      <c r="AW17" s="312"/>
      <c r="AX17" s="312"/>
      <c r="AY17" s="312"/>
      <c r="AZ17" s="312"/>
      <c r="BA17" s="312"/>
      <c r="BB17" s="312"/>
      <c r="BC17" s="312"/>
      <c r="BD17" s="313"/>
      <c r="BE17" s="313"/>
      <c r="BF17" s="313"/>
      <c r="BG17" s="313"/>
      <c r="BH17" s="313"/>
      <c r="BI17" s="313"/>
      <c r="BJ17" s="313"/>
      <c r="BK17" s="314"/>
      <c r="BL17" s="314"/>
      <c r="BM17" s="314"/>
      <c r="BN17" s="314"/>
      <c r="BO17" s="314"/>
      <c r="BP17" s="314"/>
      <c r="BQ17" s="314"/>
    </row>
    <row r="18" spans="1:69" s="15" customFormat="1" ht="45.75" thickBot="1">
      <c r="A18" s="1035"/>
      <c r="B18" s="1014"/>
      <c r="C18" s="1031"/>
      <c r="D18" s="118" t="s">
        <v>1138</v>
      </c>
      <c r="E18" s="118" t="s">
        <v>1139</v>
      </c>
      <c r="F18" s="281">
        <v>12</v>
      </c>
      <c r="G18" s="254" t="s">
        <v>1362</v>
      </c>
      <c r="H18" s="254" t="s">
        <v>1135</v>
      </c>
      <c r="I18" s="241">
        <v>0.167</v>
      </c>
      <c r="J18" s="115"/>
      <c r="K18" s="213">
        <v>41640</v>
      </c>
      <c r="L18" s="213">
        <v>42004</v>
      </c>
      <c r="M18" s="211">
        <v>1</v>
      </c>
      <c r="N18" s="211">
        <v>1</v>
      </c>
      <c r="O18" s="211">
        <v>1</v>
      </c>
      <c r="P18" s="211">
        <v>1</v>
      </c>
      <c r="Q18" s="211">
        <v>1</v>
      </c>
      <c r="R18" s="211">
        <v>1</v>
      </c>
      <c r="S18" s="211">
        <v>1</v>
      </c>
      <c r="T18" s="211">
        <v>1</v>
      </c>
      <c r="U18" s="211">
        <v>1</v>
      </c>
      <c r="V18" s="211">
        <v>1</v>
      </c>
      <c r="W18" s="211">
        <v>1</v>
      </c>
      <c r="X18" s="211"/>
      <c r="Y18" s="211">
        <f t="shared" si="0"/>
        <v>11</v>
      </c>
      <c r="Z18" s="115"/>
      <c r="AA18" s="115"/>
      <c r="AB18" s="330">
        <f>SUM(M18:N18)</f>
        <v>2</v>
      </c>
      <c r="AC18" s="88">
        <v>2</v>
      </c>
      <c r="AD18" s="304">
        <f>+AC18/AB18</f>
        <v>1</v>
      </c>
      <c r="AE18" s="328"/>
      <c r="AF18" s="328"/>
      <c r="AG18" s="328" t="s">
        <v>1716</v>
      </c>
      <c r="AH18" s="328"/>
      <c r="AI18" s="329"/>
      <c r="AJ18" s="329"/>
      <c r="AK18" s="329"/>
      <c r="AL18" s="329"/>
      <c r="AM18" s="329"/>
      <c r="AN18" s="329"/>
      <c r="AO18" s="329"/>
      <c r="AP18" s="311"/>
      <c r="AQ18" s="311"/>
      <c r="AR18" s="311"/>
      <c r="AS18" s="311"/>
      <c r="AT18" s="311"/>
      <c r="AU18" s="311"/>
      <c r="AV18" s="311"/>
      <c r="AW18" s="312"/>
      <c r="AX18" s="312"/>
      <c r="AY18" s="312"/>
      <c r="AZ18" s="312"/>
      <c r="BA18" s="312"/>
      <c r="BB18" s="312"/>
      <c r="BC18" s="312"/>
      <c r="BD18" s="313"/>
      <c r="BE18" s="313"/>
      <c r="BF18" s="313"/>
      <c r="BG18" s="313"/>
      <c r="BH18" s="313"/>
      <c r="BI18" s="313"/>
      <c r="BJ18" s="313"/>
      <c r="BK18" s="314"/>
      <c r="BL18" s="314"/>
      <c r="BM18" s="314"/>
      <c r="BN18" s="314"/>
      <c r="BO18" s="314"/>
      <c r="BP18" s="314"/>
      <c r="BQ18" s="314"/>
    </row>
    <row r="19" spans="1:69" s="15" customFormat="1" ht="27.75" thickBot="1">
      <c r="A19" s="1035"/>
      <c r="B19" s="1014"/>
      <c r="C19" s="1031"/>
      <c r="D19" s="118" t="s">
        <v>1717</v>
      </c>
      <c r="E19" s="118" t="s">
        <v>95</v>
      </c>
      <c r="F19" s="281">
        <v>1</v>
      </c>
      <c r="G19" s="254" t="s">
        <v>1718</v>
      </c>
      <c r="H19" s="254" t="s">
        <v>1135</v>
      </c>
      <c r="I19" s="241">
        <v>0.167</v>
      </c>
      <c r="J19" s="115"/>
      <c r="K19" s="213">
        <v>41974</v>
      </c>
      <c r="L19" s="213">
        <v>42004</v>
      </c>
      <c r="M19" s="211"/>
      <c r="N19" s="211"/>
      <c r="O19" s="211"/>
      <c r="P19" s="211"/>
      <c r="Q19" s="211"/>
      <c r="R19" s="211"/>
      <c r="S19" s="211"/>
      <c r="T19" s="211"/>
      <c r="U19" s="211"/>
      <c r="V19" s="211"/>
      <c r="W19" s="211"/>
      <c r="X19" s="211">
        <v>1</v>
      </c>
      <c r="Y19" s="211">
        <f t="shared" si="0"/>
        <v>1</v>
      </c>
      <c r="Z19" s="115"/>
      <c r="AA19" s="115"/>
      <c r="AB19" s="330"/>
      <c r="AC19" s="328"/>
      <c r="AD19" s="304"/>
      <c r="AE19" s="328"/>
      <c r="AF19" s="328"/>
      <c r="AG19" s="328"/>
      <c r="AH19" s="328"/>
      <c r="AI19" s="329"/>
      <c r="AJ19" s="329"/>
      <c r="AK19" s="329"/>
      <c r="AL19" s="329"/>
      <c r="AM19" s="329"/>
      <c r="AN19" s="329"/>
      <c r="AO19" s="329"/>
      <c r="AP19" s="311"/>
      <c r="AQ19" s="311"/>
      <c r="AR19" s="311"/>
      <c r="AS19" s="311"/>
      <c r="AT19" s="311"/>
      <c r="AU19" s="311"/>
      <c r="AV19" s="311"/>
      <c r="AW19" s="312"/>
      <c r="AX19" s="312"/>
      <c r="AY19" s="312"/>
      <c r="AZ19" s="312"/>
      <c r="BA19" s="312"/>
      <c r="BB19" s="312"/>
      <c r="BC19" s="312"/>
      <c r="BD19" s="313"/>
      <c r="BE19" s="313"/>
      <c r="BF19" s="313"/>
      <c r="BG19" s="313"/>
      <c r="BH19" s="313"/>
      <c r="BI19" s="313"/>
      <c r="BJ19" s="313"/>
      <c r="BK19" s="314"/>
      <c r="BL19" s="314"/>
      <c r="BM19" s="314"/>
      <c r="BN19" s="314"/>
      <c r="BO19" s="314"/>
      <c r="BP19" s="314"/>
      <c r="BQ19" s="314"/>
    </row>
    <row r="20" spans="1:69" s="15" customFormat="1" ht="18.75" thickBot="1">
      <c r="A20" s="1035"/>
      <c r="B20" s="1014"/>
      <c r="C20" s="1031"/>
      <c r="D20" s="118" t="s">
        <v>1140</v>
      </c>
      <c r="E20" s="118" t="s">
        <v>1141</v>
      </c>
      <c r="F20" s="281" t="s">
        <v>1142</v>
      </c>
      <c r="G20" s="254" t="s">
        <v>1363</v>
      </c>
      <c r="H20" s="254" t="s">
        <v>1135</v>
      </c>
      <c r="I20" s="241">
        <v>0.167</v>
      </c>
      <c r="J20" s="115"/>
      <c r="K20" s="213">
        <v>41671</v>
      </c>
      <c r="L20" s="213">
        <v>42004</v>
      </c>
      <c r="M20" s="1099" t="s">
        <v>385</v>
      </c>
      <c r="N20" s="1100"/>
      <c r="O20" s="1100"/>
      <c r="P20" s="1100"/>
      <c r="Q20" s="1100"/>
      <c r="R20" s="1100"/>
      <c r="S20" s="1100"/>
      <c r="T20" s="1100"/>
      <c r="U20" s="1100"/>
      <c r="V20" s="1100"/>
      <c r="W20" s="1100"/>
      <c r="X20" s="1101"/>
      <c r="Y20" s="211"/>
      <c r="Z20" s="115"/>
      <c r="AA20" s="115"/>
      <c r="AB20" s="330"/>
      <c r="AC20" s="328"/>
      <c r="AD20" s="304">
        <v>1</v>
      </c>
      <c r="AE20" s="328"/>
      <c r="AF20" s="328"/>
      <c r="AG20" s="328" t="s">
        <v>1719</v>
      </c>
      <c r="AH20" s="328"/>
      <c r="AI20" s="329"/>
      <c r="AJ20" s="329"/>
      <c r="AK20" s="329"/>
      <c r="AL20" s="329"/>
      <c r="AM20" s="329"/>
      <c r="AN20" s="329"/>
      <c r="AO20" s="329"/>
      <c r="AP20" s="311"/>
      <c r="AQ20" s="311"/>
      <c r="AR20" s="311"/>
      <c r="AS20" s="311"/>
      <c r="AT20" s="311"/>
      <c r="AU20" s="311"/>
      <c r="AV20" s="311"/>
      <c r="AW20" s="312"/>
      <c r="AX20" s="312"/>
      <c r="AY20" s="312"/>
      <c r="AZ20" s="312"/>
      <c r="BA20" s="312"/>
      <c r="BB20" s="312"/>
      <c r="BC20" s="312"/>
      <c r="BD20" s="313"/>
      <c r="BE20" s="313"/>
      <c r="BF20" s="313"/>
      <c r="BG20" s="313"/>
      <c r="BH20" s="313"/>
      <c r="BI20" s="313"/>
      <c r="BJ20" s="313"/>
      <c r="BK20" s="314"/>
      <c r="BL20" s="314"/>
      <c r="BM20" s="314"/>
      <c r="BN20" s="314"/>
      <c r="BO20" s="314"/>
      <c r="BP20" s="314"/>
      <c r="BQ20" s="314"/>
    </row>
    <row r="21" spans="1:69" s="15" customFormat="1" ht="27.75" thickBot="1">
      <c r="A21" s="1035"/>
      <c r="B21" s="1014"/>
      <c r="C21" s="1031"/>
      <c r="D21" s="118" t="s">
        <v>1720</v>
      </c>
      <c r="E21" s="118" t="s">
        <v>1143</v>
      </c>
      <c r="F21" s="281" t="s">
        <v>1144</v>
      </c>
      <c r="G21" s="254" t="s">
        <v>1364</v>
      </c>
      <c r="H21" s="254" t="s">
        <v>1135</v>
      </c>
      <c r="I21" s="241">
        <v>0.167</v>
      </c>
      <c r="J21" s="115"/>
      <c r="K21" s="213">
        <v>41671</v>
      </c>
      <c r="L21" s="213">
        <v>42004</v>
      </c>
      <c r="M21" s="1099" t="s">
        <v>385</v>
      </c>
      <c r="N21" s="1100"/>
      <c r="O21" s="1100"/>
      <c r="P21" s="1100"/>
      <c r="Q21" s="1100"/>
      <c r="R21" s="1100"/>
      <c r="S21" s="1100"/>
      <c r="T21" s="1100"/>
      <c r="U21" s="1100"/>
      <c r="V21" s="1100"/>
      <c r="W21" s="1100"/>
      <c r="X21" s="1101"/>
      <c r="Y21" s="211">
        <f t="shared" si="0"/>
        <v>0</v>
      </c>
      <c r="Z21" s="115"/>
      <c r="AA21" s="115"/>
      <c r="AB21" s="330"/>
      <c r="AC21" s="328"/>
      <c r="AD21" s="304">
        <v>1</v>
      </c>
      <c r="AE21" s="328"/>
      <c r="AF21" s="328"/>
      <c r="AG21" s="328" t="s">
        <v>1721</v>
      </c>
      <c r="AH21" s="328"/>
      <c r="AI21" s="329"/>
      <c r="AJ21" s="329"/>
      <c r="AK21" s="329"/>
      <c r="AL21" s="329"/>
      <c r="AM21" s="329"/>
      <c r="AN21" s="329"/>
      <c r="AO21" s="329"/>
      <c r="AP21" s="311"/>
      <c r="AQ21" s="311"/>
      <c r="AR21" s="311"/>
      <c r="AS21" s="311"/>
      <c r="AT21" s="311"/>
      <c r="AU21" s="311"/>
      <c r="AV21" s="311"/>
      <c r="AW21" s="312"/>
      <c r="AX21" s="312"/>
      <c r="AY21" s="312"/>
      <c r="AZ21" s="312"/>
      <c r="BA21" s="312"/>
      <c r="BB21" s="312"/>
      <c r="BC21" s="312"/>
      <c r="BD21" s="313"/>
      <c r="BE21" s="313"/>
      <c r="BF21" s="313"/>
      <c r="BG21" s="313"/>
      <c r="BH21" s="313"/>
      <c r="BI21" s="313"/>
      <c r="BJ21" s="313"/>
      <c r="BK21" s="314"/>
      <c r="BL21" s="314"/>
      <c r="BM21" s="314"/>
      <c r="BN21" s="314"/>
      <c r="BO21" s="314"/>
      <c r="BP21" s="314"/>
      <c r="BQ21" s="314"/>
    </row>
    <row r="22" spans="1:69" s="15" customFormat="1" ht="18.75" thickBot="1">
      <c r="A22" s="1035"/>
      <c r="B22" s="1014"/>
      <c r="C22" s="1035" t="s">
        <v>1353</v>
      </c>
      <c r="D22" s="115" t="s">
        <v>1145</v>
      </c>
      <c r="E22" s="115" t="s">
        <v>1146</v>
      </c>
      <c r="F22" s="282" t="s">
        <v>1142</v>
      </c>
      <c r="G22" s="115" t="s">
        <v>1365</v>
      </c>
      <c r="H22" s="115" t="s">
        <v>1368</v>
      </c>
      <c r="I22" s="241">
        <v>0.167</v>
      </c>
      <c r="J22" s="115"/>
      <c r="K22" s="213">
        <v>41671</v>
      </c>
      <c r="L22" s="213">
        <v>42004</v>
      </c>
      <c r="M22" s="1099" t="s">
        <v>385</v>
      </c>
      <c r="N22" s="1100"/>
      <c r="O22" s="1100"/>
      <c r="P22" s="1100"/>
      <c r="Q22" s="1100"/>
      <c r="R22" s="1100"/>
      <c r="S22" s="1100"/>
      <c r="T22" s="1100"/>
      <c r="U22" s="1100"/>
      <c r="V22" s="1100"/>
      <c r="W22" s="1100"/>
      <c r="X22" s="1101"/>
      <c r="Y22" s="211">
        <f aca="true" t="shared" si="1" ref="Y22:Y66">SUM(M22:X22)</f>
        <v>0</v>
      </c>
      <c r="Z22" s="115"/>
      <c r="AA22" s="115"/>
      <c r="AB22" s="330"/>
      <c r="AC22" s="328"/>
      <c r="AD22" s="304">
        <v>0.78</v>
      </c>
      <c r="AE22" s="328"/>
      <c r="AF22" s="328"/>
      <c r="AG22" s="328" t="s">
        <v>1530</v>
      </c>
      <c r="AH22" s="328" t="s">
        <v>1531</v>
      </c>
      <c r="AI22" s="329"/>
      <c r="AJ22" s="329"/>
      <c r="AK22" s="329"/>
      <c r="AL22" s="329"/>
      <c r="AM22" s="329"/>
      <c r="AN22" s="329"/>
      <c r="AO22" s="329"/>
      <c r="AP22" s="311"/>
      <c r="AQ22" s="311"/>
      <c r="AR22" s="311"/>
      <c r="AS22" s="311"/>
      <c r="AT22" s="311"/>
      <c r="AU22" s="311"/>
      <c r="AV22" s="311"/>
      <c r="AW22" s="312"/>
      <c r="AX22" s="312"/>
      <c r="AY22" s="312"/>
      <c r="AZ22" s="312"/>
      <c r="BA22" s="312"/>
      <c r="BB22" s="312"/>
      <c r="BC22" s="312"/>
      <c r="BD22" s="313"/>
      <c r="BE22" s="313"/>
      <c r="BF22" s="313"/>
      <c r="BG22" s="313"/>
      <c r="BH22" s="313"/>
      <c r="BI22" s="313"/>
      <c r="BJ22" s="313"/>
      <c r="BK22" s="314"/>
      <c r="BL22" s="314"/>
      <c r="BM22" s="314"/>
      <c r="BN22" s="314"/>
      <c r="BO22" s="314"/>
      <c r="BP22" s="314"/>
      <c r="BQ22" s="314"/>
    </row>
    <row r="23" spans="1:69" s="15" customFormat="1" ht="18.75" thickBot="1">
      <c r="A23" s="1035"/>
      <c r="B23" s="1014"/>
      <c r="C23" s="1035"/>
      <c r="D23" s="115" t="s">
        <v>1147</v>
      </c>
      <c r="E23" s="115" t="s">
        <v>1146</v>
      </c>
      <c r="F23" s="282" t="s">
        <v>1142</v>
      </c>
      <c r="G23" s="115" t="s">
        <v>1722</v>
      </c>
      <c r="H23" s="115" t="s">
        <v>1368</v>
      </c>
      <c r="I23" s="241">
        <v>0.167</v>
      </c>
      <c r="J23" s="115"/>
      <c r="K23" s="213">
        <v>41671</v>
      </c>
      <c r="L23" s="213">
        <v>42004</v>
      </c>
      <c r="M23" s="1099" t="s">
        <v>385</v>
      </c>
      <c r="N23" s="1100"/>
      <c r="O23" s="1100"/>
      <c r="P23" s="1100"/>
      <c r="Q23" s="1100"/>
      <c r="R23" s="1100"/>
      <c r="S23" s="1100"/>
      <c r="T23" s="1100"/>
      <c r="U23" s="1100"/>
      <c r="V23" s="1100"/>
      <c r="W23" s="1100"/>
      <c r="X23" s="1101"/>
      <c r="Y23" s="211">
        <f t="shared" si="1"/>
        <v>0</v>
      </c>
      <c r="Z23" s="115"/>
      <c r="AA23" s="115"/>
      <c r="AB23" s="330"/>
      <c r="AC23" s="328"/>
      <c r="AD23" s="304">
        <v>1</v>
      </c>
      <c r="AE23" s="328"/>
      <c r="AF23" s="328"/>
      <c r="AG23" s="328" t="s">
        <v>1723</v>
      </c>
      <c r="AH23" s="328"/>
      <c r="AI23" s="329"/>
      <c r="AJ23" s="329"/>
      <c r="AK23" s="329"/>
      <c r="AL23" s="329"/>
      <c r="AM23" s="329"/>
      <c r="AN23" s="329"/>
      <c r="AO23" s="329"/>
      <c r="AP23" s="311"/>
      <c r="AQ23" s="311"/>
      <c r="AR23" s="311"/>
      <c r="AS23" s="311"/>
      <c r="AT23" s="311"/>
      <c r="AU23" s="311"/>
      <c r="AV23" s="311"/>
      <c r="AW23" s="312"/>
      <c r="AX23" s="312"/>
      <c r="AY23" s="312"/>
      <c r="AZ23" s="312"/>
      <c r="BA23" s="312"/>
      <c r="BB23" s="312"/>
      <c r="BC23" s="312"/>
      <c r="BD23" s="313"/>
      <c r="BE23" s="313"/>
      <c r="BF23" s="313"/>
      <c r="BG23" s="313"/>
      <c r="BH23" s="313"/>
      <c r="BI23" s="313"/>
      <c r="BJ23" s="313"/>
      <c r="BK23" s="314"/>
      <c r="BL23" s="314"/>
      <c r="BM23" s="314"/>
      <c r="BN23" s="314"/>
      <c r="BO23" s="314"/>
      <c r="BP23" s="314"/>
      <c r="BQ23" s="314"/>
    </row>
    <row r="24" spans="1:69" s="15" customFormat="1" ht="27.75" thickBot="1">
      <c r="A24" s="1035"/>
      <c r="B24" s="1014"/>
      <c r="C24" s="1035"/>
      <c r="D24" s="115" t="s">
        <v>1148</v>
      </c>
      <c r="E24" s="115" t="s">
        <v>1149</v>
      </c>
      <c r="F24" s="282" t="s">
        <v>1142</v>
      </c>
      <c r="G24" s="254" t="s">
        <v>1366</v>
      </c>
      <c r="H24" s="115" t="s">
        <v>1368</v>
      </c>
      <c r="I24" s="241">
        <v>0.167</v>
      </c>
      <c r="J24" s="115"/>
      <c r="K24" s="213">
        <v>41671</v>
      </c>
      <c r="L24" s="213">
        <v>42004</v>
      </c>
      <c r="M24" s="1099" t="s">
        <v>385</v>
      </c>
      <c r="N24" s="1100"/>
      <c r="O24" s="1100"/>
      <c r="P24" s="1100"/>
      <c r="Q24" s="1100"/>
      <c r="R24" s="1100"/>
      <c r="S24" s="1100"/>
      <c r="T24" s="1100"/>
      <c r="U24" s="1100"/>
      <c r="V24" s="1100"/>
      <c r="W24" s="1100"/>
      <c r="X24" s="1101"/>
      <c r="Y24" s="211">
        <f t="shared" si="1"/>
        <v>0</v>
      </c>
      <c r="Z24" s="115"/>
      <c r="AA24" s="115"/>
      <c r="AB24" s="330"/>
      <c r="AC24" s="88"/>
      <c r="AD24" s="304">
        <v>1</v>
      </c>
      <c r="AE24" s="328"/>
      <c r="AF24" s="328"/>
      <c r="AG24" s="328" t="s">
        <v>1724</v>
      </c>
      <c r="AH24" s="328"/>
      <c r="AI24" s="329"/>
      <c r="AJ24" s="329"/>
      <c r="AK24" s="329"/>
      <c r="AL24" s="329"/>
      <c r="AM24" s="329"/>
      <c r="AN24" s="329"/>
      <c r="AO24" s="329"/>
      <c r="AP24" s="311"/>
      <c r="AQ24" s="311"/>
      <c r="AR24" s="311"/>
      <c r="AS24" s="311"/>
      <c r="AT24" s="311"/>
      <c r="AU24" s="311"/>
      <c r="AV24" s="311"/>
      <c r="AW24" s="312"/>
      <c r="AX24" s="312"/>
      <c r="AY24" s="312"/>
      <c r="AZ24" s="312"/>
      <c r="BA24" s="312"/>
      <c r="BB24" s="312"/>
      <c r="BC24" s="312"/>
      <c r="BD24" s="313"/>
      <c r="BE24" s="313"/>
      <c r="BF24" s="313"/>
      <c r="BG24" s="313"/>
      <c r="BH24" s="313"/>
      <c r="BI24" s="313"/>
      <c r="BJ24" s="313"/>
      <c r="BK24" s="314"/>
      <c r="BL24" s="314"/>
      <c r="BM24" s="314"/>
      <c r="BN24" s="314"/>
      <c r="BO24" s="314"/>
      <c r="BP24" s="314"/>
      <c r="BQ24" s="314"/>
    </row>
    <row r="25" spans="1:69" s="15" customFormat="1" ht="27.75" thickBot="1">
      <c r="A25" s="1035"/>
      <c r="B25" s="1014"/>
      <c r="C25" s="1035"/>
      <c r="D25" s="115" t="s">
        <v>1150</v>
      </c>
      <c r="E25" s="115" t="s">
        <v>1149</v>
      </c>
      <c r="F25" s="216" t="s">
        <v>1142</v>
      </c>
      <c r="G25" s="266" t="s">
        <v>1367</v>
      </c>
      <c r="H25" s="255" t="s">
        <v>1368</v>
      </c>
      <c r="I25" s="241">
        <v>0.167</v>
      </c>
      <c r="J25" s="115"/>
      <c r="K25" s="213">
        <v>41671</v>
      </c>
      <c r="L25" s="213">
        <v>42004</v>
      </c>
      <c r="M25" s="1099" t="s">
        <v>385</v>
      </c>
      <c r="N25" s="1100"/>
      <c r="O25" s="1100"/>
      <c r="P25" s="1100"/>
      <c r="Q25" s="1100"/>
      <c r="R25" s="1100"/>
      <c r="S25" s="1100"/>
      <c r="T25" s="1100"/>
      <c r="U25" s="1100"/>
      <c r="V25" s="1100"/>
      <c r="W25" s="1100"/>
      <c r="X25" s="1101"/>
      <c r="Y25" s="211">
        <f t="shared" si="1"/>
        <v>0</v>
      </c>
      <c r="Z25" s="115"/>
      <c r="AA25" s="115"/>
      <c r="AB25" s="330"/>
      <c r="AC25" s="328"/>
      <c r="AD25" s="304">
        <v>1</v>
      </c>
      <c r="AE25" s="328"/>
      <c r="AF25" s="328"/>
      <c r="AG25" s="328" t="s">
        <v>1724</v>
      </c>
      <c r="AH25" s="328"/>
      <c r="AI25" s="329"/>
      <c r="AJ25" s="329"/>
      <c r="AK25" s="329"/>
      <c r="AL25" s="329"/>
      <c r="AM25" s="329"/>
      <c r="AN25" s="329"/>
      <c r="AO25" s="329"/>
      <c r="AP25" s="311"/>
      <c r="AQ25" s="311"/>
      <c r="AR25" s="311"/>
      <c r="AS25" s="311"/>
      <c r="AT25" s="311"/>
      <c r="AU25" s="311"/>
      <c r="AV25" s="311"/>
      <c r="AW25" s="312"/>
      <c r="AX25" s="312"/>
      <c r="AY25" s="312"/>
      <c r="AZ25" s="312"/>
      <c r="BA25" s="312"/>
      <c r="BB25" s="312"/>
      <c r="BC25" s="312"/>
      <c r="BD25" s="313"/>
      <c r="BE25" s="313"/>
      <c r="BF25" s="313"/>
      <c r="BG25" s="313"/>
      <c r="BH25" s="313"/>
      <c r="BI25" s="313"/>
      <c r="BJ25" s="313"/>
      <c r="BK25" s="314"/>
      <c r="BL25" s="314"/>
      <c r="BM25" s="314"/>
      <c r="BN25" s="314"/>
      <c r="BO25" s="314"/>
      <c r="BP25" s="314"/>
      <c r="BQ25" s="314"/>
    </row>
    <row r="26" spans="1:69" s="15" customFormat="1" ht="27.75" thickBot="1">
      <c r="A26" s="1035"/>
      <c r="B26" s="1014"/>
      <c r="C26" s="1035"/>
      <c r="D26" s="115" t="s">
        <v>1151</v>
      </c>
      <c r="E26" s="115" t="s">
        <v>1152</v>
      </c>
      <c r="F26" s="216" t="s">
        <v>1142</v>
      </c>
      <c r="G26" s="115" t="s">
        <v>1725</v>
      </c>
      <c r="H26" s="115" t="s">
        <v>1368</v>
      </c>
      <c r="I26" s="241">
        <v>0.167</v>
      </c>
      <c r="J26" s="115"/>
      <c r="K26" s="213">
        <v>41671</v>
      </c>
      <c r="L26" s="213">
        <v>42004</v>
      </c>
      <c r="M26" s="1099" t="s">
        <v>385</v>
      </c>
      <c r="N26" s="1100"/>
      <c r="O26" s="1100"/>
      <c r="P26" s="1100"/>
      <c r="Q26" s="1100"/>
      <c r="R26" s="1100"/>
      <c r="S26" s="1100"/>
      <c r="T26" s="1100"/>
      <c r="U26" s="1100"/>
      <c r="V26" s="1100"/>
      <c r="W26" s="1100"/>
      <c r="X26" s="1101"/>
      <c r="Y26" s="211">
        <f t="shared" si="1"/>
        <v>0</v>
      </c>
      <c r="Z26" s="115"/>
      <c r="AA26" s="115"/>
      <c r="AB26" s="330"/>
      <c r="AC26" s="328"/>
      <c r="AD26" s="304">
        <v>1</v>
      </c>
      <c r="AE26" s="328"/>
      <c r="AF26" s="328"/>
      <c r="AG26" s="328" t="s">
        <v>1726</v>
      </c>
      <c r="AH26" s="328"/>
      <c r="AI26" s="329"/>
      <c r="AJ26" s="329"/>
      <c r="AK26" s="329"/>
      <c r="AL26" s="329"/>
      <c r="AM26" s="329"/>
      <c r="AN26" s="329"/>
      <c r="AO26" s="329"/>
      <c r="AP26" s="311"/>
      <c r="AQ26" s="311"/>
      <c r="AR26" s="311"/>
      <c r="AS26" s="311"/>
      <c r="AT26" s="311"/>
      <c r="AU26" s="311"/>
      <c r="AV26" s="311"/>
      <c r="AW26" s="312"/>
      <c r="AX26" s="312"/>
      <c r="AY26" s="312"/>
      <c r="AZ26" s="312"/>
      <c r="BA26" s="312"/>
      <c r="BB26" s="312"/>
      <c r="BC26" s="312"/>
      <c r="BD26" s="313"/>
      <c r="BE26" s="313"/>
      <c r="BF26" s="313"/>
      <c r="BG26" s="313"/>
      <c r="BH26" s="313"/>
      <c r="BI26" s="313"/>
      <c r="BJ26" s="313"/>
      <c r="BK26" s="314"/>
      <c r="BL26" s="314"/>
      <c r="BM26" s="314"/>
      <c r="BN26" s="314"/>
      <c r="BO26" s="314"/>
      <c r="BP26" s="314"/>
      <c r="BQ26" s="314"/>
    </row>
    <row r="27" spans="1:69" s="15" customFormat="1" ht="18.75" thickBot="1">
      <c r="A27" s="1035"/>
      <c r="B27" s="1014"/>
      <c r="C27" s="1035"/>
      <c r="D27" s="115" t="s">
        <v>1153</v>
      </c>
      <c r="E27" s="115" t="s">
        <v>1154</v>
      </c>
      <c r="F27" s="216" t="s">
        <v>1155</v>
      </c>
      <c r="G27" s="115" t="s">
        <v>1369</v>
      </c>
      <c r="H27" s="115" t="s">
        <v>1368</v>
      </c>
      <c r="I27" s="241">
        <v>0.167</v>
      </c>
      <c r="J27" s="115"/>
      <c r="K27" s="213">
        <v>41671</v>
      </c>
      <c r="L27" s="213">
        <v>42004</v>
      </c>
      <c r="M27" s="1099" t="s">
        <v>385</v>
      </c>
      <c r="N27" s="1100"/>
      <c r="O27" s="1100"/>
      <c r="P27" s="1100"/>
      <c r="Q27" s="1100"/>
      <c r="R27" s="1100"/>
      <c r="S27" s="1100"/>
      <c r="T27" s="1100"/>
      <c r="U27" s="1100"/>
      <c r="V27" s="1100"/>
      <c r="W27" s="1100"/>
      <c r="X27" s="1101"/>
      <c r="Y27" s="211">
        <f t="shared" si="1"/>
        <v>0</v>
      </c>
      <c r="Z27" s="115"/>
      <c r="AA27" s="115"/>
      <c r="AB27" s="330"/>
      <c r="AC27" s="328"/>
      <c r="AD27" s="304">
        <v>1</v>
      </c>
      <c r="AE27" s="328"/>
      <c r="AF27" s="328"/>
      <c r="AG27" s="328" t="s">
        <v>1727</v>
      </c>
      <c r="AH27" s="328"/>
      <c r="AI27" s="329"/>
      <c r="AJ27" s="329"/>
      <c r="AK27" s="329"/>
      <c r="AL27" s="329"/>
      <c r="AM27" s="329"/>
      <c r="AN27" s="329"/>
      <c r="AO27" s="329"/>
      <c r="AP27" s="311"/>
      <c r="AQ27" s="311"/>
      <c r="AR27" s="311"/>
      <c r="AS27" s="311"/>
      <c r="AT27" s="311"/>
      <c r="AU27" s="311"/>
      <c r="AV27" s="311"/>
      <c r="AW27" s="312"/>
      <c r="AX27" s="312"/>
      <c r="AY27" s="312"/>
      <c r="AZ27" s="312"/>
      <c r="BA27" s="312"/>
      <c r="BB27" s="312"/>
      <c r="BC27" s="312"/>
      <c r="BD27" s="313"/>
      <c r="BE27" s="313"/>
      <c r="BF27" s="313"/>
      <c r="BG27" s="313"/>
      <c r="BH27" s="313"/>
      <c r="BI27" s="313"/>
      <c r="BJ27" s="313"/>
      <c r="BK27" s="314"/>
      <c r="BL27" s="314"/>
      <c r="BM27" s="314"/>
      <c r="BN27" s="314"/>
      <c r="BO27" s="314"/>
      <c r="BP27" s="314"/>
      <c r="BQ27" s="314"/>
    </row>
    <row r="28" spans="1:69" s="15" customFormat="1" ht="27.75" thickBot="1">
      <c r="A28" s="1035"/>
      <c r="B28" s="1014"/>
      <c r="C28" s="1035" t="s">
        <v>1352</v>
      </c>
      <c r="D28" s="115" t="s">
        <v>1156</v>
      </c>
      <c r="E28" s="115" t="s">
        <v>1149</v>
      </c>
      <c r="F28" s="216" t="s">
        <v>1142</v>
      </c>
      <c r="G28" s="115" t="s">
        <v>1370</v>
      </c>
      <c r="H28" s="115" t="s">
        <v>1368</v>
      </c>
      <c r="I28" s="241">
        <v>0.333</v>
      </c>
      <c r="J28" s="115"/>
      <c r="K28" s="213">
        <v>41671</v>
      </c>
      <c r="L28" s="213">
        <v>42004</v>
      </c>
      <c r="M28" s="1099" t="s">
        <v>385</v>
      </c>
      <c r="N28" s="1100"/>
      <c r="O28" s="1100"/>
      <c r="P28" s="1100"/>
      <c r="Q28" s="1100"/>
      <c r="R28" s="1100"/>
      <c r="S28" s="1100"/>
      <c r="T28" s="1100"/>
      <c r="U28" s="1100"/>
      <c r="V28" s="1100"/>
      <c r="W28" s="1100"/>
      <c r="X28" s="1101"/>
      <c r="Y28" s="211">
        <f t="shared" si="1"/>
        <v>0</v>
      </c>
      <c r="Z28" s="115"/>
      <c r="AA28" s="115"/>
      <c r="AB28" s="330"/>
      <c r="AC28" s="328"/>
      <c r="AD28" s="304">
        <v>1</v>
      </c>
      <c r="AE28" s="328"/>
      <c r="AF28" s="328"/>
      <c r="AG28" s="328" t="s">
        <v>1728</v>
      </c>
      <c r="AH28" s="328"/>
      <c r="AI28" s="329"/>
      <c r="AJ28" s="329"/>
      <c r="AK28" s="329"/>
      <c r="AL28" s="329"/>
      <c r="AM28" s="329"/>
      <c r="AN28" s="329"/>
      <c r="AO28" s="329"/>
      <c r="AP28" s="311"/>
      <c r="AQ28" s="311"/>
      <c r="AR28" s="311"/>
      <c r="AS28" s="311"/>
      <c r="AT28" s="311"/>
      <c r="AU28" s="311"/>
      <c r="AV28" s="311"/>
      <c r="AW28" s="312"/>
      <c r="AX28" s="312"/>
      <c r="AY28" s="312"/>
      <c r="AZ28" s="312"/>
      <c r="BA28" s="312"/>
      <c r="BB28" s="312"/>
      <c r="BC28" s="312"/>
      <c r="BD28" s="313"/>
      <c r="BE28" s="313"/>
      <c r="BF28" s="313"/>
      <c r="BG28" s="313"/>
      <c r="BH28" s="313"/>
      <c r="BI28" s="313"/>
      <c r="BJ28" s="313"/>
      <c r="BK28" s="314"/>
      <c r="BL28" s="314"/>
      <c r="BM28" s="314"/>
      <c r="BN28" s="314"/>
      <c r="BO28" s="314"/>
      <c r="BP28" s="314"/>
      <c r="BQ28" s="314"/>
    </row>
    <row r="29" spans="1:69" s="15" customFormat="1" ht="27.75" thickBot="1">
      <c r="A29" s="1035"/>
      <c r="B29" s="1014"/>
      <c r="C29" s="1035"/>
      <c r="D29" s="115" t="s">
        <v>1157</v>
      </c>
      <c r="E29" s="115" t="s">
        <v>1158</v>
      </c>
      <c r="F29" s="216" t="s">
        <v>1142</v>
      </c>
      <c r="G29" s="115" t="s">
        <v>1371</v>
      </c>
      <c r="H29" s="115" t="s">
        <v>1159</v>
      </c>
      <c r="I29" s="241">
        <v>0.333</v>
      </c>
      <c r="J29" s="115"/>
      <c r="K29" s="213">
        <v>41671</v>
      </c>
      <c r="L29" s="213">
        <v>42004</v>
      </c>
      <c r="M29" s="1099" t="s">
        <v>385</v>
      </c>
      <c r="N29" s="1100"/>
      <c r="O29" s="1100"/>
      <c r="P29" s="1100"/>
      <c r="Q29" s="1100"/>
      <c r="R29" s="1100"/>
      <c r="S29" s="1100"/>
      <c r="T29" s="1100"/>
      <c r="U29" s="1100"/>
      <c r="V29" s="1100"/>
      <c r="W29" s="1100"/>
      <c r="X29" s="1101"/>
      <c r="Y29" s="211">
        <f t="shared" si="1"/>
        <v>0</v>
      </c>
      <c r="Z29" s="115"/>
      <c r="AA29" s="115"/>
      <c r="AB29" s="330"/>
      <c r="AC29" s="328"/>
      <c r="AD29" s="304">
        <v>1</v>
      </c>
      <c r="AE29" s="328"/>
      <c r="AF29" s="328"/>
      <c r="AG29" s="328" t="s">
        <v>1729</v>
      </c>
      <c r="AH29" s="328"/>
      <c r="AI29" s="329"/>
      <c r="AJ29" s="329"/>
      <c r="AK29" s="329"/>
      <c r="AL29" s="329"/>
      <c r="AM29" s="329"/>
      <c r="AN29" s="329"/>
      <c r="AO29" s="329"/>
      <c r="AP29" s="311"/>
      <c r="AQ29" s="311"/>
      <c r="AR29" s="311"/>
      <c r="AS29" s="311"/>
      <c r="AT29" s="311"/>
      <c r="AU29" s="311"/>
      <c r="AV29" s="311"/>
      <c r="AW29" s="312"/>
      <c r="AX29" s="312"/>
      <c r="AY29" s="312"/>
      <c r="AZ29" s="312"/>
      <c r="BA29" s="312"/>
      <c r="BB29" s="312"/>
      <c r="BC29" s="312"/>
      <c r="BD29" s="313"/>
      <c r="BE29" s="313"/>
      <c r="BF29" s="313"/>
      <c r="BG29" s="313"/>
      <c r="BH29" s="313"/>
      <c r="BI29" s="313"/>
      <c r="BJ29" s="313"/>
      <c r="BK29" s="314"/>
      <c r="BL29" s="314"/>
      <c r="BM29" s="314"/>
      <c r="BN29" s="314"/>
      <c r="BO29" s="314"/>
      <c r="BP29" s="314"/>
      <c r="BQ29" s="314"/>
    </row>
    <row r="30" spans="1:69" s="15" customFormat="1" ht="45.75" thickBot="1">
      <c r="A30" s="1035"/>
      <c r="B30" s="1014"/>
      <c r="C30" s="1035"/>
      <c r="D30" s="115" t="s">
        <v>1160</v>
      </c>
      <c r="E30" s="115" t="s">
        <v>1161</v>
      </c>
      <c r="F30" s="216" t="s">
        <v>1142</v>
      </c>
      <c r="G30" s="254" t="s">
        <v>1372</v>
      </c>
      <c r="H30" s="115" t="s">
        <v>1127</v>
      </c>
      <c r="I30" s="241">
        <v>0.333</v>
      </c>
      <c r="J30" s="115"/>
      <c r="K30" s="213">
        <v>41671</v>
      </c>
      <c r="L30" s="213">
        <v>42004</v>
      </c>
      <c r="M30" s="1099" t="s">
        <v>385</v>
      </c>
      <c r="N30" s="1100"/>
      <c r="O30" s="1100"/>
      <c r="P30" s="1100"/>
      <c r="Q30" s="1100"/>
      <c r="R30" s="1100"/>
      <c r="S30" s="1100"/>
      <c r="T30" s="1100"/>
      <c r="U30" s="1100"/>
      <c r="V30" s="1100"/>
      <c r="W30" s="1100"/>
      <c r="X30" s="1101"/>
      <c r="Y30" s="211">
        <f t="shared" si="1"/>
        <v>0</v>
      </c>
      <c r="Z30" s="115"/>
      <c r="AA30" s="115"/>
      <c r="AB30" s="330"/>
      <c r="AC30" s="88"/>
      <c r="AD30" s="304">
        <v>1</v>
      </c>
      <c r="AE30" s="328"/>
      <c r="AF30" s="328"/>
      <c r="AG30" s="328" t="s">
        <v>1730</v>
      </c>
      <c r="AH30" s="328"/>
      <c r="AI30" s="329"/>
      <c r="AJ30" s="329"/>
      <c r="AK30" s="329"/>
      <c r="AL30" s="329"/>
      <c r="AM30" s="329"/>
      <c r="AN30" s="329"/>
      <c r="AO30" s="329"/>
      <c r="AP30" s="311"/>
      <c r="AQ30" s="311"/>
      <c r="AR30" s="311"/>
      <c r="AS30" s="311"/>
      <c r="AT30" s="311"/>
      <c r="AU30" s="311"/>
      <c r="AV30" s="311"/>
      <c r="AW30" s="312"/>
      <c r="AX30" s="312"/>
      <c r="AY30" s="312"/>
      <c r="AZ30" s="312"/>
      <c r="BA30" s="312"/>
      <c r="BB30" s="312"/>
      <c r="BC30" s="312"/>
      <c r="BD30" s="313"/>
      <c r="BE30" s="313"/>
      <c r="BF30" s="313"/>
      <c r="BG30" s="313"/>
      <c r="BH30" s="313"/>
      <c r="BI30" s="313"/>
      <c r="BJ30" s="313"/>
      <c r="BK30" s="314"/>
      <c r="BL30" s="314"/>
      <c r="BM30" s="314"/>
      <c r="BN30" s="314"/>
      <c r="BO30" s="314"/>
      <c r="BP30" s="314"/>
      <c r="BQ30" s="314"/>
    </row>
    <row r="31" spans="1:69" s="15" customFormat="1" ht="36.75" thickBot="1">
      <c r="A31" s="1035"/>
      <c r="B31" s="1014"/>
      <c r="C31" s="1035" t="s">
        <v>1351</v>
      </c>
      <c r="D31" s="115" t="s">
        <v>1731</v>
      </c>
      <c r="E31" s="115" t="s">
        <v>1162</v>
      </c>
      <c r="F31" s="216" t="s">
        <v>1142</v>
      </c>
      <c r="G31" s="254" t="s">
        <v>1373</v>
      </c>
      <c r="H31" s="115" t="s">
        <v>1163</v>
      </c>
      <c r="I31" s="241">
        <v>0.15</v>
      </c>
      <c r="J31" s="115"/>
      <c r="K31" s="213">
        <v>41663</v>
      </c>
      <c r="L31" s="213">
        <v>41881</v>
      </c>
      <c r="M31" s="1099" t="s">
        <v>385</v>
      </c>
      <c r="N31" s="1100"/>
      <c r="O31" s="1100"/>
      <c r="P31" s="1100"/>
      <c r="Q31" s="1100"/>
      <c r="R31" s="1100"/>
      <c r="S31" s="1100"/>
      <c r="T31" s="1100"/>
      <c r="U31" s="1100"/>
      <c r="V31" s="1100"/>
      <c r="W31" s="1100"/>
      <c r="X31" s="1101"/>
      <c r="Y31" s="211">
        <f t="shared" si="1"/>
        <v>0</v>
      </c>
      <c r="Z31" s="115"/>
      <c r="AA31" s="115"/>
      <c r="AB31" s="330"/>
      <c r="AC31" s="328"/>
      <c r="AD31" s="304">
        <v>1</v>
      </c>
      <c r="AE31" s="328"/>
      <c r="AF31" s="328"/>
      <c r="AG31" s="328" t="s">
        <v>1538</v>
      </c>
      <c r="AH31" s="328"/>
      <c r="AI31" s="329"/>
      <c r="AJ31" s="329"/>
      <c r="AK31" s="329"/>
      <c r="AL31" s="329"/>
      <c r="AM31" s="329"/>
      <c r="AN31" s="329"/>
      <c r="AO31" s="329"/>
      <c r="AP31" s="311"/>
      <c r="AQ31" s="311"/>
      <c r="AR31" s="311"/>
      <c r="AS31" s="311"/>
      <c r="AT31" s="311"/>
      <c r="AU31" s="311"/>
      <c r="AV31" s="311"/>
      <c r="AW31" s="312"/>
      <c r="AX31" s="312"/>
      <c r="AY31" s="312"/>
      <c r="AZ31" s="312"/>
      <c r="BA31" s="312"/>
      <c r="BB31" s="312"/>
      <c r="BC31" s="312"/>
      <c r="BD31" s="313"/>
      <c r="BE31" s="313"/>
      <c r="BF31" s="313"/>
      <c r="BG31" s="313"/>
      <c r="BH31" s="313"/>
      <c r="BI31" s="313"/>
      <c r="BJ31" s="313"/>
      <c r="BK31" s="314"/>
      <c r="BL31" s="314"/>
      <c r="BM31" s="314"/>
      <c r="BN31" s="314"/>
      <c r="BO31" s="314"/>
      <c r="BP31" s="314"/>
      <c r="BQ31" s="314"/>
    </row>
    <row r="32" spans="1:69" s="15" customFormat="1" ht="36.75" thickBot="1">
      <c r="A32" s="1035"/>
      <c r="B32" s="1014"/>
      <c r="C32" s="1035"/>
      <c r="D32" s="115" t="s">
        <v>1164</v>
      </c>
      <c r="E32" s="115" t="s">
        <v>1162</v>
      </c>
      <c r="F32" s="216" t="s">
        <v>1142</v>
      </c>
      <c r="G32" s="254" t="s">
        <v>1373</v>
      </c>
      <c r="H32" s="115" t="s">
        <v>1163</v>
      </c>
      <c r="I32" s="241">
        <v>0.15</v>
      </c>
      <c r="J32" s="115"/>
      <c r="K32" s="213">
        <v>41663</v>
      </c>
      <c r="L32" s="213">
        <v>41881</v>
      </c>
      <c r="M32" s="1099" t="s">
        <v>385</v>
      </c>
      <c r="N32" s="1100"/>
      <c r="O32" s="1100"/>
      <c r="P32" s="1100"/>
      <c r="Q32" s="1100"/>
      <c r="R32" s="1100"/>
      <c r="S32" s="1100"/>
      <c r="T32" s="1100"/>
      <c r="U32" s="1100"/>
      <c r="V32" s="1100"/>
      <c r="W32" s="1100"/>
      <c r="X32" s="1101"/>
      <c r="Y32" s="211">
        <f t="shared" si="1"/>
        <v>0</v>
      </c>
      <c r="Z32" s="115"/>
      <c r="AA32" s="115"/>
      <c r="AB32" s="330"/>
      <c r="AC32" s="328"/>
      <c r="AD32" s="304">
        <v>1</v>
      </c>
      <c r="AE32" s="328"/>
      <c r="AF32" s="328"/>
      <c r="AG32" s="328" t="s">
        <v>1538</v>
      </c>
      <c r="AH32" s="328"/>
      <c r="AI32" s="329"/>
      <c r="AJ32" s="329"/>
      <c r="AK32" s="329"/>
      <c r="AL32" s="329"/>
      <c r="AM32" s="329"/>
      <c r="AN32" s="329"/>
      <c r="AO32" s="329"/>
      <c r="AP32" s="311"/>
      <c r="AQ32" s="311"/>
      <c r="AR32" s="311"/>
      <c r="AS32" s="311"/>
      <c r="AT32" s="311"/>
      <c r="AU32" s="311"/>
      <c r="AV32" s="311"/>
      <c r="AW32" s="312"/>
      <c r="AX32" s="312"/>
      <c r="AY32" s="312"/>
      <c r="AZ32" s="312"/>
      <c r="BA32" s="312"/>
      <c r="BB32" s="312"/>
      <c r="BC32" s="312"/>
      <c r="BD32" s="313"/>
      <c r="BE32" s="313"/>
      <c r="BF32" s="313"/>
      <c r="BG32" s="313"/>
      <c r="BH32" s="313"/>
      <c r="BI32" s="313"/>
      <c r="BJ32" s="313"/>
      <c r="BK32" s="314"/>
      <c r="BL32" s="314"/>
      <c r="BM32" s="314"/>
      <c r="BN32" s="314"/>
      <c r="BO32" s="314"/>
      <c r="BP32" s="314"/>
      <c r="BQ32" s="314"/>
    </row>
    <row r="33" spans="1:69" s="15" customFormat="1" ht="36.75" thickBot="1">
      <c r="A33" s="1035"/>
      <c r="B33" s="1014"/>
      <c r="C33" s="1035"/>
      <c r="D33" s="115" t="s">
        <v>1732</v>
      </c>
      <c r="E33" s="115" t="s">
        <v>1165</v>
      </c>
      <c r="F33" s="216" t="s">
        <v>1142</v>
      </c>
      <c r="G33" s="254" t="s">
        <v>1375</v>
      </c>
      <c r="H33" s="115" t="s">
        <v>1166</v>
      </c>
      <c r="I33" s="241">
        <v>0.2</v>
      </c>
      <c r="J33" s="115"/>
      <c r="K33" s="213">
        <v>41674</v>
      </c>
      <c r="L33" s="213">
        <v>41985</v>
      </c>
      <c r="M33" s="1099" t="s">
        <v>385</v>
      </c>
      <c r="N33" s="1100"/>
      <c r="O33" s="1100"/>
      <c r="P33" s="1100"/>
      <c r="Q33" s="1100"/>
      <c r="R33" s="1100"/>
      <c r="S33" s="1100"/>
      <c r="T33" s="1100"/>
      <c r="U33" s="1100"/>
      <c r="V33" s="1100"/>
      <c r="W33" s="1100"/>
      <c r="X33" s="1101"/>
      <c r="Y33" s="211">
        <f t="shared" si="1"/>
        <v>0</v>
      </c>
      <c r="Z33" s="115"/>
      <c r="AA33" s="115"/>
      <c r="AB33" s="330"/>
      <c r="AC33" s="328"/>
      <c r="AD33" s="304">
        <v>1</v>
      </c>
      <c r="AE33" s="328"/>
      <c r="AF33" s="328"/>
      <c r="AG33" s="328" t="s">
        <v>1539</v>
      </c>
      <c r="AH33" s="328"/>
      <c r="AI33" s="329"/>
      <c r="AJ33" s="329"/>
      <c r="AK33" s="329"/>
      <c r="AL33" s="329"/>
      <c r="AM33" s="329"/>
      <c r="AN33" s="329"/>
      <c r="AO33" s="329"/>
      <c r="AP33" s="311"/>
      <c r="AQ33" s="311"/>
      <c r="AR33" s="311"/>
      <c r="AS33" s="311"/>
      <c r="AT33" s="311"/>
      <c r="AU33" s="311"/>
      <c r="AV33" s="311"/>
      <c r="AW33" s="312"/>
      <c r="AX33" s="312"/>
      <c r="AY33" s="312"/>
      <c r="AZ33" s="312"/>
      <c r="BA33" s="312"/>
      <c r="BB33" s="312"/>
      <c r="BC33" s="312"/>
      <c r="BD33" s="313"/>
      <c r="BE33" s="313"/>
      <c r="BF33" s="313"/>
      <c r="BG33" s="313"/>
      <c r="BH33" s="313"/>
      <c r="BI33" s="313"/>
      <c r="BJ33" s="313"/>
      <c r="BK33" s="314"/>
      <c r="BL33" s="314"/>
      <c r="BM33" s="314"/>
      <c r="BN33" s="314"/>
      <c r="BO33" s="314"/>
      <c r="BP33" s="314"/>
      <c r="BQ33" s="314"/>
    </row>
    <row r="34" spans="1:69" s="15" customFormat="1" ht="45" customHeight="1" thickBot="1">
      <c r="A34" s="1035"/>
      <c r="B34" s="1014"/>
      <c r="C34" s="1035"/>
      <c r="D34" s="115" t="s">
        <v>1733</v>
      </c>
      <c r="E34" s="115" t="s">
        <v>1167</v>
      </c>
      <c r="F34" s="216" t="s">
        <v>1142</v>
      </c>
      <c r="G34" s="254" t="s">
        <v>1374</v>
      </c>
      <c r="H34" s="115" t="s">
        <v>1166</v>
      </c>
      <c r="I34" s="241">
        <v>0.17</v>
      </c>
      <c r="J34" s="115"/>
      <c r="K34" s="213">
        <v>41674</v>
      </c>
      <c r="L34" s="213">
        <v>41990</v>
      </c>
      <c r="M34" s="1099" t="s">
        <v>385</v>
      </c>
      <c r="N34" s="1100"/>
      <c r="O34" s="1100"/>
      <c r="P34" s="1100"/>
      <c r="Q34" s="1100"/>
      <c r="R34" s="1100"/>
      <c r="S34" s="1100"/>
      <c r="T34" s="1100"/>
      <c r="U34" s="1100"/>
      <c r="V34" s="1100"/>
      <c r="W34" s="1100"/>
      <c r="X34" s="1101"/>
      <c r="Y34" s="211">
        <f t="shared" si="1"/>
        <v>0</v>
      </c>
      <c r="Z34" s="115"/>
      <c r="AA34" s="115"/>
      <c r="AB34" s="330"/>
      <c r="AC34" s="328"/>
      <c r="AD34" s="304">
        <v>1</v>
      </c>
      <c r="AE34" s="328"/>
      <c r="AF34" s="328"/>
      <c r="AG34" s="328" t="s">
        <v>1539</v>
      </c>
      <c r="AH34" s="328"/>
      <c r="AI34" s="329"/>
      <c r="AJ34" s="329"/>
      <c r="AK34" s="329"/>
      <c r="AL34" s="329"/>
      <c r="AM34" s="329"/>
      <c r="AN34" s="329"/>
      <c r="AO34" s="329"/>
      <c r="AP34" s="311"/>
      <c r="AQ34" s="311"/>
      <c r="AR34" s="311"/>
      <c r="AS34" s="311"/>
      <c r="AT34" s="311"/>
      <c r="AU34" s="311"/>
      <c r="AV34" s="311"/>
      <c r="AW34" s="312"/>
      <c r="AX34" s="312"/>
      <c r="AY34" s="312"/>
      <c r="AZ34" s="312"/>
      <c r="BA34" s="312"/>
      <c r="BB34" s="312"/>
      <c r="BC34" s="312"/>
      <c r="BD34" s="313"/>
      <c r="BE34" s="313"/>
      <c r="BF34" s="313"/>
      <c r="BG34" s="313"/>
      <c r="BH34" s="313"/>
      <c r="BI34" s="313"/>
      <c r="BJ34" s="313"/>
      <c r="BK34" s="314"/>
      <c r="BL34" s="314"/>
      <c r="BM34" s="314"/>
      <c r="BN34" s="314"/>
      <c r="BO34" s="314"/>
      <c r="BP34" s="314"/>
      <c r="BQ34" s="314"/>
    </row>
    <row r="35" spans="1:69" s="15" customFormat="1" ht="45" customHeight="1" thickBot="1">
      <c r="A35" s="1035"/>
      <c r="B35" s="1014"/>
      <c r="C35" s="1035"/>
      <c r="D35" s="115" t="s">
        <v>1734</v>
      </c>
      <c r="E35" s="115" t="s">
        <v>1168</v>
      </c>
      <c r="F35" s="216" t="s">
        <v>1142</v>
      </c>
      <c r="G35" s="115" t="s">
        <v>1735</v>
      </c>
      <c r="H35" s="115" t="s">
        <v>1166</v>
      </c>
      <c r="I35" s="241">
        <v>0.16</v>
      </c>
      <c r="J35" s="115"/>
      <c r="K35" s="213">
        <v>41674</v>
      </c>
      <c r="L35" s="213">
        <v>41985</v>
      </c>
      <c r="M35" s="1099" t="s">
        <v>385</v>
      </c>
      <c r="N35" s="1100"/>
      <c r="O35" s="1100"/>
      <c r="P35" s="1100"/>
      <c r="Q35" s="1100"/>
      <c r="R35" s="1100"/>
      <c r="S35" s="1100"/>
      <c r="T35" s="1100"/>
      <c r="U35" s="1100"/>
      <c r="V35" s="1100"/>
      <c r="W35" s="1100"/>
      <c r="X35" s="1101"/>
      <c r="Y35" s="211">
        <f t="shared" si="1"/>
        <v>0</v>
      </c>
      <c r="Z35" s="115"/>
      <c r="AA35" s="115"/>
      <c r="AB35" s="330"/>
      <c r="AC35" s="328"/>
      <c r="AD35" s="304">
        <v>1</v>
      </c>
      <c r="AE35" s="328"/>
      <c r="AF35" s="328"/>
      <c r="AG35" s="328" t="s">
        <v>1532</v>
      </c>
      <c r="AH35" s="328"/>
      <c r="AI35" s="329"/>
      <c r="AJ35" s="329"/>
      <c r="AK35" s="329"/>
      <c r="AL35" s="329"/>
      <c r="AM35" s="329"/>
      <c r="AN35" s="329"/>
      <c r="AO35" s="329"/>
      <c r="AP35" s="311"/>
      <c r="AQ35" s="311"/>
      <c r="AR35" s="311"/>
      <c r="AS35" s="311"/>
      <c r="AT35" s="311"/>
      <c r="AU35" s="311"/>
      <c r="AV35" s="311"/>
      <c r="AW35" s="312"/>
      <c r="AX35" s="312"/>
      <c r="AY35" s="312"/>
      <c r="AZ35" s="312"/>
      <c r="BA35" s="312"/>
      <c r="BB35" s="312"/>
      <c r="BC35" s="312"/>
      <c r="BD35" s="313"/>
      <c r="BE35" s="313"/>
      <c r="BF35" s="313"/>
      <c r="BG35" s="313"/>
      <c r="BH35" s="313"/>
      <c r="BI35" s="313"/>
      <c r="BJ35" s="313"/>
      <c r="BK35" s="314"/>
      <c r="BL35" s="314"/>
      <c r="BM35" s="314"/>
      <c r="BN35" s="314"/>
      <c r="BO35" s="314"/>
      <c r="BP35" s="314"/>
      <c r="BQ35" s="314"/>
    </row>
    <row r="36" spans="1:69" s="15" customFormat="1" ht="45" customHeight="1" thickBot="1">
      <c r="A36" s="1035"/>
      <c r="B36" s="1014"/>
      <c r="C36" s="1035"/>
      <c r="D36" s="115" t="s">
        <v>1736</v>
      </c>
      <c r="E36" s="115" t="s">
        <v>1169</v>
      </c>
      <c r="F36" s="216">
        <v>1</v>
      </c>
      <c r="G36" s="115" t="s">
        <v>1737</v>
      </c>
      <c r="H36" s="115" t="s">
        <v>1166</v>
      </c>
      <c r="I36" s="241">
        <v>0.17</v>
      </c>
      <c r="J36" s="115"/>
      <c r="K36" s="213">
        <v>41990</v>
      </c>
      <c r="L36" s="213">
        <v>41992</v>
      </c>
      <c r="M36" s="211"/>
      <c r="N36" s="211"/>
      <c r="O36" s="211"/>
      <c r="P36" s="211"/>
      <c r="Q36" s="211"/>
      <c r="R36" s="211"/>
      <c r="S36" s="211"/>
      <c r="T36" s="211"/>
      <c r="U36" s="211"/>
      <c r="V36" s="211"/>
      <c r="W36" s="211"/>
      <c r="X36" s="211">
        <v>1</v>
      </c>
      <c r="Y36" s="211">
        <f t="shared" si="1"/>
        <v>1</v>
      </c>
      <c r="Z36" s="115"/>
      <c r="AA36" s="115"/>
      <c r="AB36" s="330"/>
      <c r="AC36" s="88"/>
      <c r="AD36" s="304"/>
      <c r="AE36" s="328"/>
      <c r="AF36" s="328"/>
      <c r="AG36" s="328"/>
      <c r="AH36" s="328"/>
      <c r="AI36" s="329"/>
      <c r="AJ36" s="329"/>
      <c r="AK36" s="329"/>
      <c r="AL36" s="329"/>
      <c r="AM36" s="329"/>
      <c r="AN36" s="329"/>
      <c r="AO36" s="329"/>
      <c r="AP36" s="311"/>
      <c r="AQ36" s="311"/>
      <c r="AR36" s="311"/>
      <c r="AS36" s="311"/>
      <c r="AT36" s="311"/>
      <c r="AU36" s="311"/>
      <c r="AV36" s="311"/>
      <c r="AW36" s="312"/>
      <c r="AX36" s="312"/>
      <c r="AY36" s="312"/>
      <c r="AZ36" s="312"/>
      <c r="BA36" s="312"/>
      <c r="BB36" s="312"/>
      <c r="BC36" s="312"/>
      <c r="BD36" s="313"/>
      <c r="BE36" s="313"/>
      <c r="BF36" s="313"/>
      <c r="BG36" s="313"/>
      <c r="BH36" s="313"/>
      <c r="BI36" s="313"/>
      <c r="BJ36" s="313"/>
      <c r="BK36" s="314"/>
      <c r="BL36" s="314"/>
      <c r="BM36" s="314"/>
      <c r="BN36" s="314"/>
      <c r="BO36" s="314"/>
      <c r="BP36" s="314"/>
      <c r="BQ36" s="314"/>
    </row>
    <row r="37" spans="1:69" s="15" customFormat="1" ht="45" customHeight="1" thickBot="1">
      <c r="A37" s="1035"/>
      <c r="B37" s="1014"/>
      <c r="C37" s="1035" t="s">
        <v>1350</v>
      </c>
      <c r="D37" s="115" t="s">
        <v>1738</v>
      </c>
      <c r="E37" s="115" t="s">
        <v>1170</v>
      </c>
      <c r="F37" s="216" t="s">
        <v>1142</v>
      </c>
      <c r="G37" s="115" t="s">
        <v>1376</v>
      </c>
      <c r="H37" s="115" t="s">
        <v>1171</v>
      </c>
      <c r="I37" s="241">
        <v>0.2</v>
      </c>
      <c r="J37" s="115"/>
      <c r="K37" s="213">
        <v>41663</v>
      </c>
      <c r="L37" s="213">
        <v>41881</v>
      </c>
      <c r="M37" s="1099" t="s">
        <v>385</v>
      </c>
      <c r="N37" s="1100"/>
      <c r="O37" s="1100"/>
      <c r="P37" s="1100"/>
      <c r="Q37" s="1100"/>
      <c r="R37" s="1100"/>
      <c r="S37" s="1100"/>
      <c r="T37" s="1100"/>
      <c r="U37" s="1100"/>
      <c r="V37" s="1100"/>
      <c r="W37" s="1100"/>
      <c r="X37" s="1101"/>
      <c r="Y37" s="211">
        <f t="shared" si="1"/>
        <v>0</v>
      </c>
      <c r="Z37" s="115"/>
      <c r="AA37" s="115"/>
      <c r="AB37" s="330"/>
      <c r="AC37" s="328"/>
      <c r="AD37" s="304">
        <v>1</v>
      </c>
      <c r="AE37" s="328"/>
      <c r="AF37" s="328"/>
      <c r="AG37" s="328" t="s">
        <v>1533</v>
      </c>
      <c r="AH37" s="328"/>
      <c r="AI37" s="329"/>
      <c r="AJ37" s="329"/>
      <c r="AK37" s="329"/>
      <c r="AL37" s="329"/>
      <c r="AM37" s="329"/>
      <c r="AN37" s="329"/>
      <c r="AO37" s="329"/>
      <c r="AP37" s="311"/>
      <c r="AQ37" s="311"/>
      <c r="AR37" s="311"/>
      <c r="AS37" s="311"/>
      <c r="AT37" s="311"/>
      <c r="AU37" s="311"/>
      <c r="AV37" s="311"/>
      <c r="AW37" s="312"/>
      <c r="AX37" s="312"/>
      <c r="AY37" s="312"/>
      <c r="AZ37" s="312"/>
      <c r="BA37" s="312"/>
      <c r="BB37" s="312"/>
      <c r="BC37" s="312"/>
      <c r="BD37" s="313"/>
      <c r="BE37" s="313"/>
      <c r="BF37" s="313"/>
      <c r="BG37" s="313"/>
      <c r="BH37" s="313"/>
      <c r="BI37" s="313"/>
      <c r="BJ37" s="313"/>
      <c r="BK37" s="314"/>
      <c r="BL37" s="314"/>
      <c r="BM37" s="314"/>
      <c r="BN37" s="314"/>
      <c r="BO37" s="314"/>
      <c r="BP37" s="314"/>
      <c r="BQ37" s="314"/>
    </row>
    <row r="38" spans="1:69" s="15" customFormat="1" ht="45" customHeight="1" thickBot="1">
      <c r="A38" s="1035"/>
      <c r="B38" s="1014"/>
      <c r="C38" s="1035"/>
      <c r="D38" s="115" t="s">
        <v>1172</v>
      </c>
      <c r="E38" s="115" t="s">
        <v>1170</v>
      </c>
      <c r="F38" s="216" t="s">
        <v>1142</v>
      </c>
      <c r="G38" s="115" t="s">
        <v>1376</v>
      </c>
      <c r="H38" s="115" t="s">
        <v>1171</v>
      </c>
      <c r="I38" s="241">
        <v>0.2</v>
      </c>
      <c r="J38" s="115"/>
      <c r="K38" s="213">
        <v>41663</v>
      </c>
      <c r="L38" s="213">
        <v>41881</v>
      </c>
      <c r="M38" s="1099" t="s">
        <v>385</v>
      </c>
      <c r="N38" s="1100"/>
      <c r="O38" s="1100"/>
      <c r="P38" s="1100"/>
      <c r="Q38" s="1100"/>
      <c r="R38" s="1100"/>
      <c r="S38" s="1100"/>
      <c r="T38" s="1100"/>
      <c r="U38" s="1100"/>
      <c r="V38" s="1100"/>
      <c r="W38" s="1100"/>
      <c r="X38" s="1101"/>
      <c r="Y38" s="211">
        <f t="shared" si="1"/>
        <v>0</v>
      </c>
      <c r="Z38" s="115"/>
      <c r="AA38" s="115"/>
      <c r="AB38" s="330"/>
      <c r="AC38" s="328"/>
      <c r="AD38" s="304">
        <v>1</v>
      </c>
      <c r="AE38" s="328"/>
      <c r="AF38" s="328"/>
      <c r="AG38" s="328" t="s">
        <v>1533</v>
      </c>
      <c r="AH38" s="328"/>
      <c r="AI38" s="329"/>
      <c r="AJ38" s="329"/>
      <c r="AK38" s="329"/>
      <c r="AL38" s="329"/>
      <c r="AM38" s="329"/>
      <c r="AN38" s="329"/>
      <c r="AO38" s="329"/>
      <c r="AP38" s="311"/>
      <c r="AQ38" s="311"/>
      <c r="AR38" s="311"/>
      <c r="AS38" s="311"/>
      <c r="AT38" s="311"/>
      <c r="AU38" s="311"/>
      <c r="AV38" s="311"/>
      <c r="AW38" s="312"/>
      <c r="AX38" s="312"/>
      <c r="AY38" s="312"/>
      <c r="AZ38" s="312"/>
      <c r="BA38" s="312"/>
      <c r="BB38" s="312"/>
      <c r="BC38" s="312"/>
      <c r="BD38" s="313"/>
      <c r="BE38" s="313"/>
      <c r="BF38" s="313"/>
      <c r="BG38" s="313"/>
      <c r="BH38" s="313"/>
      <c r="BI38" s="313"/>
      <c r="BJ38" s="313"/>
      <c r="BK38" s="314"/>
      <c r="BL38" s="314"/>
      <c r="BM38" s="314"/>
      <c r="BN38" s="314"/>
      <c r="BO38" s="314"/>
      <c r="BP38" s="314"/>
      <c r="BQ38" s="314"/>
    </row>
    <row r="39" spans="1:69" s="15" customFormat="1" ht="45" customHeight="1" thickBot="1">
      <c r="A39" s="1035"/>
      <c r="B39" s="1014"/>
      <c r="C39" s="1035"/>
      <c r="D39" s="115" t="s">
        <v>1173</v>
      </c>
      <c r="E39" s="115" t="s">
        <v>1170</v>
      </c>
      <c r="F39" s="216" t="s">
        <v>1142</v>
      </c>
      <c r="G39" s="115" t="s">
        <v>1376</v>
      </c>
      <c r="H39" s="115" t="s">
        <v>1171</v>
      </c>
      <c r="I39" s="241">
        <v>0.2</v>
      </c>
      <c r="J39" s="115"/>
      <c r="K39" s="213">
        <v>41663</v>
      </c>
      <c r="L39" s="213">
        <v>41881</v>
      </c>
      <c r="M39" s="1099" t="s">
        <v>385</v>
      </c>
      <c r="N39" s="1100"/>
      <c r="O39" s="1100"/>
      <c r="P39" s="1100"/>
      <c r="Q39" s="1100"/>
      <c r="R39" s="1100"/>
      <c r="S39" s="1100"/>
      <c r="T39" s="1100"/>
      <c r="U39" s="1100"/>
      <c r="V39" s="1100"/>
      <c r="W39" s="1100"/>
      <c r="X39" s="1101"/>
      <c r="Y39" s="211">
        <f t="shared" si="1"/>
        <v>0</v>
      </c>
      <c r="Z39" s="115"/>
      <c r="AA39" s="115"/>
      <c r="AB39" s="330"/>
      <c r="AC39" s="328"/>
      <c r="AD39" s="304">
        <v>1</v>
      </c>
      <c r="AE39" s="328"/>
      <c r="AF39" s="328"/>
      <c r="AG39" s="328" t="s">
        <v>1533</v>
      </c>
      <c r="AH39" s="328"/>
      <c r="AI39" s="329"/>
      <c r="AJ39" s="329"/>
      <c r="AK39" s="329"/>
      <c r="AL39" s="329"/>
      <c r="AM39" s="329"/>
      <c r="AN39" s="329"/>
      <c r="AO39" s="329"/>
      <c r="AP39" s="311"/>
      <c r="AQ39" s="311"/>
      <c r="AR39" s="311"/>
      <c r="AS39" s="311"/>
      <c r="AT39" s="311"/>
      <c r="AU39" s="311"/>
      <c r="AV39" s="311"/>
      <c r="AW39" s="312"/>
      <c r="AX39" s="312"/>
      <c r="AY39" s="312"/>
      <c r="AZ39" s="312"/>
      <c r="BA39" s="312"/>
      <c r="BB39" s="312"/>
      <c r="BC39" s="312"/>
      <c r="BD39" s="313"/>
      <c r="BE39" s="313"/>
      <c r="BF39" s="313"/>
      <c r="BG39" s="313"/>
      <c r="BH39" s="313"/>
      <c r="BI39" s="313"/>
      <c r="BJ39" s="313"/>
      <c r="BK39" s="314"/>
      <c r="BL39" s="314"/>
      <c r="BM39" s="314"/>
      <c r="BN39" s="314"/>
      <c r="BO39" s="314"/>
      <c r="BP39" s="314"/>
      <c r="BQ39" s="314"/>
    </row>
    <row r="40" spans="1:69" s="15" customFormat="1" ht="45" customHeight="1" thickBot="1">
      <c r="A40" s="1035"/>
      <c r="B40" s="1014"/>
      <c r="C40" s="1035"/>
      <c r="D40" s="115" t="s">
        <v>1377</v>
      </c>
      <c r="E40" s="115" t="s">
        <v>1739</v>
      </c>
      <c r="F40" s="216" t="s">
        <v>1142</v>
      </c>
      <c r="G40" s="115" t="s">
        <v>1740</v>
      </c>
      <c r="H40" s="115" t="s">
        <v>1174</v>
      </c>
      <c r="I40" s="241">
        <v>0.2</v>
      </c>
      <c r="J40" s="115"/>
      <c r="K40" s="213">
        <v>41663</v>
      </c>
      <c r="L40" s="213">
        <v>41881</v>
      </c>
      <c r="M40" s="1099" t="s">
        <v>385</v>
      </c>
      <c r="N40" s="1100"/>
      <c r="O40" s="1100"/>
      <c r="P40" s="1100"/>
      <c r="Q40" s="1100"/>
      <c r="R40" s="1100"/>
      <c r="S40" s="1100"/>
      <c r="T40" s="1100"/>
      <c r="U40" s="1100"/>
      <c r="V40" s="1100"/>
      <c r="W40" s="1100"/>
      <c r="X40" s="1101"/>
      <c r="Y40" s="211">
        <f t="shared" si="1"/>
        <v>0</v>
      </c>
      <c r="Z40" s="115"/>
      <c r="AA40" s="115"/>
      <c r="AB40" s="330"/>
      <c r="AC40" s="328"/>
      <c r="AD40" s="304">
        <v>1</v>
      </c>
      <c r="AE40" s="328"/>
      <c r="AF40" s="328"/>
      <c r="AG40" s="328" t="s">
        <v>1533</v>
      </c>
      <c r="AH40" s="328"/>
      <c r="AI40" s="329"/>
      <c r="AJ40" s="329"/>
      <c r="AK40" s="329"/>
      <c r="AL40" s="329"/>
      <c r="AM40" s="329"/>
      <c r="AN40" s="329"/>
      <c r="AO40" s="329"/>
      <c r="AP40" s="311"/>
      <c r="AQ40" s="311"/>
      <c r="AR40" s="311"/>
      <c r="AS40" s="311"/>
      <c r="AT40" s="311"/>
      <c r="AU40" s="311"/>
      <c r="AV40" s="311"/>
      <c r="AW40" s="312"/>
      <c r="AX40" s="312"/>
      <c r="AY40" s="312"/>
      <c r="AZ40" s="312"/>
      <c r="BA40" s="312"/>
      <c r="BB40" s="312"/>
      <c r="BC40" s="312"/>
      <c r="BD40" s="313"/>
      <c r="BE40" s="313"/>
      <c r="BF40" s="313"/>
      <c r="BG40" s="313"/>
      <c r="BH40" s="313"/>
      <c r="BI40" s="313"/>
      <c r="BJ40" s="313"/>
      <c r="BK40" s="314"/>
      <c r="BL40" s="314"/>
      <c r="BM40" s="314"/>
      <c r="BN40" s="314"/>
      <c r="BO40" s="314"/>
      <c r="BP40" s="314"/>
      <c r="BQ40" s="314"/>
    </row>
    <row r="41" spans="1:69" s="15" customFormat="1" ht="18.75" thickBot="1">
      <c r="A41" s="1035"/>
      <c r="B41" s="1014"/>
      <c r="C41" s="1035"/>
      <c r="D41" s="115" t="s">
        <v>1741</v>
      </c>
      <c r="E41" s="115" t="s">
        <v>1175</v>
      </c>
      <c r="F41" s="216" t="s">
        <v>1142</v>
      </c>
      <c r="G41" s="115" t="s">
        <v>1742</v>
      </c>
      <c r="H41" s="115" t="s">
        <v>1171</v>
      </c>
      <c r="I41" s="241">
        <v>0.2</v>
      </c>
      <c r="J41" s="115"/>
      <c r="K41" s="213">
        <v>41663</v>
      </c>
      <c r="L41" s="213">
        <v>41881</v>
      </c>
      <c r="M41" s="1099" t="s">
        <v>385</v>
      </c>
      <c r="N41" s="1100"/>
      <c r="O41" s="1100"/>
      <c r="P41" s="1100"/>
      <c r="Q41" s="1100"/>
      <c r="R41" s="1100"/>
      <c r="S41" s="1100"/>
      <c r="T41" s="1100"/>
      <c r="U41" s="1100"/>
      <c r="V41" s="1100"/>
      <c r="W41" s="1100"/>
      <c r="X41" s="1101"/>
      <c r="Y41" s="211">
        <f t="shared" si="1"/>
        <v>0</v>
      </c>
      <c r="Z41" s="115"/>
      <c r="AA41" s="115"/>
      <c r="AB41" s="330"/>
      <c r="AC41" s="328"/>
      <c r="AD41" s="304">
        <v>1</v>
      </c>
      <c r="AE41" s="328"/>
      <c r="AF41" s="328"/>
      <c r="AG41" s="328" t="s">
        <v>1533</v>
      </c>
      <c r="AH41" s="328"/>
      <c r="AI41" s="329"/>
      <c r="AJ41" s="329"/>
      <c r="AK41" s="329"/>
      <c r="AL41" s="329"/>
      <c r="AM41" s="329"/>
      <c r="AN41" s="329"/>
      <c r="AO41" s="329"/>
      <c r="AP41" s="311"/>
      <c r="AQ41" s="311"/>
      <c r="AR41" s="311"/>
      <c r="AS41" s="311"/>
      <c r="AT41" s="311"/>
      <c r="AU41" s="311"/>
      <c r="AV41" s="311"/>
      <c r="AW41" s="312"/>
      <c r="AX41" s="312"/>
      <c r="AY41" s="312"/>
      <c r="AZ41" s="312"/>
      <c r="BA41" s="312"/>
      <c r="BB41" s="312"/>
      <c r="BC41" s="312"/>
      <c r="BD41" s="313"/>
      <c r="BE41" s="313"/>
      <c r="BF41" s="313"/>
      <c r="BG41" s="313"/>
      <c r="BH41" s="313"/>
      <c r="BI41" s="313"/>
      <c r="BJ41" s="313"/>
      <c r="BK41" s="314"/>
      <c r="BL41" s="314"/>
      <c r="BM41" s="314"/>
      <c r="BN41" s="314"/>
      <c r="BO41" s="314"/>
      <c r="BP41" s="314"/>
      <c r="BQ41" s="314"/>
    </row>
    <row r="42" spans="1:69" s="15" customFormat="1" ht="30" customHeight="1" thickBot="1">
      <c r="A42" s="1035"/>
      <c r="B42" s="1014"/>
      <c r="C42" s="1035" t="s">
        <v>1349</v>
      </c>
      <c r="D42" s="115" t="s">
        <v>1176</v>
      </c>
      <c r="E42" s="108" t="s">
        <v>1177</v>
      </c>
      <c r="F42" s="283">
        <v>1</v>
      </c>
      <c r="G42" s="267" t="s">
        <v>1378</v>
      </c>
      <c r="H42" s="115" t="s">
        <v>1178</v>
      </c>
      <c r="I42" s="241">
        <v>0.15</v>
      </c>
      <c r="J42" s="115"/>
      <c r="K42" s="210">
        <v>41671</v>
      </c>
      <c r="L42" s="210">
        <v>41698</v>
      </c>
      <c r="M42" s="211"/>
      <c r="N42" s="211">
        <v>1</v>
      </c>
      <c r="O42" s="211"/>
      <c r="P42" s="211"/>
      <c r="Q42" s="211"/>
      <c r="R42" s="211"/>
      <c r="S42" s="211"/>
      <c r="T42" s="211"/>
      <c r="U42" s="211"/>
      <c r="V42" s="211"/>
      <c r="W42" s="211"/>
      <c r="X42" s="211"/>
      <c r="Y42" s="211">
        <f t="shared" si="1"/>
        <v>1</v>
      </c>
      <c r="Z42" s="115"/>
      <c r="AA42" s="115"/>
      <c r="AB42" s="330">
        <f>SUM(M42:N42)</f>
        <v>1</v>
      </c>
      <c r="AC42" s="88">
        <v>1</v>
      </c>
      <c r="AD42" s="304">
        <f>+AC42/AB42</f>
        <v>1</v>
      </c>
      <c r="AE42" s="328"/>
      <c r="AF42" s="328"/>
      <c r="AG42" s="328" t="s">
        <v>1743</v>
      </c>
      <c r="AH42" s="328"/>
      <c r="AI42" s="329"/>
      <c r="AJ42" s="329"/>
      <c r="AK42" s="329"/>
      <c r="AL42" s="329"/>
      <c r="AM42" s="329"/>
      <c r="AN42" s="329"/>
      <c r="AO42" s="329"/>
      <c r="AP42" s="311"/>
      <c r="AQ42" s="311"/>
      <c r="AR42" s="311"/>
      <c r="AS42" s="311"/>
      <c r="AT42" s="311"/>
      <c r="AU42" s="311"/>
      <c r="AV42" s="311"/>
      <c r="AW42" s="312"/>
      <c r="AX42" s="312"/>
      <c r="AY42" s="312"/>
      <c r="AZ42" s="312"/>
      <c r="BA42" s="312"/>
      <c r="BB42" s="312"/>
      <c r="BC42" s="312"/>
      <c r="BD42" s="313"/>
      <c r="BE42" s="313"/>
      <c r="BF42" s="313"/>
      <c r="BG42" s="313"/>
      <c r="BH42" s="313"/>
      <c r="BI42" s="313"/>
      <c r="BJ42" s="313"/>
      <c r="BK42" s="314"/>
      <c r="BL42" s="314"/>
      <c r="BM42" s="314"/>
      <c r="BN42" s="314"/>
      <c r="BO42" s="314"/>
      <c r="BP42" s="314"/>
      <c r="BQ42" s="314"/>
    </row>
    <row r="43" spans="1:69" s="15" customFormat="1" ht="18.75" thickBot="1">
      <c r="A43" s="1035"/>
      <c r="B43" s="1014"/>
      <c r="C43" s="1035"/>
      <c r="D43" s="115" t="s">
        <v>1179</v>
      </c>
      <c r="E43" s="115" t="s">
        <v>1180</v>
      </c>
      <c r="F43" s="216">
        <v>1</v>
      </c>
      <c r="G43" s="115" t="s">
        <v>1744</v>
      </c>
      <c r="H43" s="115" t="s">
        <v>1178</v>
      </c>
      <c r="I43" s="241">
        <v>0.15</v>
      </c>
      <c r="J43" s="115"/>
      <c r="K43" s="210">
        <v>41671</v>
      </c>
      <c r="L43" s="210">
        <v>41698</v>
      </c>
      <c r="M43" s="211"/>
      <c r="N43" s="211">
        <v>1</v>
      </c>
      <c r="O43" s="216"/>
      <c r="P43" s="216"/>
      <c r="Q43" s="216"/>
      <c r="R43" s="216"/>
      <c r="S43" s="216"/>
      <c r="T43" s="216"/>
      <c r="U43" s="216"/>
      <c r="V43" s="216"/>
      <c r="W43" s="216"/>
      <c r="X43" s="216"/>
      <c r="Y43" s="211">
        <f t="shared" si="1"/>
        <v>1</v>
      </c>
      <c r="Z43" s="243"/>
      <c r="AA43" s="125"/>
      <c r="AB43" s="330">
        <f>SUM(M43:N43)</f>
        <v>1</v>
      </c>
      <c r="AC43" s="328">
        <v>1</v>
      </c>
      <c r="AD43" s="304">
        <f>+AC43/AB43</f>
        <v>1</v>
      </c>
      <c r="AE43" s="328"/>
      <c r="AF43" s="328"/>
      <c r="AG43" s="328" t="s">
        <v>1745</v>
      </c>
      <c r="AH43" s="328"/>
      <c r="AI43" s="329"/>
      <c r="AJ43" s="329"/>
      <c r="AK43" s="329"/>
      <c r="AL43" s="329"/>
      <c r="AM43" s="329"/>
      <c r="AN43" s="329"/>
      <c r="AO43" s="329"/>
      <c r="AP43" s="311"/>
      <c r="AQ43" s="311"/>
      <c r="AR43" s="311"/>
      <c r="AS43" s="311"/>
      <c r="AT43" s="311"/>
      <c r="AU43" s="311"/>
      <c r="AV43" s="311"/>
      <c r="AW43" s="312"/>
      <c r="AX43" s="312"/>
      <c r="AY43" s="312"/>
      <c r="AZ43" s="312"/>
      <c r="BA43" s="312"/>
      <c r="BB43" s="312"/>
      <c r="BC43" s="312"/>
      <c r="BD43" s="313"/>
      <c r="BE43" s="313"/>
      <c r="BF43" s="313"/>
      <c r="BG43" s="313"/>
      <c r="BH43" s="313"/>
      <c r="BI43" s="313"/>
      <c r="BJ43" s="313"/>
      <c r="BK43" s="314"/>
      <c r="BL43" s="314"/>
      <c r="BM43" s="314"/>
      <c r="BN43" s="314"/>
      <c r="BO43" s="314"/>
      <c r="BP43" s="314"/>
      <c r="BQ43" s="314"/>
    </row>
    <row r="44" spans="1:69" s="15" customFormat="1" ht="30" customHeight="1" thickBot="1">
      <c r="A44" s="1035"/>
      <c r="B44" s="1014"/>
      <c r="C44" s="1035"/>
      <c r="D44" s="115" t="s">
        <v>1181</v>
      </c>
      <c r="E44" s="115" t="s">
        <v>1182</v>
      </c>
      <c r="F44" s="216">
        <v>1</v>
      </c>
      <c r="G44" s="115" t="s">
        <v>1183</v>
      </c>
      <c r="H44" s="115" t="s">
        <v>1178</v>
      </c>
      <c r="I44" s="241">
        <v>0.15</v>
      </c>
      <c r="J44" s="115"/>
      <c r="K44" s="210">
        <v>41699</v>
      </c>
      <c r="L44" s="210">
        <v>41729</v>
      </c>
      <c r="M44" s="211"/>
      <c r="N44" s="211"/>
      <c r="O44" s="211">
        <v>1</v>
      </c>
      <c r="P44" s="211"/>
      <c r="Q44" s="211"/>
      <c r="R44" s="211"/>
      <c r="S44" s="211"/>
      <c r="T44" s="211"/>
      <c r="U44" s="211"/>
      <c r="V44" s="211"/>
      <c r="W44" s="211"/>
      <c r="X44" s="211"/>
      <c r="Y44" s="211">
        <f t="shared" si="1"/>
        <v>1</v>
      </c>
      <c r="Z44" s="115"/>
      <c r="AA44" s="115"/>
      <c r="AB44" s="330"/>
      <c r="AC44" s="328"/>
      <c r="AD44" s="304"/>
      <c r="AE44" s="328"/>
      <c r="AF44" s="328"/>
      <c r="AG44" s="328"/>
      <c r="AH44" s="328"/>
      <c r="AI44" s="329"/>
      <c r="AJ44" s="329"/>
      <c r="AK44" s="329"/>
      <c r="AL44" s="329"/>
      <c r="AM44" s="329"/>
      <c r="AN44" s="329"/>
      <c r="AO44" s="329"/>
      <c r="AP44" s="311"/>
      <c r="AQ44" s="311"/>
      <c r="AR44" s="311"/>
      <c r="AS44" s="311"/>
      <c r="AT44" s="311"/>
      <c r="AU44" s="311"/>
      <c r="AV44" s="311"/>
      <c r="AW44" s="312"/>
      <c r="AX44" s="312"/>
      <c r="AY44" s="312"/>
      <c r="AZ44" s="312"/>
      <c r="BA44" s="312"/>
      <c r="BB44" s="312"/>
      <c r="BC44" s="312"/>
      <c r="BD44" s="313"/>
      <c r="BE44" s="313"/>
      <c r="BF44" s="313"/>
      <c r="BG44" s="313"/>
      <c r="BH44" s="313"/>
      <c r="BI44" s="313"/>
      <c r="BJ44" s="313"/>
      <c r="BK44" s="314"/>
      <c r="BL44" s="314"/>
      <c r="BM44" s="314"/>
      <c r="BN44" s="314"/>
      <c r="BO44" s="314"/>
      <c r="BP44" s="314"/>
      <c r="BQ44" s="314"/>
    </row>
    <row r="45" spans="1:69" s="15" customFormat="1" ht="18.75" thickBot="1">
      <c r="A45" s="1035"/>
      <c r="B45" s="1014"/>
      <c r="C45" s="1035"/>
      <c r="D45" s="115" t="s">
        <v>1184</v>
      </c>
      <c r="E45" s="115" t="s">
        <v>1185</v>
      </c>
      <c r="F45" s="211">
        <v>12</v>
      </c>
      <c r="G45" s="115" t="s">
        <v>1183</v>
      </c>
      <c r="H45" s="115" t="s">
        <v>1178</v>
      </c>
      <c r="I45" s="241">
        <v>0.15</v>
      </c>
      <c r="J45" s="115"/>
      <c r="K45" s="210">
        <v>41699</v>
      </c>
      <c r="L45" s="210">
        <v>42004</v>
      </c>
      <c r="M45" s="211"/>
      <c r="N45" s="211"/>
      <c r="O45" s="211">
        <v>2</v>
      </c>
      <c r="P45" s="211">
        <v>1</v>
      </c>
      <c r="Q45" s="211">
        <v>1</v>
      </c>
      <c r="R45" s="211">
        <v>2</v>
      </c>
      <c r="S45" s="211">
        <v>1</v>
      </c>
      <c r="T45" s="211">
        <v>1</v>
      </c>
      <c r="U45" s="211">
        <v>1</v>
      </c>
      <c r="V45" s="211">
        <v>1</v>
      </c>
      <c r="W45" s="211">
        <v>1</v>
      </c>
      <c r="X45" s="211">
        <v>1</v>
      </c>
      <c r="Y45" s="211">
        <f t="shared" si="1"/>
        <v>12</v>
      </c>
      <c r="Z45" s="115"/>
      <c r="AA45" s="115"/>
      <c r="AB45" s="330"/>
      <c r="AC45" s="328"/>
      <c r="AD45" s="304"/>
      <c r="AE45" s="328"/>
      <c r="AF45" s="328"/>
      <c r="AG45" s="328"/>
      <c r="AH45" s="328"/>
      <c r="AI45" s="329"/>
      <c r="AJ45" s="329"/>
      <c r="AK45" s="329"/>
      <c r="AL45" s="329"/>
      <c r="AM45" s="329"/>
      <c r="AN45" s="329"/>
      <c r="AO45" s="329"/>
      <c r="AP45" s="311"/>
      <c r="AQ45" s="311"/>
      <c r="AR45" s="311"/>
      <c r="AS45" s="311"/>
      <c r="AT45" s="311"/>
      <c r="AU45" s="311"/>
      <c r="AV45" s="311"/>
      <c r="AW45" s="312"/>
      <c r="AX45" s="312"/>
      <c r="AY45" s="312"/>
      <c r="AZ45" s="312"/>
      <c r="BA45" s="312"/>
      <c r="BB45" s="312"/>
      <c r="BC45" s="312"/>
      <c r="BD45" s="313"/>
      <c r="BE45" s="313"/>
      <c r="BF45" s="313"/>
      <c r="BG45" s="313"/>
      <c r="BH45" s="313"/>
      <c r="BI45" s="313"/>
      <c r="BJ45" s="313"/>
      <c r="BK45" s="314"/>
      <c r="BL45" s="314"/>
      <c r="BM45" s="314"/>
      <c r="BN45" s="314"/>
      <c r="BO45" s="314"/>
      <c r="BP45" s="314"/>
      <c r="BQ45" s="314"/>
    </row>
    <row r="46" spans="1:69" s="15" customFormat="1" ht="18.75" thickBot="1">
      <c r="A46" s="1035"/>
      <c r="B46" s="1014"/>
      <c r="C46" s="1035"/>
      <c r="D46" s="115" t="s">
        <v>1186</v>
      </c>
      <c r="E46" s="115" t="s">
        <v>1739</v>
      </c>
      <c r="F46" s="216" t="s">
        <v>1142</v>
      </c>
      <c r="G46" s="115" t="s">
        <v>1183</v>
      </c>
      <c r="H46" s="115" t="s">
        <v>1178</v>
      </c>
      <c r="I46" s="241">
        <v>0.1</v>
      </c>
      <c r="J46" s="115"/>
      <c r="K46" s="210">
        <v>41699</v>
      </c>
      <c r="L46" s="210">
        <v>42004</v>
      </c>
      <c r="M46" s="1099" t="s">
        <v>385</v>
      </c>
      <c r="N46" s="1100"/>
      <c r="O46" s="1100"/>
      <c r="P46" s="1100"/>
      <c r="Q46" s="1100"/>
      <c r="R46" s="1100"/>
      <c r="S46" s="1100"/>
      <c r="T46" s="1100"/>
      <c r="U46" s="1100"/>
      <c r="V46" s="1100"/>
      <c r="W46" s="1100"/>
      <c r="X46" s="1101"/>
      <c r="Y46" s="211">
        <f t="shared" si="1"/>
        <v>0</v>
      </c>
      <c r="Z46" s="115"/>
      <c r="AA46" s="115"/>
      <c r="AB46" s="330"/>
      <c r="AC46" s="328"/>
      <c r="AD46" s="304">
        <v>1</v>
      </c>
      <c r="AE46" s="328"/>
      <c r="AF46" s="328"/>
      <c r="AG46" s="328" t="s">
        <v>1746</v>
      </c>
      <c r="AH46" s="328"/>
      <c r="AI46" s="329"/>
      <c r="AJ46" s="329"/>
      <c r="AK46" s="329"/>
      <c r="AL46" s="329"/>
      <c r="AM46" s="329"/>
      <c r="AN46" s="329"/>
      <c r="AO46" s="329"/>
      <c r="AP46" s="311"/>
      <c r="AQ46" s="311"/>
      <c r="AR46" s="311"/>
      <c r="AS46" s="311"/>
      <c r="AT46" s="311"/>
      <c r="AU46" s="311"/>
      <c r="AV46" s="311"/>
      <c r="AW46" s="312"/>
      <c r="AX46" s="312"/>
      <c r="AY46" s="312"/>
      <c r="AZ46" s="312"/>
      <c r="BA46" s="312"/>
      <c r="BB46" s="312"/>
      <c r="BC46" s="312"/>
      <c r="BD46" s="313"/>
      <c r="BE46" s="313"/>
      <c r="BF46" s="313"/>
      <c r="BG46" s="313"/>
      <c r="BH46" s="313"/>
      <c r="BI46" s="313"/>
      <c r="BJ46" s="313"/>
      <c r="BK46" s="314"/>
      <c r="BL46" s="314"/>
      <c r="BM46" s="314"/>
      <c r="BN46" s="314"/>
      <c r="BO46" s="314"/>
      <c r="BP46" s="314"/>
      <c r="BQ46" s="314"/>
    </row>
    <row r="47" spans="1:69" s="15" customFormat="1" ht="27.75" thickBot="1">
      <c r="A47" s="1035"/>
      <c r="B47" s="1014"/>
      <c r="C47" s="1035"/>
      <c r="D47" s="115" t="s">
        <v>1187</v>
      </c>
      <c r="E47" s="115" t="s">
        <v>1188</v>
      </c>
      <c r="F47" s="211" t="s">
        <v>1189</v>
      </c>
      <c r="G47" s="115" t="s">
        <v>1183</v>
      </c>
      <c r="H47" s="115" t="s">
        <v>1178</v>
      </c>
      <c r="I47" s="241">
        <v>0.15</v>
      </c>
      <c r="J47" s="115"/>
      <c r="K47" s="210">
        <v>41699</v>
      </c>
      <c r="L47" s="210">
        <v>42004</v>
      </c>
      <c r="M47" s="1099" t="s">
        <v>385</v>
      </c>
      <c r="N47" s="1100"/>
      <c r="O47" s="1100"/>
      <c r="P47" s="1100"/>
      <c r="Q47" s="1100"/>
      <c r="R47" s="1100"/>
      <c r="S47" s="1100"/>
      <c r="T47" s="1100"/>
      <c r="U47" s="1100"/>
      <c r="V47" s="1100"/>
      <c r="W47" s="1100"/>
      <c r="X47" s="1101"/>
      <c r="Y47" s="211">
        <f t="shared" si="1"/>
        <v>0</v>
      </c>
      <c r="Z47" s="115"/>
      <c r="AA47" s="115"/>
      <c r="AB47" s="330"/>
      <c r="AC47" s="328"/>
      <c r="AD47" s="304">
        <v>1</v>
      </c>
      <c r="AE47" s="328"/>
      <c r="AF47" s="328"/>
      <c r="AG47" s="328" t="s">
        <v>1746</v>
      </c>
      <c r="AH47" s="328"/>
      <c r="AI47" s="329"/>
      <c r="AJ47" s="329"/>
      <c r="AK47" s="329"/>
      <c r="AL47" s="329"/>
      <c r="AM47" s="329"/>
      <c r="AN47" s="329"/>
      <c r="AO47" s="329"/>
      <c r="AP47" s="311"/>
      <c r="AQ47" s="311"/>
      <c r="AR47" s="311"/>
      <c r="AS47" s="311"/>
      <c r="AT47" s="311"/>
      <c r="AU47" s="311"/>
      <c r="AV47" s="311"/>
      <c r="AW47" s="312"/>
      <c r="AX47" s="312"/>
      <c r="AY47" s="312"/>
      <c r="AZ47" s="312"/>
      <c r="BA47" s="312"/>
      <c r="BB47" s="312"/>
      <c r="BC47" s="312"/>
      <c r="BD47" s="313"/>
      <c r="BE47" s="313"/>
      <c r="BF47" s="313"/>
      <c r="BG47" s="313"/>
      <c r="BH47" s="313"/>
      <c r="BI47" s="313"/>
      <c r="BJ47" s="313"/>
      <c r="BK47" s="314"/>
      <c r="BL47" s="314"/>
      <c r="BM47" s="314"/>
      <c r="BN47" s="314"/>
      <c r="BO47" s="314"/>
      <c r="BP47" s="314"/>
      <c r="BQ47" s="314"/>
    </row>
    <row r="48" spans="1:69" s="15" customFormat="1" ht="18.75" thickBot="1">
      <c r="A48" s="1035"/>
      <c r="B48" s="1014"/>
      <c r="C48" s="1035"/>
      <c r="D48" s="115" t="s">
        <v>1190</v>
      </c>
      <c r="E48" s="115" t="s">
        <v>155</v>
      </c>
      <c r="F48" s="211">
        <v>1</v>
      </c>
      <c r="G48" s="115" t="s">
        <v>1742</v>
      </c>
      <c r="H48" s="115" t="s">
        <v>1178</v>
      </c>
      <c r="I48" s="241">
        <v>0.15</v>
      </c>
      <c r="J48" s="115"/>
      <c r="K48" s="210">
        <v>41974</v>
      </c>
      <c r="L48" s="210">
        <v>42004</v>
      </c>
      <c r="M48" s="211"/>
      <c r="N48" s="211"/>
      <c r="O48" s="211"/>
      <c r="P48" s="211"/>
      <c r="Q48" s="211"/>
      <c r="R48" s="211"/>
      <c r="S48" s="211"/>
      <c r="T48" s="211"/>
      <c r="U48" s="211"/>
      <c r="V48" s="211"/>
      <c r="W48" s="211"/>
      <c r="X48" s="211">
        <v>1</v>
      </c>
      <c r="Y48" s="211">
        <f t="shared" si="1"/>
        <v>1</v>
      </c>
      <c r="Z48" s="115"/>
      <c r="AA48" s="115"/>
      <c r="AB48" s="330"/>
      <c r="AC48" s="88"/>
      <c r="AD48" s="304"/>
      <c r="AE48" s="328"/>
      <c r="AF48" s="328"/>
      <c r="AG48" s="328"/>
      <c r="AH48" s="328"/>
      <c r="AI48" s="329"/>
      <c r="AJ48" s="329"/>
      <c r="AK48" s="329"/>
      <c r="AL48" s="329"/>
      <c r="AM48" s="329"/>
      <c r="AN48" s="329"/>
      <c r="AO48" s="329"/>
      <c r="AP48" s="311"/>
      <c r="AQ48" s="311"/>
      <c r="AR48" s="311"/>
      <c r="AS48" s="311"/>
      <c r="AT48" s="311"/>
      <c r="AU48" s="311"/>
      <c r="AV48" s="311"/>
      <c r="AW48" s="312"/>
      <c r="AX48" s="312"/>
      <c r="AY48" s="312"/>
      <c r="AZ48" s="312"/>
      <c r="BA48" s="312"/>
      <c r="BB48" s="312"/>
      <c r="BC48" s="312"/>
      <c r="BD48" s="313"/>
      <c r="BE48" s="313"/>
      <c r="BF48" s="313"/>
      <c r="BG48" s="313"/>
      <c r="BH48" s="313"/>
      <c r="BI48" s="313"/>
      <c r="BJ48" s="313"/>
      <c r="BK48" s="314"/>
      <c r="BL48" s="314"/>
      <c r="BM48" s="314"/>
      <c r="BN48" s="314"/>
      <c r="BO48" s="314"/>
      <c r="BP48" s="314"/>
      <c r="BQ48" s="314"/>
    </row>
    <row r="49" spans="1:69" s="15" customFormat="1" ht="18.75" thickBot="1">
      <c r="A49" s="1035"/>
      <c r="B49" s="1014"/>
      <c r="C49" s="1035" t="s">
        <v>1348</v>
      </c>
      <c r="D49" s="115" t="s">
        <v>1191</v>
      </c>
      <c r="E49" s="115" t="s">
        <v>1180</v>
      </c>
      <c r="F49" s="211">
        <v>1</v>
      </c>
      <c r="G49" s="115" t="s">
        <v>1379</v>
      </c>
      <c r="H49" s="115" t="s">
        <v>1192</v>
      </c>
      <c r="I49" s="241">
        <v>0.2</v>
      </c>
      <c r="J49" s="115"/>
      <c r="K49" s="210">
        <v>41640</v>
      </c>
      <c r="L49" s="210">
        <v>41640</v>
      </c>
      <c r="M49" s="211">
        <v>1</v>
      </c>
      <c r="N49" s="211"/>
      <c r="O49" s="211"/>
      <c r="P49" s="211"/>
      <c r="Q49" s="211"/>
      <c r="R49" s="211"/>
      <c r="S49" s="211"/>
      <c r="T49" s="211"/>
      <c r="U49" s="211"/>
      <c r="V49" s="211"/>
      <c r="W49" s="211"/>
      <c r="X49" s="211"/>
      <c r="Y49" s="211">
        <f t="shared" si="1"/>
        <v>1</v>
      </c>
      <c r="Z49" s="115"/>
      <c r="AA49" s="115"/>
      <c r="AB49" s="330">
        <f>SUM(M49:N49)</f>
        <v>1</v>
      </c>
      <c r="AC49" s="328">
        <v>1</v>
      </c>
      <c r="AD49" s="304">
        <f>+AC49/AB49</f>
        <v>1</v>
      </c>
      <c r="AE49" s="328"/>
      <c r="AF49" s="328"/>
      <c r="AG49" s="328" t="s">
        <v>1747</v>
      </c>
      <c r="AH49" s="328"/>
      <c r="AI49" s="329"/>
      <c r="AJ49" s="329"/>
      <c r="AK49" s="329"/>
      <c r="AL49" s="329"/>
      <c r="AM49" s="329"/>
      <c r="AN49" s="329"/>
      <c r="AO49" s="329"/>
      <c r="AP49" s="311"/>
      <c r="AQ49" s="311"/>
      <c r="AR49" s="311"/>
      <c r="AS49" s="311"/>
      <c r="AT49" s="311"/>
      <c r="AU49" s="311"/>
      <c r="AV49" s="311"/>
      <c r="AW49" s="312"/>
      <c r="AX49" s="312"/>
      <c r="AY49" s="312"/>
      <c r="AZ49" s="312"/>
      <c r="BA49" s="312"/>
      <c r="BB49" s="312"/>
      <c r="BC49" s="312"/>
      <c r="BD49" s="313"/>
      <c r="BE49" s="313"/>
      <c r="BF49" s="313"/>
      <c r="BG49" s="313"/>
      <c r="BH49" s="313"/>
      <c r="BI49" s="313"/>
      <c r="BJ49" s="313"/>
      <c r="BK49" s="314"/>
      <c r="BL49" s="314"/>
      <c r="BM49" s="314"/>
      <c r="BN49" s="314"/>
      <c r="BO49" s="314"/>
      <c r="BP49" s="314"/>
      <c r="BQ49" s="314"/>
    </row>
    <row r="50" spans="1:69" s="15" customFormat="1" ht="27.75" thickBot="1">
      <c r="A50" s="1035"/>
      <c r="B50" s="1014"/>
      <c r="C50" s="1035"/>
      <c r="D50" s="115" t="s">
        <v>1193</v>
      </c>
      <c r="E50" s="115" t="s">
        <v>1194</v>
      </c>
      <c r="F50" s="211">
        <v>1</v>
      </c>
      <c r="G50" s="115" t="s">
        <v>1183</v>
      </c>
      <c r="H50" s="115" t="s">
        <v>1195</v>
      </c>
      <c r="I50" s="241">
        <v>0.2</v>
      </c>
      <c r="J50" s="115"/>
      <c r="K50" s="210">
        <v>41640</v>
      </c>
      <c r="L50" s="210">
        <v>41698</v>
      </c>
      <c r="M50" s="211"/>
      <c r="N50" s="211">
        <v>1</v>
      </c>
      <c r="O50" s="211"/>
      <c r="P50" s="211"/>
      <c r="Q50" s="211"/>
      <c r="R50" s="211"/>
      <c r="S50" s="211"/>
      <c r="T50" s="211"/>
      <c r="U50" s="211"/>
      <c r="V50" s="211"/>
      <c r="W50" s="211"/>
      <c r="X50" s="211"/>
      <c r="Y50" s="211">
        <f t="shared" si="1"/>
        <v>1</v>
      </c>
      <c r="Z50" s="115"/>
      <c r="AA50" s="115"/>
      <c r="AB50" s="330">
        <f>SUM(M50:N50)</f>
        <v>1</v>
      </c>
      <c r="AC50" s="328">
        <v>1</v>
      </c>
      <c r="AD50" s="304">
        <f>+AC50/AB50</f>
        <v>1</v>
      </c>
      <c r="AE50" s="328"/>
      <c r="AF50" s="328"/>
      <c r="AG50" s="328" t="s">
        <v>1534</v>
      </c>
      <c r="AH50" s="328"/>
      <c r="AI50" s="329"/>
      <c r="AJ50" s="329"/>
      <c r="AK50" s="329"/>
      <c r="AL50" s="329"/>
      <c r="AM50" s="329"/>
      <c r="AN50" s="329"/>
      <c r="AO50" s="329"/>
      <c r="AP50" s="311"/>
      <c r="AQ50" s="311"/>
      <c r="AR50" s="311"/>
      <c r="AS50" s="311"/>
      <c r="AT50" s="311"/>
      <c r="AU50" s="311"/>
      <c r="AV50" s="311"/>
      <c r="AW50" s="312"/>
      <c r="AX50" s="312"/>
      <c r="AY50" s="312"/>
      <c r="AZ50" s="312"/>
      <c r="BA50" s="312"/>
      <c r="BB50" s="312"/>
      <c r="BC50" s="312"/>
      <c r="BD50" s="313"/>
      <c r="BE50" s="313"/>
      <c r="BF50" s="313"/>
      <c r="BG50" s="313"/>
      <c r="BH50" s="313"/>
      <c r="BI50" s="313"/>
      <c r="BJ50" s="313"/>
      <c r="BK50" s="314"/>
      <c r="BL50" s="314"/>
      <c r="BM50" s="314"/>
      <c r="BN50" s="314"/>
      <c r="BO50" s="314"/>
      <c r="BP50" s="314"/>
      <c r="BQ50" s="314"/>
    </row>
    <row r="51" spans="1:69" s="15" customFormat="1" ht="18.75" thickBot="1">
      <c r="A51" s="1035"/>
      <c r="B51" s="1014"/>
      <c r="C51" s="1035"/>
      <c r="D51" s="115" t="s">
        <v>1196</v>
      </c>
      <c r="E51" s="115" t="s">
        <v>1197</v>
      </c>
      <c r="F51" s="211">
        <v>1</v>
      </c>
      <c r="G51" s="115" t="s">
        <v>1183</v>
      </c>
      <c r="H51" s="115" t="s">
        <v>1192</v>
      </c>
      <c r="I51" s="241">
        <v>0.2</v>
      </c>
      <c r="J51" s="115"/>
      <c r="K51" s="210">
        <v>41699</v>
      </c>
      <c r="L51" s="210">
        <v>41973</v>
      </c>
      <c r="M51" s="211"/>
      <c r="N51" s="211"/>
      <c r="O51" s="211"/>
      <c r="P51" s="211"/>
      <c r="Q51" s="211"/>
      <c r="R51" s="211"/>
      <c r="S51" s="211"/>
      <c r="T51" s="211"/>
      <c r="U51" s="211"/>
      <c r="V51" s="211"/>
      <c r="W51" s="211">
        <v>1</v>
      </c>
      <c r="X51" s="211"/>
      <c r="Y51" s="211">
        <f t="shared" si="1"/>
        <v>1</v>
      </c>
      <c r="Z51" s="115"/>
      <c r="AA51" s="115"/>
      <c r="AB51" s="330"/>
      <c r="AC51" s="328"/>
      <c r="AD51" s="304"/>
      <c r="AE51" s="328"/>
      <c r="AF51" s="328"/>
      <c r="AG51" s="328"/>
      <c r="AH51" s="328"/>
      <c r="AI51" s="329"/>
      <c r="AJ51" s="329"/>
      <c r="AK51" s="329"/>
      <c r="AL51" s="329"/>
      <c r="AM51" s="329"/>
      <c r="AN51" s="329"/>
      <c r="AO51" s="329"/>
      <c r="AP51" s="311"/>
      <c r="AQ51" s="311"/>
      <c r="AR51" s="311"/>
      <c r="AS51" s="311"/>
      <c r="AT51" s="311"/>
      <c r="AU51" s="311"/>
      <c r="AV51" s="311"/>
      <c r="AW51" s="312"/>
      <c r="AX51" s="312"/>
      <c r="AY51" s="312"/>
      <c r="AZ51" s="312"/>
      <c r="BA51" s="312"/>
      <c r="BB51" s="312"/>
      <c r="BC51" s="312"/>
      <c r="BD51" s="313"/>
      <c r="BE51" s="313"/>
      <c r="BF51" s="313"/>
      <c r="BG51" s="313"/>
      <c r="BH51" s="313"/>
      <c r="BI51" s="313"/>
      <c r="BJ51" s="313"/>
      <c r="BK51" s="314"/>
      <c r="BL51" s="314"/>
      <c r="BM51" s="314"/>
      <c r="BN51" s="314"/>
      <c r="BO51" s="314"/>
      <c r="BP51" s="314"/>
      <c r="BQ51" s="314"/>
    </row>
    <row r="52" spans="1:69" s="15" customFormat="1" ht="27.75" thickBot="1">
      <c r="A52" s="1035"/>
      <c r="B52" s="1014"/>
      <c r="C52" s="1035"/>
      <c r="D52" s="115" t="s">
        <v>1186</v>
      </c>
      <c r="E52" s="115" t="s">
        <v>1739</v>
      </c>
      <c r="F52" s="216" t="s">
        <v>1142</v>
      </c>
      <c r="G52" s="115" t="s">
        <v>1183</v>
      </c>
      <c r="H52" s="115" t="s">
        <v>1195</v>
      </c>
      <c r="I52" s="241">
        <v>0.2</v>
      </c>
      <c r="J52" s="115"/>
      <c r="K52" s="210">
        <v>41699</v>
      </c>
      <c r="L52" s="210">
        <v>41973</v>
      </c>
      <c r="M52" s="1099" t="s">
        <v>385</v>
      </c>
      <c r="N52" s="1100"/>
      <c r="O52" s="1100"/>
      <c r="P52" s="1100"/>
      <c r="Q52" s="1100"/>
      <c r="R52" s="1100"/>
      <c r="S52" s="1100"/>
      <c r="T52" s="1100"/>
      <c r="U52" s="1100"/>
      <c r="V52" s="1100"/>
      <c r="W52" s="1100"/>
      <c r="X52" s="1101"/>
      <c r="Y52" s="211">
        <f t="shared" si="1"/>
        <v>0</v>
      </c>
      <c r="Z52" s="115"/>
      <c r="AA52" s="115"/>
      <c r="AB52" s="330"/>
      <c r="AC52" s="328"/>
      <c r="AD52" s="304">
        <v>1</v>
      </c>
      <c r="AE52" s="328"/>
      <c r="AF52" s="328"/>
      <c r="AG52" s="328" t="s">
        <v>1540</v>
      </c>
      <c r="AH52" s="328"/>
      <c r="AI52" s="329"/>
      <c r="AJ52" s="329"/>
      <c r="AK52" s="329"/>
      <c r="AL52" s="329"/>
      <c r="AM52" s="329"/>
      <c r="AN52" s="329"/>
      <c r="AO52" s="329"/>
      <c r="AP52" s="311"/>
      <c r="AQ52" s="311"/>
      <c r="AR52" s="311"/>
      <c r="AS52" s="311"/>
      <c r="AT52" s="311"/>
      <c r="AU52" s="311"/>
      <c r="AV52" s="311"/>
      <c r="AW52" s="312"/>
      <c r="AX52" s="312"/>
      <c r="AY52" s="312"/>
      <c r="AZ52" s="312"/>
      <c r="BA52" s="312"/>
      <c r="BB52" s="312"/>
      <c r="BC52" s="312"/>
      <c r="BD52" s="313"/>
      <c r="BE52" s="313"/>
      <c r="BF52" s="313"/>
      <c r="BG52" s="313"/>
      <c r="BH52" s="313"/>
      <c r="BI52" s="313"/>
      <c r="BJ52" s="313"/>
      <c r="BK52" s="314"/>
      <c r="BL52" s="314"/>
      <c r="BM52" s="314"/>
      <c r="BN52" s="314"/>
      <c r="BO52" s="314"/>
      <c r="BP52" s="314"/>
      <c r="BQ52" s="314"/>
    </row>
    <row r="53" spans="1:69" s="15" customFormat="1" ht="18.75" thickBot="1">
      <c r="A53" s="1035"/>
      <c r="B53" s="1014"/>
      <c r="C53" s="1035" t="s">
        <v>1347</v>
      </c>
      <c r="D53" s="115" t="s">
        <v>1198</v>
      </c>
      <c r="E53" s="115" t="s">
        <v>1180</v>
      </c>
      <c r="F53" s="211">
        <v>1</v>
      </c>
      <c r="G53" s="115" t="s">
        <v>1379</v>
      </c>
      <c r="H53" s="115" t="s">
        <v>1192</v>
      </c>
      <c r="I53" s="241">
        <v>0.15</v>
      </c>
      <c r="J53" s="115"/>
      <c r="K53" s="210">
        <v>41640</v>
      </c>
      <c r="L53" s="210">
        <v>41640</v>
      </c>
      <c r="M53" s="211">
        <v>1</v>
      </c>
      <c r="N53" s="211"/>
      <c r="O53" s="211"/>
      <c r="P53" s="211"/>
      <c r="Q53" s="211"/>
      <c r="R53" s="211"/>
      <c r="S53" s="211"/>
      <c r="T53" s="211"/>
      <c r="U53" s="211"/>
      <c r="V53" s="211"/>
      <c r="W53" s="211"/>
      <c r="X53" s="211"/>
      <c r="Y53" s="211">
        <f t="shared" si="1"/>
        <v>1</v>
      </c>
      <c r="Z53" s="115"/>
      <c r="AA53" s="115"/>
      <c r="AB53" s="330">
        <f>SUM(M53:N53)</f>
        <v>1</v>
      </c>
      <c r="AC53" s="328">
        <v>1</v>
      </c>
      <c r="AD53" s="304">
        <f>+AC53/AB53</f>
        <v>1</v>
      </c>
      <c r="AE53" s="328"/>
      <c r="AF53" s="328"/>
      <c r="AG53" s="328" t="s">
        <v>1748</v>
      </c>
      <c r="AH53" s="328"/>
      <c r="AI53" s="329"/>
      <c r="AJ53" s="329"/>
      <c r="AK53" s="329"/>
      <c r="AL53" s="329"/>
      <c r="AM53" s="329"/>
      <c r="AN53" s="329"/>
      <c r="AO53" s="329"/>
      <c r="AP53" s="311"/>
      <c r="AQ53" s="311"/>
      <c r="AR53" s="311"/>
      <c r="AS53" s="311"/>
      <c r="AT53" s="311"/>
      <c r="AU53" s="311"/>
      <c r="AV53" s="311"/>
      <c r="AW53" s="312"/>
      <c r="AX53" s="312"/>
      <c r="AY53" s="312"/>
      <c r="AZ53" s="312"/>
      <c r="BA53" s="312"/>
      <c r="BB53" s="312"/>
      <c r="BC53" s="312"/>
      <c r="BD53" s="313"/>
      <c r="BE53" s="313"/>
      <c r="BF53" s="313"/>
      <c r="BG53" s="313"/>
      <c r="BH53" s="313"/>
      <c r="BI53" s="313"/>
      <c r="BJ53" s="313"/>
      <c r="BK53" s="314"/>
      <c r="BL53" s="314"/>
      <c r="BM53" s="314"/>
      <c r="BN53" s="314"/>
      <c r="BO53" s="314"/>
      <c r="BP53" s="314"/>
      <c r="BQ53" s="314"/>
    </row>
    <row r="54" spans="1:69" s="15" customFormat="1" ht="27.75" thickBot="1">
      <c r="A54" s="1035"/>
      <c r="B54" s="1014"/>
      <c r="C54" s="1035"/>
      <c r="D54" s="115" t="s">
        <v>1199</v>
      </c>
      <c r="E54" s="115" t="s">
        <v>1200</v>
      </c>
      <c r="F54" s="211">
        <v>1</v>
      </c>
      <c r="G54" s="115" t="s">
        <v>1183</v>
      </c>
      <c r="H54" s="115" t="s">
        <v>1195</v>
      </c>
      <c r="I54" s="241">
        <v>0.2</v>
      </c>
      <c r="J54" s="115"/>
      <c r="K54" s="210">
        <v>41640</v>
      </c>
      <c r="L54" s="210">
        <v>41698</v>
      </c>
      <c r="M54" s="211">
        <v>1</v>
      </c>
      <c r="N54" s="211"/>
      <c r="O54" s="211"/>
      <c r="P54" s="211"/>
      <c r="Q54" s="211"/>
      <c r="R54" s="211"/>
      <c r="S54" s="211"/>
      <c r="T54" s="211"/>
      <c r="U54" s="211"/>
      <c r="V54" s="211"/>
      <c r="W54" s="211"/>
      <c r="X54" s="211"/>
      <c r="Y54" s="211">
        <f t="shared" si="1"/>
        <v>1</v>
      </c>
      <c r="Z54" s="115"/>
      <c r="AA54" s="115"/>
      <c r="AB54" s="330">
        <f>SUM(M54:N54)</f>
        <v>1</v>
      </c>
      <c r="AC54" s="88">
        <v>1</v>
      </c>
      <c r="AD54" s="304">
        <f>+AC54/AB54</f>
        <v>1</v>
      </c>
      <c r="AE54" s="328"/>
      <c r="AF54" s="328"/>
      <c r="AG54" s="328" t="s">
        <v>1749</v>
      </c>
      <c r="AH54" s="328"/>
      <c r="AI54" s="329"/>
      <c r="AJ54" s="329"/>
      <c r="AK54" s="329"/>
      <c r="AL54" s="329"/>
      <c r="AM54" s="329"/>
      <c r="AN54" s="329"/>
      <c r="AO54" s="329"/>
      <c r="AP54" s="311"/>
      <c r="AQ54" s="311"/>
      <c r="AR54" s="311"/>
      <c r="AS54" s="311"/>
      <c r="AT54" s="311"/>
      <c r="AU54" s="311"/>
      <c r="AV54" s="311"/>
      <c r="AW54" s="312"/>
      <c r="AX54" s="312"/>
      <c r="AY54" s="312"/>
      <c r="AZ54" s="312"/>
      <c r="BA54" s="312"/>
      <c r="BB54" s="312"/>
      <c r="BC54" s="312"/>
      <c r="BD54" s="313"/>
      <c r="BE54" s="313"/>
      <c r="BF54" s="313"/>
      <c r="BG54" s="313"/>
      <c r="BH54" s="313"/>
      <c r="BI54" s="313"/>
      <c r="BJ54" s="313"/>
      <c r="BK54" s="314"/>
      <c r="BL54" s="314"/>
      <c r="BM54" s="314"/>
      <c r="BN54" s="314"/>
      <c r="BO54" s="314"/>
      <c r="BP54" s="314"/>
      <c r="BQ54" s="314"/>
    </row>
    <row r="55" spans="1:69" s="15" customFormat="1" ht="27.75" thickBot="1">
      <c r="A55" s="1035"/>
      <c r="B55" s="1014"/>
      <c r="C55" s="1035"/>
      <c r="D55" s="115" t="s">
        <v>1201</v>
      </c>
      <c r="E55" s="115" t="s">
        <v>1202</v>
      </c>
      <c r="F55" s="216" t="s">
        <v>1203</v>
      </c>
      <c r="G55" s="115" t="s">
        <v>1183</v>
      </c>
      <c r="H55" s="115" t="s">
        <v>1192</v>
      </c>
      <c r="I55" s="241">
        <v>0.2</v>
      </c>
      <c r="J55" s="115"/>
      <c r="K55" s="210">
        <v>41699</v>
      </c>
      <c r="L55" s="210">
        <v>41973</v>
      </c>
      <c r="M55" s="211"/>
      <c r="N55" s="211"/>
      <c r="O55" s="211">
        <v>1</v>
      </c>
      <c r="P55" s="211"/>
      <c r="Q55" s="211"/>
      <c r="R55" s="211"/>
      <c r="S55" s="211"/>
      <c r="T55" s="211"/>
      <c r="U55" s="211"/>
      <c r="V55" s="211"/>
      <c r="W55" s="211"/>
      <c r="X55" s="211"/>
      <c r="Y55" s="211">
        <f t="shared" si="1"/>
        <v>1</v>
      </c>
      <c r="Z55" s="115"/>
      <c r="AA55" s="115"/>
      <c r="AB55" s="330"/>
      <c r="AC55" s="328"/>
      <c r="AD55" s="304"/>
      <c r="AE55" s="328"/>
      <c r="AF55" s="328"/>
      <c r="AG55" s="328"/>
      <c r="AH55" s="328"/>
      <c r="AI55" s="329"/>
      <c r="AJ55" s="329"/>
      <c r="AK55" s="329"/>
      <c r="AL55" s="329"/>
      <c r="AM55" s="329"/>
      <c r="AN55" s="329"/>
      <c r="AO55" s="329"/>
      <c r="AP55" s="311"/>
      <c r="AQ55" s="311"/>
      <c r="AR55" s="311"/>
      <c r="AS55" s="311"/>
      <c r="AT55" s="311"/>
      <c r="AU55" s="311"/>
      <c r="AV55" s="311"/>
      <c r="AW55" s="312"/>
      <c r="AX55" s="312"/>
      <c r="AY55" s="312"/>
      <c r="AZ55" s="312"/>
      <c r="BA55" s="312"/>
      <c r="BB55" s="312"/>
      <c r="BC55" s="312"/>
      <c r="BD55" s="313"/>
      <c r="BE55" s="313"/>
      <c r="BF55" s="313"/>
      <c r="BG55" s="313"/>
      <c r="BH55" s="313"/>
      <c r="BI55" s="313"/>
      <c r="BJ55" s="313"/>
      <c r="BK55" s="314"/>
      <c r="BL55" s="314"/>
      <c r="BM55" s="314"/>
      <c r="BN55" s="314"/>
      <c r="BO55" s="314"/>
      <c r="BP55" s="314"/>
      <c r="BQ55" s="314"/>
    </row>
    <row r="56" spans="1:69" s="15" customFormat="1" ht="18.75" thickBot="1">
      <c r="A56" s="1035"/>
      <c r="B56" s="1014"/>
      <c r="C56" s="1035"/>
      <c r="D56" s="115" t="s">
        <v>1204</v>
      </c>
      <c r="E56" s="115" t="s">
        <v>1188</v>
      </c>
      <c r="F56" s="216" t="s">
        <v>1205</v>
      </c>
      <c r="G56" s="115" t="s">
        <v>1183</v>
      </c>
      <c r="H56" s="115" t="s">
        <v>1192</v>
      </c>
      <c r="I56" s="241">
        <v>0.15</v>
      </c>
      <c r="J56" s="115"/>
      <c r="K56" s="210">
        <v>41699</v>
      </c>
      <c r="L56" s="210">
        <v>41973</v>
      </c>
      <c r="M56" s="1099" t="s">
        <v>385</v>
      </c>
      <c r="N56" s="1100"/>
      <c r="O56" s="1100"/>
      <c r="P56" s="1100"/>
      <c r="Q56" s="1100"/>
      <c r="R56" s="1100"/>
      <c r="S56" s="1100"/>
      <c r="T56" s="1100"/>
      <c r="U56" s="1100"/>
      <c r="V56" s="1100"/>
      <c r="W56" s="1100"/>
      <c r="X56" s="1101"/>
      <c r="Y56" s="211">
        <f t="shared" si="1"/>
        <v>0</v>
      </c>
      <c r="Z56" s="115"/>
      <c r="AA56" s="115"/>
      <c r="AB56" s="330"/>
      <c r="AC56" s="328"/>
      <c r="AD56" s="304">
        <v>1</v>
      </c>
      <c r="AE56" s="328"/>
      <c r="AF56" s="328"/>
      <c r="AG56" s="328" t="s">
        <v>1541</v>
      </c>
      <c r="AH56" s="328"/>
      <c r="AI56" s="329"/>
      <c r="AJ56" s="329"/>
      <c r="AK56" s="329"/>
      <c r="AL56" s="329"/>
      <c r="AM56" s="329"/>
      <c r="AN56" s="329"/>
      <c r="AO56" s="329"/>
      <c r="AP56" s="311"/>
      <c r="AQ56" s="311"/>
      <c r="AR56" s="311"/>
      <c r="AS56" s="311"/>
      <c r="AT56" s="311"/>
      <c r="AU56" s="311"/>
      <c r="AV56" s="311"/>
      <c r="AW56" s="312"/>
      <c r="AX56" s="312"/>
      <c r="AY56" s="312"/>
      <c r="AZ56" s="312"/>
      <c r="BA56" s="312"/>
      <c r="BB56" s="312"/>
      <c r="BC56" s="312"/>
      <c r="BD56" s="313"/>
      <c r="BE56" s="313"/>
      <c r="BF56" s="313"/>
      <c r="BG56" s="313"/>
      <c r="BH56" s="313"/>
      <c r="BI56" s="313"/>
      <c r="BJ56" s="313"/>
      <c r="BK56" s="314"/>
      <c r="BL56" s="314"/>
      <c r="BM56" s="314"/>
      <c r="BN56" s="314"/>
      <c r="BO56" s="314"/>
      <c r="BP56" s="314"/>
      <c r="BQ56" s="314"/>
    </row>
    <row r="57" spans="1:69" s="15" customFormat="1" ht="27.75" thickBot="1">
      <c r="A57" s="1035"/>
      <c r="B57" s="1014"/>
      <c r="C57" s="1035"/>
      <c r="D57" s="115" t="s">
        <v>1186</v>
      </c>
      <c r="E57" s="115" t="s">
        <v>1739</v>
      </c>
      <c r="F57" s="216" t="s">
        <v>1142</v>
      </c>
      <c r="G57" s="115" t="s">
        <v>1183</v>
      </c>
      <c r="H57" s="115" t="s">
        <v>1195</v>
      </c>
      <c r="I57" s="241">
        <v>0.15</v>
      </c>
      <c r="J57" s="115"/>
      <c r="K57" s="210">
        <v>41699</v>
      </c>
      <c r="L57" s="210">
        <v>41973</v>
      </c>
      <c r="M57" s="1099" t="s">
        <v>385</v>
      </c>
      <c r="N57" s="1100"/>
      <c r="O57" s="1100"/>
      <c r="P57" s="1100"/>
      <c r="Q57" s="1100"/>
      <c r="R57" s="1100"/>
      <c r="S57" s="1100"/>
      <c r="T57" s="1100"/>
      <c r="U57" s="1100"/>
      <c r="V57" s="1100"/>
      <c r="W57" s="1100"/>
      <c r="X57" s="1101"/>
      <c r="Y57" s="211">
        <f t="shared" si="1"/>
        <v>0</v>
      </c>
      <c r="Z57" s="115"/>
      <c r="AA57" s="115"/>
      <c r="AB57" s="330"/>
      <c r="AC57" s="328"/>
      <c r="AD57" s="304">
        <v>1</v>
      </c>
      <c r="AE57" s="328"/>
      <c r="AF57" s="328"/>
      <c r="AG57" s="328" t="s">
        <v>1541</v>
      </c>
      <c r="AH57" s="328"/>
      <c r="AI57" s="329"/>
      <c r="AJ57" s="329"/>
      <c r="AK57" s="329"/>
      <c r="AL57" s="329"/>
      <c r="AM57" s="329"/>
      <c r="AN57" s="329"/>
      <c r="AO57" s="329"/>
      <c r="AP57" s="311"/>
      <c r="AQ57" s="311"/>
      <c r="AR57" s="311"/>
      <c r="AS57" s="311"/>
      <c r="AT57" s="311"/>
      <c r="AU57" s="311"/>
      <c r="AV57" s="311"/>
      <c r="AW57" s="312"/>
      <c r="AX57" s="312"/>
      <c r="AY57" s="312"/>
      <c r="AZ57" s="312"/>
      <c r="BA57" s="312"/>
      <c r="BB57" s="312"/>
      <c r="BC57" s="312"/>
      <c r="BD57" s="313"/>
      <c r="BE57" s="313"/>
      <c r="BF57" s="313"/>
      <c r="BG57" s="313"/>
      <c r="BH57" s="313"/>
      <c r="BI57" s="313"/>
      <c r="BJ57" s="313"/>
      <c r="BK57" s="314"/>
      <c r="BL57" s="314"/>
      <c r="BM57" s="314"/>
      <c r="BN57" s="314"/>
      <c r="BO57" s="314"/>
      <c r="BP57" s="314"/>
      <c r="BQ57" s="314"/>
    </row>
    <row r="58" spans="1:69" s="15" customFormat="1" ht="23.25" customHeight="1" thickBot="1">
      <c r="A58" s="1035"/>
      <c r="B58" s="1014"/>
      <c r="C58" s="1035"/>
      <c r="D58" s="115" t="s">
        <v>1750</v>
      </c>
      <c r="E58" s="115" t="s">
        <v>36</v>
      </c>
      <c r="F58" s="216">
        <v>1</v>
      </c>
      <c r="G58" s="115" t="s">
        <v>1742</v>
      </c>
      <c r="H58" s="115" t="s">
        <v>1192</v>
      </c>
      <c r="I58" s="241">
        <v>0.15</v>
      </c>
      <c r="J58" s="115"/>
      <c r="K58" s="210">
        <v>41974</v>
      </c>
      <c r="L58" s="210">
        <v>42004</v>
      </c>
      <c r="M58" s="211"/>
      <c r="N58" s="211"/>
      <c r="O58" s="211"/>
      <c r="P58" s="211"/>
      <c r="Q58" s="211"/>
      <c r="R58" s="211"/>
      <c r="S58" s="211"/>
      <c r="T58" s="211"/>
      <c r="U58" s="211"/>
      <c r="V58" s="211"/>
      <c r="W58" s="211"/>
      <c r="X58" s="211">
        <v>1</v>
      </c>
      <c r="Y58" s="211">
        <f t="shared" si="1"/>
        <v>1</v>
      </c>
      <c r="Z58" s="115"/>
      <c r="AA58" s="115"/>
      <c r="AB58" s="330"/>
      <c r="AC58" s="328"/>
      <c r="AD58" s="304"/>
      <c r="AE58" s="328"/>
      <c r="AF58" s="328"/>
      <c r="AG58" s="328"/>
      <c r="AH58" s="328"/>
      <c r="AI58" s="329"/>
      <c r="AJ58" s="329"/>
      <c r="AK58" s="329"/>
      <c r="AL58" s="329"/>
      <c r="AM58" s="329"/>
      <c r="AN58" s="329"/>
      <c r="AO58" s="329"/>
      <c r="AP58" s="311"/>
      <c r="AQ58" s="311"/>
      <c r="AR58" s="311"/>
      <c r="AS58" s="311"/>
      <c r="AT58" s="311"/>
      <c r="AU58" s="311"/>
      <c r="AV58" s="311"/>
      <c r="AW58" s="312"/>
      <c r="AX58" s="312"/>
      <c r="AY58" s="312"/>
      <c r="AZ58" s="312"/>
      <c r="BA58" s="312"/>
      <c r="BB58" s="312"/>
      <c r="BC58" s="312"/>
      <c r="BD58" s="313"/>
      <c r="BE58" s="313"/>
      <c r="BF58" s="313"/>
      <c r="BG58" s="313"/>
      <c r="BH58" s="313"/>
      <c r="BI58" s="313"/>
      <c r="BJ58" s="313"/>
      <c r="BK58" s="314"/>
      <c r="BL58" s="314"/>
      <c r="BM58" s="314"/>
      <c r="BN58" s="314"/>
      <c r="BO58" s="314"/>
      <c r="BP58" s="314"/>
      <c r="BQ58" s="314"/>
    </row>
    <row r="59" spans="1:69" s="15" customFormat="1" ht="18.75" thickBot="1">
      <c r="A59" s="1035"/>
      <c r="B59" s="1014"/>
      <c r="C59" s="1035" t="s">
        <v>1346</v>
      </c>
      <c r="D59" s="115" t="s">
        <v>1206</v>
      </c>
      <c r="E59" s="115" t="s">
        <v>1207</v>
      </c>
      <c r="F59" s="216">
        <v>1</v>
      </c>
      <c r="G59" s="115" t="s">
        <v>1183</v>
      </c>
      <c r="H59" s="115" t="s">
        <v>1208</v>
      </c>
      <c r="I59" s="241">
        <v>0.15</v>
      </c>
      <c r="J59" s="115"/>
      <c r="K59" s="213">
        <v>41671</v>
      </c>
      <c r="L59" s="213">
        <v>41698</v>
      </c>
      <c r="M59" s="211"/>
      <c r="N59" s="211"/>
      <c r="O59" s="211">
        <v>1</v>
      </c>
      <c r="P59" s="211"/>
      <c r="Q59" s="211"/>
      <c r="R59" s="211"/>
      <c r="S59" s="211"/>
      <c r="T59" s="211"/>
      <c r="U59" s="211"/>
      <c r="V59" s="211"/>
      <c r="W59" s="211"/>
      <c r="X59" s="211"/>
      <c r="Y59" s="211">
        <f t="shared" si="1"/>
        <v>1</v>
      </c>
      <c r="Z59" s="243"/>
      <c r="AA59" s="125"/>
      <c r="AB59" s="330"/>
      <c r="AC59" s="328"/>
      <c r="AD59" s="304"/>
      <c r="AE59" s="328"/>
      <c r="AF59" s="328"/>
      <c r="AG59" s="328"/>
      <c r="AH59" s="328"/>
      <c r="AI59" s="329"/>
      <c r="AJ59" s="329"/>
      <c r="AK59" s="329"/>
      <c r="AL59" s="329"/>
      <c r="AM59" s="329"/>
      <c r="AN59" s="329"/>
      <c r="AO59" s="329"/>
      <c r="AP59" s="311"/>
      <c r="AQ59" s="311"/>
      <c r="AR59" s="311"/>
      <c r="AS59" s="311"/>
      <c r="AT59" s="311"/>
      <c r="AU59" s="311"/>
      <c r="AV59" s="311"/>
      <c r="AW59" s="312"/>
      <c r="AX59" s="312"/>
      <c r="AY59" s="312"/>
      <c r="AZ59" s="312"/>
      <c r="BA59" s="312"/>
      <c r="BB59" s="312"/>
      <c r="BC59" s="312"/>
      <c r="BD59" s="313"/>
      <c r="BE59" s="313"/>
      <c r="BF59" s="313"/>
      <c r="BG59" s="313"/>
      <c r="BH59" s="313"/>
      <c r="BI59" s="313"/>
      <c r="BJ59" s="313"/>
      <c r="BK59" s="314"/>
      <c r="BL59" s="314"/>
      <c r="BM59" s="314"/>
      <c r="BN59" s="314"/>
      <c r="BO59" s="314"/>
      <c r="BP59" s="314"/>
      <c r="BQ59" s="314"/>
    </row>
    <row r="60" spans="1:69" s="15" customFormat="1" ht="15" customHeight="1" thickBot="1">
      <c r="A60" s="1035"/>
      <c r="B60" s="1014"/>
      <c r="C60" s="1035"/>
      <c r="D60" s="115" t="s">
        <v>1209</v>
      </c>
      <c r="E60" s="115" t="s">
        <v>1210</v>
      </c>
      <c r="F60" s="216">
        <v>1</v>
      </c>
      <c r="G60" s="115" t="s">
        <v>1183</v>
      </c>
      <c r="H60" s="115" t="s">
        <v>1208</v>
      </c>
      <c r="I60" s="241">
        <v>0.15</v>
      </c>
      <c r="J60" s="115"/>
      <c r="K60" s="213">
        <v>41671</v>
      </c>
      <c r="L60" s="213">
        <v>41698</v>
      </c>
      <c r="M60" s="211"/>
      <c r="N60" s="211">
        <v>1</v>
      </c>
      <c r="O60" s="211"/>
      <c r="P60" s="211"/>
      <c r="Q60" s="211"/>
      <c r="R60" s="211"/>
      <c r="S60" s="211"/>
      <c r="T60" s="211"/>
      <c r="U60" s="211"/>
      <c r="V60" s="211"/>
      <c r="W60" s="211"/>
      <c r="X60" s="211"/>
      <c r="Y60" s="211">
        <f t="shared" si="1"/>
        <v>1</v>
      </c>
      <c r="Z60" s="243"/>
      <c r="AA60" s="125"/>
      <c r="AB60" s="330">
        <f>SUM(M60:N60)</f>
        <v>1</v>
      </c>
      <c r="AC60" s="88">
        <v>1</v>
      </c>
      <c r="AD60" s="304">
        <f>+AC60/AB60</f>
        <v>1</v>
      </c>
      <c r="AE60" s="328"/>
      <c r="AF60" s="328"/>
      <c r="AG60" s="328" t="s">
        <v>1535</v>
      </c>
      <c r="AH60" s="328"/>
      <c r="AI60" s="329"/>
      <c r="AJ60" s="329"/>
      <c r="AK60" s="329"/>
      <c r="AL60" s="329"/>
      <c r="AM60" s="329"/>
      <c r="AN60" s="329"/>
      <c r="AO60" s="329"/>
      <c r="AP60" s="311"/>
      <c r="AQ60" s="311"/>
      <c r="AR60" s="311"/>
      <c r="AS60" s="311"/>
      <c r="AT60" s="311"/>
      <c r="AU60" s="311"/>
      <c r="AV60" s="311"/>
      <c r="AW60" s="312"/>
      <c r="AX60" s="312"/>
      <c r="AY60" s="312"/>
      <c r="AZ60" s="312"/>
      <c r="BA60" s="312"/>
      <c r="BB60" s="312"/>
      <c r="BC60" s="312"/>
      <c r="BD60" s="313"/>
      <c r="BE60" s="313"/>
      <c r="BF60" s="313"/>
      <c r="BG60" s="313"/>
      <c r="BH60" s="313"/>
      <c r="BI60" s="313"/>
      <c r="BJ60" s="313"/>
      <c r="BK60" s="314"/>
      <c r="BL60" s="314"/>
      <c r="BM60" s="314"/>
      <c r="BN60" s="314"/>
      <c r="BO60" s="314"/>
      <c r="BP60" s="314"/>
      <c r="BQ60" s="314"/>
    </row>
    <row r="61" spans="1:69" s="15" customFormat="1" ht="18.75" thickBot="1">
      <c r="A61" s="1035"/>
      <c r="B61" s="1014"/>
      <c r="C61" s="1035"/>
      <c r="D61" s="115" t="s">
        <v>1211</v>
      </c>
      <c r="E61" s="115" t="s">
        <v>1212</v>
      </c>
      <c r="F61" s="216">
        <v>11</v>
      </c>
      <c r="G61" s="115" t="s">
        <v>1183</v>
      </c>
      <c r="H61" s="115" t="s">
        <v>1208</v>
      </c>
      <c r="I61" s="241">
        <v>0.1</v>
      </c>
      <c r="J61" s="115"/>
      <c r="K61" s="213">
        <v>41671</v>
      </c>
      <c r="L61" s="213">
        <v>42004</v>
      </c>
      <c r="M61" s="211"/>
      <c r="N61" s="211">
        <v>1</v>
      </c>
      <c r="O61" s="211">
        <v>1</v>
      </c>
      <c r="P61" s="211">
        <v>1</v>
      </c>
      <c r="Q61" s="211">
        <v>1</v>
      </c>
      <c r="R61" s="211">
        <v>1</v>
      </c>
      <c r="S61" s="211">
        <v>1</v>
      </c>
      <c r="T61" s="211">
        <v>1</v>
      </c>
      <c r="U61" s="211">
        <v>1</v>
      </c>
      <c r="V61" s="211">
        <v>1</v>
      </c>
      <c r="W61" s="211">
        <v>1</v>
      </c>
      <c r="X61" s="211">
        <v>1</v>
      </c>
      <c r="Y61" s="211">
        <f t="shared" si="1"/>
        <v>11</v>
      </c>
      <c r="Z61" s="243"/>
      <c r="AA61" s="125"/>
      <c r="AB61" s="330">
        <f>SUM(M61:N61)</f>
        <v>1</v>
      </c>
      <c r="AC61" s="328">
        <v>1</v>
      </c>
      <c r="AD61" s="304">
        <f>+AC61/AB61</f>
        <v>1</v>
      </c>
      <c r="AE61" s="328"/>
      <c r="AF61" s="328"/>
      <c r="AG61" s="328" t="s">
        <v>1536</v>
      </c>
      <c r="AH61" s="328"/>
      <c r="AI61" s="329"/>
      <c r="AJ61" s="329"/>
      <c r="AK61" s="329"/>
      <c r="AL61" s="329"/>
      <c r="AM61" s="329"/>
      <c r="AN61" s="329"/>
      <c r="AO61" s="329"/>
      <c r="AP61" s="311"/>
      <c r="AQ61" s="311"/>
      <c r="AR61" s="311"/>
      <c r="AS61" s="311"/>
      <c r="AT61" s="311"/>
      <c r="AU61" s="311"/>
      <c r="AV61" s="311"/>
      <c r="AW61" s="312"/>
      <c r="AX61" s="312"/>
      <c r="AY61" s="312"/>
      <c r="AZ61" s="312"/>
      <c r="BA61" s="312"/>
      <c r="BB61" s="312"/>
      <c r="BC61" s="312"/>
      <c r="BD61" s="313"/>
      <c r="BE61" s="313"/>
      <c r="BF61" s="313"/>
      <c r="BG61" s="313"/>
      <c r="BH61" s="313"/>
      <c r="BI61" s="313"/>
      <c r="BJ61" s="313"/>
      <c r="BK61" s="314"/>
      <c r="BL61" s="314"/>
      <c r="BM61" s="314"/>
      <c r="BN61" s="314"/>
      <c r="BO61" s="314"/>
      <c r="BP61" s="314"/>
      <c r="BQ61" s="314"/>
    </row>
    <row r="62" spans="1:69" s="15" customFormat="1" ht="18.75" thickBot="1">
      <c r="A62" s="1035"/>
      <c r="B62" s="1014"/>
      <c r="C62" s="1035"/>
      <c r="D62" s="115" t="s">
        <v>1213</v>
      </c>
      <c r="E62" s="115" t="s">
        <v>1212</v>
      </c>
      <c r="F62" s="216">
        <v>11</v>
      </c>
      <c r="G62" s="115" t="s">
        <v>1183</v>
      </c>
      <c r="H62" s="115" t="s">
        <v>1208</v>
      </c>
      <c r="I62" s="241">
        <v>0.1</v>
      </c>
      <c r="J62" s="115"/>
      <c r="K62" s="213">
        <v>41671</v>
      </c>
      <c r="L62" s="213">
        <v>42004</v>
      </c>
      <c r="M62" s="211"/>
      <c r="N62" s="211">
        <v>1</v>
      </c>
      <c r="O62" s="211">
        <v>1</v>
      </c>
      <c r="P62" s="211">
        <v>1</v>
      </c>
      <c r="Q62" s="211">
        <v>1</v>
      </c>
      <c r="R62" s="211">
        <v>1</v>
      </c>
      <c r="S62" s="211">
        <v>1</v>
      </c>
      <c r="T62" s="211">
        <v>1</v>
      </c>
      <c r="U62" s="211">
        <v>1</v>
      </c>
      <c r="V62" s="211">
        <v>1</v>
      </c>
      <c r="W62" s="211">
        <v>1</v>
      </c>
      <c r="X62" s="211">
        <v>1</v>
      </c>
      <c r="Y62" s="211">
        <f t="shared" si="1"/>
        <v>11</v>
      </c>
      <c r="Z62" s="243"/>
      <c r="AA62" s="125"/>
      <c r="AB62" s="330">
        <f>SUM(M62:N62)</f>
        <v>1</v>
      </c>
      <c r="AC62" s="328">
        <v>1</v>
      </c>
      <c r="AD62" s="304">
        <f>+AC62/AB62</f>
        <v>1</v>
      </c>
      <c r="AE62" s="328"/>
      <c r="AF62" s="328"/>
      <c r="AG62" s="328" t="s">
        <v>1751</v>
      </c>
      <c r="AH62" s="328"/>
      <c r="AI62" s="329"/>
      <c r="AJ62" s="329"/>
      <c r="AK62" s="329"/>
      <c r="AL62" s="329"/>
      <c r="AM62" s="329"/>
      <c r="AN62" s="329"/>
      <c r="AO62" s="329"/>
      <c r="AP62" s="311"/>
      <c r="AQ62" s="311"/>
      <c r="AR62" s="311"/>
      <c r="AS62" s="311"/>
      <c r="AT62" s="311"/>
      <c r="AU62" s="311"/>
      <c r="AV62" s="311"/>
      <c r="AW62" s="312"/>
      <c r="AX62" s="312"/>
      <c r="AY62" s="312"/>
      <c r="AZ62" s="312"/>
      <c r="BA62" s="312"/>
      <c r="BB62" s="312"/>
      <c r="BC62" s="312"/>
      <c r="BD62" s="313"/>
      <c r="BE62" s="313"/>
      <c r="BF62" s="313"/>
      <c r="BG62" s="313"/>
      <c r="BH62" s="313"/>
      <c r="BI62" s="313"/>
      <c r="BJ62" s="313"/>
      <c r="BK62" s="314"/>
      <c r="BL62" s="314"/>
      <c r="BM62" s="314"/>
      <c r="BN62" s="314"/>
      <c r="BO62" s="314"/>
      <c r="BP62" s="314"/>
      <c r="BQ62" s="314"/>
    </row>
    <row r="63" spans="1:69" s="15" customFormat="1" ht="18.75" thickBot="1">
      <c r="A63" s="1035"/>
      <c r="B63" s="1014"/>
      <c r="C63" s="1035"/>
      <c r="D63" s="115" t="s">
        <v>1214</v>
      </c>
      <c r="E63" s="115" t="s">
        <v>1212</v>
      </c>
      <c r="F63" s="216">
        <v>4</v>
      </c>
      <c r="G63" s="115" t="s">
        <v>1215</v>
      </c>
      <c r="H63" s="115" t="s">
        <v>1216</v>
      </c>
      <c r="I63" s="241">
        <v>0.1</v>
      </c>
      <c r="J63" s="115"/>
      <c r="K63" s="213">
        <v>41699</v>
      </c>
      <c r="L63" s="213">
        <v>42004</v>
      </c>
      <c r="M63" s="211"/>
      <c r="N63" s="211"/>
      <c r="O63" s="211">
        <v>1</v>
      </c>
      <c r="P63" s="211"/>
      <c r="Q63" s="211"/>
      <c r="R63" s="211">
        <v>1</v>
      </c>
      <c r="S63" s="211"/>
      <c r="T63" s="211"/>
      <c r="U63" s="211">
        <v>1</v>
      </c>
      <c r="V63" s="211"/>
      <c r="W63" s="211"/>
      <c r="X63" s="211">
        <v>1</v>
      </c>
      <c r="Y63" s="211">
        <f t="shared" si="1"/>
        <v>4</v>
      </c>
      <c r="Z63" s="243"/>
      <c r="AA63" s="125"/>
      <c r="AB63" s="330"/>
      <c r="AC63" s="328"/>
      <c r="AD63" s="304"/>
      <c r="AE63" s="328"/>
      <c r="AF63" s="328"/>
      <c r="AG63" s="328"/>
      <c r="AH63" s="328"/>
      <c r="AI63" s="329"/>
      <c r="AJ63" s="329"/>
      <c r="AK63" s="329"/>
      <c r="AL63" s="329"/>
      <c r="AM63" s="329"/>
      <c r="AN63" s="329"/>
      <c r="AO63" s="329"/>
      <c r="AP63" s="311"/>
      <c r="AQ63" s="311"/>
      <c r="AR63" s="311"/>
      <c r="AS63" s="311"/>
      <c r="AT63" s="311"/>
      <c r="AU63" s="311"/>
      <c r="AV63" s="311"/>
      <c r="AW63" s="312"/>
      <c r="AX63" s="312"/>
      <c r="AY63" s="312"/>
      <c r="AZ63" s="312"/>
      <c r="BA63" s="312"/>
      <c r="BB63" s="312"/>
      <c r="BC63" s="312"/>
      <c r="BD63" s="313"/>
      <c r="BE63" s="313"/>
      <c r="BF63" s="313"/>
      <c r="BG63" s="313"/>
      <c r="BH63" s="313"/>
      <c r="BI63" s="313"/>
      <c r="BJ63" s="313"/>
      <c r="BK63" s="314"/>
      <c r="BL63" s="314"/>
      <c r="BM63" s="314"/>
      <c r="BN63" s="314"/>
      <c r="BO63" s="314"/>
      <c r="BP63" s="314"/>
      <c r="BQ63" s="314"/>
    </row>
    <row r="64" spans="1:69" s="15" customFormat="1" ht="18.75" thickBot="1">
      <c r="A64" s="1035"/>
      <c r="B64" s="1014"/>
      <c r="C64" s="1035"/>
      <c r="D64" s="115" t="s">
        <v>1217</v>
      </c>
      <c r="E64" s="115" t="s">
        <v>36</v>
      </c>
      <c r="F64" s="216">
        <v>1</v>
      </c>
      <c r="G64" s="115" t="s">
        <v>1218</v>
      </c>
      <c r="H64" s="115" t="s">
        <v>1208</v>
      </c>
      <c r="I64" s="241">
        <v>0.15</v>
      </c>
      <c r="J64" s="115"/>
      <c r="K64" s="213">
        <v>41671</v>
      </c>
      <c r="L64" s="213">
        <v>41698</v>
      </c>
      <c r="M64" s="211"/>
      <c r="N64" s="211">
        <v>1</v>
      </c>
      <c r="O64" s="211"/>
      <c r="P64" s="211"/>
      <c r="Q64" s="211"/>
      <c r="R64" s="211"/>
      <c r="S64" s="211"/>
      <c r="T64" s="211"/>
      <c r="U64" s="211"/>
      <c r="V64" s="211"/>
      <c r="W64" s="211"/>
      <c r="X64" s="211"/>
      <c r="Y64" s="211">
        <f t="shared" si="1"/>
        <v>1</v>
      </c>
      <c r="Z64" s="243"/>
      <c r="AA64" s="125"/>
      <c r="AB64" s="330">
        <f>SUM(M64:N64)</f>
        <v>1</v>
      </c>
      <c r="AC64" s="328">
        <v>1</v>
      </c>
      <c r="AD64" s="304">
        <f>+AC64/AB64</f>
        <v>1</v>
      </c>
      <c r="AE64" s="328"/>
      <c r="AF64" s="328"/>
      <c r="AG64" s="328" t="s">
        <v>1537</v>
      </c>
      <c r="AH64" s="328"/>
      <c r="AI64" s="329"/>
      <c r="AJ64" s="329"/>
      <c r="AK64" s="329"/>
      <c r="AL64" s="329"/>
      <c r="AM64" s="329"/>
      <c r="AN64" s="329"/>
      <c r="AO64" s="329"/>
      <c r="AP64" s="311"/>
      <c r="AQ64" s="311"/>
      <c r="AR64" s="311"/>
      <c r="AS64" s="311"/>
      <c r="AT64" s="311"/>
      <c r="AU64" s="311"/>
      <c r="AV64" s="311"/>
      <c r="AW64" s="312"/>
      <c r="AX64" s="312"/>
      <c r="AY64" s="312"/>
      <c r="AZ64" s="312"/>
      <c r="BA64" s="312"/>
      <c r="BB64" s="312"/>
      <c r="BC64" s="312"/>
      <c r="BD64" s="313"/>
      <c r="BE64" s="313"/>
      <c r="BF64" s="313"/>
      <c r="BG64" s="313"/>
      <c r="BH64" s="313"/>
      <c r="BI64" s="313"/>
      <c r="BJ64" s="313"/>
      <c r="BK64" s="314"/>
      <c r="BL64" s="314"/>
      <c r="BM64" s="314"/>
      <c r="BN64" s="314"/>
      <c r="BO64" s="314"/>
      <c r="BP64" s="314"/>
      <c r="BQ64" s="314"/>
    </row>
    <row r="65" spans="1:69" s="15" customFormat="1" ht="15" customHeight="1" thickBot="1">
      <c r="A65" s="1035"/>
      <c r="B65" s="1014"/>
      <c r="C65" s="1035"/>
      <c r="D65" s="115" t="s">
        <v>1752</v>
      </c>
      <c r="E65" s="115" t="s">
        <v>36</v>
      </c>
      <c r="F65" s="216">
        <v>1</v>
      </c>
      <c r="G65" s="115" t="s">
        <v>1218</v>
      </c>
      <c r="H65" s="115" t="s">
        <v>1208</v>
      </c>
      <c r="I65" s="241">
        <v>0.15</v>
      </c>
      <c r="J65" s="115"/>
      <c r="K65" s="213">
        <v>41671</v>
      </c>
      <c r="L65" s="213">
        <v>41698</v>
      </c>
      <c r="M65" s="211"/>
      <c r="N65" s="211">
        <v>1</v>
      </c>
      <c r="O65" s="211"/>
      <c r="P65" s="211"/>
      <c r="Q65" s="211"/>
      <c r="R65" s="211"/>
      <c r="S65" s="211"/>
      <c r="T65" s="211"/>
      <c r="U65" s="211"/>
      <c r="V65" s="211"/>
      <c r="W65" s="211"/>
      <c r="X65" s="211"/>
      <c r="Y65" s="211">
        <f t="shared" si="1"/>
        <v>1</v>
      </c>
      <c r="Z65" s="243"/>
      <c r="AA65" s="125"/>
      <c r="AB65" s="330">
        <f>SUM(M65:N65)</f>
        <v>1</v>
      </c>
      <c r="AC65" s="328">
        <v>1</v>
      </c>
      <c r="AD65" s="304">
        <f>+AC65/AB65</f>
        <v>1</v>
      </c>
      <c r="AE65" s="328"/>
      <c r="AF65" s="328"/>
      <c r="AG65" s="328" t="s">
        <v>1753</v>
      </c>
      <c r="AH65" s="328"/>
      <c r="AI65" s="329"/>
      <c r="AJ65" s="329"/>
      <c r="AK65" s="329"/>
      <c r="AL65" s="329"/>
      <c r="AM65" s="329"/>
      <c r="AN65" s="329"/>
      <c r="AO65" s="329"/>
      <c r="AP65" s="311"/>
      <c r="AQ65" s="311"/>
      <c r="AR65" s="311"/>
      <c r="AS65" s="311"/>
      <c r="AT65" s="311"/>
      <c r="AU65" s="311"/>
      <c r="AV65" s="311"/>
      <c r="AW65" s="312"/>
      <c r="AX65" s="312"/>
      <c r="AY65" s="312"/>
      <c r="AZ65" s="312"/>
      <c r="BA65" s="312"/>
      <c r="BB65" s="312"/>
      <c r="BC65" s="312"/>
      <c r="BD65" s="313"/>
      <c r="BE65" s="313"/>
      <c r="BF65" s="313"/>
      <c r="BG65" s="313"/>
      <c r="BH65" s="313"/>
      <c r="BI65" s="313"/>
      <c r="BJ65" s="313"/>
      <c r="BK65" s="314"/>
      <c r="BL65" s="314"/>
      <c r="BM65" s="314"/>
      <c r="BN65" s="314"/>
      <c r="BO65" s="314"/>
      <c r="BP65" s="314"/>
      <c r="BQ65" s="314"/>
    </row>
    <row r="66" spans="1:69" s="15" customFormat="1" ht="18.75" thickBot="1">
      <c r="A66" s="1035"/>
      <c r="B66" s="1014"/>
      <c r="C66" s="1035"/>
      <c r="D66" s="115" t="s">
        <v>1219</v>
      </c>
      <c r="E66" s="115" t="s">
        <v>1185</v>
      </c>
      <c r="F66" s="216">
        <v>1</v>
      </c>
      <c r="G66" s="115" t="s">
        <v>1220</v>
      </c>
      <c r="H66" s="115" t="s">
        <v>1208</v>
      </c>
      <c r="I66" s="241">
        <v>0.1</v>
      </c>
      <c r="J66" s="115"/>
      <c r="K66" s="213">
        <v>41883</v>
      </c>
      <c r="L66" s="213">
        <v>41881</v>
      </c>
      <c r="M66" s="211"/>
      <c r="N66" s="211"/>
      <c r="O66" s="211"/>
      <c r="P66" s="211"/>
      <c r="Q66" s="211"/>
      <c r="R66" s="211"/>
      <c r="S66" s="211"/>
      <c r="T66" s="211">
        <v>1</v>
      </c>
      <c r="U66" s="211"/>
      <c r="V66" s="211"/>
      <c r="W66" s="211"/>
      <c r="X66" s="211"/>
      <c r="Y66" s="211">
        <f t="shared" si="1"/>
        <v>1</v>
      </c>
      <c r="Z66" s="243"/>
      <c r="AA66" s="125"/>
      <c r="AB66" s="330"/>
      <c r="AC66" s="88"/>
      <c r="AD66" s="304"/>
      <c r="AE66" s="328"/>
      <c r="AF66" s="328"/>
      <c r="AG66" s="328"/>
      <c r="AH66" s="328"/>
      <c r="AI66" s="329"/>
      <c r="AJ66" s="329"/>
      <c r="AK66" s="329"/>
      <c r="AL66" s="329"/>
      <c r="AM66" s="329"/>
      <c r="AN66" s="329"/>
      <c r="AO66" s="329"/>
      <c r="AP66" s="311"/>
      <c r="AQ66" s="311"/>
      <c r="AR66" s="311"/>
      <c r="AS66" s="311"/>
      <c r="AT66" s="311"/>
      <c r="AU66" s="311"/>
      <c r="AV66" s="311"/>
      <c r="AW66" s="312"/>
      <c r="AX66" s="312"/>
      <c r="AY66" s="312"/>
      <c r="AZ66" s="312"/>
      <c r="BA66" s="312"/>
      <c r="BB66" s="312"/>
      <c r="BC66" s="312"/>
      <c r="BD66" s="313"/>
      <c r="BE66" s="313"/>
      <c r="BF66" s="313"/>
      <c r="BG66" s="313"/>
      <c r="BH66" s="313"/>
      <c r="BI66" s="313"/>
      <c r="BJ66" s="313"/>
      <c r="BK66" s="314"/>
      <c r="BL66" s="314"/>
      <c r="BM66" s="314"/>
      <c r="BN66" s="314"/>
      <c r="BO66" s="314"/>
      <c r="BP66" s="314"/>
      <c r="BQ66" s="314"/>
    </row>
    <row r="67" spans="1:69" s="38" customFormat="1" ht="9.75" thickBot="1">
      <c r="A67" s="1003" t="s">
        <v>478</v>
      </c>
      <c r="B67" s="1003"/>
      <c r="C67" s="1003"/>
      <c r="D67" s="1003"/>
      <c r="E67" s="1003"/>
      <c r="F67" s="1003"/>
      <c r="G67" s="1003"/>
      <c r="H67" s="1003"/>
      <c r="I67" s="160"/>
      <c r="J67" s="161"/>
      <c r="K67" s="141"/>
      <c r="L67" s="141"/>
      <c r="M67" s="149"/>
      <c r="N67" s="149"/>
      <c r="O67" s="149"/>
      <c r="P67" s="149"/>
      <c r="Q67" s="149"/>
      <c r="R67" s="149"/>
      <c r="S67" s="149"/>
      <c r="T67" s="149"/>
      <c r="U67" s="149"/>
      <c r="V67" s="149"/>
      <c r="W67" s="149"/>
      <c r="X67" s="149"/>
      <c r="Y67" s="149"/>
      <c r="Z67" s="162"/>
      <c r="AA67" s="141"/>
      <c r="AB67" s="323"/>
      <c r="AC67" s="323"/>
      <c r="AD67" s="306"/>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row>
    <row r="68" spans="1:69" s="38" customFormat="1" ht="9.75" thickBot="1">
      <c r="A68" s="1071" t="s">
        <v>334</v>
      </c>
      <c r="B68" s="1071"/>
      <c r="C68" s="1071"/>
      <c r="D68" s="1071"/>
      <c r="E68" s="1071"/>
      <c r="F68" s="1071"/>
      <c r="G68" s="253"/>
      <c r="H68" s="142"/>
      <c r="I68" s="187"/>
      <c r="J68" s="142"/>
      <c r="K68" s="142"/>
      <c r="L68" s="142"/>
      <c r="M68" s="188"/>
      <c r="N68" s="188"/>
      <c r="O68" s="188"/>
      <c r="P68" s="188"/>
      <c r="Q68" s="188"/>
      <c r="R68" s="188"/>
      <c r="S68" s="188"/>
      <c r="T68" s="188"/>
      <c r="U68" s="188"/>
      <c r="V68" s="188"/>
      <c r="W68" s="188"/>
      <c r="X68" s="188"/>
      <c r="Y68" s="188"/>
      <c r="Z68" s="189"/>
      <c r="AA68" s="142"/>
      <c r="AB68" s="142"/>
      <c r="AC68" s="142"/>
      <c r="AD68" s="307"/>
      <c r="AE68" s="280"/>
      <c r="AF68" s="280"/>
      <c r="AG68" s="142"/>
      <c r="AH68" s="142"/>
      <c r="AI68" s="142"/>
      <c r="AJ68" s="142"/>
      <c r="AK68" s="142"/>
      <c r="AL68" s="280"/>
      <c r="AM68" s="280"/>
      <c r="AN68" s="142"/>
      <c r="AO68" s="142"/>
      <c r="AP68" s="142"/>
      <c r="AQ68" s="142"/>
      <c r="AR68" s="142"/>
      <c r="AS68" s="280"/>
      <c r="AT68" s="280"/>
      <c r="AU68" s="142"/>
      <c r="AV68" s="142"/>
      <c r="AW68" s="142"/>
      <c r="AX68" s="142"/>
      <c r="AY68" s="142"/>
      <c r="AZ68" s="280"/>
      <c r="BA68" s="280"/>
      <c r="BB68" s="142"/>
      <c r="BC68" s="142"/>
      <c r="BD68" s="142"/>
      <c r="BE68" s="142"/>
      <c r="BF68" s="142"/>
      <c r="BG68" s="280"/>
      <c r="BH68" s="280"/>
      <c r="BI68" s="142"/>
      <c r="BJ68" s="142"/>
      <c r="BK68" s="142"/>
      <c r="BL68" s="142"/>
      <c r="BM68" s="142"/>
      <c r="BN68" s="280"/>
      <c r="BO68" s="280"/>
      <c r="BP68" s="142"/>
      <c r="BQ68" s="142"/>
    </row>
    <row r="69" spans="1:69" s="71" customFormat="1" ht="9.75" thickBot="1">
      <c r="A69" s="32"/>
      <c r="B69" s="32"/>
      <c r="C69" s="32"/>
      <c r="D69" s="32"/>
      <c r="E69" s="32"/>
      <c r="F69" s="284"/>
      <c r="G69" s="32"/>
      <c r="H69" s="32"/>
      <c r="I69" s="31"/>
      <c r="J69" s="32"/>
      <c r="K69" s="32"/>
      <c r="L69" s="32"/>
      <c r="M69" s="33"/>
      <c r="N69" s="33"/>
      <c r="O69" s="33"/>
      <c r="P69" s="33"/>
      <c r="Q69" s="33"/>
      <c r="R69" s="33"/>
      <c r="S69" s="33"/>
      <c r="T69" s="33"/>
      <c r="U69" s="33"/>
      <c r="V69" s="33"/>
      <c r="W69" s="33"/>
      <c r="X69" s="33"/>
      <c r="Y69" s="33"/>
      <c r="Z69" s="73"/>
      <c r="AA69" s="32"/>
      <c r="AB69" s="32"/>
      <c r="AC69" s="32"/>
      <c r="AD69" s="333"/>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row>
    <row r="70" spans="1:69" s="269" customFormat="1" ht="21" customHeight="1" thickBot="1">
      <c r="A70" s="1040" t="s">
        <v>306</v>
      </c>
      <c r="B70" s="1041"/>
      <c r="C70" s="1042"/>
      <c r="D70" s="983" t="s">
        <v>307</v>
      </c>
      <c r="E70" s="984"/>
      <c r="F70" s="984"/>
      <c r="G70" s="984"/>
      <c r="H70" s="984"/>
      <c r="I70" s="984"/>
      <c r="J70" s="984"/>
      <c r="K70" s="984"/>
      <c r="L70" s="984"/>
      <c r="M70" s="984"/>
      <c r="N70" s="984"/>
      <c r="O70" s="984"/>
      <c r="P70" s="984"/>
      <c r="Q70" s="984"/>
      <c r="R70" s="984"/>
      <c r="S70" s="984"/>
      <c r="T70" s="984"/>
      <c r="U70" s="984"/>
      <c r="V70" s="984"/>
      <c r="W70" s="984"/>
      <c r="X70" s="984"/>
      <c r="Y70" s="984"/>
      <c r="Z70" s="984"/>
      <c r="AA70" s="985"/>
      <c r="AB70" s="983" t="s">
        <v>307</v>
      </c>
      <c r="AC70" s="984"/>
      <c r="AD70" s="984"/>
      <c r="AE70" s="984"/>
      <c r="AF70" s="984"/>
      <c r="AG70" s="984"/>
      <c r="AH70" s="984"/>
      <c r="AI70" s="983" t="s">
        <v>307</v>
      </c>
      <c r="AJ70" s="984"/>
      <c r="AK70" s="984"/>
      <c r="AL70" s="984"/>
      <c r="AM70" s="984"/>
      <c r="AN70" s="984"/>
      <c r="AO70" s="984"/>
      <c r="AP70" s="983" t="s">
        <v>307</v>
      </c>
      <c r="AQ70" s="984"/>
      <c r="AR70" s="984"/>
      <c r="AS70" s="984"/>
      <c r="AT70" s="984"/>
      <c r="AU70" s="984"/>
      <c r="AV70" s="984"/>
      <c r="AW70" s="983" t="s">
        <v>307</v>
      </c>
      <c r="AX70" s="984"/>
      <c r="AY70" s="984"/>
      <c r="AZ70" s="984"/>
      <c r="BA70" s="984"/>
      <c r="BB70" s="984"/>
      <c r="BC70" s="984"/>
      <c r="BD70" s="983" t="s">
        <v>307</v>
      </c>
      <c r="BE70" s="984"/>
      <c r="BF70" s="984"/>
      <c r="BG70" s="984"/>
      <c r="BH70" s="984"/>
      <c r="BI70" s="984"/>
      <c r="BJ70" s="984"/>
      <c r="BK70" s="983" t="s">
        <v>307</v>
      </c>
      <c r="BL70" s="984"/>
      <c r="BM70" s="984"/>
      <c r="BN70" s="984"/>
      <c r="BO70" s="984"/>
      <c r="BP70" s="984"/>
      <c r="BQ70" s="984"/>
    </row>
    <row r="71" spans="1:26" ht="15.75" thickBot="1">
      <c r="A71" s="5"/>
      <c r="K71" s="9"/>
      <c r="L71" s="9"/>
      <c r="M71" s="9"/>
      <c r="N71" s="9"/>
      <c r="O71" s="9"/>
      <c r="P71" s="9"/>
      <c r="Q71" s="9"/>
      <c r="R71" s="9"/>
      <c r="S71" s="9"/>
      <c r="T71" s="9"/>
      <c r="U71" s="9"/>
      <c r="V71" s="9"/>
      <c r="W71" s="9"/>
      <c r="X71" s="9"/>
      <c r="Y71" s="9"/>
      <c r="Z71" s="9"/>
    </row>
    <row r="72" spans="1:69" s="4" customFormat="1" ht="34.5" customHeight="1" thickBot="1">
      <c r="A72" s="86" t="s">
        <v>2</v>
      </c>
      <c r="B72" s="86" t="s">
        <v>410</v>
      </c>
      <c r="C72" s="86" t="s">
        <v>182</v>
      </c>
      <c r="D72" s="86" t="s">
        <v>183</v>
      </c>
      <c r="E72" s="86" t="s">
        <v>8</v>
      </c>
      <c r="F72" s="135" t="s">
        <v>9</v>
      </c>
      <c r="G72" s="86" t="s">
        <v>10</v>
      </c>
      <c r="H72" s="86" t="s">
        <v>11</v>
      </c>
      <c r="I72" s="136" t="s">
        <v>12</v>
      </c>
      <c r="J72" s="86" t="s">
        <v>185</v>
      </c>
      <c r="K72" s="86" t="s">
        <v>217</v>
      </c>
      <c r="L72" s="86" t="s">
        <v>13</v>
      </c>
      <c r="M72" s="86" t="s">
        <v>169</v>
      </c>
      <c r="N72" s="86" t="s">
        <v>170</v>
      </c>
      <c r="O72" s="86" t="s">
        <v>171</v>
      </c>
      <c r="P72" s="86" t="s">
        <v>172</v>
      </c>
      <c r="Q72" s="86" t="s">
        <v>173</v>
      </c>
      <c r="R72" s="86" t="s">
        <v>174</v>
      </c>
      <c r="S72" s="86" t="s">
        <v>180</v>
      </c>
      <c r="T72" s="86" t="s">
        <v>175</v>
      </c>
      <c r="U72" s="86" t="s">
        <v>176</v>
      </c>
      <c r="V72" s="86" t="s">
        <v>177</v>
      </c>
      <c r="W72" s="86" t="s">
        <v>178</v>
      </c>
      <c r="X72" s="86" t="s">
        <v>179</v>
      </c>
      <c r="Y72" s="86" t="s">
        <v>218</v>
      </c>
      <c r="Z72" s="86" t="s">
        <v>14</v>
      </c>
      <c r="AA72" s="86" t="s">
        <v>15</v>
      </c>
      <c r="AB72" s="88" t="s">
        <v>1309</v>
      </c>
      <c r="AC72" s="88" t="s">
        <v>1310</v>
      </c>
      <c r="AD72" s="304" t="s">
        <v>481</v>
      </c>
      <c r="AE72" s="88" t="s">
        <v>1405</v>
      </c>
      <c r="AF72" s="88" t="s">
        <v>1406</v>
      </c>
      <c r="AG72" s="88" t="s">
        <v>482</v>
      </c>
      <c r="AH72" s="88" t="s">
        <v>483</v>
      </c>
      <c r="AI72" s="89" t="s">
        <v>1312</v>
      </c>
      <c r="AJ72" s="89" t="s">
        <v>1313</v>
      </c>
      <c r="AK72" s="89" t="s">
        <v>481</v>
      </c>
      <c r="AL72" s="89" t="s">
        <v>1405</v>
      </c>
      <c r="AM72" s="89" t="s">
        <v>1406</v>
      </c>
      <c r="AN72" s="89" t="s">
        <v>482</v>
      </c>
      <c r="AO72" s="89" t="s">
        <v>483</v>
      </c>
      <c r="AP72" s="90" t="s">
        <v>1314</v>
      </c>
      <c r="AQ72" s="90" t="s">
        <v>1315</v>
      </c>
      <c r="AR72" s="90" t="s">
        <v>481</v>
      </c>
      <c r="AS72" s="90" t="s">
        <v>1405</v>
      </c>
      <c r="AT72" s="90" t="s">
        <v>1406</v>
      </c>
      <c r="AU72" s="90" t="s">
        <v>482</v>
      </c>
      <c r="AV72" s="90" t="s">
        <v>483</v>
      </c>
      <c r="AW72" s="91" t="s">
        <v>1316</v>
      </c>
      <c r="AX72" s="91" t="s">
        <v>1317</v>
      </c>
      <c r="AY72" s="91" t="s">
        <v>481</v>
      </c>
      <c r="AZ72" s="91" t="s">
        <v>1405</v>
      </c>
      <c r="BA72" s="91" t="s">
        <v>1406</v>
      </c>
      <c r="BB72" s="91" t="s">
        <v>482</v>
      </c>
      <c r="BC72" s="91" t="s">
        <v>483</v>
      </c>
      <c r="BD72" s="92" t="s">
        <v>1319</v>
      </c>
      <c r="BE72" s="92" t="s">
        <v>1318</v>
      </c>
      <c r="BF72" s="92" t="s">
        <v>481</v>
      </c>
      <c r="BG72" s="92" t="s">
        <v>1405</v>
      </c>
      <c r="BH72" s="92" t="s">
        <v>1406</v>
      </c>
      <c r="BI72" s="92" t="s">
        <v>482</v>
      </c>
      <c r="BJ72" s="92" t="s">
        <v>483</v>
      </c>
      <c r="BK72" s="93" t="s">
        <v>1307</v>
      </c>
      <c r="BL72" s="93" t="s">
        <v>1308</v>
      </c>
      <c r="BM72" s="93" t="s">
        <v>481</v>
      </c>
      <c r="BN72" s="93" t="s">
        <v>1405</v>
      </c>
      <c r="BO72" s="93" t="s">
        <v>1406</v>
      </c>
      <c r="BP72" s="93" t="s">
        <v>482</v>
      </c>
      <c r="BQ72" s="93" t="s">
        <v>483</v>
      </c>
    </row>
    <row r="73" spans="1:69" s="38" customFormat="1" ht="19.5" customHeight="1" thickBot="1">
      <c r="A73" s="1014">
        <v>2</v>
      </c>
      <c r="B73" s="1014" t="s">
        <v>403</v>
      </c>
      <c r="C73" s="1015" t="s">
        <v>1294</v>
      </c>
      <c r="D73" s="108" t="s">
        <v>1295</v>
      </c>
      <c r="E73" s="94" t="s">
        <v>127</v>
      </c>
      <c r="F73" s="285">
        <v>4</v>
      </c>
      <c r="G73" s="251" t="s">
        <v>405</v>
      </c>
      <c r="H73" s="94" t="s">
        <v>1127</v>
      </c>
      <c r="I73" s="118"/>
      <c r="J73" s="94" t="s">
        <v>406</v>
      </c>
      <c r="K73" s="114">
        <v>41640</v>
      </c>
      <c r="L73" s="114">
        <v>42004</v>
      </c>
      <c r="M73" s="115"/>
      <c r="N73" s="115"/>
      <c r="O73" s="115">
        <v>1</v>
      </c>
      <c r="P73" s="115"/>
      <c r="Q73" s="115"/>
      <c r="R73" s="115">
        <v>1</v>
      </c>
      <c r="S73" s="115"/>
      <c r="T73" s="115"/>
      <c r="U73" s="115">
        <v>1</v>
      </c>
      <c r="V73" s="115"/>
      <c r="W73" s="115"/>
      <c r="X73" s="115">
        <v>1</v>
      </c>
      <c r="Y73" s="116">
        <f>SUM(M73:X73)</f>
        <v>4</v>
      </c>
      <c r="Z73" s="117">
        <v>0</v>
      </c>
      <c r="AA73" s="117"/>
      <c r="AB73" s="330"/>
      <c r="AC73" s="332"/>
      <c r="AD73" s="304"/>
      <c r="AE73" s="328"/>
      <c r="AF73" s="328"/>
      <c r="AG73" s="328"/>
      <c r="AH73" s="328"/>
      <c r="AI73" s="310"/>
      <c r="AJ73" s="310"/>
      <c r="AK73" s="310"/>
      <c r="AL73" s="310"/>
      <c r="AM73" s="310"/>
      <c r="AN73" s="310"/>
      <c r="AO73" s="310"/>
      <c r="AP73" s="311"/>
      <c r="AQ73" s="311"/>
      <c r="AR73" s="311"/>
      <c r="AS73" s="311"/>
      <c r="AT73" s="311"/>
      <c r="AU73" s="311"/>
      <c r="AV73" s="311"/>
      <c r="AW73" s="312"/>
      <c r="AX73" s="312"/>
      <c r="AY73" s="312"/>
      <c r="AZ73" s="312"/>
      <c r="BA73" s="312"/>
      <c r="BB73" s="312"/>
      <c r="BC73" s="312"/>
      <c r="BD73" s="313"/>
      <c r="BE73" s="313"/>
      <c r="BF73" s="313"/>
      <c r="BG73" s="313"/>
      <c r="BH73" s="313"/>
      <c r="BI73" s="313"/>
      <c r="BJ73" s="313"/>
      <c r="BK73" s="314"/>
      <c r="BL73" s="314"/>
      <c r="BM73" s="314"/>
      <c r="BN73" s="314"/>
      <c r="BO73" s="314"/>
      <c r="BP73" s="314"/>
      <c r="BQ73" s="314"/>
    </row>
    <row r="74" spans="1:69" s="38" customFormat="1" ht="18.75" thickBot="1">
      <c r="A74" s="1014"/>
      <c r="B74" s="1014"/>
      <c r="C74" s="1015"/>
      <c r="D74" s="108" t="s">
        <v>1296</v>
      </c>
      <c r="E74" s="94" t="s">
        <v>1277</v>
      </c>
      <c r="F74" s="285">
        <v>4</v>
      </c>
      <c r="G74" s="251" t="s">
        <v>1297</v>
      </c>
      <c r="H74" s="251" t="s">
        <v>1127</v>
      </c>
      <c r="I74" s="118"/>
      <c r="J74" s="94" t="s">
        <v>312</v>
      </c>
      <c r="K74" s="114">
        <v>41640</v>
      </c>
      <c r="L74" s="114">
        <v>42004</v>
      </c>
      <c r="M74" s="115"/>
      <c r="N74" s="115"/>
      <c r="O74" s="115">
        <v>1</v>
      </c>
      <c r="P74" s="115"/>
      <c r="Q74" s="115"/>
      <c r="R74" s="115">
        <v>1</v>
      </c>
      <c r="S74" s="115"/>
      <c r="T74" s="115"/>
      <c r="U74" s="115">
        <v>1</v>
      </c>
      <c r="V74" s="115"/>
      <c r="W74" s="115"/>
      <c r="X74" s="115">
        <v>1</v>
      </c>
      <c r="Y74" s="116">
        <f>SUM(M74:X74)</f>
        <v>4</v>
      </c>
      <c r="Z74" s="117">
        <v>0</v>
      </c>
      <c r="AA74" s="117"/>
      <c r="AB74" s="330"/>
      <c r="AC74" s="332"/>
      <c r="AD74" s="304"/>
      <c r="AE74" s="328"/>
      <c r="AF74" s="328"/>
      <c r="AG74" s="328"/>
      <c r="AH74" s="328"/>
      <c r="AI74" s="310"/>
      <c r="AJ74" s="310"/>
      <c r="AK74" s="310"/>
      <c r="AL74" s="310"/>
      <c r="AM74" s="310"/>
      <c r="AN74" s="310"/>
      <c r="AO74" s="310"/>
      <c r="AP74" s="311"/>
      <c r="AQ74" s="311"/>
      <c r="AR74" s="311"/>
      <c r="AS74" s="311"/>
      <c r="AT74" s="311"/>
      <c r="AU74" s="311"/>
      <c r="AV74" s="311"/>
      <c r="AW74" s="312"/>
      <c r="AX74" s="312"/>
      <c r="AY74" s="312"/>
      <c r="AZ74" s="312"/>
      <c r="BA74" s="312"/>
      <c r="BB74" s="312"/>
      <c r="BC74" s="312"/>
      <c r="BD74" s="313"/>
      <c r="BE74" s="313"/>
      <c r="BF74" s="313"/>
      <c r="BG74" s="313"/>
      <c r="BH74" s="313"/>
      <c r="BI74" s="313"/>
      <c r="BJ74" s="313"/>
      <c r="BK74" s="314"/>
      <c r="BL74" s="314"/>
      <c r="BM74" s="314"/>
      <c r="BN74" s="314"/>
      <c r="BO74" s="314"/>
      <c r="BP74" s="314"/>
      <c r="BQ74" s="314"/>
    </row>
    <row r="75" spans="1:69" s="38" customFormat="1" ht="18.75" thickBot="1">
      <c r="A75" s="1014"/>
      <c r="B75" s="1014"/>
      <c r="C75" s="125" t="s">
        <v>1298</v>
      </c>
      <c r="D75" s="108" t="s">
        <v>1299</v>
      </c>
      <c r="E75" s="94" t="s">
        <v>1277</v>
      </c>
      <c r="F75" s="285">
        <v>4</v>
      </c>
      <c r="G75" s="251" t="s">
        <v>1297</v>
      </c>
      <c r="H75" s="251" t="s">
        <v>1127</v>
      </c>
      <c r="I75" s="118"/>
      <c r="J75" s="94" t="s">
        <v>312</v>
      </c>
      <c r="K75" s="114">
        <v>41640</v>
      </c>
      <c r="L75" s="114">
        <v>42004</v>
      </c>
      <c r="M75" s="115"/>
      <c r="N75" s="115"/>
      <c r="O75" s="115">
        <v>1</v>
      </c>
      <c r="P75" s="115"/>
      <c r="Q75" s="115"/>
      <c r="R75" s="115">
        <v>1</v>
      </c>
      <c r="S75" s="115"/>
      <c r="T75" s="115"/>
      <c r="U75" s="115">
        <v>1</v>
      </c>
      <c r="V75" s="115"/>
      <c r="W75" s="115"/>
      <c r="X75" s="115">
        <v>1</v>
      </c>
      <c r="Y75" s="116">
        <f>SUM(M75:X75)</f>
        <v>4</v>
      </c>
      <c r="Z75" s="117"/>
      <c r="AA75" s="117"/>
      <c r="AB75" s="330"/>
      <c r="AC75" s="331"/>
      <c r="AD75" s="304"/>
      <c r="AE75" s="328"/>
      <c r="AF75" s="328"/>
      <c r="AG75" s="328"/>
      <c r="AH75" s="328"/>
      <c r="AI75" s="310"/>
      <c r="AJ75" s="310"/>
      <c r="AK75" s="310"/>
      <c r="AL75" s="310"/>
      <c r="AM75" s="310"/>
      <c r="AN75" s="310"/>
      <c r="AO75" s="310"/>
      <c r="AP75" s="311"/>
      <c r="AQ75" s="311"/>
      <c r="AR75" s="311"/>
      <c r="AS75" s="311"/>
      <c r="AT75" s="311"/>
      <c r="AU75" s="311"/>
      <c r="AV75" s="311"/>
      <c r="AW75" s="312"/>
      <c r="AX75" s="312"/>
      <c r="AY75" s="312"/>
      <c r="AZ75" s="312"/>
      <c r="BA75" s="312"/>
      <c r="BB75" s="312"/>
      <c r="BC75" s="312"/>
      <c r="BD75" s="313"/>
      <c r="BE75" s="313"/>
      <c r="BF75" s="313"/>
      <c r="BG75" s="313"/>
      <c r="BH75" s="313"/>
      <c r="BI75" s="313"/>
      <c r="BJ75" s="313"/>
      <c r="BK75" s="314"/>
      <c r="BL75" s="314"/>
      <c r="BM75" s="314"/>
      <c r="BN75" s="314"/>
      <c r="BO75" s="314"/>
      <c r="BP75" s="314"/>
      <c r="BQ75" s="314"/>
    </row>
    <row r="76" spans="1:69" s="7" customFormat="1" ht="15" customHeight="1" thickBot="1">
      <c r="A76" s="1003" t="s">
        <v>478</v>
      </c>
      <c r="B76" s="1003"/>
      <c r="C76" s="1003"/>
      <c r="D76" s="1003"/>
      <c r="E76" s="1003"/>
      <c r="F76" s="1003"/>
      <c r="G76" s="1003"/>
      <c r="H76" s="1003"/>
      <c r="I76" s="160"/>
      <c r="J76" s="161"/>
      <c r="K76" s="141"/>
      <c r="L76" s="141"/>
      <c r="M76" s="149"/>
      <c r="N76" s="149"/>
      <c r="O76" s="149"/>
      <c r="P76" s="149"/>
      <c r="Q76" s="149"/>
      <c r="R76" s="149"/>
      <c r="S76" s="149"/>
      <c r="T76" s="149"/>
      <c r="U76" s="149"/>
      <c r="V76" s="149"/>
      <c r="W76" s="149"/>
      <c r="X76" s="149"/>
      <c r="Y76" s="149"/>
      <c r="Z76" s="162"/>
      <c r="AA76" s="141"/>
      <c r="AB76" s="162"/>
      <c r="AC76" s="141"/>
      <c r="AD76" s="161"/>
      <c r="AE76" s="162"/>
      <c r="AF76" s="162"/>
      <c r="AG76" s="141"/>
      <c r="AH76" s="162"/>
      <c r="AI76" s="141"/>
      <c r="AJ76" s="162"/>
      <c r="AK76" s="141"/>
      <c r="AL76" s="279"/>
      <c r="AM76" s="279"/>
      <c r="AN76" s="162"/>
      <c r="AO76" s="141"/>
      <c r="AP76" s="162"/>
      <c r="AQ76" s="141"/>
      <c r="AR76" s="162"/>
      <c r="AS76" s="162"/>
      <c r="AT76" s="162"/>
      <c r="AU76" s="141"/>
      <c r="AV76" s="162"/>
      <c r="AW76" s="141"/>
      <c r="AX76" s="162"/>
      <c r="AY76" s="141"/>
      <c r="AZ76" s="279"/>
      <c r="BA76" s="279"/>
      <c r="BB76" s="162"/>
      <c r="BC76" s="141"/>
      <c r="BD76" s="162"/>
      <c r="BE76" s="141"/>
      <c r="BF76" s="162"/>
      <c r="BG76" s="162"/>
      <c r="BH76" s="162"/>
      <c r="BI76" s="141"/>
      <c r="BJ76" s="162"/>
      <c r="BK76" s="141"/>
      <c r="BL76" s="162"/>
      <c r="BM76" s="141"/>
      <c r="BN76" s="279"/>
      <c r="BO76" s="279"/>
      <c r="BP76" s="141"/>
      <c r="BQ76" s="141"/>
    </row>
    <row r="77" spans="1:69" s="38" customFormat="1" ht="9.75" thickBot="1">
      <c r="A77" s="1071" t="s">
        <v>334</v>
      </c>
      <c r="B77" s="1071"/>
      <c r="C77" s="1071"/>
      <c r="D77" s="1071"/>
      <c r="E77" s="1071"/>
      <c r="F77" s="1071"/>
      <c r="G77" s="253"/>
      <c r="H77" s="142"/>
      <c r="I77" s="187"/>
      <c r="J77" s="142"/>
      <c r="K77" s="142"/>
      <c r="L77" s="142"/>
      <c r="M77" s="188"/>
      <c r="N77" s="188"/>
      <c r="O77" s="188"/>
      <c r="P77" s="188"/>
      <c r="Q77" s="188"/>
      <c r="R77" s="188"/>
      <c r="S77" s="188"/>
      <c r="T77" s="188"/>
      <c r="U77" s="188"/>
      <c r="V77" s="188"/>
      <c r="W77" s="188"/>
      <c r="X77" s="188"/>
      <c r="Y77" s="188"/>
      <c r="Z77" s="189"/>
      <c r="AA77" s="142"/>
      <c r="AB77" s="142"/>
      <c r="AC77" s="142"/>
      <c r="AD77" s="307"/>
      <c r="AE77" s="280"/>
      <c r="AF77" s="280"/>
      <c r="AG77" s="142"/>
      <c r="AH77" s="142"/>
      <c r="AI77" s="142"/>
      <c r="AJ77" s="142"/>
      <c r="AK77" s="142"/>
      <c r="AL77" s="280"/>
      <c r="AM77" s="280"/>
      <c r="AN77" s="142"/>
      <c r="AO77" s="142"/>
      <c r="AP77" s="142"/>
      <c r="AQ77" s="142"/>
      <c r="AR77" s="142"/>
      <c r="AS77" s="280"/>
      <c r="AT77" s="280"/>
      <c r="AU77" s="142"/>
      <c r="AV77" s="142"/>
      <c r="AW77" s="142"/>
      <c r="AX77" s="142"/>
      <c r="AY77" s="142"/>
      <c r="AZ77" s="280"/>
      <c r="BA77" s="280"/>
      <c r="BB77" s="142"/>
      <c r="BC77" s="142"/>
      <c r="BD77" s="142"/>
      <c r="BE77" s="142"/>
      <c r="BF77" s="142"/>
      <c r="BG77" s="280"/>
      <c r="BH77" s="280"/>
      <c r="BI77" s="142"/>
      <c r="BJ77" s="142"/>
      <c r="BK77" s="142"/>
      <c r="BL77" s="142"/>
      <c r="BM77" s="142"/>
      <c r="BN77" s="280"/>
      <c r="BO77" s="280"/>
      <c r="BP77" s="142"/>
      <c r="BQ77" s="142"/>
    </row>
    <row r="78" spans="1:69" s="45" customFormat="1" ht="13.5" thickBot="1">
      <c r="A78" s="1013" t="s">
        <v>1326</v>
      </c>
      <c r="B78" s="1013"/>
      <c r="C78" s="1013"/>
      <c r="D78" s="1013"/>
      <c r="E78" s="1013"/>
      <c r="F78" s="1013"/>
      <c r="G78" s="1013"/>
      <c r="H78" s="132"/>
      <c r="I78" s="132"/>
      <c r="J78" s="132"/>
      <c r="K78" s="132"/>
      <c r="L78" s="132"/>
      <c r="M78" s="132"/>
      <c r="N78" s="132"/>
      <c r="O78" s="132"/>
      <c r="P78" s="132"/>
      <c r="Q78" s="132"/>
      <c r="R78" s="132"/>
      <c r="S78" s="132"/>
      <c r="T78" s="132"/>
      <c r="U78" s="132"/>
      <c r="V78" s="132"/>
      <c r="W78" s="132"/>
      <c r="X78" s="133"/>
      <c r="Y78" s="134"/>
      <c r="Z78" s="132"/>
      <c r="AA78" s="132"/>
      <c r="AB78" s="132"/>
      <c r="AC78" s="132"/>
      <c r="AD78" s="308"/>
      <c r="AE78" s="278"/>
      <c r="AF78" s="278"/>
      <c r="AG78" s="132"/>
      <c r="AH78" s="132"/>
      <c r="AI78" s="132"/>
      <c r="AJ78" s="132"/>
      <c r="AK78" s="132"/>
      <c r="AL78" s="278"/>
      <c r="AM78" s="278"/>
      <c r="AN78" s="132"/>
      <c r="AO78" s="132"/>
      <c r="AP78" s="132"/>
      <c r="AQ78" s="132"/>
      <c r="AR78" s="132"/>
      <c r="AS78" s="278"/>
      <c r="AT78" s="278"/>
      <c r="AU78" s="132"/>
      <c r="AV78" s="132"/>
      <c r="AW78" s="132"/>
      <c r="AX78" s="132"/>
      <c r="AY78" s="132"/>
      <c r="AZ78" s="278"/>
      <c r="BA78" s="278"/>
      <c r="BB78" s="132"/>
      <c r="BC78" s="132"/>
      <c r="BD78" s="132"/>
      <c r="BE78" s="132"/>
      <c r="BF78" s="132"/>
      <c r="BG78" s="278"/>
      <c r="BH78" s="278"/>
      <c r="BI78" s="132"/>
      <c r="BJ78" s="132"/>
      <c r="BK78" s="132"/>
      <c r="BL78" s="132"/>
      <c r="BM78" s="132"/>
      <c r="BN78" s="278"/>
      <c r="BO78" s="278"/>
      <c r="BP78" s="132"/>
      <c r="BQ78" s="132"/>
    </row>
  </sheetData>
  <sheetProtection/>
  <mergeCells count="90">
    <mergeCell ref="A76:F76"/>
    <mergeCell ref="G76:H76"/>
    <mergeCell ref="A77:F77"/>
    <mergeCell ref="AB70:AH70"/>
    <mergeCell ref="AI70:AO70"/>
    <mergeCell ref="AP70:AV70"/>
    <mergeCell ref="AW70:BC70"/>
    <mergeCell ref="BD70:BJ70"/>
    <mergeCell ref="BK70:BQ70"/>
    <mergeCell ref="A73:A75"/>
    <mergeCell ref="B73:B75"/>
    <mergeCell ref="C73:C74"/>
    <mergeCell ref="BK7:BQ7"/>
    <mergeCell ref="AB9:AH9"/>
    <mergeCell ref="AI9:AO9"/>
    <mergeCell ref="AP9:AV9"/>
    <mergeCell ref="AW9:BC9"/>
    <mergeCell ref="BD9:BJ9"/>
    <mergeCell ref="BK9:BQ9"/>
    <mergeCell ref="AP7:AV7"/>
    <mergeCell ref="AW7:BC7"/>
    <mergeCell ref="BD7:BJ7"/>
    <mergeCell ref="AP1:AV2"/>
    <mergeCell ref="AW1:BC2"/>
    <mergeCell ref="BD1:BJ2"/>
    <mergeCell ref="BK1:BQ2"/>
    <mergeCell ref="AB3:AH5"/>
    <mergeCell ref="AI3:AO5"/>
    <mergeCell ref="AP3:AV5"/>
    <mergeCell ref="AW3:BC5"/>
    <mergeCell ref="BD3:BJ5"/>
    <mergeCell ref="BK3:BQ5"/>
    <mergeCell ref="D7:AA7"/>
    <mergeCell ref="A1:AA1"/>
    <mergeCell ref="A2:AA2"/>
    <mergeCell ref="A3:AA3"/>
    <mergeCell ref="A4:AA4"/>
    <mergeCell ref="A5:AA5"/>
    <mergeCell ref="A78:G78"/>
    <mergeCell ref="A67:F67"/>
    <mergeCell ref="A68:F68"/>
    <mergeCell ref="AB1:AH2"/>
    <mergeCell ref="AI1:AO2"/>
    <mergeCell ref="AB7:AH7"/>
    <mergeCell ref="AI7:AO7"/>
    <mergeCell ref="A70:C70"/>
    <mergeCell ref="D70:AA70"/>
    <mergeCell ref="A7:C7"/>
    <mergeCell ref="C49:C52"/>
    <mergeCell ref="C53:C58"/>
    <mergeCell ref="C59:C66"/>
    <mergeCell ref="A12:A66"/>
    <mergeCell ref="C42:C48"/>
    <mergeCell ref="M12:X12"/>
    <mergeCell ref="G67:H67"/>
    <mergeCell ref="A9:C9"/>
    <mergeCell ref="D9:AA9"/>
    <mergeCell ref="B12:B66"/>
    <mergeCell ref="C12:C15"/>
    <mergeCell ref="C16:C21"/>
    <mergeCell ref="C22:C27"/>
    <mergeCell ref="C28:C30"/>
    <mergeCell ref="C31:C36"/>
    <mergeCell ref="C37:C41"/>
    <mergeCell ref="M25:X25"/>
    <mergeCell ref="M26:X26"/>
    <mergeCell ref="M27:X27"/>
    <mergeCell ref="M28:X28"/>
    <mergeCell ref="M29:X29"/>
    <mergeCell ref="M20:X20"/>
    <mergeCell ref="M21:X21"/>
    <mergeCell ref="M22:X22"/>
    <mergeCell ref="M23:X23"/>
    <mergeCell ref="M24:X24"/>
    <mergeCell ref="M35:X35"/>
    <mergeCell ref="M37:X37"/>
    <mergeCell ref="M38:X38"/>
    <mergeCell ref="M39:X39"/>
    <mergeCell ref="M40:X40"/>
    <mergeCell ref="M30:X30"/>
    <mergeCell ref="M31:X31"/>
    <mergeCell ref="M32:X32"/>
    <mergeCell ref="M33:X33"/>
    <mergeCell ref="M34:X34"/>
    <mergeCell ref="M41:X41"/>
    <mergeCell ref="M46:X46"/>
    <mergeCell ref="M47:X47"/>
    <mergeCell ref="M52:X52"/>
    <mergeCell ref="M57:X57"/>
    <mergeCell ref="M56:X56"/>
  </mergeCells>
  <printOptions/>
  <pageMargins left="0.7" right="0.7" top="0.75" bottom="0.75" header="0.3" footer="0.3"/>
  <pageSetup horizontalDpi="600" verticalDpi="600" orientation="portrait" r:id="rId1"/>
  <ignoredErrors>
    <ignoredError sqref="AB60:AB65" formulaRange="1"/>
  </ignoredErrors>
</worksheet>
</file>

<file path=xl/worksheets/sheet13.xml><?xml version="1.0" encoding="utf-8"?>
<worksheet xmlns="http://schemas.openxmlformats.org/spreadsheetml/2006/main" xmlns:r="http://schemas.openxmlformats.org/officeDocument/2006/relationships">
  <dimension ref="B1:F13"/>
  <sheetViews>
    <sheetView zoomScalePageLayoutView="0" workbookViewId="0" topLeftCell="A1">
      <selection activeCell="B9" sqref="B9"/>
    </sheetView>
  </sheetViews>
  <sheetFormatPr defaultColWidth="11.421875" defaultRowHeight="15"/>
  <cols>
    <col min="2" max="2" width="17.7109375" style="0" bestFit="1" customWidth="1"/>
    <col min="3" max="3" width="24.421875" style="0" bestFit="1" customWidth="1"/>
    <col min="4" max="4" width="25.421875" style="0" customWidth="1"/>
    <col min="5" max="5" width="30.421875" style="0" customWidth="1"/>
    <col min="6" max="6" width="18.28125" style="0" bestFit="1" customWidth="1"/>
  </cols>
  <sheetData>
    <row r="1" spans="2:6" ht="30">
      <c r="B1" s="12" t="s">
        <v>213</v>
      </c>
      <c r="C1" s="12" t="s">
        <v>1062</v>
      </c>
      <c r="D1" s="12" t="s">
        <v>1063</v>
      </c>
      <c r="E1" s="12" t="s">
        <v>1064</v>
      </c>
      <c r="F1" s="12" t="s">
        <v>218</v>
      </c>
    </row>
    <row r="2" spans="2:6" ht="15">
      <c r="B2" s="10" t="s">
        <v>846</v>
      </c>
      <c r="C2" s="11">
        <v>3756500000</v>
      </c>
      <c r="D2" s="11">
        <v>1232289000</v>
      </c>
      <c r="E2" s="11">
        <v>3043227092</v>
      </c>
      <c r="F2" s="11">
        <f>+E2+D2+C2</f>
        <v>8032016092</v>
      </c>
    </row>
    <row r="3" spans="2:6" ht="15">
      <c r="B3" s="10" t="s">
        <v>847</v>
      </c>
      <c r="C3" s="11">
        <v>5922000000</v>
      </c>
      <c r="D3" s="11"/>
      <c r="E3" s="10"/>
      <c r="F3" s="11">
        <f aca="true" t="shared" si="0" ref="F3:F13">+E3+D3+C3</f>
        <v>5922000000</v>
      </c>
    </row>
    <row r="4" spans="2:6" ht="15">
      <c r="B4" s="10" t="s">
        <v>848</v>
      </c>
      <c r="C4" s="11">
        <v>7498000000</v>
      </c>
      <c r="D4" s="11"/>
      <c r="E4" s="10"/>
      <c r="F4" s="11">
        <f t="shared" si="0"/>
        <v>7498000000</v>
      </c>
    </row>
    <row r="5" spans="2:6" ht="15">
      <c r="B5" s="10" t="s">
        <v>849</v>
      </c>
      <c r="C5" s="11">
        <v>4570000000</v>
      </c>
      <c r="D5" s="11"/>
      <c r="E5" s="10"/>
      <c r="F5" s="11">
        <f t="shared" si="0"/>
        <v>4570000000</v>
      </c>
    </row>
    <row r="6" spans="2:6" ht="15">
      <c r="B6" s="10" t="s">
        <v>850</v>
      </c>
      <c r="C6" s="11">
        <v>2649000000</v>
      </c>
      <c r="D6" s="11"/>
      <c r="E6" s="10"/>
      <c r="F6" s="11">
        <f t="shared" si="0"/>
        <v>2649000000</v>
      </c>
    </row>
    <row r="7" spans="2:6" s="8" customFormat="1" ht="15">
      <c r="B7" s="10" t="s">
        <v>852</v>
      </c>
      <c r="C7" s="11">
        <v>25000000</v>
      </c>
      <c r="D7" s="11"/>
      <c r="E7" s="10"/>
      <c r="F7" s="11">
        <f t="shared" si="0"/>
        <v>25000000</v>
      </c>
    </row>
    <row r="8" spans="2:6" ht="15">
      <c r="B8" s="10" t="s">
        <v>851</v>
      </c>
      <c r="C8" s="10" t="s">
        <v>1067</v>
      </c>
      <c r="D8" s="10"/>
      <c r="E8" s="10"/>
      <c r="F8" s="13">
        <v>0</v>
      </c>
    </row>
    <row r="9" spans="2:6" ht="15">
      <c r="B9" s="10" t="s">
        <v>853</v>
      </c>
      <c r="C9" s="10" t="s">
        <v>1067</v>
      </c>
      <c r="D9" s="10"/>
      <c r="E9" s="10"/>
      <c r="F9" s="13">
        <v>0</v>
      </c>
    </row>
    <row r="10" spans="2:6" ht="15">
      <c r="B10" s="10" t="s">
        <v>854</v>
      </c>
      <c r="C10" s="11" t="s">
        <v>1065</v>
      </c>
      <c r="D10" s="11"/>
      <c r="E10" s="10"/>
      <c r="F10" s="13">
        <v>0</v>
      </c>
    </row>
    <row r="11" spans="2:6" ht="15">
      <c r="B11" s="10" t="s">
        <v>855</v>
      </c>
      <c r="C11" s="11" t="s">
        <v>1066</v>
      </c>
      <c r="D11" s="11"/>
      <c r="E11" s="10"/>
      <c r="F11" s="13">
        <v>0</v>
      </c>
    </row>
    <row r="12" spans="2:6" ht="15">
      <c r="B12" s="10" t="s">
        <v>856</v>
      </c>
      <c r="C12" s="10" t="s">
        <v>1067</v>
      </c>
      <c r="D12" s="10"/>
      <c r="E12" s="10"/>
      <c r="F12" s="13">
        <v>0</v>
      </c>
    </row>
    <row r="13" spans="3:6" ht="15">
      <c r="C13" s="14">
        <f>SUM(C2:C12)</f>
        <v>24420500000</v>
      </c>
      <c r="D13" s="14">
        <f>+D2</f>
        <v>1232289000</v>
      </c>
      <c r="E13" s="14">
        <f>+E2</f>
        <v>3043227092</v>
      </c>
      <c r="F13" s="13">
        <f t="shared" si="0"/>
        <v>28696016092</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P71"/>
  <sheetViews>
    <sheetView zoomScalePageLayoutView="0" workbookViewId="0" topLeftCell="AA1">
      <selection activeCell="A6" sqref="A1:AP16384"/>
    </sheetView>
  </sheetViews>
  <sheetFormatPr defaultColWidth="11.421875" defaultRowHeight="15"/>
  <cols>
    <col min="1" max="5" width="11.421875" style="7" customWidth="1"/>
    <col min="6" max="6" width="25.140625" style="7" customWidth="1"/>
    <col min="7" max="7" width="22.28125" style="7" customWidth="1"/>
    <col min="8" max="12" width="11.421875" style="7" customWidth="1"/>
    <col min="13" max="13" width="25.8515625" style="7" customWidth="1"/>
    <col min="14" max="14" width="26.8515625" style="7" customWidth="1"/>
    <col min="15" max="19" width="11.421875" style="7" customWidth="1"/>
    <col min="20" max="20" width="22.00390625" style="7" customWidth="1"/>
    <col min="21" max="21" width="31.00390625" style="7" customWidth="1"/>
    <col min="22" max="26" width="11.421875" style="7" customWidth="1"/>
    <col min="27" max="27" width="24.57421875" style="7" customWidth="1"/>
    <col min="28" max="28" width="23.57421875" style="7" customWidth="1"/>
    <col min="29" max="33" width="11.421875" style="7" customWidth="1"/>
    <col min="34" max="34" width="18.140625" style="7" customWidth="1"/>
    <col min="35" max="35" width="26.57421875" style="7" customWidth="1"/>
    <col min="36" max="40" width="11.421875" style="7" customWidth="1"/>
    <col min="41" max="41" width="24.140625" style="7" customWidth="1"/>
    <col min="42" max="42" width="23.140625" style="7" customWidth="1"/>
  </cols>
  <sheetData>
    <row r="1" spans="1:42" ht="15">
      <c r="A1" s="896" t="s">
        <v>0</v>
      </c>
      <c r="B1" s="896"/>
      <c r="C1" s="896"/>
      <c r="D1" s="896"/>
      <c r="E1" s="896"/>
      <c r="F1" s="896"/>
      <c r="G1" s="896"/>
      <c r="H1" s="897" t="s">
        <v>0</v>
      </c>
      <c r="I1" s="897"/>
      <c r="J1" s="897"/>
      <c r="K1" s="897"/>
      <c r="L1" s="897"/>
      <c r="M1" s="897"/>
      <c r="N1" s="897"/>
      <c r="O1" s="898" t="s">
        <v>0</v>
      </c>
      <c r="P1" s="898"/>
      <c r="Q1" s="898"/>
      <c r="R1" s="898"/>
      <c r="S1" s="898"/>
      <c r="T1" s="898"/>
      <c r="U1" s="898"/>
      <c r="V1" s="986" t="s">
        <v>0</v>
      </c>
      <c r="W1" s="986"/>
      <c r="X1" s="986"/>
      <c r="Y1" s="986"/>
      <c r="Z1" s="986"/>
      <c r="AA1" s="986"/>
      <c r="AB1" s="986"/>
      <c r="AC1" s="987" t="s">
        <v>0</v>
      </c>
      <c r="AD1" s="987"/>
      <c r="AE1" s="987"/>
      <c r="AF1" s="987"/>
      <c r="AG1" s="987"/>
      <c r="AH1" s="987"/>
      <c r="AI1" s="987"/>
      <c r="AJ1" s="988" t="s">
        <v>0</v>
      </c>
      <c r="AK1" s="988"/>
      <c r="AL1" s="988"/>
      <c r="AM1" s="988"/>
      <c r="AN1" s="988"/>
      <c r="AO1" s="988"/>
      <c r="AP1" s="988"/>
    </row>
    <row r="2" spans="1:42" ht="15">
      <c r="A2" s="896"/>
      <c r="B2" s="896"/>
      <c r="C2" s="896"/>
      <c r="D2" s="896"/>
      <c r="E2" s="896"/>
      <c r="F2" s="896"/>
      <c r="G2" s="896"/>
      <c r="H2" s="897"/>
      <c r="I2" s="897"/>
      <c r="J2" s="897"/>
      <c r="K2" s="897"/>
      <c r="L2" s="897"/>
      <c r="M2" s="897"/>
      <c r="N2" s="897"/>
      <c r="O2" s="898"/>
      <c r="P2" s="898"/>
      <c r="Q2" s="898"/>
      <c r="R2" s="898"/>
      <c r="S2" s="898"/>
      <c r="T2" s="898"/>
      <c r="U2" s="898"/>
      <c r="V2" s="986"/>
      <c r="W2" s="986"/>
      <c r="X2" s="986"/>
      <c r="Y2" s="986"/>
      <c r="Z2" s="986"/>
      <c r="AA2" s="986"/>
      <c r="AB2" s="986"/>
      <c r="AC2" s="987"/>
      <c r="AD2" s="987"/>
      <c r="AE2" s="987"/>
      <c r="AF2" s="987"/>
      <c r="AG2" s="987"/>
      <c r="AH2" s="987"/>
      <c r="AI2" s="987"/>
      <c r="AJ2" s="988"/>
      <c r="AK2" s="988"/>
      <c r="AL2" s="988"/>
      <c r="AM2" s="988"/>
      <c r="AN2" s="988"/>
      <c r="AO2" s="988"/>
      <c r="AP2" s="988"/>
    </row>
    <row r="3" spans="1:42" ht="15">
      <c r="A3" s="899" t="s">
        <v>1311</v>
      </c>
      <c r="B3" s="899"/>
      <c r="C3" s="899"/>
      <c r="D3" s="899"/>
      <c r="E3" s="899"/>
      <c r="F3" s="899"/>
      <c r="G3" s="899"/>
      <c r="H3" s="900" t="s">
        <v>1320</v>
      </c>
      <c r="I3" s="900"/>
      <c r="J3" s="900"/>
      <c r="K3" s="900"/>
      <c r="L3" s="900"/>
      <c r="M3" s="900"/>
      <c r="N3" s="900"/>
      <c r="O3" s="901" t="s">
        <v>1321</v>
      </c>
      <c r="P3" s="901"/>
      <c r="Q3" s="901"/>
      <c r="R3" s="901"/>
      <c r="S3" s="901"/>
      <c r="T3" s="901"/>
      <c r="U3" s="901"/>
      <c r="V3" s="989" t="s">
        <v>1322</v>
      </c>
      <c r="W3" s="989"/>
      <c r="X3" s="989"/>
      <c r="Y3" s="989"/>
      <c r="Z3" s="989"/>
      <c r="AA3" s="989"/>
      <c r="AB3" s="989"/>
      <c r="AC3" s="990" t="s">
        <v>1323</v>
      </c>
      <c r="AD3" s="990"/>
      <c r="AE3" s="990"/>
      <c r="AF3" s="990"/>
      <c r="AG3" s="990"/>
      <c r="AH3" s="990"/>
      <c r="AI3" s="990"/>
      <c r="AJ3" s="991" t="s">
        <v>1324</v>
      </c>
      <c r="AK3" s="991"/>
      <c r="AL3" s="991"/>
      <c r="AM3" s="991"/>
      <c r="AN3" s="991"/>
      <c r="AO3" s="991"/>
      <c r="AP3" s="991"/>
    </row>
    <row r="4" spans="1:42" ht="15">
      <c r="A4" s="899"/>
      <c r="B4" s="899"/>
      <c r="C4" s="899"/>
      <c r="D4" s="899"/>
      <c r="E4" s="899"/>
      <c r="F4" s="899"/>
      <c r="G4" s="899"/>
      <c r="H4" s="900"/>
      <c r="I4" s="900"/>
      <c r="J4" s="900"/>
      <c r="K4" s="900"/>
      <c r="L4" s="900"/>
      <c r="M4" s="900"/>
      <c r="N4" s="900"/>
      <c r="O4" s="901"/>
      <c r="P4" s="901"/>
      <c r="Q4" s="901"/>
      <c r="R4" s="901"/>
      <c r="S4" s="901"/>
      <c r="T4" s="901"/>
      <c r="U4" s="901"/>
      <c r="V4" s="989"/>
      <c r="W4" s="989"/>
      <c r="X4" s="989"/>
      <c r="Y4" s="989"/>
      <c r="Z4" s="989"/>
      <c r="AA4" s="989"/>
      <c r="AB4" s="989"/>
      <c r="AC4" s="990"/>
      <c r="AD4" s="990"/>
      <c r="AE4" s="990"/>
      <c r="AF4" s="990"/>
      <c r="AG4" s="990"/>
      <c r="AH4" s="990"/>
      <c r="AI4" s="990"/>
      <c r="AJ4" s="991"/>
      <c r="AK4" s="991"/>
      <c r="AL4" s="991"/>
      <c r="AM4" s="991"/>
      <c r="AN4" s="991"/>
      <c r="AO4" s="991"/>
      <c r="AP4" s="991"/>
    </row>
    <row r="5" spans="1:42" ht="15">
      <c r="A5" s="899"/>
      <c r="B5" s="899"/>
      <c r="C5" s="899"/>
      <c r="D5" s="899"/>
      <c r="E5" s="899"/>
      <c r="F5" s="899"/>
      <c r="G5" s="899"/>
      <c r="H5" s="900"/>
      <c r="I5" s="900"/>
      <c r="J5" s="900"/>
      <c r="K5" s="900"/>
      <c r="L5" s="900"/>
      <c r="M5" s="900"/>
      <c r="N5" s="900"/>
      <c r="O5" s="901"/>
      <c r="P5" s="901"/>
      <c r="Q5" s="901"/>
      <c r="R5" s="901"/>
      <c r="S5" s="901"/>
      <c r="T5" s="901"/>
      <c r="U5" s="901"/>
      <c r="V5" s="989"/>
      <c r="W5" s="989"/>
      <c r="X5" s="989"/>
      <c r="Y5" s="989"/>
      <c r="Z5" s="989"/>
      <c r="AA5" s="989"/>
      <c r="AB5" s="989"/>
      <c r="AC5" s="990"/>
      <c r="AD5" s="990"/>
      <c r="AE5" s="990"/>
      <c r="AF5" s="990"/>
      <c r="AG5" s="990"/>
      <c r="AH5" s="990"/>
      <c r="AI5" s="990"/>
      <c r="AJ5" s="991"/>
      <c r="AK5" s="991"/>
      <c r="AL5" s="991"/>
      <c r="AM5" s="991"/>
      <c r="AN5" s="991"/>
      <c r="AO5" s="991"/>
      <c r="AP5" s="991"/>
    </row>
    <row r="6" ht="15.75" thickBot="1"/>
    <row r="7" spans="1:42" ht="21" thickBot="1">
      <c r="A7" s="992" t="s">
        <v>305</v>
      </c>
      <c r="B7" s="992"/>
      <c r="C7" s="992"/>
      <c r="D7" s="992"/>
      <c r="E7" s="992"/>
      <c r="F7" s="992"/>
      <c r="G7" s="992"/>
      <c r="H7" s="992" t="s">
        <v>305</v>
      </c>
      <c r="I7" s="992"/>
      <c r="J7" s="992"/>
      <c r="K7" s="992"/>
      <c r="L7" s="992"/>
      <c r="M7" s="992"/>
      <c r="N7" s="992"/>
      <c r="O7" s="992" t="s">
        <v>305</v>
      </c>
      <c r="P7" s="992"/>
      <c r="Q7" s="992"/>
      <c r="R7" s="992"/>
      <c r="S7" s="992"/>
      <c r="T7" s="992"/>
      <c r="U7" s="992"/>
      <c r="V7" s="992" t="s">
        <v>305</v>
      </c>
      <c r="W7" s="992"/>
      <c r="X7" s="992"/>
      <c r="Y7" s="992"/>
      <c r="Z7" s="992"/>
      <c r="AA7" s="992"/>
      <c r="AB7" s="992"/>
      <c r="AC7" s="992" t="s">
        <v>305</v>
      </c>
      <c r="AD7" s="992"/>
      <c r="AE7" s="992"/>
      <c r="AF7" s="992"/>
      <c r="AG7" s="992"/>
      <c r="AH7" s="992"/>
      <c r="AI7" s="992"/>
      <c r="AJ7" s="992" t="s">
        <v>305</v>
      </c>
      <c r="AK7" s="992"/>
      <c r="AL7" s="992"/>
      <c r="AM7" s="992"/>
      <c r="AN7" s="992"/>
      <c r="AO7" s="992"/>
      <c r="AP7" s="992"/>
    </row>
    <row r="8" spans="1:42" ht="15.75" thickBo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1:42" ht="21" thickBot="1">
      <c r="A9" s="889" t="s">
        <v>307</v>
      </c>
      <c r="B9" s="889"/>
      <c r="C9" s="889"/>
      <c r="D9" s="889"/>
      <c r="E9" s="889"/>
      <c r="F9" s="889"/>
      <c r="G9" s="889"/>
      <c r="H9" s="889" t="s">
        <v>307</v>
      </c>
      <c r="I9" s="889"/>
      <c r="J9" s="889"/>
      <c r="K9" s="889"/>
      <c r="L9" s="889"/>
      <c r="M9" s="889"/>
      <c r="N9" s="889"/>
      <c r="O9" s="889" t="s">
        <v>307</v>
      </c>
      <c r="P9" s="889"/>
      <c r="Q9" s="889"/>
      <c r="R9" s="889"/>
      <c r="S9" s="889"/>
      <c r="T9" s="889"/>
      <c r="U9" s="889"/>
      <c r="V9" s="889" t="s">
        <v>307</v>
      </c>
      <c r="W9" s="889"/>
      <c r="X9" s="889"/>
      <c r="Y9" s="889"/>
      <c r="Z9" s="889"/>
      <c r="AA9" s="889"/>
      <c r="AB9" s="889"/>
      <c r="AC9" s="889" t="s">
        <v>307</v>
      </c>
      <c r="AD9" s="889"/>
      <c r="AE9" s="889"/>
      <c r="AF9" s="889"/>
      <c r="AG9" s="889"/>
      <c r="AH9" s="889"/>
      <c r="AI9" s="889"/>
      <c r="AJ9" s="889" t="s">
        <v>307</v>
      </c>
      <c r="AK9" s="889"/>
      <c r="AL9" s="889"/>
      <c r="AM9" s="889"/>
      <c r="AN9" s="889"/>
      <c r="AO9" s="889"/>
      <c r="AP9" s="889"/>
    </row>
    <row r="10" spans="1:42" ht="15.75" thickBo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row>
    <row r="11" spans="1:42" ht="36.75" thickBot="1">
      <c r="A11" s="88" t="s">
        <v>1309</v>
      </c>
      <c r="B11" s="88" t="s">
        <v>1310</v>
      </c>
      <c r="C11" s="88" t="s">
        <v>481</v>
      </c>
      <c r="D11" s="88" t="s">
        <v>1405</v>
      </c>
      <c r="E11" s="88" t="s">
        <v>1406</v>
      </c>
      <c r="F11" s="88" t="s">
        <v>482</v>
      </c>
      <c r="G11" s="88" t="s">
        <v>483</v>
      </c>
      <c r="H11" s="89" t="s">
        <v>1312</v>
      </c>
      <c r="I11" s="89" t="s">
        <v>1313</v>
      </c>
      <c r="J11" s="89" t="s">
        <v>481</v>
      </c>
      <c r="K11" s="89" t="s">
        <v>1405</v>
      </c>
      <c r="L11" s="89" t="s">
        <v>1406</v>
      </c>
      <c r="M11" s="89" t="s">
        <v>482</v>
      </c>
      <c r="N11" s="89" t="s">
        <v>483</v>
      </c>
      <c r="O11" s="90" t="s">
        <v>1314</v>
      </c>
      <c r="P11" s="90" t="s">
        <v>1315</v>
      </c>
      <c r="Q11" s="90" t="s">
        <v>481</v>
      </c>
      <c r="R11" s="90" t="s">
        <v>1405</v>
      </c>
      <c r="S11" s="90" t="s">
        <v>1406</v>
      </c>
      <c r="T11" s="90" t="s">
        <v>482</v>
      </c>
      <c r="U11" s="90" t="s">
        <v>483</v>
      </c>
      <c r="V11" s="91" t="s">
        <v>1316</v>
      </c>
      <c r="W11" s="91" t="s">
        <v>1317</v>
      </c>
      <c r="X11" s="91" t="s">
        <v>481</v>
      </c>
      <c r="Y11" s="91" t="s">
        <v>1405</v>
      </c>
      <c r="Z11" s="91" t="s">
        <v>1406</v>
      </c>
      <c r="AA11" s="91" t="s">
        <v>482</v>
      </c>
      <c r="AB11" s="91" t="s">
        <v>483</v>
      </c>
      <c r="AC11" s="92" t="s">
        <v>1319</v>
      </c>
      <c r="AD11" s="92" t="s">
        <v>1318</v>
      </c>
      <c r="AE11" s="92" t="s">
        <v>481</v>
      </c>
      <c r="AF11" s="92" t="s">
        <v>1405</v>
      </c>
      <c r="AG11" s="92" t="s">
        <v>1406</v>
      </c>
      <c r="AH11" s="92" t="s">
        <v>482</v>
      </c>
      <c r="AI11" s="92" t="s">
        <v>483</v>
      </c>
      <c r="AJ11" s="93" t="s">
        <v>1307</v>
      </c>
      <c r="AK11" s="93" t="s">
        <v>1308</v>
      </c>
      <c r="AL11" s="93" t="s">
        <v>481</v>
      </c>
      <c r="AM11" s="93" t="s">
        <v>1405</v>
      </c>
      <c r="AN11" s="93" t="s">
        <v>1406</v>
      </c>
      <c r="AO11" s="93" t="s">
        <v>482</v>
      </c>
      <c r="AP11" s="93" t="s">
        <v>483</v>
      </c>
    </row>
    <row r="12" spans="1:42" ht="15.75" thickBot="1">
      <c r="A12" s="137"/>
      <c r="B12" s="137" t="s">
        <v>1222</v>
      </c>
      <c r="C12" s="137"/>
      <c r="D12" s="101"/>
      <c r="E12" s="101"/>
      <c r="F12" s="137"/>
      <c r="G12" s="137"/>
      <c r="H12" s="138"/>
      <c r="I12" s="138"/>
      <c r="J12" s="138"/>
      <c r="K12" s="138"/>
      <c r="L12" s="138"/>
      <c r="M12" s="138"/>
      <c r="N12" s="138"/>
      <c r="O12" s="121"/>
      <c r="P12" s="121"/>
      <c r="Q12" s="121"/>
      <c r="R12" s="121"/>
      <c r="S12" s="121"/>
      <c r="T12" s="121"/>
      <c r="U12" s="121"/>
      <c r="V12" s="122"/>
      <c r="W12" s="122"/>
      <c r="X12" s="122"/>
      <c r="Y12" s="122"/>
      <c r="Z12" s="122"/>
      <c r="AA12" s="122"/>
      <c r="AB12" s="122"/>
      <c r="AC12" s="123"/>
      <c r="AD12" s="123"/>
      <c r="AE12" s="123"/>
      <c r="AF12" s="123"/>
      <c r="AG12" s="123"/>
      <c r="AH12" s="123"/>
      <c r="AI12" s="123"/>
      <c r="AJ12" s="124"/>
      <c r="AK12" s="124"/>
      <c r="AL12" s="124"/>
      <c r="AM12" s="124"/>
      <c r="AN12" s="124"/>
      <c r="AO12" s="124"/>
      <c r="AP12" s="124"/>
    </row>
    <row r="13" spans="1:42" ht="15.75" thickBot="1">
      <c r="A13" s="137"/>
      <c r="B13" s="137"/>
      <c r="C13" s="137"/>
      <c r="D13" s="137"/>
      <c r="E13" s="137"/>
      <c r="F13" s="137"/>
      <c r="G13" s="137"/>
      <c r="H13" s="138"/>
      <c r="I13" s="138"/>
      <c r="J13" s="138"/>
      <c r="K13" s="138"/>
      <c r="L13" s="138"/>
      <c r="M13" s="138"/>
      <c r="N13" s="138"/>
      <c r="O13" s="121"/>
      <c r="P13" s="121"/>
      <c r="Q13" s="121"/>
      <c r="R13" s="121"/>
      <c r="S13" s="121"/>
      <c r="T13" s="121"/>
      <c r="U13" s="121"/>
      <c r="V13" s="122"/>
      <c r="W13" s="122"/>
      <c r="X13" s="122"/>
      <c r="Y13" s="122"/>
      <c r="Z13" s="122"/>
      <c r="AA13" s="122"/>
      <c r="AB13" s="122"/>
      <c r="AC13" s="123"/>
      <c r="AD13" s="123"/>
      <c r="AE13" s="123"/>
      <c r="AF13" s="123"/>
      <c r="AG13" s="123"/>
      <c r="AH13" s="123"/>
      <c r="AI13" s="123"/>
      <c r="AJ13" s="124"/>
      <c r="AK13" s="124"/>
      <c r="AL13" s="124"/>
      <c r="AM13" s="124"/>
      <c r="AN13" s="124"/>
      <c r="AO13" s="124"/>
      <c r="AP13" s="124"/>
    </row>
    <row r="14" spans="1:42" ht="15.75" thickBot="1">
      <c r="A14" s="137"/>
      <c r="B14" s="137"/>
      <c r="C14" s="137"/>
      <c r="D14" s="137"/>
      <c r="E14" s="137"/>
      <c r="F14" s="137"/>
      <c r="G14" s="137"/>
      <c r="H14" s="138"/>
      <c r="I14" s="138"/>
      <c r="J14" s="138"/>
      <c r="K14" s="138"/>
      <c r="L14" s="138"/>
      <c r="M14" s="138"/>
      <c r="N14" s="138"/>
      <c r="O14" s="121"/>
      <c r="P14" s="121"/>
      <c r="Q14" s="121"/>
      <c r="R14" s="121"/>
      <c r="S14" s="121"/>
      <c r="T14" s="121"/>
      <c r="U14" s="121"/>
      <c r="V14" s="122"/>
      <c r="W14" s="122"/>
      <c r="X14" s="122"/>
      <c r="Y14" s="122"/>
      <c r="Z14" s="122"/>
      <c r="AA14" s="122"/>
      <c r="AB14" s="122"/>
      <c r="AC14" s="123"/>
      <c r="AD14" s="123"/>
      <c r="AE14" s="123"/>
      <c r="AF14" s="123"/>
      <c r="AG14" s="123"/>
      <c r="AH14" s="123"/>
      <c r="AI14" s="123"/>
      <c r="AJ14" s="124"/>
      <c r="AK14" s="124"/>
      <c r="AL14" s="124"/>
      <c r="AM14" s="124"/>
      <c r="AN14" s="124"/>
      <c r="AO14" s="124"/>
      <c r="AP14" s="124"/>
    </row>
    <row r="15" spans="1:42" ht="15.75" thickBot="1">
      <c r="A15" s="137"/>
      <c r="B15" s="137"/>
      <c r="C15" s="137"/>
      <c r="D15" s="137"/>
      <c r="E15" s="137"/>
      <c r="F15" s="137"/>
      <c r="G15" s="137"/>
      <c r="H15" s="138"/>
      <c r="I15" s="138"/>
      <c r="J15" s="138"/>
      <c r="K15" s="138"/>
      <c r="L15" s="138"/>
      <c r="M15" s="138"/>
      <c r="N15" s="138"/>
      <c r="O15" s="121"/>
      <c r="P15" s="121"/>
      <c r="Q15" s="121"/>
      <c r="R15" s="121"/>
      <c r="S15" s="121"/>
      <c r="T15" s="121"/>
      <c r="U15" s="121"/>
      <c r="V15" s="122"/>
      <c r="W15" s="122"/>
      <c r="X15" s="122"/>
      <c r="Y15" s="122"/>
      <c r="Z15" s="122"/>
      <c r="AA15" s="122"/>
      <c r="AB15" s="122"/>
      <c r="AC15" s="123"/>
      <c r="AD15" s="123"/>
      <c r="AE15" s="123"/>
      <c r="AF15" s="123"/>
      <c r="AG15" s="123"/>
      <c r="AH15" s="123"/>
      <c r="AI15" s="123"/>
      <c r="AJ15" s="124"/>
      <c r="AK15" s="124"/>
      <c r="AL15" s="124"/>
      <c r="AM15" s="124"/>
      <c r="AN15" s="124"/>
      <c r="AO15" s="124"/>
      <c r="AP15" s="124"/>
    </row>
    <row r="16" spans="1:42" ht="15.75" thickBot="1">
      <c r="A16" s="335"/>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row>
    <row r="17" spans="1:42" ht="15.75" thickBot="1">
      <c r="A17" s="137"/>
      <c r="B17" s="137"/>
      <c r="C17" s="137"/>
      <c r="D17" s="137"/>
      <c r="E17" s="137"/>
      <c r="F17" s="137"/>
      <c r="G17" s="137"/>
      <c r="H17" s="138"/>
      <c r="I17" s="138"/>
      <c r="J17" s="138"/>
      <c r="K17" s="138"/>
      <c r="L17" s="138"/>
      <c r="M17" s="138"/>
      <c r="N17" s="138"/>
      <c r="O17" s="121"/>
      <c r="P17" s="121"/>
      <c r="Q17" s="121"/>
      <c r="R17" s="121"/>
      <c r="S17" s="121"/>
      <c r="T17" s="121"/>
      <c r="U17" s="121"/>
      <c r="V17" s="122"/>
      <c r="W17" s="122"/>
      <c r="X17" s="122"/>
      <c r="Y17" s="122"/>
      <c r="Z17" s="122"/>
      <c r="AA17" s="122"/>
      <c r="AB17" s="122"/>
      <c r="AC17" s="123"/>
      <c r="AD17" s="123"/>
      <c r="AE17" s="123"/>
      <c r="AF17" s="123"/>
      <c r="AG17" s="123"/>
      <c r="AH17" s="123"/>
      <c r="AI17" s="123"/>
      <c r="AJ17" s="124"/>
      <c r="AK17" s="124"/>
      <c r="AL17" s="124"/>
      <c r="AM17" s="124"/>
      <c r="AN17" s="124"/>
      <c r="AO17" s="124"/>
      <c r="AP17" s="124"/>
    </row>
    <row r="18" spans="1:42" ht="15.75" thickBot="1">
      <c r="A18" s="137"/>
      <c r="B18" s="137"/>
      <c r="C18" s="137"/>
      <c r="D18" s="137"/>
      <c r="E18" s="137"/>
      <c r="F18" s="137"/>
      <c r="G18" s="137"/>
      <c r="H18" s="138"/>
      <c r="I18" s="138"/>
      <c r="J18" s="138"/>
      <c r="K18" s="138"/>
      <c r="L18" s="138"/>
      <c r="M18" s="138"/>
      <c r="N18" s="138"/>
      <c r="O18" s="121"/>
      <c r="P18" s="121"/>
      <c r="Q18" s="121"/>
      <c r="R18" s="121"/>
      <c r="S18" s="121"/>
      <c r="T18" s="121"/>
      <c r="U18" s="121"/>
      <c r="V18" s="122"/>
      <c r="W18" s="122"/>
      <c r="X18" s="122"/>
      <c r="Y18" s="122"/>
      <c r="Z18" s="122"/>
      <c r="AA18" s="122"/>
      <c r="AB18" s="122"/>
      <c r="AC18" s="123"/>
      <c r="AD18" s="123"/>
      <c r="AE18" s="123"/>
      <c r="AF18" s="123"/>
      <c r="AG18" s="123"/>
      <c r="AH18" s="123"/>
      <c r="AI18" s="123"/>
      <c r="AJ18" s="124"/>
      <c r="AK18" s="124"/>
      <c r="AL18" s="124"/>
      <c r="AM18" s="124"/>
      <c r="AN18" s="124"/>
      <c r="AO18" s="124"/>
      <c r="AP18" s="124"/>
    </row>
    <row r="19" spans="1:42" ht="15.75" thickBot="1">
      <c r="A19" s="137"/>
      <c r="B19" s="137"/>
      <c r="C19" s="137"/>
      <c r="D19" s="137"/>
      <c r="E19" s="137"/>
      <c r="F19" s="137"/>
      <c r="G19" s="137"/>
      <c r="H19" s="138"/>
      <c r="I19" s="138"/>
      <c r="J19" s="138"/>
      <c r="K19" s="138"/>
      <c r="L19" s="138"/>
      <c r="M19" s="138"/>
      <c r="N19" s="138"/>
      <c r="O19" s="121"/>
      <c r="P19" s="121"/>
      <c r="Q19" s="121"/>
      <c r="R19" s="121"/>
      <c r="S19" s="121"/>
      <c r="T19" s="121"/>
      <c r="U19" s="121"/>
      <c r="V19" s="122"/>
      <c r="W19" s="122"/>
      <c r="X19" s="122"/>
      <c r="Y19" s="122"/>
      <c r="Z19" s="122"/>
      <c r="AA19" s="122"/>
      <c r="AB19" s="122"/>
      <c r="AC19" s="123"/>
      <c r="AD19" s="123"/>
      <c r="AE19" s="123"/>
      <c r="AF19" s="123"/>
      <c r="AG19" s="123"/>
      <c r="AH19" s="123"/>
      <c r="AI19" s="123"/>
      <c r="AJ19" s="124"/>
      <c r="AK19" s="124"/>
      <c r="AL19" s="124"/>
      <c r="AM19" s="124"/>
      <c r="AN19" s="124"/>
      <c r="AO19" s="124"/>
      <c r="AP19" s="124"/>
    </row>
    <row r="20" spans="1:42" ht="15.75" thickBot="1">
      <c r="A20" s="137"/>
      <c r="B20" s="137"/>
      <c r="C20" s="137"/>
      <c r="D20" s="137"/>
      <c r="E20" s="137"/>
      <c r="F20" s="137"/>
      <c r="G20" s="137"/>
      <c r="H20" s="138"/>
      <c r="I20" s="138"/>
      <c r="J20" s="138"/>
      <c r="K20" s="138"/>
      <c r="L20" s="138"/>
      <c r="M20" s="138"/>
      <c r="N20" s="138"/>
      <c r="O20" s="121"/>
      <c r="P20" s="121"/>
      <c r="Q20" s="121"/>
      <c r="R20" s="121"/>
      <c r="S20" s="121"/>
      <c r="T20" s="121"/>
      <c r="U20" s="121"/>
      <c r="V20" s="122"/>
      <c r="W20" s="122"/>
      <c r="X20" s="122"/>
      <c r="Y20" s="122"/>
      <c r="Z20" s="122"/>
      <c r="AA20" s="122"/>
      <c r="AB20" s="122"/>
      <c r="AC20" s="123"/>
      <c r="AD20" s="123"/>
      <c r="AE20" s="123"/>
      <c r="AF20" s="123"/>
      <c r="AG20" s="123"/>
      <c r="AH20" s="123"/>
      <c r="AI20" s="123"/>
      <c r="AJ20" s="124"/>
      <c r="AK20" s="124"/>
      <c r="AL20" s="124"/>
      <c r="AM20" s="124"/>
      <c r="AN20" s="124"/>
      <c r="AO20" s="124"/>
      <c r="AP20" s="124"/>
    </row>
    <row r="21" spans="1:42" ht="15.75" thickBot="1">
      <c r="A21" s="137"/>
      <c r="B21" s="137"/>
      <c r="C21" s="137"/>
      <c r="D21" s="137"/>
      <c r="E21" s="137"/>
      <c r="F21" s="137"/>
      <c r="G21" s="137"/>
      <c r="H21" s="138"/>
      <c r="I21" s="138"/>
      <c r="J21" s="138"/>
      <c r="K21" s="138"/>
      <c r="L21" s="138"/>
      <c r="M21" s="138"/>
      <c r="N21" s="138"/>
      <c r="O21" s="121"/>
      <c r="P21" s="121"/>
      <c r="Q21" s="121"/>
      <c r="R21" s="121"/>
      <c r="S21" s="121"/>
      <c r="T21" s="121"/>
      <c r="U21" s="121"/>
      <c r="V21" s="122"/>
      <c r="W21" s="122"/>
      <c r="X21" s="122"/>
      <c r="Y21" s="122"/>
      <c r="Z21" s="122"/>
      <c r="AA21" s="122"/>
      <c r="AB21" s="122"/>
      <c r="AC21" s="123"/>
      <c r="AD21" s="123"/>
      <c r="AE21" s="123"/>
      <c r="AF21" s="123"/>
      <c r="AG21" s="123"/>
      <c r="AH21" s="123"/>
      <c r="AI21" s="123"/>
      <c r="AJ21" s="124"/>
      <c r="AK21" s="124"/>
      <c r="AL21" s="124"/>
      <c r="AM21" s="124"/>
      <c r="AN21" s="124"/>
      <c r="AO21" s="124"/>
      <c r="AP21" s="124"/>
    </row>
    <row r="22" spans="1:42" ht="15.75" thickBot="1">
      <c r="A22" s="137"/>
      <c r="B22" s="137"/>
      <c r="C22" s="137"/>
      <c r="D22" s="137"/>
      <c r="E22" s="137"/>
      <c r="F22" s="137"/>
      <c r="G22" s="137"/>
      <c r="H22" s="138"/>
      <c r="I22" s="138"/>
      <c r="J22" s="138"/>
      <c r="K22" s="138"/>
      <c r="L22" s="138"/>
      <c r="M22" s="138"/>
      <c r="N22" s="138"/>
      <c r="O22" s="121"/>
      <c r="P22" s="121"/>
      <c r="Q22" s="121"/>
      <c r="R22" s="121"/>
      <c r="S22" s="121"/>
      <c r="T22" s="121"/>
      <c r="U22" s="121"/>
      <c r="V22" s="122"/>
      <c r="W22" s="122"/>
      <c r="X22" s="122"/>
      <c r="Y22" s="122"/>
      <c r="Z22" s="122"/>
      <c r="AA22" s="122"/>
      <c r="AB22" s="122"/>
      <c r="AC22" s="123"/>
      <c r="AD22" s="123"/>
      <c r="AE22" s="123"/>
      <c r="AF22" s="123"/>
      <c r="AG22" s="123"/>
      <c r="AH22" s="123"/>
      <c r="AI22" s="123"/>
      <c r="AJ22" s="124"/>
      <c r="AK22" s="124"/>
      <c r="AL22" s="124"/>
      <c r="AM22" s="124"/>
      <c r="AN22" s="124"/>
      <c r="AO22" s="124"/>
      <c r="AP22" s="124"/>
    </row>
    <row r="23" spans="1:42" ht="15.75" thickBot="1">
      <c r="A23" s="137"/>
      <c r="B23" s="137"/>
      <c r="C23" s="137"/>
      <c r="D23" s="137"/>
      <c r="E23" s="137"/>
      <c r="F23" s="137"/>
      <c r="G23" s="137"/>
      <c r="H23" s="138"/>
      <c r="I23" s="138"/>
      <c r="J23" s="138"/>
      <c r="K23" s="138"/>
      <c r="L23" s="138"/>
      <c r="M23" s="138"/>
      <c r="N23" s="138"/>
      <c r="O23" s="121"/>
      <c r="P23" s="121"/>
      <c r="Q23" s="121"/>
      <c r="R23" s="121"/>
      <c r="S23" s="121"/>
      <c r="T23" s="121"/>
      <c r="U23" s="121"/>
      <c r="V23" s="122"/>
      <c r="W23" s="122"/>
      <c r="X23" s="122"/>
      <c r="Y23" s="122"/>
      <c r="Z23" s="122"/>
      <c r="AA23" s="122"/>
      <c r="AB23" s="122"/>
      <c r="AC23" s="123"/>
      <c r="AD23" s="123"/>
      <c r="AE23" s="123"/>
      <c r="AF23" s="123"/>
      <c r="AG23" s="123"/>
      <c r="AH23" s="123"/>
      <c r="AI23" s="123"/>
      <c r="AJ23" s="124"/>
      <c r="AK23" s="124"/>
      <c r="AL23" s="124"/>
      <c r="AM23" s="124"/>
      <c r="AN23" s="124"/>
      <c r="AO23" s="124"/>
      <c r="AP23" s="124"/>
    </row>
    <row r="24" spans="1:42" ht="15.75" thickBot="1">
      <c r="A24" s="336"/>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row>
    <row r="25" spans="1:42" ht="15.75" thickBot="1">
      <c r="A25" s="337"/>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row>
    <row r="26" spans="1:42" ht="15.75" thickBot="1">
      <c r="A26" s="338"/>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21" thickBot="1">
      <c r="A27" s="889" t="s">
        <v>335</v>
      </c>
      <c r="B27" s="889"/>
      <c r="C27" s="889"/>
      <c r="D27" s="889"/>
      <c r="E27" s="889"/>
      <c r="F27" s="889"/>
      <c r="G27" s="889"/>
      <c r="H27" s="889" t="s">
        <v>335</v>
      </c>
      <c r="I27" s="889"/>
      <c r="J27" s="889"/>
      <c r="K27" s="889"/>
      <c r="L27" s="889"/>
      <c r="M27" s="889"/>
      <c r="N27" s="889"/>
      <c r="O27" s="889" t="s">
        <v>335</v>
      </c>
      <c r="P27" s="889"/>
      <c r="Q27" s="889"/>
      <c r="R27" s="889"/>
      <c r="S27" s="889"/>
      <c r="T27" s="889"/>
      <c r="U27" s="889"/>
      <c r="V27" s="889" t="s">
        <v>335</v>
      </c>
      <c r="W27" s="889"/>
      <c r="X27" s="889"/>
      <c r="Y27" s="889"/>
      <c r="Z27" s="889"/>
      <c r="AA27" s="889"/>
      <c r="AB27" s="889"/>
      <c r="AC27" s="889" t="s">
        <v>335</v>
      </c>
      <c r="AD27" s="889"/>
      <c r="AE27" s="889"/>
      <c r="AF27" s="889"/>
      <c r="AG27" s="889"/>
      <c r="AH27" s="889"/>
      <c r="AI27" s="889"/>
      <c r="AJ27" s="889" t="s">
        <v>335</v>
      </c>
      <c r="AK27" s="889"/>
      <c r="AL27" s="889"/>
      <c r="AM27" s="889"/>
      <c r="AN27" s="889"/>
      <c r="AO27" s="889"/>
      <c r="AP27" s="889"/>
    </row>
    <row r="28" spans="1:42" ht="15.75" thickBo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ht="36.75" thickBot="1">
      <c r="A29" s="88" t="s">
        <v>1309</v>
      </c>
      <c r="B29" s="88" t="s">
        <v>1310</v>
      </c>
      <c r="C29" s="88" t="s">
        <v>481</v>
      </c>
      <c r="D29" s="88" t="s">
        <v>1405</v>
      </c>
      <c r="E29" s="88" t="s">
        <v>1406</v>
      </c>
      <c r="F29" s="88" t="s">
        <v>482</v>
      </c>
      <c r="G29" s="88" t="s">
        <v>483</v>
      </c>
      <c r="H29" s="89" t="s">
        <v>1312</v>
      </c>
      <c r="I29" s="89" t="s">
        <v>1313</v>
      </c>
      <c r="J29" s="89" t="s">
        <v>481</v>
      </c>
      <c r="K29" s="89" t="s">
        <v>1405</v>
      </c>
      <c r="L29" s="89" t="s">
        <v>1406</v>
      </c>
      <c r="M29" s="89" t="s">
        <v>482</v>
      </c>
      <c r="N29" s="89" t="s">
        <v>483</v>
      </c>
      <c r="O29" s="90" t="s">
        <v>1314</v>
      </c>
      <c r="P29" s="90" t="s">
        <v>1315</v>
      </c>
      <c r="Q29" s="90" t="s">
        <v>481</v>
      </c>
      <c r="R29" s="90" t="s">
        <v>1405</v>
      </c>
      <c r="S29" s="90" t="s">
        <v>1406</v>
      </c>
      <c r="T29" s="90" t="s">
        <v>482</v>
      </c>
      <c r="U29" s="90" t="s">
        <v>483</v>
      </c>
      <c r="V29" s="91" t="s">
        <v>1316</v>
      </c>
      <c r="W29" s="91" t="s">
        <v>1317</v>
      </c>
      <c r="X29" s="91" t="s">
        <v>481</v>
      </c>
      <c r="Y29" s="91" t="s">
        <v>1405</v>
      </c>
      <c r="Z29" s="91" t="s">
        <v>1406</v>
      </c>
      <c r="AA29" s="91" t="s">
        <v>482</v>
      </c>
      <c r="AB29" s="91" t="s">
        <v>483</v>
      </c>
      <c r="AC29" s="92" t="s">
        <v>1319</v>
      </c>
      <c r="AD29" s="92" t="s">
        <v>1318</v>
      </c>
      <c r="AE29" s="92" t="s">
        <v>481</v>
      </c>
      <c r="AF29" s="92" t="s">
        <v>1405</v>
      </c>
      <c r="AG29" s="92" t="s">
        <v>1406</v>
      </c>
      <c r="AH29" s="92" t="s">
        <v>482</v>
      </c>
      <c r="AI29" s="92" t="s">
        <v>483</v>
      </c>
      <c r="AJ29" s="93" t="s">
        <v>1307</v>
      </c>
      <c r="AK29" s="93" t="s">
        <v>1308</v>
      </c>
      <c r="AL29" s="93" t="s">
        <v>481</v>
      </c>
      <c r="AM29" s="93" t="s">
        <v>1405</v>
      </c>
      <c r="AN29" s="93" t="s">
        <v>1406</v>
      </c>
      <c r="AO29" s="93" t="s">
        <v>482</v>
      </c>
      <c r="AP29" s="93" t="s">
        <v>483</v>
      </c>
    </row>
    <row r="30" spans="1:42" ht="15.75" thickBot="1">
      <c r="A30" s="137"/>
      <c r="B30" s="137"/>
      <c r="C30" s="137"/>
      <c r="D30" s="137"/>
      <c r="E30" s="137"/>
      <c r="F30" s="137"/>
      <c r="G30" s="137"/>
      <c r="H30" s="138"/>
      <c r="I30" s="138"/>
      <c r="J30" s="138"/>
      <c r="K30" s="138"/>
      <c r="L30" s="138"/>
      <c r="M30" s="138"/>
      <c r="N30" s="138"/>
      <c r="O30" s="121"/>
      <c r="P30" s="121"/>
      <c r="Q30" s="121"/>
      <c r="R30" s="121"/>
      <c r="S30" s="121"/>
      <c r="T30" s="121"/>
      <c r="U30" s="121"/>
      <c r="V30" s="122"/>
      <c r="W30" s="122"/>
      <c r="X30" s="122"/>
      <c r="Y30" s="122"/>
      <c r="Z30" s="122"/>
      <c r="AA30" s="122"/>
      <c r="AB30" s="122"/>
      <c r="AC30" s="123"/>
      <c r="AD30" s="123"/>
      <c r="AE30" s="123"/>
      <c r="AF30" s="123"/>
      <c r="AG30" s="123"/>
      <c r="AH30" s="123"/>
      <c r="AI30" s="123"/>
      <c r="AJ30" s="124"/>
      <c r="AK30" s="124"/>
      <c r="AL30" s="124"/>
      <c r="AM30" s="124"/>
      <c r="AN30" s="124"/>
      <c r="AO30" s="124"/>
      <c r="AP30" s="124"/>
    </row>
    <row r="31" spans="1:42" ht="15.75" thickBot="1">
      <c r="A31" s="137"/>
      <c r="B31" s="137"/>
      <c r="C31" s="137"/>
      <c r="D31" s="137"/>
      <c r="E31" s="137"/>
      <c r="F31" s="137"/>
      <c r="G31" s="137"/>
      <c r="H31" s="138"/>
      <c r="I31" s="138"/>
      <c r="J31" s="138"/>
      <c r="K31" s="138"/>
      <c r="L31" s="138"/>
      <c r="M31" s="138"/>
      <c r="N31" s="138"/>
      <c r="O31" s="121"/>
      <c r="P31" s="121"/>
      <c r="Q31" s="121"/>
      <c r="R31" s="121"/>
      <c r="S31" s="121"/>
      <c r="T31" s="121"/>
      <c r="U31" s="121"/>
      <c r="V31" s="122"/>
      <c r="W31" s="122"/>
      <c r="X31" s="122"/>
      <c r="Y31" s="122"/>
      <c r="Z31" s="122"/>
      <c r="AA31" s="122"/>
      <c r="AB31" s="122"/>
      <c r="AC31" s="123"/>
      <c r="AD31" s="123"/>
      <c r="AE31" s="123"/>
      <c r="AF31" s="123"/>
      <c r="AG31" s="123"/>
      <c r="AH31" s="123"/>
      <c r="AI31" s="123"/>
      <c r="AJ31" s="124"/>
      <c r="AK31" s="124"/>
      <c r="AL31" s="124"/>
      <c r="AM31" s="124"/>
      <c r="AN31" s="124"/>
      <c r="AO31" s="124"/>
      <c r="AP31" s="124"/>
    </row>
    <row r="32" spans="1:42" ht="15.75" thickBot="1">
      <c r="A32" s="137"/>
      <c r="B32" s="137"/>
      <c r="C32" s="137"/>
      <c r="D32" s="137"/>
      <c r="E32" s="137"/>
      <c r="F32" s="137"/>
      <c r="G32" s="137"/>
      <c r="H32" s="138"/>
      <c r="I32" s="138"/>
      <c r="J32" s="138"/>
      <c r="K32" s="138"/>
      <c r="L32" s="138"/>
      <c r="M32" s="138"/>
      <c r="N32" s="138"/>
      <c r="O32" s="121"/>
      <c r="P32" s="121"/>
      <c r="Q32" s="121"/>
      <c r="R32" s="121"/>
      <c r="S32" s="121"/>
      <c r="T32" s="121"/>
      <c r="U32" s="121"/>
      <c r="V32" s="122"/>
      <c r="W32" s="122"/>
      <c r="X32" s="122"/>
      <c r="Y32" s="122"/>
      <c r="Z32" s="122"/>
      <c r="AA32" s="122"/>
      <c r="AB32" s="122"/>
      <c r="AC32" s="123"/>
      <c r="AD32" s="123"/>
      <c r="AE32" s="123"/>
      <c r="AF32" s="123"/>
      <c r="AG32" s="123"/>
      <c r="AH32" s="123"/>
      <c r="AI32" s="123"/>
      <c r="AJ32" s="124"/>
      <c r="AK32" s="124"/>
      <c r="AL32" s="124"/>
      <c r="AM32" s="124"/>
      <c r="AN32" s="124"/>
      <c r="AO32" s="124"/>
      <c r="AP32" s="124"/>
    </row>
    <row r="33" spans="1:42" ht="15.75" thickBot="1">
      <c r="A33" s="137"/>
      <c r="B33" s="137"/>
      <c r="C33" s="137"/>
      <c r="D33" s="137"/>
      <c r="E33" s="137"/>
      <c r="F33" s="137"/>
      <c r="G33" s="137"/>
      <c r="H33" s="138"/>
      <c r="I33" s="138"/>
      <c r="J33" s="138"/>
      <c r="K33" s="138"/>
      <c r="L33" s="138"/>
      <c r="M33" s="138"/>
      <c r="N33" s="138"/>
      <c r="O33" s="121"/>
      <c r="P33" s="121"/>
      <c r="Q33" s="121"/>
      <c r="R33" s="121"/>
      <c r="S33" s="121"/>
      <c r="T33" s="121"/>
      <c r="U33" s="121"/>
      <c r="V33" s="122"/>
      <c r="W33" s="122"/>
      <c r="X33" s="122"/>
      <c r="Y33" s="122"/>
      <c r="Z33" s="122"/>
      <c r="AA33" s="122"/>
      <c r="AB33" s="122"/>
      <c r="AC33" s="123"/>
      <c r="AD33" s="123"/>
      <c r="AE33" s="123"/>
      <c r="AF33" s="123"/>
      <c r="AG33" s="123"/>
      <c r="AH33" s="123"/>
      <c r="AI33" s="123"/>
      <c r="AJ33" s="124"/>
      <c r="AK33" s="124"/>
      <c r="AL33" s="124"/>
      <c r="AM33" s="124"/>
      <c r="AN33" s="124"/>
      <c r="AO33" s="124"/>
      <c r="AP33" s="124"/>
    </row>
    <row r="34" spans="1:42" ht="15.75" thickBot="1">
      <c r="A34" s="137"/>
      <c r="B34" s="137"/>
      <c r="C34" s="137"/>
      <c r="D34" s="137"/>
      <c r="E34" s="137"/>
      <c r="F34" s="137"/>
      <c r="G34" s="137"/>
      <c r="H34" s="138"/>
      <c r="I34" s="138"/>
      <c r="J34" s="138"/>
      <c r="K34" s="138"/>
      <c r="L34" s="138"/>
      <c r="M34" s="138"/>
      <c r="N34" s="138"/>
      <c r="O34" s="121"/>
      <c r="P34" s="121"/>
      <c r="Q34" s="121"/>
      <c r="R34" s="121"/>
      <c r="S34" s="121"/>
      <c r="T34" s="121"/>
      <c r="U34" s="121"/>
      <c r="V34" s="122"/>
      <c r="W34" s="122"/>
      <c r="X34" s="122"/>
      <c r="Y34" s="122"/>
      <c r="Z34" s="122"/>
      <c r="AA34" s="122"/>
      <c r="AB34" s="122"/>
      <c r="AC34" s="123"/>
      <c r="AD34" s="123"/>
      <c r="AE34" s="123"/>
      <c r="AF34" s="123"/>
      <c r="AG34" s="123"/>
      <c r="AH34" s="123"/>
      <c r="AI34" s="123"/>
      <c r="AJ34" s="124"/>
      <c r="AK34" s="124"/>
      <c r="AL34" s="124"/>
      <c r="AM34" s="124"/>
      <c r="AN34" s="124"/>
      <c r="AO34" s="124"/>
      <c r="AP34" s="124"/>
    </row>
    <row r="35" spans="1:42" ht="15.75" thickBot="1">
      <c r="A35" s="137"/>
      <c r="B35" s="137"/>
      <c r="C35" s="137"/>
      <c r="D35" s="137"/>
      <c r="E35" s="137"/>
      <c r="F35" s="137"/>
      <c r="G35" s="137"/>
      <c r="H35" s="138"/>
      <c r="I35" s="138"/>
      <c r="J35" s="138"/>
      <c r="K35" s="138"/>
      <c r="L35" s="138"/>
      <c r="M35" s="138"/>
      <c r="N35" s="138"/>
      <c r="O35" s="121"/>
      <c r="P35" s="121"/>
      <c r="Q35" s="121"/>
      <c r="R35" s="121"/>
      <c r="S35" s="121"/>
      <c r="T35" s="121"/>
      <c r="U35" s="121"/>
      <c r="V35" s="122"/>
      <c r="W35" s="122"/>
      <c r="X35" s="122"/>
      <c r="Y35" s="122"/>
      <c r="Z35" s="122"/>
      <c r="AA35" s="122"/>
      <c r="AB35" s="122"/>
      <c r="AC35" s="123"/>
      <c r="AD35" s="123"/>
      <c r="AE35" s="123"/>
      <c r="AF35" s="123"/>
      <c r="AG35" s="123"/>
      <c r="AH35" s="123"/>
      <c r="AI35" s="123"/>
      <c r="AJ35" s="124"/>
      <c r="AK35" s="124"/>
      <c r="AL35" s="124"/>
      <c r="AM35" s="124"/>
      <c r="AN35" s="124"/>
      <c r="AO35" s="124"/>
      <c r="AP35" s="124"/>
    </row>
    <row r="36" spans="1:42" ht="15.75" thickBot="1">
      <c r="A36" s="137"/>
      <c r="B36" s="137"/>
      <c r="C36" s="137"/>
      <c r="D36" s="137"/>
      <c r="E36" s="137"/>
      <c r="F36" s="137"/>
      <c r="G36" s="137"/>
      <c r="H36" s="138"/>
      <c r="I36" s="138"/>
      <c r="J36" s="138"/>
      <c r="K36" s="138"/>
      <c r="L36" s="138"/>
      <c r="M36" s="138"/>
      <c r="N36" s="138"/>
      <c r="O36" s="121"/>
      <c r="P36" s="121"/>
      <c r="Q36" s="121"/>
      <c r="R36" s="121"/>
      <c r="S36" s="121"/>
      <c r="T36" s="121"/>
      <c r="U36" s="121"/>
      <c r="V36" s="122"/>
      <c r="W36" s="122"/>
      <c r="X36" s="122"/>
      <c r="Y36" s="122"/>
      <c r="Z36" s="122"/>
      <c r="AA36" s="122"/>
      <c r="AB36" s="122"/>
      <c r="AC36" s="123"/>
      <c r="AD36" s="123"/>
      <c r="AE36" s="123"/>
      <c r="AF36" s="123"/>
      <c r="AG36" s="123"/>
      <c r="AH36" s="123"/>
      <c r="AI36" s="123"/>
      <c r="AJ36" s="124"/>
      <c r="AK36" s="124"/>
      <c r="AL36" s="124"/>
      <c r="AM36" s="124"/>
      <c r="AN36" s="124"/>
      <c r="AO36" s="124"/>
      <c r="AP36" s="124"/>
    </row>
    <row r="37" spans="1:42" ht="15.75" thickBot="1">
      <c r="A37" s="137"/>
      <c r="B37" s="137"/>
      <c r="C37" s="137"/>
      <c r="D37" s="137"/>
      <c r="E37" s="137"/>
      <c r="F37" s="137"/>
      <c r="G37" s="137"/>
      <c r="H37" s="138"/>
      <c r="I37" s="138"/>
      <c r="J37" s="138"/>
      <c r="K37" s="138"/>
      <c r="L37" s="138"/>
      <c r="M37" s="138"/>
      <c r="N37" s="138"/>
      <c r="O37" s="121"/>
      <c r="P37" s="121"/>
      <c r="Q37" s="121"/>
      <c r="R37" s="121"/>
      <c r="S37" s="121"/>
      <c r="T37" s="121"/>
      <c r="U37" s="121"/>
      <c r="V37" s="122"/>
      <c r="W37" s="122"/>
      <c r="X37" s="122"/>
      <c r="Y37" s="122"/>
      <c r="Z37" s="122"/>
      <c r="AA37" s="122"/>
      <c r="AB37" s="122"/>
      <c r="AC37" s="123"/>
      <c r="AD37" s="123"/>
      <c r="AE37" s="123"/>
      <c r="AF37" s="123"/>
      <c r="AG37" s="123"/>
      <c r="AH37" s="123"/>
      <c r="AI37" s="123"/>
      <c r="AJ37" s="124"/>
      <c r="AK37" s="124"/>
      <c r="AL37" s="124"/>
      <c r="AM37" s="124"/>
      <c r="AN37" s="124"/>
      <c r="AO37" s="124"/>
      <c r="AP37" s="124"/>
    </row>
    <row r="38" spans="1:42" ht="15.75" thickBot="1">
      <c r="A38" s="137"/>
      <c r="B38" s="137"/>
      <c r="C38" s="137"/>
      <c r="D38" s="137"/>
      <c r="E38" s="137"/>
      <c r="F38" s="137"/>
      <c r="G38" s="137"/>
      <c r="H38" s="138"/>
      <c r="I38" s="138"/>
      <c r="J38" s="138"/>
      <c r="K38" s="138"/>
      <c r="L38" s="138"/>
      <c r="M38" s="138"/>
      <c r="N38" s="138"/>
      <c r="O38" s="121"/>
      <c r="P38" s="121"/>
      <c r="Q38" s="121"/>
      <c r="R38" s="121"/>
      <c r="S38" s="121"/>
      <c r="T38" s="121"/>
      <c r="U38" s="121"/>
      <c r="V38" s="122"/>
      <c r="W38" s="122"/>
      <c r="X38" s="122"/>
      <c r="Y38" s="122"/>
      <c r="Z38" s="122"/>
      <c r="AA38" s="122"/>
      <c r="AB38" s="122"/>
      <c r="AC38" s="123"/>
      <c r="AD38" s="123"/>
      <c r="AE38" s="123"/>
      <c r="AF38" s="123"/>
      <c r="AG38" s="123"/>
      <c r="AH38" s="123"/>
      <c r="AI38" s="123"/>
      <c r="AJ38" s="124"/>
      <c r="AK38" s="124"/>
      <c r="AL38" s="124"/>
      <c r="AM38" s="124"/>
      <c r="AN38" s="124"/>
      <c r="AO38" s="124"/>
      <c r="AP38" s="124"/>
    </row>
    <row r="39" spans="1:42" ht="15.75" thickBot="1">
      <c r="A39" s="137"/>
      <c r="B39" s="137"/>
      <c r="C39" s="137"/>
      <c r="D39" s="137"/>
      <c r="E39" s="137"/>
      <c r="F39" s="137"/>
      <c r="G39" s="137"/>
      <c r="H39" s="138"/>
      <c r="I39" s="138"/>
      <c r="J39" s="138"/>
      <c r="K39" s="138"/>
      <c r="L39" s="138"/>
      <c r="M39" s="138"/>
      <c r="N39" s="138"/>
      <c r="O39" s="121"/>
      <c r="P39" s="121"/>
      <c r="Q39" s="121"/>
      <c r="R39" s="121"/>
      <c r="S39" s="121"/>
      <c r="T39" s="121"/>
      <c r="U39" s="121"/>
      <c r="V39" s="122"/>
      <c r="W39" s="122"/>
      <c r="X39" s="122"/>
      <c r="Y39" s="122"/>
      <c r="Z39" s="122"/>
      <c r="AA39" s="122"/>
      <c r="AB39" s="122"/>
      <c r="AC39" s="123"/>
      <c r="AD39" s="123"/>
      <c r="AE39" s="123"/>
      <c r="AF39" s="123"/>
      <c r="AG39" s="123"/>
      <c r="AH39" s="123"/>
      <c r="AI39" s="123"/>
      <c r="AJ39" s="124"/>
      <c r="AK39" s="124"/>
      <c r="AL39" s="124"/>
      <c r="AM39" s="124"/>
      <c r="AN39" s="124"/>
      <c r="AO39" s="124"/>
      <c r="AP39" s="124"/>
    </row>
    <row r="40" spans="1:42" ht="15.75" thickBot="1">
      <c r="A40" s="137"/>
      <c r="B40" s="137"/>
      <c r="C40" s="137"/>
      <c r="D40" s="137"/>
      <c r="E40" s="137"/>
      <c r="F40" s="137"/>
      <c r="G40" s="137"/>
      <c r="H40" s="138"/>
      <c r="I40" s="138"/>
      <c r="J40" s="138"/>
      <c r="K40" s="138"/>
      <c r="L40" s="138"/>
      <c r="M40" s="138"/>
      <c r="N40" s="138"/>
      <c r="O40" s="121"/>
      <c r="P40" s="121"/>
      <c r="Q40" s="121"/>
      <c r="R40" s="121"/>
      <c r="S40" s="121"/>
      <c r="T40" s="121"/>
      <c r="U40" s="121"/>
      <c r="V40" s="122"/>
      <c r="W40" s="122"/>
      <c r="X40" s="122"/>
      <c r="Y40" s="122"/>
      <c r="Z40" s="122"/>
      <c r="AA40" s="122"/>
      <c r="AB40" s="122"/>
      <c r="AC40" s="123"/>
      <c r="AD40" s="123"/>
      <c r="AE40" s="123"/>
      <c r="AF40" s="123"/>
      <c r="AG40" s="123"/>
      <c r="AH40" s="123"/>
      <c r="AI40" s="123"/>
      <c r="AJ40" s="124"/>
      <c r="AK40" s="124"/>
      <c r="AL40" s="124"/>
      <c r="AM40" s="124"/>
      <c r="AN40" s="124"/>
      <c r="AO40" s="124"/>
      <c r="AP40" s="124"/>
    </row>
    <row r="41" spans="1:42" ht="15.75" thickBot="1">
      <c r="A41" s="137"/>
      <c r="B41" s="137"/>
      <c r="C41" s="137"/>
      <c r="D41" s="137"/>
      <c r="E41" s="137"/>
      <c r="F41" s="137"/>
      <c r="G41" s="137"/>
      <c r="H41" s="138"/>
      <c r="I41" s="138"/>
      <c r="J41" s="138"/>
      <c r="K41" s="138"/>
      <c r="L41" s="138"/>
      <c r="M41" s="138"/>
      <c r="N41" s="138"/>
      <c r="O41" s="121"/>
      <c r="P41" s="121"/>
      <c r="Q41" s="121"/>
      <c r="R41" s="121"/>
      <c r="S41" s="121"/>
      <c r="T41" s="121"/>
      <c r="U41" s="121"/>
      <c r="V41" s="122"/>
      <c r="W41" s="122"/>
      <c r="X41" s="122"/>
      <c r="Y41" s="122"/>
      <c r="Z41" s="122"/>
      <c r="AA41" s="122"/>
      <c r="AB41" s="122"/>
      <c r="AC41" s="123"/>
      <c r="AD41" s="123"/>
      <c r="AE41" s="123"/>
      <c r="AF41" s="123"/>
      <c r="AG41" s="123"/>
      <c r="AH41" s="123"/>
      <c r="AI41" s="123"/>
      <c r="AJ41" s="124"/>
      <c r="AK41" s="124"/>
      <c r="AL41" s="124"/>
      <c r="AM41" s="124"/>
      <c r="AN41" s="124"/>
      <c r="AO41" s="124"/>
      <c r="AP41" s="124"/>
    </row>
    <row r="42" spans="1:42" ht="15.75" thickBot="1">
      <c r="A42" s="119"/>
      <c r="B42" s="119"/>
      <c r="C42" s="119"/>
      <c r="D42" s="119"/>
      <c r="E42" s="119"/>
      <c r="F42" s="119"/>
      <c r="G42" s="119"/>
      <c r="H42" s="120"/>
      <c r="I42" s="120"/>
      <c r="J42" s="120"/>
      <c r="K42" s="120"/>
      <c r="L42" s="120"/>
      <c r="M42" s="120"/>
      <c r="N42" s="120"/>
      <c r="O42" s="145"/>
      <c r="P42" s="145"/>
      <c r="Q42" s="145"/>
      <c r="R42" s="145"/>
      <c r="S42" s="145"/>
      <c r="T42" s="145"/>
      <c r="U42" s="145"/>
      <c r="V42" s="122"/>
      <c r="W42" s="122"/>
      <c r="X42" s="122"/>
      <c r="Y42" s="122"/>
      <c r="Z42" s="122"/>
      <c r="AA42" s="122"/>
      <c r="AB42" s="122"/>
      <c r="AC42" s="123"/>
      <c r="AD42" s="123"/>
      <c r="AE42" s="123"/>
      <c r="AF42" s="123"/>
      <c r="AG42" s="123"/>
      <c r="AH42" s="123"/>
      <c r="AI42" s="123"/>
      <c r="AJ42" s="124"/>
      <c r="AK42" s="124"/>
      <c r="AL42" s="124"/>
      <c r="AM42" s="124"/>
      <c r="AN42" s="124"/>
      <c r="AO42" s="124"/>
      <c r="AP42" s="124"/>
    </row>
    <row r="43" spans="1:42" ht="15.75" thickBot="1">
      <c r="A43" s="336"/>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row>
    <row r="44" spans="1:42" ht="15.75" thickBot="1">
      <c r="A44" s="137"/>
      <c r="B44" s="137"/>
      <c r="C44" s="137"/>
      <c r="D44" s="137"/>
      <c r="E44" s="137"/>
      <c r="F44" s="137"/>
      <c r="G44" s="137"/>
      <c r="H44" s="138"/>
      <c r="I44" s="138"/>
      <c r="J44" s="138"/>
      <c r="K44" s="138"/>
      <c r="L44" s="138"/>
      <c r="M44" s="138"/>
      <c r="N44" s="138"/>
      <c r="O44" s="121"/>
      <c r="P44" s="121"/>
      <c r="Q44" s="121"/>
      <c r="R44" s="121"/>
      <c r="S44" s="121"/>
      <c r="T44" s="121"/>
      <c r="U44" s="121"/>
      <c r="V44" s="122"/>
      <c r="W44" s="122"/>
      <c r="X44" s="122"/>
      <c r="Y44" s="122"/>
      <c r="Z44" s="122"/>
      <c r="AA44" s="122"/>
      <c r="AB44" s="122"/>
      <c r="AC44" s="123"/>
      <c r="AD44" s="123"/>
      <c r="AE44" s="123"/>
      <c r="AF44" s="123"/>
      <c r="AG44" s="123"/>
      <c r="AH44" s="123"/>
      <c r="AI44" s="123"/>
      <c r="AJ44" s="124"/>
      <c r="AK44" s="124"/>
      <c r="AL44" s="124"/>
      <c r="AM44" s="124"/>
      <c r="AN44" s="124"/>
      <c r="AO44" s="124"/>
      <c r="AP44" s="124"/>
    </row>
    <row r="45" spans="1:42" ht="15.75" thickBot="1">
      <c r="A45" s="137"/>
      <c r="B45" s="137"/>
      <c r="C45" s="137"/>
      <c r="D45" s="137"/>
      <c r="E45" s="137"/>
      <c r="F45" s="137"/>
      <c r="G45" s="137"/>
      <c r="H45" s="138"/>
      <c r="I45" s="138"/>
      <c r="J45" s="138"/>
      <c r="K45" s="138"/>
      <c r="L45" s="138"/>
      <c r="M45" s="138"/>
      <c r="N45" s="138"/>
      <c r="O45" s="121"/>
      <c r="P45" s="121"/>
      <c r="Q45" s="121"/>
      <c r="R45" s="121"/>
      <c r="S45" s="121"/>
      <c r="T45" s="121"/>
      <c r="U45" s="121"/>
      <c r="V45" s="122"/>
      <c r="W45" s="122"/>
      <c r="X45" s="122"/>
      <c r="Y45" s="122"/>
      <c r="Z45" s="122"/>
      <c r="AA45" s="122"/>
      <c r="AB45" s="122"/>
      <c r="AC45" s="123"/>
      <c r="AD45" s="123"/>
      <c r="AE45" s="123"/>
      <c r="AF45" s="123"/>
      <c r="AG45" s="123"/>
      <c r="AH45" s="123"/>
      <c r="AI45" s="123"/>
      <c r="AJ45" s="124"/>
      <c r="AK45" s="124"/>
      <c r="AL45" s="124"/>
      <c r="AM45" s="124"/>
      <c r="AN45" s="124"/>
      <c r="AO45" s="124"/>
      <c r="AP45" s="124"/>
    </row>
    <row r="46" spans="1:42" ht="15.75" thickBot="1">
      <c r="A46" s="137"/>
      <c r="B46" s="137"/>
      <c r="C46" s="137"/>
      <c r="D46" s="137"/>
      <c r="E46" s="137"/>
      <c r="F46" s="137"/>
      <c r="G46" s="137"/>
      <c r="H46" s="138"/>
      <c r="I46" s="138"/>
      <c r="J46" s="138"/>
      <c r="K46" s="138"/>
      <c r="L46" s="138"/>
      <c r="M46" s="138"/>
      <c r="N46" s="138"/>
      <c r="O46" s="121"/>
      <c r="P46" s="121"/>
      <c r="Q46" s="121"/>
      <c r="R46" s="121"/>
      <c r="S46" s="121"/>
      <c r="T46" s="121"/>
      <c r="U46" s="121"/>
      <c r="V46" s="122"/>
      <c r="W46" s="122"/>
      <c r="X46" s="122"/>
      <c r="Y46" s="122"/>
      <c r="Z46" s="122"/>
      <c r="AA46" s="122"/>
      <c r="AB46" s="122"/>
      <c r="AC46" s="123"/>
      <c r="AD46" s="123"/>
      <c r="AE46" s="123"/>
      <c r="AF46" s="123"/>
      <c r="AG46" s="123"/>
      <c r="AH46" s="123"/>
      <c r="AI46" s="123"/>
      <c r="AJ46" s="124"/>
      <c r="AK46" s="124"/>
      <c r="AL46" s="124"/>
      <c r="AM46" s="124"/>
      <c r="AN46" s="124"/>
      <c r="AO46" s="124"/>
      <c r="AP46" s="124"/>
    </row>
    <row r="47" spans="1:42" ht="15.75" thickBot="1">
      <c r="A47" s="137"/>
      <c r="B47" s="137"/>
      <c r="C47" s="137"/>
      <c r="D47" s="137"/>
      <c r="E47" s="137"/>
      <c r="F47" s="137"/>
      <c r="G47" s="137"/>
      <c r="H47" s="138"/>
      <c r="I47" s="138"/>
      <c r="J47" s="138"/>
      <c r="K47" s="138"/>
      <c r="L47" s="138"/>
      <c r="M47" s="138"/>
      <c r="N47" s="138"/>
      <c r="O47" s="121"/>
      <c r="P47" s="121"/>
      <c r="Q47" s="121"/>
      <c r="R47" s="121"/>
      <c r="S47" s="121"/>
      <c r="T47" s="121"/>
      <c r="U47" s="121"/>
      <c r="V47" s="122"/>
      <c r="W47" s="122"/>
      <c r="X47" s="122"/>
      <c r="Y47" s="122"/>
      <c r="Z47" s="122"/>
      <c r="AA47" s="122"/>
      <c r="AB47" s="122"/>
      <c r="AC47" s="123"/>
      <c r="AD47" s="123"/>
      <c r="AE47" s="123"/>
      <c r="AF47" s="123"/>
      <c r="AG47" s="123"/>
      <c r="AH47" s="123"/>
      <c r="AI47" s="123"/>
      <c r="AJ47" s="124"/>
      <c r="AK47" s="124"/>
      <c r="AL47" s="124"/>
      <c r="AM47" s="124"/>
      <c r="AN47" s="124"/>
      <c r="AO47" s="124"/>
      <c r="AP47" s="124"/>
    </row>
    <row r="48" spans="1:42" ht="15.75" thickBot="1">
      <c r="A48" s="137"/>
      <c r="B48" s="137"/>
      <c r="C48" s="137"/>
      <c r="D48" s="137"/>
      <c r="E48" s="137"/>
      <c r="F48" s="137"/>
      <c r="G48" s="137"/>
      <c r="H48" s="138"/>
      <c r="I48" s="138"/>
      <c r="J48" s="138"/>
      <c r="K48" s="138"/>
      <c r="L48" s="138"/>
      <c r="M48" s="138"/>
      <c r="N48" s="138"/>
      <c r="O48" s="121"/>
      <c r="P48" s="121"/>
      <c r="Q48" s="121"/>
      <c r="R48" s="121"/>
      <c r="S48" s="121"/>
      <c r="T48" s="121"/>
      <c r="U48" s="121"/>
      <c r="V48" s="122"/>
      <c r="W48" s="122"/>
      <c r="X48" s="122"/>
      <c r="Y48" s="122"/>
      <c r="Z48" s="122"/>
      <c r="AA48" s="122"/>
      <c r="AB48" s="122"/>
      <c r="AC48" s="123"/>
      <c r="AD48" s="123"/>
      <c r="AE48" s="123"/>
      <c r="AF48" s="123"/>
      <c r="AG48" s="123"/>
      <c r="AH48" s="123"/>
      <c r="AI48" s="123"/>
      <c r="AJ48" s="124"/>
      <c r="AK48" s="124"/>
      <c r="AL48" s="124"/>
      <c r="AM48" s="124"/>
      <c r="AN48" s="124"/>
      <c r="AO48" s="124"/>
      <c r="AP48" s="124"/>
    </row>
    <row r="49" spans="1:42" ht="15.75" thickBot="1">
      <c r="A49" s="137"/>
      <c r="B49" s="137"/>
      <c r="C49" s="137"/>
      <c r="D49" s="137"/>
      <c r="E49" s="137"/>
      <c r="F49" s="137"/>
      <c r="G49" s="137"/>
      <c r="H49" s="138"/>
      <c r="I49" s="138"/>
      <c r="J49" s="138"/>
      <c r="K49" s="138"/>
      <c r="L49" s="138"/>
      <c r="M49" s="138"/>
      <c r="N49" s="138"/>
      <c r="O49" s="121"/>
      <c r="P49" s="121"/>
      <c r="Q49" s="121"/>
      <c r="R49" s="121"/>
      <c r="S49" s="121"/>
      <c r="T49" s="121"/>
      <c r="U49" s="121"/>
      <c r="V49" s="122"/>
      <c r="W49" s="122"/>
      <c r="X49" s="122"/>
      <c r="Y49" s="122"/>
      <c r="Z49" s="122"/>
      <c r="AA49" s="122"/>
      <c r="AB49" s="122"/>
      <c r="AC49" s="123"/>
      <c r="AD49" s="123"/>
      <c r="AE49" s="123"/>
      <c r="AF49" s="123"/>
      <c r="AG49" s="123"/>
      <c r="AH49" s="123"/>
      <c r="AI49" s="123"/>
      <c r="AJ49" s="124"/>
      <c r="AK49" s="124"/>
      <c r="AL49" s="124"/>
      <c r="AM49" s="124"/>
      <c r="AN49" s="124"/>
      <c r="AO49" s="124"/>
      <c r="AP49" s="124"/>
    </row>
    <row r="50" spans="1:42" ht="15.75" thickBot="1">
      <c r="A50" s="137"/>
      <c r="B50" s="137"/>
      <c r="C50" s="137"/>
      <c r="D50" s="137"/>
      <c r="E50" s="137"/>
      <c r="F50" s="137"/>
      <c r="G50" s="137"/>
      <c r="H50" s="138"/>
      <c r="I50" s="138"/>
      <c r="J50" s="138"/>
      <c r="K50" s="138"/>
      <c r="L50" s="138"/>
      <c r="M50" s="138"/>
      <c r="N50" s="138"/>
      <c r="O50" s="121"/>
      <c r="P50" s="121"/>
      <c r="Q50" s="121"/>
      <c r="R50" s="121"/>
      <c r="S50" s="121"/>
      <c r="T50" s="121"/>
      <c r="U50" s="121"/>
      <c r="V50" s="122"/>
      <c r="W50" s="122"/>
      <c r="X50" s="122"/>
      <c r="Y50" s="122"/>
      <c r="Z50" s="122"/>
      <c r="AA50" s="122"/>
      <c r="AB50" s="122"/>
      <c r="AC50" s="123"/>
      <c r="AD50" s="123"/>
      <c r="AE50" s="123"/>
      <c r="AF50" s="123"/>
      <c r="AG50" s="123"/>
      <c r="AH50" s="123"/>
      <c r="AI50" s="123"/>
      <c r="AJ50" s="124"/>
      <c r="AK50" s="124"/>
      <c r="AL50" s="124"/>
      <c r="AM50" s="124"/>
      <c r="AN50" s="124"/>
      <c r="AO50" s="124"/>
      <c r="AP50" s="124"/>
    </row>
    <row r="51" spans="1:42" ht="15.75" thickBot="1">
      <c r="A51" s="137"/>
      <c r="B51" s="137"/>
      <c r="C51" s="137"/>
      <c r="D51" s="137"/>
      <c r="E51" s="137"/>
      <c r="F51" s="137"/>
      <c r="G51" s="137"/>
      <c r="H51" s="138"/>
      <c r="I51" s="138"/>
      <c r="J51" s="138"/>
      <c r="K51" s="138"/>
      <c r="L51" s="138"/>
      <c r="M51" s="138"/>
      <c r="N51" s="138"/>
      <c r="O51" s="121"/>
      <c r="P51" s="121"/>
      <c r="Q51" s="121"/>
      <c r="R51" s="121"/>
      <c r="S51" s="121"/>
      <c r="T51" s="121"/>
      <c r="U51" s="121"/>
      <c r="V51" s="122"/>
      <c r="W51" s="122"/>
      <c r="X51" s="122"/>
      <c r="Y51" s="122"/>
      <c r="Z51" s="122"/>
      <c r="AA51" s="122"/>
      <c r="AB51" s="122"/>
      <c r="AC51" s="123"/>
      <c r="AD51" s="123"/>
      <c r="AE51" s="123"/>
      <c r="AF51" s="123"/>
      <c r="AG51" s="123"/>
      <c r="AH51" s="123"/>
      <c r="AI51" s="123"/>
      <c r="AJ51" s="124"/>
      <c r="AK51" s="124"/>
      <c r="AL51" s="124"/>
      <c r="AM51" s="124"/>
      <c r="AN51" s="124"/>
      <c r="AO51" s="124"/>
      <c r="AP51" s="124"/>
    </row>
    <row r="52" spans="1:42" ht="15.75" thickBot="1">
      <c r="A52" s="137"/>
      <c r="B52" s="137"/>
      <c r="C52" s="137"/>
      <c r="D52" s="137"/>
      <c r="E52" s="137"/>
      <c r="F52" s="137"/>
      <c r="G52" s="137"/>
      <c r="H52" s="138"/>
      <c r="I52" s="138"/>
      <c r="J52" s="138"/>
      <c r="K52" s="138"/>
      <c r="L52" s="138"/>
      <c r="M52" s="138"/>
      <c r="N52" s="138"/>
      <c r="O52" s="121"/>
      <c r="P52" s="121"/>
      <c r="Q52" s="121"/>
      <c r="R52" s="121"/>
      <c r="S52" s="121"/>
      <c r="T52" s="121"/>
      <c r="U52" s="121"/>
      <c r="V52" s="122"/>
      <c r="W52" s="122"/>
      <c r="X52" s="122"/>
      <c r="Y52" s="122"/>
      <c r="Z52" s="122"/>
      <c r="AA52" s="122"/>
      <c r="AB52" s="122"/>
      <c r="AC52" s="123"/>
      <c r="AD52" s="123"/>
      <c r="AE52" s="123"/>
      <c r="AF52" s="123"/>
      <c r="AG52" s="123"/>
      <c r="AH52" s="123"/>
      <c r="AI52" s="123"/>
      <c r="AJ52" s="124"/>
      <c r="AK52" s="124"/>
      <c r="AL52" s="124"/>
      <c r="AM52" s="124"/>
      <c r="AN52" s="124"/>
      <c r="AO52" s="124"/>
      <c r="AP52" s="124"/>
    </row>
    <row r="53" spans="1:42" ht="15.75" thickBot="1">
      <c r="A53" s="137"/>
      <c r="B53" s="137"/>
      <c r="C53" s="137"/>
      <c r="D53" s="137"/>
      <c r="E53" s="137"/>
      <c r="F53" s="137"/>
      <c r="G53" s="137"/>
      <c r="H53" s="138"/>
      <c r="I53" s="138"/>
      <c r="J53" s="138"/>
      <c r="K53" s="138"/>
      <c r="L53" s="138"/>
      <c r="M53" s="138"/>
      <c r="N53" s="138"/>
      <c r="O53" s="121"/>
      <c r="P53" s="121"/>
      <c r="Q53" s="121"/>
      <c r="R53" s="121"/>
      <c r="S53" s="121"/>
      <c r="T53" s="121"/>
      <c r="U53" s="121"/>
      <c r="V53" s="122"/>
      <c r="W53" s="122"/>
      <c r="X53" s="122"/>
      <c r="Y53" s="122"/>
      <c r="Z53" s="122"/>
      <c r="AA53" s="122"/>
      <c r="AB53" s="122"/>
      <c r="AC53" s="123"/>
      <c r="AD53" s="123"/>
      <c r="AE53" s="123"/>
      <c r="AF53" s="123"/>
      <c r="AG53" s="123"/>
      <c r="AH53" s="123"/>
      <c r="AI53" s="123"/>
      <c r="AJ53" s="124"/>
      <c r="AK53" s="124"/>
      <c r="AL53" s="124"/>
      <c r="AM53" s="124"/>
      <c r="AN53" s="124"/>
      <c r="AO53" s="124"/>
      <c r="AP53" s="124"/>
    </row>
    <row r="54" spans="1:42" ht="15.75" thickBot="1">
      <c r="A54" s="137"/>
      <c r="B54" s="137"/>
      <c r="C54" s="137"/>
      <c r="D54" s="137"/>
      <c r="E54" s="137"/>
      <c r="F54" s="137"/>
      <c r="G54" s="137"/>
      <c r="H54" s="138"/>
      <c r="I54" s="138"/>
      <c r="J54" s="138"/>
      <c r="K54" s="138"/>
      <c r="L54" s="138"/>
      <c r="M54" s="138"/>
      <c r="N54" s="138"/>
      <c r="O54" s="121"/>
      <c r="P54" s="121"/>
      <c r="Q54" s="121"/>
      <c r="R54" s="121"/>
      <c r="S54" s="121"/>
      <c r="T54" s="121"/>
      <c r="U54" s="121"/>
      <c r="V54" s="122"/>
      <c r="W54" s="122"/>
      <c r="X54" s="122"/>
      <c r="Y54" s="122"/>
      <c r="Z54" s="122"/>
      <c r="AA54" s="122"/>
      <c r="AB54" s="122"/>
      <c r="AC54" s="123"/>
      <c r="AD54" s="123"/>
      <c r="AE54" s="123"/>
      <c r="AF54" s="123"/>
      <c r="AG54" s="123"/>
      <c r="AH54" s="123"/>
      <c r="AI54" s="123"/>
      <c r="AJ54" s="124"/>
      <c r="AK54" s="124"/>
      <c r="AL54" s="124"/>
      <c r="AM54" s="124"/>
      <c r="AN54" s="124"/>
      <c r="AO54" s="124"/>
      <c r="AP54" s="124"/>
    </row>
    <row r="55" spans="1:42" ht="15.75" thickBot="1">
      <c r="A55" s="137"/>
      <c r="B55" s="137"/>
      <c r="C55" s="137"/>
      <c r="D55" s="137"/>
      <c r="E55" s="137"/>
      <c r="F55" s="137"/>
      <c r="G55" s="137"/>
      <c r="H55" s="138"/>
      <c r="I55" s="138"/>
      <c r="J55" s="138"/>
      <c r="K55" s="138"/>
      <c r="L55" s="138"/>
      <c r="M55" s="138"/>
      <c r="N55" s="138"/>
      <c r="O55" s="121"/>
      <c r="P55" s="121"/>
      <c r="Q55" s="121"/>
      <c r="R55" s="121"/>
      <c r="S55" s="121"/>
      <c r="T55" s="121"/>
      <c r="U55" s="121"/>
      <c r="V55" s="122"/>
      <c r="W55" s="122"/>
      <c r="X55" s="122"/>
      <c r="Y55" s="122"/>
      <c r="Z55" s="122"/>
      <c r="AA55" s="122"/>
      <c r="AB55" s="122"/>
      <c r="AC55" s="123"/>
      <c r="AD55" s="123"/>
      <c r="AE55" s="123"/>
      <c r="AF55" s="123"/>
      <c r="AG55" s="123"/>
      <c r="AH55" s="123"/>
      <c r="AI55" s="123"/>
      <c r="AJ55" s="124"/>
      <c r="AK55" s="124"/>
      <c r="AL55" s="124"/>
      <c r="AM55" s="124"/>
      <c r="AN55" s="124"/>
      <c r="AO55" s="124"/>
      <c r="AP55" s="124"/>
    </row>
    <row r="56" spans="1:42" ht="15.75" thickBot="1">
      <c r="A56" s="137"/>
      <c r="B56" s="137"/>
      <c r="C56" s="137"/>
      <c r="D56" s="137"/>
      <c r="E56" s="137"/>
      <c r="F56" s="137"/>
      <c r="G56" s="137"/>
      <c r="H56" s="138"/>
      <c r="I56" s="138"/>
      <c r="J56" s="138"/>
      <c r="K56" s="138"/>
      <c r="L56" s="138"/>
      <c r="M56" s="138"/>
      <c r="N56" s="138"/>
      <c r="O56" s="121"/>
      <c r="P56" s="121"/>
      <c r="Q56" s="121"/>
      <c r="R56" s="121"/>
      <c r="S56" s="121"/>
      <c r="T56" s="121"/>
      <c r="U56" s="121"/>
      <c r="V56" s="122"/>
      <c r="W56" s="122"/>
      <c r="X56" s="122"/>
      <c r="Y56" s="122"/>
      <c r="Z56" s="122"/>
      <c r="AA56" s="122"/>
      <c r="AB56" s="122"/>
      <c r="AC56" s="123"/>
      <c r="AD56" s="123"/>
      <c r="AE56" s="123"/>
      <c r="AF56" s="123"/>
      <c r="AG56" s="123"/>
      <c r="AH56" s="123"/>
      <c r="AI56" s="123"/>
      <c r="AJ56" s="124"/>
      <c r="AK56" s="124"/>
      <c r="AL56" s="124"/>
      <c r="AM56" s="124"/>
      <c r="AN56" s="124"/>
      <c r="AO56" s="124"/>
      <c r="AP56" s="124"/>
    </row>
    <row r="57" spans="1:42" ht="15.75" thickBot="1">
      <c r="A57" s="137"/>
      <c r="B57" s="137"/>
      <c r="C57" s="137"/>
      <c r="D57" s="137"/>
      <c r="E57" s="137"/>
      <c r="F57" s="137"/>
      <c r="G57" s="137"/>
      <c r="H57" s="138"/>
      <c r="I57" s="138"/>
      <c r="J57" s="138"/>
      <c r="K57" s="138"/>
      <c r="L57" s="138"/>
      <c r="M57" s="138"/>
      <c r="N57" s="138"/>
      <c r="O57" s="121"/>
      <c r="P57" s="121"/>
      <c r="Q57" s="121"/>
      <c r="R57" s="121"/>
      <c r="S57" s="121"/>
      <c r="T57" s="121"/>
      <c r="U57" s="121"/>
      <c r="V57" s="122"/>
      <c r="W57" s="122"/>
      <c r="X57" s="122"/>
      <c r="Y57" s="122"/>
      <c r="Z57" s="122"/>
      <c r="AA57" s="122"/>
      <c r="AB57" s="122"/>
      <c r="AC57" s="123"/>
      <c r="AD57" s="123"/>
      <c r="AE57" s="123"/>
      <c r="AF57" s="123"/>
      <c r="AG57" s="123"/>
      <c r="AH57" s="123"/>
      <c r="AI57" s="123"/>
      <c r="AJ57" s="124"/>
      <c r="AK57" s="124"/>
      <c r="AL57" s="124"/>
      <c r="AM57" s="124"/>
      <c r="AN57" s="124"/>
      <c r="AO57" s="124"/>
      <c r="AP57" s="124"/>
    </row>
    <row r="58" spans="1:42" ht="15.75" thickBot="1">
      <c r="A58" s="336"/>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row>
    <row r="59" spans="1:42" ht="15.75" thickBot="1">
      <c r="A59" s="137"/>
      <c r="B59" s="137"/>
      <c r="C59" s="137"/>
      <c r="D59" s="137"/>
      <c r="E59" s="137"/>
      <c r="F59" s="137"/>
      <c r="G59" s="137"/>
      <c r="H59" s="138"/>
      <c r="I59" s="138"/>
      <c r="J59" s="138"/>
      <c r="K59" s="138"/>
      <c r="L59" s="138"/>
      <c r="M59" s="138"/>
      <c r="N59" s="138"/>
      <c r="O59" s="121"/>
      <c r="P59" s="121"/>
      <c r="Q59" s="121"/>
      <c r="R59" s="121"/>
      <c r="S59" s="121"/>
      <c r="T59" s="121"/>
      <c r="U59" s="121"/>
      <c r="V59" s="122"/>
      <c r="W59" s="122"/>
      <c r="X59" s="122"/>
      <c r="Y59" s="122"/>
      <c r="Z59" s="122"/>
      <c r="AA59" s="122"/>
      <c r="AB59" s="122"/>
      <c r="AC59" s="123"/>
      <c r="AD59" s="123"/>
      <c r="AE59" s="123"/>
      <c r="AF59" s="123"/>
      <c r="AG59" s="123"/>
      <c r="AH59" s="123"/>
      <c r="AI59" s="123"/>
      <c r="AJ59" s="124"/>
      <c r="AK59" s="124"/>
      <c r="AL59" s="124"/>
      <c r="AM59" s="124"/>
      <c r="AN59" s="124"/>
      <c r="AO59" s="124"/>
      <c r="AP59" s="124"/>
    </row>
    <row r="60" spans="1:42" ht="15.75" thickBot="1">
      <c r="A60" s="119"/>
      <c r="B60" s="119"/>
      <c r="C60" s="119"/>
      <c r="D60" s="119"/>
      <c r="E60" s="119"/>
      <c r="F60" s="119"/>
      <c r="G60" s="119"/>
      <c r="H60" s="120"/>
      <c r="I60" s="120"/>
      <c r="J60" s="120"/>
      <c r="K60" s="120"/>
      <c r="L60" s="120"/>
      <c r="M60" s="120"/>
      <c r="N60" s="120"/>
      <c r="O60" s="121"/>
      <c r="P60" s="121"/>
      <c r="Q60" s="121"/>
      <c r="R60" s="121"/>
      <c r="S60" s="121"/>
      <c r="T60" s="121"/>
      <c r="U60" s="121"/>
      <c r="V60" s="122"/>
      <c r="W60" s="122"/>
      <c r="X60" s="122"/>
      <c r="Y60" s="122"/>
      <c r="Z60" s="122"/>
      <c r="AA60" s="122"/>
      <c r="AB60" s="122"/>
      <c r="AC60" s="123"/>
      <c r="AD60" s="123"/>
      <c r="AE60" s="123"/>
      <c r="AF60" s="123"/>
      <c r="AG60" s="123"/>
      <c r="AH60" s="123"/>
      <c r="AI60" s="123"/>
      <c r="AJ60" s="124"/>
      <c r="AK60" s="124"/>
      <c r="AL60" s="124"/>
      <c r="AM60" s="124"/>
      <c r="AN60" s="124"/>
      <c r="AO60" s="124"/>
      <c r="AP60" s="124"/>
    </row>
    <row r="61" spans="1:42" ht="15.75" thickBot="1">
      <c r="A61" s="119"/>
      <c r="B61" s="119"/>
      <c r="C61" s="119"/>
      <c r="D61" s="119"/>
      <c r="E61" s="119"/>
      <c r="F61" s="119"/>
      <c r="G61" s="119"/>
      <c r="H61" s="120"/>
      <c r="I61" s="120"/>
      <c r="J61" s="120"/>
      <c r="K61" s="120"/>
      <c r="L61" s="120"/>
      <c r="M61" s="120"/>
      <c r="N61" s="120"/>
      <c r="O61" s="121"/>
      <c r="P61" s="121"/>
      <c r="Q61" s="121"/>
      <c r="R61" s="121"/>
      <c r="S61" s="121"/>
      <c r="T61" s="121"/>
      <c r="U61" s="121"/>
      <c r="V61" s="122"/>
      <c r="W61" s="122"/>
      <c r="X61" s="122"/>
      <c r="Y61" s="122"/>
      <c r="Z61" s="122"/>
      <c r="AA61" s="122"/>
      <c r="AB61" s="122"/>
      <c r="AC61" s="123"/>
      <c r="AD61" s="123"/>
      <c r="AE61" s="123"/>
      <c r="AF61" s="123"/>
      <c r="AG61" s="123"/>
      <c r="AH61" s="123"/>
      <c r="AI61" s="123"/>
      <c r="AJ61" s="124"/>
      <c r="AK61" s="124"/>
      <c r="AL61" s="124"/>
      <c r="AM61" s="124"/>
      <c r="AN61" s="124"/>
      <c r="AO61" s="124"/>
      <c r="AP61" s="124"/>
    </row>
    <row r="62" spans="1:42" ht="15.75" thickBot="1">
      <c r="A62" s="119"/>
      <c r="B62" s="119"/>
      <c r="C62" s="119"/>
      <c r="D62" s="119"/>
      <c r="E62" s="119"/>
      <c r="F62" s="119"/>
      <c r="G62" s="119"/>
      <c r="H62" s="120"/>
      <c r="I62" s="120"/>
      <c r="J62" s="120"/>
      <c r="K62" s="120"/>
      <c r="L62" s="120"/>
      <c r="M62" s="120"/>
      <c r="N62" s="120"/>
      <c r="O62" s="121"/>
      <c r="P62" s="121"/>
      <c r="Q62" s="121"/>
      <c r="R62" s="121"/>
      <c r="S62" s="121"/>
      <c r="T62" s="121"/>
      <c r="U62" s="121"/>
      <c r="V62" s="122"/>
      <c r="W62" s="122"/>
      <c r="X62" s="122"/>
      <c r="Y62" s="122"/>
      <c r="Z62" s="122"/>
      <c r="AA62" s="122"/>
      <c r="AB62" s="122"/>
      <c r="AC62" s="123"/>
      <c r="AD62" s="123"/>
      <c r="AE62" s="123"/>
      <c r="AF62" s="123"/>
      <c r="AG62" s="123"/>
      <c r="AH62" s="123"/>
      <c r="AI62" s="123"/>
      <c r="AJ62" s="124"/>
      <c r="AK62" s="124"/>
      <c r="AL62" s="124"/>
      <c r="AM62" s="124"/>
      <c r="AN62" s="124"/>
      <c r="AO62" s="124"/>
      <c r="AP62" s="124"/>
    </row>
    <row r="63" spans="1:42" ht="15.75" thickBot="1">
      <c r="A63" s="119"/>
      <c r="B63" s="119"/>
      <c r="C63" s="119"/>
      <c r="D63" s="119"/>
      <c r="E63" s="119"/>
      <c r="F63" s="119"/>
      <c r="G63" s="119"/>
      <c r="H63" s="120"/>
      <c r="I63" s="120"/>
      <c r="J63" s="120"/>
      <c r="K63" s="120"/>
      <c r="L63" s="120"/>
      <c r="M63" s="120"/>
      <c r="N63" s="120"/>
      <c r="O63" s="121"/>
      <c r="P63" s="121"/>
      <c r="Q63" s="121"/>
      <c r="R63" s="121"/>
      <c r="S63" s="121"/>
      <c r="T63" s="121"/>
      <c r="U63" s="121"/>
      <c r="V63" s="122"/>
      <c r="W63" s="122"/>
      <c r="X63" s="122"/>
      <c r="Y63" s="122"/>
      <c r="Z63" s="122"/>
      <c r="AA63" s="122"/>
      <c r="AB63" s="122"/>
      <c r="AC63" s="123"/>
      <c r="AD63" s="123"/>
      <c r="AE63" s="123"/>
      <c r="AF63" s="123"/>
      <c r="AG63" s="123"/>
      <c r="AH63" s="123"/>
      <c r="AI63" s="123"/>
      <c r="AJ63" s="124"/>
      <c r="AK63" s="124"/>
      <c r="AL63" s="124"/>
      <c r="AM63" s="124"/>
      <c r="AN63" s="124"/>
      <c r="AO63" s="124"/>
      <c r="AP63" s="124"/>
    </row>
    <row r="64" spans="1:42" ht="15.75" thickBot="1">
      <c r="A64" s="137"/>
      <c r="B64" s="137"/>
      <c r="C64" s="137"/>
      <c r="D64" s="137"/>
      <c r="E64" s="137"/>
      <c r="F64" s="137"/>
      <c r="G64" s="137"/>
      <c r="H64" s="138"/>
      <c r="I64" s="138"/>
      <c r="J64" s="138"/>
      <c r="K64" s="138"/>
      <c r="L64" s="138"/>
      <c r="M64" s="138"/>
      <c r="N64" s="138"/>
      <c r="O64" s="121"/>
      <c r="P64" s="121"/>
      <c r="Q64" s="121"/>
      <c r="R64" s="121"/>
      <c r="S64" s="121"/>
      <c r="T64" s="121"/>
      <c r="U64" s="121"/>
      <c r="V64" s="122"/>
      <c r="W64" s="122"/>
      <c r="X64" s="122"/>
      <c r="Y64" s="122"/>
      <c r="Z64" s="122"/>
      <c r="AA64" s="122"/>
      <c r="AB64" s="122"/>
      <c r="AC64" s="123"/>
      <c r="AD64" s="123"/>
      <c r="AE64" s="123"/>
      <c r="AF64" s="123"/>
      <c r="AG64" s="123"/>
      <c r="AH64" s="123"/>
      <c r="AI64" s="123"/>
      <c r="AJ64" s="124"/>
      <c r="AK64" s="124"/>
      <c r="AL64" s="124"/>
      <c r="AM64" s="124"/>
      <c r="AN64" s="124"/>
      <c r="AO64" s="124"/>
      <c r="AP64" s="124"/>
    </row>
    <row r="65" spans="1:42" ht="15.75" thickBot="1">
      <c r="A65" s="336"/>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row>
    <row r="66" spans="1:42" ht="15.75" thickBot="1">
      <c r="A66" s="119"/>
      <c r="B66" s="119"/>
      <c r="C66" s="119"/>
      <c r="D66" s="119"/>
      <c r="E66" s="119"/>
      <c r="F66" s="119"/>
      <c r="G66" s="119"/>
      <c r="H66" s="120"/>
      <c r="I66" s="120"/>
      <c r="J66" s="120"/>
      <c r="K66" s="120"/>
      <c r="L66" s="120"/>
      <c r="M66" s="120"/>
      <c r="N66" s="120"/>
      <c r="O66" s="121"/>
      <c r="P66" s="121"/>
      <c r="Q66" s="121"/>
      <c r="R66" s="121"/>
      <c r="S66" s="121"/>
      <c r="T66" s="121"/>
      <c r="U66" s="121"/>
      <c r="V66" s="122"/>
      <c r="W66" s="122"/>
      <c r="X66" s="122"/>
      <c r="Y66" s="122"/>
      <c r="Z66" s="122"/>
      <c r="AA66" s="122"/>
      <c r="AB66" s="122"/>
      <c r="AC66" s="123"/>
      <c r="AD66" s="123"/>
      <c r="AE66" s="123"/>
      <c r="AF66" s="123"/>
      <c r="AG66" s="123"/>
      <c r="AH66" s="123"/>
      <c r="AI66" s="123"/>
      <c r="AJ66" s="124"/>
      <c r="AK66" s="124"/>
      <c r="AL66" s="124"/>
      <c r="AM66" s="124"/>
      <c r="AN66" s="124"/>
      <c r="AO66" s="124"/>
      <c r="AP66" s="124"/>
    </row>
    <row r="67" spans="1:42" ht="15.75" thickBot="1">
      <c r="A67" s="119"/>
      <c r="B67" s="119"/>
      <c r="C67" s="119"/>
      <c r="D67" s="119"/>
      <c r="E67" s="119"/>
      <c r="F67" s="119"/>
      <c r="G67" s="119"/>
      <c r="H67" s="120"/>
      <c r="I67" s="120"/>
      <c r="J67" s="120"/>
      <c r="K67" s="120"/>
      <c r="L67" s="120"/>
      <c r="M67" s="120"/>
      <c r="N67" s="120"/>
      <c r="O67" s="121"/>
      <c r="P67" s="121"/>
      <c r="Q67" s="121"/>
      <c r="R67" s="121"/>
      <c r="S67" s="121"/>
      <c r="T67" s="121"/>
      <c r="U67" s="121"/>
      <c r="V67" s="122"/>
      <c r="W67" s="122"/>
      <c r="X67" s="122"/>
      <c r="Y67" s="122"/>
      <c r="Z67" s="122"/>
      <c r="AA67" s="122"/>
      <c r="AB67" s="122"/>
      <c r="AC67" s="123"/>
      <c r="AD67" s="123"/>
      <c r="AE67" s="123"/>
      <c r="AF67" s="123"/>
      <c r="AG67" s="123"/>
      <c r="AH67" s="123"/>
      <c r="AI67" s="123"/>
      <c r="AJ67" s="124"/>
      <c r="AK67" s="124"/>
      <c r="AL67" s="124"/>
      <c r="AM67" s="124"/>
      <c r="AN67" s="124"/>
      <c r="AO67" s="124"/>
      <c r="AP67" s="124"/>
    </row>
    <row r="68" spans="1:42" ht="15.75" thickBot="1">
      <c r="A68" s="119"/>
      <c r="B68" s="119"/>
      <c r="C68" s="119"/>
      <c r="D68" s="119"/>
      <c r="E68" s="119"/>
      <c r="F68" s="119"/>
      <c r="G68" s="119"/>
      <c r="H68" s="120"/>
      <c r="I68" s="120"/>
      <c r="J68" s="120"/>
      <c r="K68" s="120"/>
      <c r="L68" s="120"/>
      <c r="M68" s="120"/>
      <c r="N68" s="120"/>
      <c r="O68" s="121"/>
      <c r="P68" s="121"/>
      <c r="Q68" s="121"/>
      <c r="R68" s="121"/>
      <c r="S68" s="121"/>
      <c r="T68" s="121"/>
      <c r="U68" s="121"/>
      <c r="V68" s="122"/>
      <c r="W68" s="122"/>
      <c r="X68" s="122"/>
      <c r="Y68" s="122"/>
      <c r="Z68" s="122"/>
      <c r="AA68" s="122"/>
      <c r="AB68" s="122"/>
      <c r="AC68" s="123"/>
      <c r="AD68" s="123"/>
      <c r="AE68" s="123"/>
      <c r="AF68" s="123"/>
      <c r="AG68" s="123"/>
      <c r="AH68" s="123"/>
      <c r="AI68" s="123"/>
      <c r="AJ68" s="124"/>
      <c r="AK68" s="124"/>
      <c r="AL68" s="124"/>
      <c r="AM68" s="124"/>
      <c r="AN68" s="124"/>
      <c r="AO68" s="124"/>
      <c r="AP68" s="124"/>
    </row>
    <row r="69" spans="1:42" ht="15.75" thickBot="1">
      <c r="A69" s="336"/>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row>
    <row r="70" spans="1:42" ht="15.75" thickBot="1">
      <c r="A70" s="337"/>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row>
    <row r="71" spans="1:42" ht="15.75" thickBot="1">
      <c r="A71" s="334"/>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row>
  </sheetData>
  <sheetProtection/>
  <mergeCells count="30">
    <mergeCell ref="H7:N7"/>
    <mergeCell ref="O7:U7"/>
    <mergeCell ref="V7:AB7"/>
    <mergeCell ref="AC7:AI7"/>
    <mergeCell ref="AJ1:AP2"/>
    <mergeCell ref="A1:G2"/>
    <mergeCell ref="H1:N2"/>
    <mergeCell ref="O1:U2"/>
    <mergeCell ref="V1:AB2"/>
    <mergeCell ref="AC1:AI2"/>
    <mergeCell ref="V27:AB27"/>
    <mergeCell ref="AC27:AI27"/>
    <mergeCell ref="AJ7:AP7"/>
    <mergeCell ref="A3:G5"/>
    <mergeCell ref="H3:N5"/>
    <mergeCell ref="O3:U5"/>
    <mergeCell ref="V3:AB5"/>
    <mergeCell ref="AC3:AI5"/>
    <mergeCell ref="AJ3:AP5"/>
    <mergeCell ref="A7:G7"/>
    <mergeCell ref="AJ27:AP27"/>
    <mergeCell ref="A9:G9"/>
    <mergeCell ref="H9:N9"/>
    <mergeCell ref="O9:U9"/>
    <mergeCell ref="V9:AB9"/>
    <mergeCell ref="AC9:AI9"/>
    <mergeCell ref="AJ9:AP9"/>
    <mergeCell ref="A27:G27"/>
    <mergeCell ref="H27:N27"/>
    <mergeCell ref="O27:U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BO120"/>
  <sheetViews>
    <sheetView zoomScalePageLayoutView="0" workbookViewId="0" topLeftCell="Z13">
      <selection activeCell="AD18" sqref="AD18"/>
    </sheetView>
  </sheetViews>
  <sheetFormatPr defaultColWidth="11.421875" defaultRowHeight="32.25" customHeight="1"/>
  <cols>
    <col min="1" max="1" width="5.7109375" style="1" customWidth="1"/>
    <col min="2" max="2" width="15.28125" style="1" customWidth="1"/>
    <col min="3" max="3" width="15.00390625" style="1" customWidth="1"/>
    <col min="4" max="4" width="24.421875" style="1" customWidth="1"/>
    <col min="5" max="5" width="23.57421875" style="1" customWidth="1"/>
    <col min="6" max="6" width="9.7109375" style="1" customWidth="1"/>
    <col min="7" max="7" width="8.140625" style="1" customWidth="1"/>
    <col min="8" max="8" width="19.57421875" style="1" customWidth="1"/>
    <col min="9" max="9" width="21.421875" style="1" customWidth="1"/>
    <col min="10" max="10" width="20.140625" style="1" customWidth="1"/>
    <col min="11" max="11" width="19.28125" style="1" customWidth="1"/>
    <col min="12" max="13" width="6.7109375" style="1" customWidth="1"/>
    <col min="14" max="14" width="7.421875" style="1" customWidth="1"/>
    <col min="15" max="15" width="8.00390625" style="1" customWidth="1"/>
    <col min="16" max="16" width="8.57421875" style="1" customWidth="1"/>
    <col min="17" max="18" width="6.7109375" style="1" customWidth="1"/>
    <col min="19" max="19" width="9.28125" style="1" customWidth="1"/>
    <col min="20" max="21" width="7.8515625" style="1" customWidth="1"/>
    <col min="22" max="22" width="8.8515625" style="1" customWidth="1"/>
    <col min="23" max="23" width="6.7109375" style="1" customWidth="1"/>
    <col min="24" max="24" width="7.8515625" style="370" customWidth="1"/>
    <col min="25" max="25" width="12.28125" style="1" customWidth="1"/>
    <col min="26" max="26" width="16.7109375" style="1" customWidth="1"/>
    <col min="27" max="27" width="16.57421875" style="1" customWidth="1"/>
    <col min="28" max="28" width="17.421875" style="1" customWidth="1"/>
    <col min="29" max="29" width="10.28125" style="1" customWidth="1"/>
    <col min="30" max="30" width="13.57421875" style="1" customWidth="1"/>
    <col min="31" max="31" width="23.8515625" style="1" customWidth="1"/>
    <col min="32" max="32" width="21.57421875" style="1" customWidth="1"/>
    <col min="33" max="37" width="13.7109375" style="1" customWidth="1"/>
    <col min="38" max="38" width="33.140625" style="1" customWidth="1"/>
    <col min="39" max="39" width="24.28125" style="1" customWidth="1"/>
    <col min="40" max="67" width="13.7109375" style="1" customWidth="1"/>
    <col min="68" max="16384" width="11.421875" style="1" customWidth="1"/>
  </cols>
  <sheetData>
    <row r="1" spans="1:67" s="51" customFormat="1" ht="20.25">
      <c r="A1" s="1010" t="s">
        <v>0</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896" t="s">
        <v>0</v>
      </c>
      <c r="AA1" s="896"/>
      <c r="AB1" s="896"/>
      <c r="AC1" s="896"/>
      <c r="AD1" s="896"/>
      <c r="AE1" s="896"/>
      <c r="AF1" s="896"/>
      <c r="AG1" s="897" t="s">
        <v>0</v>
      </c>
      <c r="AH1" s="897"/>
      <c r="AI1" s="897"/>
      <c r="AJ1" s="897"/>
      <c r="AK1" s="897"/>
      <c r="AL1" s="897"/>
      <c r="AM1" s="897"/>
      <c r="AN1" s="898" t="s">
        <v>0</v>
      </c>
      <c r="AO1" s="898"/>
      <c r="AP1" s="898"/>
      <c r="AQ1" s="898"/>
      <c r="AR1" s="898"/>
      <c r="AS1" s="898"/>
      <c r="AT1" s="898"/>
      <c r="AU1" s="986" t="s">
        <v>0</v>
      </c>
      <c r="AV1" s="986"/>
      <c r="AW1" s="986"/>
      <c r="AX1" s="986"/>
      <c r="AY1" s="986"/>
      <c r="AZ1" s="986"/>
      <c r="BA1" s="986"/>
      <c r="BB1" s="987" t="s">
        <v>0</v>
      </c>
      <c r="BC1" s="987"/>
      <c r="BD1" s="987"/>
      <c r="BE1" s="987"/>
      <c r="BF1" s="987"/>
      <c r="BG1" s="987"/>
      <c r="BH1" s="987"/>
      <c r="BI1" s="988" t="s">
        <v>0</v>
      </c>
      <c r="BJ1" s="988"/>
      <c r="BK1" s="988"/>
      <c r="BL1" s="988"/>
      <c r="BM1" s="988"/>
      <c r="BN1" s="988"/>
      <c r="BO1" s="988"/>
    </row>
    <row r="2" spans="1:67" s="287" customFormat="1" ht="15.75">
      <c r="A2" s="975" t="s">
        <v>1</v>
      </c>
      <c r="B2" s="975"/>
      <c r="C2" s="975"/>
      <c r="D2" s="975"/>
      <c r="E2" s="975"/>
      <c r="F2" s="975"/>
      <c r="G2" s="975"/>
      <c r="H2" s="975"/>
      <c r="I2" s="975"/>
      <c r="J2" s="975"/>
      <c r="K2" s="975"/>
      <c r="L2" s="975"/>
      <c r="M2" s="975"/>
      <c r="N2" s="975"/>
      <c r="O2" s="975"/>
      <c r="P2" s="975"/>
      <c r="Q2" s="975"/>
      <c r="R2" s="975"/>
      <c r="S2" s="975"/>
      <c r="T2" s="975"/>
      <c r="U2" s="975"/>
      <c r="V2" s="975"/>
      <c r="W2" s="975"/>
      <c r="X2" s="975"/>
      <c r="Y2" s="975"/>
      <c r="Z2" s="896"/>
      <c r="AA2" s="896"/>
      <c r="AB2" s="896"/>
      <c r="AC2" s="896"/>
      <c r="AD2" s="896"/>
      <c r="AE2" s="896"/>
      <c r="AF2" s="896"/>
      <c r="AG2" s="897"/>
      <c r="AH2" s="897"/>
      <c r="AI2" s="897"/>
      <c r="AJ2" s="897"/>
      <c r="AK2" s="897"/>
      <c r="AL2" s="897"/>
      <c r="AM2" s="897"/>
      <c r="AN2" s="898"/>
      <c r="AO2" s="898"/>
      <c r="AP2" s="898"/>
      <c r="AQ2" s="898"/>
      <c r="AR2" s="898"/>
      <c r="AS2" s="898"/>
      <c r="AT2" s="898"/>
      <c r="AU2" s="986"/>
      <c r="AV2" s="986"/>
      <c r="AW2" s="986"/>
      <c r="AX2" s="986"/>
      <c r="AY2" s="986"/>
      <c r="AZ2" s="986"/>
      <c r="BA2" s="986"/>
      <c r="BB2" s="987"/>
      <c r="BC2" s="987"/>
      <c r="BD2" s="987"/>
      <c r="BE2" s="987"/>
      <c r="BF2" s="987"/>
      <c r="BG2" s="987"/>
      <c r="BH2" s="987"/>
      <c r="BI2" s="988"/>
      <c r="BJ2" s="988"/>
      <c r="BK2" s="988"/>
      <c r="BL2" s="988"/>
      <c r="BM2" s="988"/>
      <c r="BN2" s="988"/>
      <c r="BO2" s="988"/>
    </row>
    <row r="3" spans="1:67" s="287" customFormat="1" ht="15.75">
      <c r="A3" s="975" t="s">
        <v>1332</v>
      </c>
      <c r="B3" s="975"/>
      <c r="C3" s="975"/>
      <c r="D3" s="975"/>
      <c r="E3" s="975"/>
      <c r="F3" s="975"/>
      <c r="G3" s="975"/>
      <c r="H3" s="975"/>
      <c r="I3" s="975"/>
      <c r="J3" s="975"/>
      <c r="K3" s="975"/>
      <c r="L3" s="975"/>
      <c r="M3" s="975"/>
      <c r="N3" s="975"/>
      <c r="O3" s="975"/>
      <c r="P3" s="975"/>
      <c r="Q3" s="975"/>
      <c r="R3" s="975"/>
      <c r="S3" s="975"/>
      <c r="T3" s="975"/>
      <c r="U3" s="975"/>
      <c r="V3" s="975"/>
      <c r="W3" s="975"/>
      <c r="X3" s="975"/>
      <c r="Y3" s="975"/>
      <c r="Z3" s="899" t="s">
        <v>1311</v>
      </c>
      <c r="AA3" s="899"/>
      <c r="AB3" s="899"/>
      <c r="AC3" s="899"/>
      <c r="AD3" s="899"/>
      <c r="AE3" s="899"/>
      <c r="AF3" s="899"/>
      <c r="AG3" s="900" t="s">
        <v>1320</v>
      </c>
      <c r="AH3" s="900"/>
      <c r="AI3" s="900"/>
      <c r="AJ3" s="900"/>
      <c r="AK3" s="900"/>
      <c r="AL3" s="900"/>
      <c r="AM3" s="900"/>
      <c r="AN3" s="901" t="s">
        <v>1321</v>
      </c>
      <c r="AO3" s="901"/>
      <c r="AP3" s="901"/>
      <c r="AQ3" s="901"/>
      <c r="AR3" s="901"/>
      <c r="AS3" s="901"/>
      <c r="AT3" s="901"/>
      <c r="AU3" s="989" t="s">
        <v>1322</v>
      </c>
      <c r="AV3" s="989"/>
      <c r="AW3" s="989"/>
      <c r="AX3" s="989"/>
      <c r="AY3" s="989"/>
      <c r="AZ3" s="989"/>
      <c r="BA3" s="989"/>
      <c r="BB3" s="990" t="s">
        <v>1323</v>
      </c>
      <c r="BC3" s="990"/>
      <c r="BD3" s="990"/>
      <c r="BE3" s="990"/>
      <c r="BF3" s="990"/>
      <c r="BG3" s="990"/>
      <c r="BH3" s="990"/>
      <c r="BI3" s="991" t="s">
        <v>1324</v>
      </c>
      <c r="BJ3" s="991"/>
      <c r="BK3" s="991"/>
      <c r="BL3" s="991"/>
      <c r="BM3" s="991"/>
      <c r="BN3" s="991"/>
      <c r="BO3" s="991"/>
    </row>
    <row r="4" spans="1:67" s="287" customFormat="1" ht="15.75">
      <c r="A4" s="975" t="s">
        <v>212</v>
      </c>
      <c r="B4" s="975"/>
      <c r="C4" s="975"/>
      <c r="D4" s="975"/>
      <c r="E4" s="975"/>
      <c r="F4" s="975"/>
      <c r="G4" s="975"/>
      <c r="H4" s="975"/>
      <c r="I4" s="975"/>
      <c r="J4" s="975"/>
      <c r="K4" s="975"/>
      <c r="L4" s="975"/>
      <c r="M4" s="975"/>
      <c r="N4" s="975"/>
      <c r="O4" s="975"/>
      <c r="P4" s="975"/>
      <c r="Q4" s="975"/>
      <c r="R4" s="975"/>
      <c r="S4" s="975"/>
      <c r="T4" s="975"/>
      <c r="U4" s="975"/>
      <c r="V4" s="975"/>
      <c r="W4" s="975"/>
      <c r="X4" s="975"/>
      <c r="Y4" s="975"/>
      <c r="Z4" s="899"/>
      <c r="AA4" s="899"/>
      <c r="AB4" s="899"/>
      <c r="AC4" s="899"/>
      <c r="AD4" s="899"/>
      <c r="AE4" s="899"/>
      <c r="AF4" s="899"/>
      <c r="AG4" s="900"/>
      <c r="AH4" s="900"/>
      <c r="AI4" s="900"/>
      <c r="AJ4" s="900"/>
      <c r="AK4" s="900"/>
      <c r="AL4" s="900"/>
      <c r="AM4" s="900"/>
      <c r="AN4" s="901"/>
      <c r="AO4" s="901"/>
      <c r="AP4" s="901"/>
      <c r="AQ4" s="901"/>
      <c r="AR4" s="901"/>
      <c r="AS4" s="901"/>
      <c r="AT4" s="901"/>
      <c r="AU4" s="989"/>
      <c r="AV4" s="989"/>
      <c r="AW4" s="989"/>
      <c r="AX4" s="989"/>
      <c r="AY4" s="989"/>
      <c r="AZ4" s="989"/>
      <c r="BA4" s="989"/>
      <c r="BB4" s="990"/>
      <c r="BC4" s="990"/>
      <c r="BD4" s="990"/>
      <c r="BE4" s="990"/>
      <c r="BF4" s="990"/>
      <c r="BG4" s="990"/>
      <c r="BH4" s="990"/>
      <c r="BI4" s="991"/>
      <c r="BJ4" s="991"/>
      <c r="BK4" s="991"/>
      <c r="BL4" s="991"/>
      <c r="BM4" s="991"/>
      <c r="BN4" s="991"/>
      <c r="BO4" s="991"/>
    </row>
    <row r="5" spans="1:67" s="288" customFormat="1" ht="30.75" customHeight="1">
      <c r="A5" s="975">
        <v>2014</v>
      </c>
      <c r="B5" s="975"/>
      <c r="C5" s="975"/>
      <c r="D5" s="975"/>
      <c r="E5" s="975"/>
      <c r="F5" s="975"/>
      <c r="G5" s="975"/>
      <c r="H5" s="975"/>
      <c r="I5" s="975"/>
      <c r="J5" s="975"/>
      <c r="K5" s="975"/>
      <c r="L5" s="975"/>
      <c r="M5" s="975"/>
      <c r="N5" s="975"/>
      <c r="O5" s="975"/>
      <c r="P5" s="975"/>
      <c r="Q5" s="975"/>
      <c r="R5" s="975"/>
      <c r="S5" s="975"/>
      <c r="T5" s="975"/>
      <c r="U5" s="975"/>
      <c r="V5" s="975"/>
      <c r="W5" s="975"/>
      <c r="X5" s="975"/>
      <c r="Y5" s="975"/>
      <c r="Z5" s="899"/>
      <c r="AA5" s="899"/>
      <c r="AB5" s="899"/>
      <c r="AC5" s="899"/>
      <c r="AD5" s="899"/>
      <c r="AE5" s="899"/>
      <c r="AF5" s="899"/>
      <c r="AG5" s="900"/>
      <c r="AH5" s="900"/>
      <c r="AI5" s="900"/>
      <c r="AJ5" s="900"/>
      <c r="AK5" s="900"/>
      <c r="AL5" s="900"/>
      <c r="AM5" s="900"/>
      <c r="AN5" s="901"/>
      <c r="AO5" s="901"/>
      <c r="AP5" s="901"/>
      <c r="AQ5" s="901"/>
      <c r="AR5" s="901"/>
      <c r="AS5" s="901"/>
      <c r="AT5" s="901"/>
      <c r="AU5" s="989"/>
      <c r="AV5" s="989"/>
      <c r="AW5" s="989"/>
      <c r="AX5" s="989"/>
      <c r="AY5" s="989"/>
      <c r="AZ5" s="989"/>
      <c r="BA5" s="989"/>
      <c r="BB5" s="990"/>
      <c r="BC5" s="990"/>
      <c r="BD5" s="990"/>
      <c r="BE5" s="990"/>
      <c r="BF5" s="990"/>
      <c r="BG5" s="990"/>
      <c r="BH5" s="990"/>
      <c r="BI5" s="991"/>
      <c r="BJ5" s="991"/>
      <c r="BK5" s="991"/>
      <c r="BL5" s="991"/>
      <c r="BM5" s="991"/>
      <c r="BN5" s="991"/>
      <c r="BO5" s="991"/>
    </row>
    <row r="6" spans="1:67" s="52" customFormat="1" ht="21" thickBot="1">
      <c r="A6" s="35"/>
      <c r="B6" s="36"/>
      <c r="C6" s="36"/>
      <c r="D6" s="36"/>
      <c r="E6" s="36"/>
      <c r="F6" s="36"/>
      <c r="G6" s="36"/>
      <c r="H6" s="36"/>
      <c r="I6" s="36"/>
      <c r="J6" s="36"/>
      <c r="K6" s="36"/>
      <c r="L6" s="36"/>
      <c r="M6" s="36"/>
      <c r="N6" s="36"/>
      <c r="O6" s="36"/>
      <c r="P6" s="36"/>
      <c r="Q6" s="36"/>
      <c r="R6" s="36"/>
      <c r="S6" s="36"/>
      <c r="T6" s="36"/>
      <c r="U6" s="36"/>
      <c r="V6" s="36"/>
      <c r="W6" s="36"/>
      <c r="X6" s="371"/>
      <c r="Y6" s="36"/>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row>
    <row r="7" spans="1:67" s="52" customFormat="1" ht="21" thickBot="1">
      <c r="A7" s="980" t="s">
        <v>213</v>
      </c>
      <c r="B7" s="981"/>
      <c r="C7" s="982"/>
      <c r="D7" s="992" t="s">
        <v>1332</v>
      </c>
      <c r="E7" s="992"/>
      <c r="F7" s="992"/>
      <c r="G7" s="992"/>
      <c r="H7" s="992"/>
      <c r="I7" s="992"/>
      <c r="J7" s="992"/>
      <c r="K7" s="992"/>
      <c r="L7" s="992"/>
      <c r="M7" s="992"/>
      <c r="N7" s="992"/>
      <c r="O7" s="992"/>
      <c r="P7" s="992"/>
      <c r="Q7" s="992"/>
      <c r="R7" s="992"/>
      <c r="S7" s="992"/>
      <c r="T7" s="992"/>
      <c r="U7" s="992"/>
      <c r="V7" s="992"/>
      <c r="W7" s="992"/>
      <c r="X7" s="992"/>
      <c r="Y7" s="992"/>
      <c r="Z7" s="992" t="s">
        <v>1332</v>
      </c>
      <c r="AA7" s="992"/>
      <c r="AB7" s="992"/>
      <c r="AC7" s="992"/>
      <c r="AD7" s="992"/>
      <c r="AE7" s="992"/>
      <c r="AF7" s="992"/>
      <c r="AG7" s="992" t="s">
        <v>1332</v>
      </c>
      <c r="AH7" s="992"/>
      <c r="AI7" s="992"/>
      <c r="AJ7" s="992"/>
      <c r="AK7" s="992"/>
      <c r="AL7" s="992"/>
      <c r="AM7" s="992"/>
      <c r="AN7" s="992" t="s">
        <v>1332</v>
      </c>
      <c r="AO7" s="992"/>
      <c r="AP7" s="992"/>
      <c r="AQ7" s="992"/>
      <c r="AR7" s="992"/>
      <c r="AS7" s="992"/>
      <c r="AT7" s="992"/>
      <c r="AU7" s="992" t="s">
        <v>1332</v>
      </c>
      <c r="AV7" s="992"/>
      <c r="AW7" s="992"/>
      <c r="AX7" s="992"/>
      <c r="AY7" s="992"/>
      <c r="AZ7" s="992"/>
      <c r="BA7" s="992"/>
      <c r="BB7" s="992" t="s">
        <v>1332</v>
      </c>
      <c r="BC7" s="992"/>
      <c r="BD7" s="992"/>
      <c r="BE7" s="992"/>
      <c r="BF7" s="992"/>
      <c r="BG7" s="992"/>
      <c r="BH7" s="992"/>
      <c r="BI7" s="992" t="s">
        <v>1332</v>
      </c>
      <c r="BJ7" s="992"/>
      <c r="BK7" s="992"/>
      <c r="BL7" s="992"/>
      <c r="BM7" s="992"/>
      <c r="BN7" s="992"/>
      <c r="BO7" s="992"/>
    </row>
    <row r="8" spans="1:67" s="52" customFormat="1" ht="21" thickBot="1">
      <c r="A8" s="35"/>
      <c r="B8" s="36"/>
      <c r="C8" s="36"/>
      <c r="D8" s="36"/>
      <c r="E8" s="36"/>
      <c r="F8" s="36"/>
      <c r="G8" s="36"/>
      <c r="H8" s="36"/>
      <c r="I8" s="36"/>
      <c r="J8" s="36"/>
      <c r="K8" s="36"/>
      <c r="L8" s="36"/>
      <c r="M8" s="36"/>
      <c r="N8" s="36"/>
      <c r="O8" s="36"/>
      <c r="P8" s="36"/>
      <c r="Q8" s="36"/>
      <c r="R8" s="36"/>
      <c r="S8" s="36"/>
      <c r="T8" s="36"/>
      <c r="U8" s="36"/>
      <c r="V8" s="36"/>
      <c r="W8" s="36"/>
      <c r="X8" s="371"/>
      <c r="Y8" s="36"/>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row>
    <row r="9" spans="1:67" s="9" customFormat="1" ht="21" thickBot="1">
      <c r="A9" s="1004" t="s">
        <v>1300</v>
      </c>
      <c r="B9" s="1004"/>
      <c r="C9" s="1004"/>
      <c r="D9" s="889" t="s">
        <v>307</v>
      </c>
      <c r="E9" s="889"/>
      <c r="F9" s="889"/>
      <c r="G9" s="889"/>
      <c r="H9" s="889"/>
      <c r="I9" s="889"/>
      <c r="J9" s="889"/>
      <c r="K9" s="889"/>
      <c r="L9" s="889"/>
      <c r="M9" s="889"/>
      <c r="N9" s="889"/>
      <c r="O9" s="889"/>
      <c r="P9" s="889"/>
      <c r="Q9" s="889"/>
      <c r="R9" s="889"/>
      <c r="S9" s="889"/>
      <c r="T9" s="889"/>
      <c r="U9" s="889"/>
      <c r="V9" s="889"/>
      <c r="W9" s="889"/>
      <c r="X9" s="889"/>
      <c r="Y9" s="889"/>
      <c r="Z9" s="889" t="s">
        <v>307</v>
      </c>
      <c r="AA9" s="889"/>
      <c r="AB9" s="889"/>
      <c r="AC9" s="889"/>
      <c r="AD9" s="889"/>
      <c r="AE9" s="889"/>
      <c r="AF9" s="889"/>
      <c r="AG9" s="889" t="s">
        <v>307</v>
      </c>
      <c r="AH9" s="889"/>
      <c r="AI9" s="889"/>
      <c r="AJ9" s="889"/>
      <c r="AK9" s="889"/>
      <c r="AL9" s="889"/>
      <c r="AM9" s="889"/>
      <c r="AN9" s="889" t="s">
        <v>307</v>
      </c>
      <c r="AO9" s="889"/>
      <c r="AP9" s="889"/>
      <c r="AQ9" s="889"/>
      <c r="AR9" s="889"/>
      <c r="AS9" s="889"/>
      <c r="AT9" s="889"/>
      <c r="AU9" s="889" t="s">
        <v>307</v>
      </c>
      <c r="AV9" s="889"/>
      <c r="AW9" s="889"/>
      <c r="AX9" s="889"/>
      <c r="AY9" s="889"/>
      <c r="AZ9" s="889"/>
      <c r="BA9" s="889"/>
      <c r="BB9" s="889" t="s">
        <v>307</v>
      </c>
      <c r="BC9" s="889"/>
      <c r="BD9" s="889"/>
      <c r="BE9" s="889"/>
      <c r="BF9" s="889"/>
      <c r="BG9" s="889"/>
      <c r="BH9" s="889"/>
      <c r="BI9" s="889" t="s">
        <v>307</v>
      </c>
      <c r="BJ9" s="889"/>
      <c r="BK9" s="889"/>
      <c r="BL9" s="889"/>
      <c r="BM9" s="889"/>
      <c r="BN9" s="889"/>
      <c r="BO9" s="889"/>
    </row>
    <row r="10" spans="1:25" s="56" customFormat="1" ht="21" thickBot="1">
      <c r="A10" s="53"/>
      <c r="B10" s="54"/>
      <c r="C10" s="54"/>
      <c r="D10" s="55"/>
      <c r="E10" s="55"/>
      <c r="F10" s="55"/>
      <c r="G10" s="55"/>
      <c r="H10" s="55"/>
      <c r="I10" s="55"/>
      <c r="J10" s="55"/>
      <c r="K10" s="55"/>
      <c r="L10" s="55"/>
      <c r="M10" s="55"/>
      <c r="N10" s="55"/>
      <c r="O10" s="55"/>
      <c r="P10" s="55"/>
      <c r="Q10" s="55"/>
      <c r="R10" s="55"/>
      <c r="S10" s="55"/>
      <c r="T10" s="55"/>
      <c r="U10" s="55"/>
      <c r="V10" s="55"/>
      <c r="W10" s="55"/>
      <c r="X10" s="372"/>
      <c r="Y10" s="55"/>
    </row>
    <row r="11" spans="1:67" s="57" customFormat="1" ht="36.75" thickBot="1">
      <c r="A11" s="86" t="s">
        <v>2</v>
      </c>
      <c r="B11" s="86" t="s">
        <v>23</v>
      </c>
      <c r="C11" s="86" t="s">
        <v>22</v>
      </c>
      <c r="D11" s="86" t="s">
        <v>5</v>
      </c>
      <c r="E11" s="86" t="s">
        <v>24</v>
      </c>
      <c r="F11" s="86" t="s">
        <v>8</v>
      </c>
      <c r="G11" s="153" t="s">
        <v>9</v>
      </c>
      <c r="H11" s="86" t="s">
        <v>10</v>
      </c>
      <c r="I11" s="86" t="s">
        <v>11</v>
      </c>
      <c r="J11" s="136" t="s">
        <v>12</v>
      </c>
      <c r="K11" s="86" t="s">
        <v>13</v>
      </c>
      <c r="L11" s="154" t="s">
        <v>169</v>
      </c>
      <c r="M11" s="154" t="s">
        <v>170</v>
      </c>
      <c r="N11" s="154" t="s">
        <v>171</v>
      </c>
      <c r="O11" s="154" t="s">
        <v>172</v>
      </c>
      <c r="P11" s="154" t="s">
        <v>173</v>
      </c>
      <c r="Q11" s="154" t="s">
        <v>174</v>
      </c>
      <c r="R11" s="154" t="s">
        <v>180</v>
      </c>
      <c r="S11" s="154" t="s">
        <v>175</v>
      </c>
      <c r="T11" s="154" t="s">
        <v>176</v>
      </c>
      <c r="U11" s="154" t="s">
        <v>177</v>
      </c>
      <c r="V11" s="154" t="s">
        <v>178</v>
      </c>
      <c r="W11" s="154" t="s">
        <v>179</v>
      </c>
      <c r="X11" s="154"/>
      <c r="Y11" s="86" t="s">
        <v>15</v>
      </c>
      <c r="Z11" s="88" t="s">
        <v>1309</v>
      </c>
      <c r="AA11" s="88" t="s">
        <v>1310</v>
      </c>
      <c r="AB11" s="88" t="s">
        <v>481</v>
      </c>
      <c r="AC11" s="88" t="s">
        <v>1405</v>
      </c>
      <c r="AD11" s="88" t="s">
        <v>1406</v>
      </c>
      <c r="AE11" s="88" t="s">
        <v>482</v>
      </c>
      <c r="AF11" s="88" t="s">
        <v>483</v>
      </c>
      <c r="AG11" s="466" t="s">
        <v>1312</v>
      </c>
      <c r="AH11" s="466" t="s">
        <v>1313</v>
      </c>
      <c r="AI11" s="466" t="s">
        <v>481</v>
      </c>
      <c r="AJ11" s="466" t="s">
        <v>1405</v>
      </c>
      <c r="AK11" s="466" t="s">
        <v>1406</v>
      </c>
      <c r="AL11" s="466" t="s">
        <v>482</v>
      </c>
      <c r="AM11" s="466" t="s">
        <v>483</v>
      </c>
      <c r="AN11" s="90" t="s">
        <v>1314</v>
      </c>
      <c r="AO11" s="90" t="s">
        <v>1315</v>
      </c>
      <c r="AP11" s="90" t="s">
        <v>481</v>
      </c>
      <c r="AQ11" s="90" t="s">
        <v>1405</v>
      </c>
      <c r="AR11" s="90" t="s">
        <v>1406</v>
      </c>
      <c r="AS11" s="90" t="s">
        <v>482</v>
      </c>
      <c r="AT11" s="90" t="s">
        <v>483</v>
      </c>
      <c r="AU11" s="91" t="s">
        <v>1316</v>
      </c>
      <c r="AV11" s="91" t="s">
        <v>1317</v>
      </c>
      <c r="AW11" s="91" t="s">
        <v>481</v>
      </c>
      <c r="AX11" s="91" t="s">
        <v>1405</v>
      </c>
      <c r="AY11" s="91" t="s">
        <v>1406</v>
      </c>
      <c r="AZ11" s="91" t="s">
        <v>482</v>
      </c>
      <c r="BA11" s="91" t="s">
        <v>483</v>
      </c>
      <c r="BB11" s="92" t="s">
        <v>1319</v>
      </c>
      <c r="BC11" s="92" t="s">
        <v>1318</v>
      </c>
      <c r="BD11" s="92" t="s">
        <v>481</v>
      </c>
      <c r="BE11" s="92" t="s">
        <v>1405</v>
      </c>
      <c r="BF11" s="92" t="s">
        <v>1406</v>
      </c>
      <c r="BG11" s="92" t="s">
        <v>482</v>
      </c>
      <c r="BH11" s="92" t="s">
        <v>483</v>
      </c>
      <c r="BI11" s="93" t="s">
        <v>1307</v>
      </c>
      <c r="BJ11" s="93" t="s">
        <v>1308</v>
      </c>
      <c r="BK11" s="93" t="s">
        <v>481</v>
      </c>
      <c r="BL11" s="93" t="s">
        <v>1405</v>
      </c>
      <c r="BM11" s="93" t="s">
        <v>1406</v>
      </c>
      <c r="BN11" s="93" t="s">
        <v>482</v>
      </c>
      <c r="BO11" s="93" t="s">
        <v>483</v>
      </c>
    </row>
    <row r="12" spans="1:67" s="58" customFormat="1" ht="45" customHeight="1" thickBot="1">
      <c r="A12" s="997">
        <v>1</v>
      </c>
      <c r="B12" s="1006" t="s">
        <v>316</v>
      </c>
      <c r="C12" s="997" t="s">
        <v>4</v>
      </c>
      <c r="D12" s="997" t="s">
        <v>31</v>
      </c>
      <c r="E12" s="375" t="s">
        <v>32</v>
      </c>
      <c r="F12" s="156" t="s">
        <v>63</v>
      </c>
      <c r="G12" s="157">
        <v>1</v>
      </c>
      <c r="H12" s="156" t="s">
        <v>78</v>
      </c>
      <c r="I12" s="997" t="s">
        <v>1021</v>
      </c>
      <c r="J12" s="156">
        <v>30</v>
      </c>
      <c r="K12" s="158">
        <v>41698</v>
      </c>
      <c r="L12" s="392"/>
      <c r="M12" s="392">
        <v>0.1</v>
      </c>
      <c r="N12" s="392">
        <v>0.1</v>
      </c>
      <c r="O12" s="392">
        <v>0.2</v>
      </c>
      <c r="P12" s="392">
        <v>0.2</v>
      </c>
      <c r="Q12" s="392">
        <v>0.2</v>
      </c>
      <c r="R12" s="392">
        <v>0.2</v>
      </c>
      <c r="S12" s="392"/>
      <c r="T12" s="392"/>
      <c r="U12" s="392"/>
      <c r="V12" s="392"/>
      <c r="W12" s="392"/>
      <c r="X12" s="392">
        <v>1</v>
      </c>
      <c r="Y12" s="374">
        <v>0</v>
      </c>
      <c r="Z12" s="387">
        <v>0.1</v>
      </c>
      <c r="AA12" s="387">
        <v>0.13</v>
      </c>
      <c r="AB12" s="387">
        <f>+AA12/Z12</f>
        <v>1.3</v>
      </c>
      <c r="AC12" s="409"/>
      <c r="AD12" s="387"/>
      <c r="AE12" s="410" t="s">
        <v>1609</v>
      </c>
      <c r="AF12" s="460"/>
      <c r="AG12" s="445">
        <v>0.4</v>
      </c>
      <c r="AH12" s="446">
        <v>0.4</v>
      </c>
      <c r="AI12" s="446">
        <v>0.4</v>
      </c>
      <c r="AJ12" s="468"/>
      <c r="AK12" s="468"/>
      <c r="AL12" s="447" t="s">
        <v>1858</v>
      </c>
      <c r="AM12" s="447" t="s">
        <v>1859</v>
      </c>
      <c r="AN12" s="464"/>
      <c r="AO12" s="90"/>
      <c r="AP12" s="90"/>
      <c r="AQ12" s="90"/>
      <c r="AR12" s="90"/>
      <c r="AS12" s="90"/>
      <c r="AT12" s="90"/>
      <c r="AU12" s="91"/>
      <c r="AV12" s="91"/>
      <c r="AW12" s="91"/>
      <c r="AX12" s="91"/>
      <c r="AY12" s="91"/>
      <c r="AZ12" s="91"/>
      <c r="BA12" s="91"/>
      <c r="BB12" s="92"/>
      <c r="BC12" s="92"/>
      <c r="BD12" s="92"/>
      <c r="BE12" s="92"/>
      <c r="BF12" s="92"/>
      <c r="BG12" s="92"/>
      <c r="BH12" s="92"/>
      <c r="BI12" s="93"/>
      <c r="BJ12" s="93"/>
      <c r="BK12" s="93"/>
      <c r="BL12" s="93"/>
      <c r="BM12" s="93"/>
      <c r="BN12" s="93"/>
      <c r="BO12" s="93"/>
    </row>
    <row r="13" spans="1:67" s="58" customFormat="1" ht="49.5" customHeight="1" thickBot="1">
      <c r="A13" s="997"/>
      <c r="B13" s="1006"/>
      <c r="C13" s="997"/>
      <c r="D13" s="997"/>
      <c r="E13" s="375" t="s">
        <v>33</v>
      </c>
      <c r="F13" s="156" t="s">
        <v>127</v>
      </c>
      <c r="G13" s="157" t="s">
        <v>157</v>
      </c>
      <c r="H13" s="156" t="s">
        <v>158</v>
      </c>
      <c r="I13" s="997"/>
      <c r="J13" s="156">
        <v>70</v>
      </c>
      <c r="K13" s="158">
        <v>41820</v>
      </c>
      <c r="L13" s="390"/>
      <c r="M13" s="394"/>
      <c r="N13" s="394"/>
      <c r="O13" s="394"/>
      <c r="P13" s="394"/>
      <c r="Q13" s="394">
        <v>2</v>
      </c>
      <c r="R13" s="394">
        <v>1</v>
      </c>
      <c r="S13" s="394"/>
      <c r="T13" s="394"/>
      <c r="U13" s="394"/>
      <c r="V13" s="394"/>
      <c r="W13" s="394"/>
      <c r="X13" s="377">
        <v>3</v>
      </c>
      <c r="Y13" s="374">
        <v>0</v>
      </c>
      <c r="Z13" s="387"/>
      <c r="AA13" s="387"/>
      <c r="AB13" s="387"/>
      <c r="AC13" s="409"/>
      <c r="AD13" s="388"/>
      <c r="AE13" s="410"/>
      <c r="AF13" s="460"/>
      <c r="AG13" s="448">
        <v>0</v>
      </c>
      <c r="AH13" s="449">
        <v>0</v>
      </c>
      <c r="AI13" s="446">
        <v>0</v>
      </c>
      <c r="AJ13" s="468"/>
      <c r="AK13" s="468"/>
      <c r="AL13" s="447" t="s">
        <v>1860</v>
      </c>
      <c r="AM13" s="447" t="s">
        <v>1496</v>
      </c>
      <c r="AN13" s="464"/>
      <c r="AO13" s="90"/>
      <c r="AP13" s="90"/>
      <c r="AQ13" s="90"/>
      <c r="AR13" s="90"/>
      <c r="AS13" s="90"/>
      <c r="AT13" s="90"/>
      <c r="AU13" s="91"/>
      <c r="AV13" s="91"/>
      <c r="AW13" s="91"/>
      <c r="AX13" s="91"/>
      <c r="AY13" s="91"/>
      <c r="AZ13" s="91"/>
      <c r="BA13" s="91"/>
      <c r="BB13" s="92"/>
      <c r="BC13" s="92"/>
      <c r="BD13" s="92"/>
      <c r="BE13" s="92"/>
      <c r="BF13" s="92"/>
      <c r="BG13" s="92"/>
      <c r="BH13" s="92"/>
      <c r="BI13" s="93"/>
      <c r="BJ13" s="93"/>
      <c r="BK13" s="93"/>
      <c r="BL13" s="93"/>
      <c r="BM13" s="93"/>
      <c r="BN13" s="93"/>
      <c r="BO13" s="93"/>
    </row>
    <row r="14" spans="1:67" s="58" customFormat="1" ht="44.25" customHeight="1" thickBot="1">
      <c r="A14" s="997"/>
      <c r="B14" s="1006"/>
      <c r="C14" s="997"/>
      <c r="D14" s="997" t="s">
        <v>112</v>
      </c>
      <c r="E14" s="375" t="s">
        <v>1463</v>
      </c>
      <c r="F14" s="156" t="s">
        <v>79</v>
      </c>
      <c r="G14" s="156" t="s">
        <v>157</v>
      </c>
      <c r="H14" s="156" t="s">
        <v>80</v>
      </c>
      <c r="I14" s="997" t="s">
        <v>25</v>
      </c>
      <c r="J14" s="156">
        <v>50</v>
      </c>
      <c r="K14" s="158">
        <v>42004</v>
      </c>
      <c r="L14" s="376">
        <v>2</v>
      </c>
      <c r="M14" s="376">
        <v>2</v>
      </c>
      <c r="N14" s="376">
        <v>2</v>
      </c>
      <c r="O14" s="376">
        <v>2</v>
      </c>
      <c r="P14" s="376">
        <v>2</v>
      </c>
      <c r="Q14" s="376">
        <v>2</v>
      </c>
      <c r="R14" s="376">
        <v>2</v>
      </c>
      <c r="S14" s="376">
        <v>2</v>
      </c>
      <c r="T14" s="376">
        <v>2</v>
      </c>
      <c r="U14" s="376">
        <v>2</v>
      </c>
      <c r="V14" s="376">
        <v>2</v>
      </c>
      <c r="W14" s="376">
        <v>2</v>
      </c>
      <c r="X14" s="377">
        <v>24</v>
      </c>
      <c r="Y14" s="374">
        <v>0</v>
      </c>
      <c r="Z14" s="387">
        <v>0.04</v>
      </c>
      <c r="AA14" s="387">
        <v>0.04</v>
      </c>
      <c r="AB14" s="387">
        <f>+AA14/Z14</f>
        <v>1</v>
      </c>
      <c r="AC14" s="409"/>
      <c r="AD14" s="388"/>
      <c r="AE14" s="410" t="s">
        <v>1610</v>
      </c>
      <c r="AF14" s="460" t="s">
        <v>1496</v>
      </c>
      <c r="AG14" s="448">
        <v>8</v>
      </c>
      <c r="AH14" s="448">
        <v>8</v>
      </c>
      <c r="AI14" s="446">
        <v>0.3333333333333333</v>
      </c>
      <c r="AJ14" s="468"/>
      <c r="AK14" s="468"/>
      <c r="AL14" s="447" t="s">
        <v>1861</v>
      </c>
      <c r="AM14" s="447" t="s">
        <v>1496</v>
      </c>
      <c r="AN14" s="464"/>
      <c r="AO14" s="90"/>
      <c r="AP14" s="90"/>
      <c r="AQ14" s="90"/>
      <c r="AR14" s="90"/>
      <c r="AS14" s="90"/>
      <c r="AT14" s="90"/>
      <c r="AU14" s="91"/>
      <c r="AV14" s="91"/>
      <c r="AW14" s="91"/>
      <c r="AX14" s="91"/>
      <c r="AY14" s="91"/>
      <c r="AZ14" s="91"/>
      <c r="BA14" s="91"/>
      <c r="BB14" s="92"/>
      <c r="BC14" s="92"/>
      <c r="BD14" s="92"/>
      <c r="BE14" s="92"/>
      <c r="BF14" s="92"/>
      <c r="BG14" s="92"/>
      <c r="BH14" s="92"/>
      <c r="BI14" s="93"/>
      <c r="BJ14" s="93"/>
      <c r="BK14" s="93"/>
      <c r="BL14" s="93"/>
      <c r="BM14" s="93"/>
      <c r="BN14" s="93"/>
      <c r="BO14" s="93"/>
    </row>
    <row r="15" spans="1:67" s="58" customFormat="1" ht="44.25" customHeight="1" thickBot="1">
      <c r="A15" s="997"/>
      <c r="B15" s="1006"/>
      <c r="C15" s="997"/>
      <c r="D15" s="997"/>
      <c r="E15" s="375" t="s">
        <v>1464</v>
      </c>
      <c r="F15" s="156" t="s">
        <v>64</v>
      </c>
      <c r="G15" s="159">
        <v>1</v>
      </c>
      <c r="H15" s="156" t="s">
        <v>81</v>
      </c>
      <c r="I15" s="997"/>
      <c r="J15" s="156">
        <v>50</v>
      </c>
      <c r="K15" s="158">
        <v>42004</v>
      </c>
      <c r="L15" s="376"/>
      <c r="M15" s="376">
        <v>1</v>
      </c>
      <c r="N15" s="376"/>
      <c r="O15" s="376">
        <v>1</v>
      </c>
      <c r="P15" s="376"/>
      <c r="Q15" s="376">
        <v>1</v>
      </c>
      <c r="R15" s="376"/>
      <c r="S15" s="376">
        <v>1</v>
      </c>
      <c r="T15" s="376"/>
      <c r="U15" s="376">
        <v>1</v>
      </c>
      <c r="V15" s="376">
        <v>1</v>
      </c>
      <c r="W15" s="376"/>
      <c r="X15" s="377">
        <v>6</v>
      </c>
      <c r="Y15" s="374">
        <v>0</v>
      </c>
      <c r="Z15" s="387">
        <v>0.01</v>
      </c>
      <c r="AA15" s="387">
        <v>0.01</v>
      </c>
      <c r="AB15" s="387">
        <f>+AA15/Z15</f>
        <v>1</v>
      </c>
      <c r="AC15" s="409"/>
      <c r="AD15" s="388"/>
      <c r="AE15" s="410" t="s">
        <v>1497</v>
      </c>
      <c r="AF15" s="460" t="s">
        <v>1496</v>
      </c>
      <c r="AG15" s="448">
        <v>2</v>
      </c>
      <c r="AH15" s="449">
        <v>1</v>
      </c>
      <c r="AI15" s="446">
        <v>0.16666666666666666</v>
      </c>
      <c r="AJ15" s="468"/>
      <c r="AK15" s="468"/>
      <c r="AL15" s="447" t="s">
        <v>1862</v>
      </c>
      <c r="AM15" s="447" t="s">
        <v>1863</v>
      </c>
      <c r="AN15" s="464"/>
      <c r="AO15" s="90"/>
      <c r="AP15" s="90"/>
      <c r="AQ15" s="90"/>
      <c r="AR15" s="90"/>
      <c r="AS15" s="90"/>
      <c r="AT15" s="90"/>
      <c r="AU15" s="91"/>
      <c r="AV15" s="91"/>
      <c r="AW15" s="91"/>
      <c r="AX15" s="91"/>
      <c r="AY15" s="91"/>
      <c r="AZ15" s="91"/>
      <c r="BA15" s="91"/>
      <c r="BB15" s="92"/>
      <c r="BC15" s="92"/>
      <c r="BD15" s="92"/>
      <c r="BE15" s="92"/>
      <c r="BF15" s="92"/>
      <c r="BG15" s="92"/>
      <c r="BH15" s="92"/>
      <c r="BI15" s="93"/>
      <c r="BJ15" s="93"/>
      <c r="BK15" s="93"/>
      <c r="BL15" s="93"/>
      <c r="BM15" s="93"/>
      <c r="BN15" s="93"/>
      <c r="BO15" s="93"/>
    </row>
    <row r="16" spans="1:67" s="58" customFormat="1" ht="42" customHeight="1" thickBot="1">
      <c r="A16" s="997"/>
      <c r="B16" s="1006"/>
      <c r="C16" s="997"/>
      <c r="D16" s="997" t="s">
        <v>113</v>
      </c>
      <c r="E16" s="156" t="s">
        <v>1611</v>
      </c>
      <c r="F16" s="156" t="s">
        <v>65</v>
      </c>
      <c r="G16" s="157">
        <v>1</v>
      </c>
      <c r="H16" s="156" t="s">
        <v>82</v>
      </c>
      <c r="I16" s="997" t="s">
        <v>27</v>
      </c>
      <c r="J16" s="156">
        <v>50</v>
      </c>
      <c r="K16" s="158">
        <v>41790</v>
      </c>
      <c r="L16" s="393"/>
      <c r="M16" s="393">
        <v>0.25</v>
      </c>
      <c r="N16" s="393">
        <v>0.25</v>
      </c>
      <c r="O16" s="393">
        <v>0.25</v>
      </c>
      <c r="P16" s="393">
        <v>0.25</v>
      </c>
      <c r="Q16" s="393"/>
      <c r="R16" s="393"/>
      <c r="S16" s="393"/>
      <c r="T16" s="393"/>
      <c r="U16" s="393"/>
      <c r="V16" s="393"/>
      <c r="W16" s="393"/>
      <c r="X16" s="392">
        <v>1</v>
      </c>
      <c r="Y16" s="374">
        <v>0</v>
      </c>
      <c r="Z16" s="387">
        <f>SUM(L16:M16)</f>
        <v>0.25</v>
      </c>
      <c r="AA16" s="387">
        <v>0.1</v>
      </c>
      <c r="AB16" s="387">
        <f>+AA16/Z16</f>
        <v>0.4</v>
      </c>
      <c r="AC16" s="409"/>
      <c r="AD16" s="388"/>
      <c r="AE16" s="410" t="s">
        <v>1612</v>
      </c>
      <c r="AF16" s="460"/>
      <c r="AG16" s="445">
        <v>0.75</v>
      </c>
      <c r="AH16" s="446">
        <v>0.6</v>
      </c>
      <c r="AI16" s="446">
        <v>0.6</v>
      </c>
      <c r="AJ16" s="468"/>
      <c r="AK16" s="468"/>
      <c r="AL16" s="447" t="s">
        <v>1864</v>
      </c>
      <c r="AM16" s="447" t="s">
        <v>1865</v>
      </c>
      <c r="AN16" s="464"/>
      <c r="AO16" s="90"/>
      <c r="AP16" s="90"/>
      <c r="AQ16" s="90"/>
      <c r="AR16" s="90"/>
      <c r="AS16" s="90"/>
      <c r="AT16" s="90"/>
      <c r="AU16" s="91"/>
      <c r="AV16" s="91"/>
      <c r="AW16" s="91"/>
      <c r="AX16" s="91"/>
      <c r="AY16" s="91"/>
      <c r="AZ16" s="91"/>
      <c r="BA16" s="91"/>
      <c r="BB16" s="92"/>
      <c r="BC16" s="92"/>
      <c r="BD16" s="92"/>
      <c r="BE16" s="92"/>
      <c r="BF16" s="92"/>
      <c r="BG16" s="92"/>
      <c r="BH16" s="92"/>
      <c r="BI16" s="93"/>
      <c r="BJ16" s="93"/>
      <c r="BK16" s="93"/>
      <c r="BL16" s="93"/>
      <c r="BM16" s="93"/>
      <c r="BN16" s="93"/>
      <c r="BO16" s="93"/>
    </row>
    <row r="17" spans="1:67" s="58" customFormat="1" ht="32.25" customHeight="1" thickBot="1">
      <c r="A17" s="997"/>
      <c r="B17" s="1006"/>
      <c r="C17" s="997"/>
      <c r="D17" s="997"/>
      <c r="E17" s="156" t="s">
        <v>1022</v>
      </c>
      <c r="F17" s="156" t="s">
        <v>37</v>
      </c>
      <c r="G17" s="157">
        <v>1</v>
      </c>
      <c r="H17" s="156" t="s">
        <v>83</v>
      </c>
      <c r="I17" s="997"/>
      <c r="J17" s="156">
        <v>30</v>
      </c>
      <c r="K17" s="158">
        <v>41882</v>
      </c>
      <c r="L17" s="385"/>
      <c r="M17" s="392"/>
      <c r="N17" s="392"/>
      <c r="O17" s="392">
        <v>0.2</v>
      </c>
      <c r="P17" s="392">
        <v>0.2</v>
      </c>
      <c r="Q17" s="392">
        <v>0.2</v>
      </c>
      <c r="R17" s="392">
        <v>0.2</v>
      </c>
      <c r="S17" s="392">
        <v>0.2</v>
      </c>
      <c r="T17" s="392"/>
      <c r="U17" s="392"/>
      <c r="V17" s="392"/>
      <c r="W17" s="392"/>
      <c r="X17" s="392">
        <v>1</v>
      </c>
      <c r="Y17" s="374">
        <v>19000000</v>
      </c>
      <c r="Z17" s="387"/>
      <c r="AA17" s="387"/>
      <c r="AB17" s="387"/>
      <c r="AC17" s="409"/>
      <c r="AD17" s="388"/>
      <c r="AE17" s="410" t="s">
        <v>1613</v>
      </c>
      <c r="AF17" s="460"/>
      <c r="AG17" s="445">
        <v>0.2</v>
      </c>
      <c r="AH17" s="446">
        <v>0.3</v>
      </c>
      <c r="AI17" s="446">
        <v>0.3</v>
      </c>
      <c r="AJ17" s="468"/>
      <c r="AK17" s="468"/>
      <c r="AL17" s="447" t="s">
        <v>1866</v>
      </c>
      <c r="AM17" s="447" t="s">
        <v>1867</v>
      </c>
      <c r="AN17" s="464"/>
      <c r="AO17" s="90"/>
      <c r="AP17" s="90"/>
      <c r="AQ17" s="90"/>
      <c r="AR17" s="90"/>
      <c r="AS17" s="90"/>
      <c r="AT17" s="90"/>
      <c r="AU17" s="91"/>
      <c r="AV17" s="91"/>
      <c r="AW17" s="91"/>
      <c r="AX17" s="91"/>
      <c r="AY17" s="91"/>
      <c r="AZ17" s="91"/>
      <c r="BA17" s="91"/>
      <c r="BB17" s="92"/>
      <c r="BC17" s="92"/>
      <c r="BD17" s="92"/>
      <c r="BE17" s="92"/>
      <c r="BF17" s="92"/>
      <c r="BG17" s="92"/>
      <c r="BH17" s="92"/>
      <c r="BI17" s="93"/>
      <c r="BJ17" s="93"/>
      <c r="BK17" s="93"/>
      <c r="BL17" s="93"/>
      <c r="BM17" s="93"/>
      <c r="BN17" s="93"/>
      <c r="BO17" s="93"/>
    </row>
    <row r="18" spans="1:67" s="58" customFormat="1" ht="63.75" customHeight="1" thickBot="1">
      <c r="A18" s="997"/>
      <c r="B18" s="1006"/>
      <c r="C18" s="997"/>
      <c r="D18" s="997"/>
      <c r="E18" s="156" t="s">
        <v>1023</v>
      </c>
      <c r="F18" s="156" t="s">
        <v>1024</v>
      </c>
      <c r="G18" s="157">
        <v>1</v>
      </c>
      <c r="H18" s="156" t="s">
        <v>83</v>
      </c>
      <c r="I18" s="997"/>
      <c r="J18" s="156">
        <v>20</v>
      </c>
      <c r="K18" s="158">
        <v>41973</v>
      </c>
      <c r="L18" s="385"/>
      <c r="M18" s="392"/>
      <c r="N18" s="392"/>
      <c r="O18" s="392"/>
      <c r="P18" s="392"/>
      <c r="Q18" s="392"/>
      <c r="R18" s="392"/>
      <c r="S18" s="392"/>
      <c r="T18" s="392">
        <v>0.3333333333333333</v>
      </c>
      <c r="U18" s="392">
        <v>0.3333333333333333</v>
      </c>
      <c r="V18" s="392">
        <v>0.3333333333333333</v>
      </c>
      <c r="W18" s="392"/>
      <c r="X18" s="392">
        <v>1</v>
      </c>
      <c r="Y18" s="374">
        <v>50000000</v>
      </c>
      <c r="Z18" s="387"/>
      <c r="AA18" s="387"/>
      <c r="AB18" s="387"/>
      <c r="AC18" s="409"/>
      <c r="AD18" s="387"/>
      <c r="AE18" s="410" t="s">
        <v>1498</v>
      </c>
      <c r="AF18" s="460"/>
      <c r="AG18" s="445">
        <v>0</v>
      </c>
      <c r="AH18" s="446">
        <v>0</v>
      </c>
      <c r="AI18" s="446">
        <v>0</v>
      </c>
      <c r="AJ18" s="468"/>
      <c r="AK18" s="468"/>
      <c r="AL18" s="447" t="s">
        <v>1868</v>
      </c>
      <c r="AM18" s="447" t="s">
        <v>1869</v>
      </c>
      <c r="AN18" s="464"/>
      <c r="AO18" s="90"/>
      <c r="AP18" s="90"/>
      <c r="AQ18" s="90"/>
      <c r="AR18" s="90"/>
      <c r="AS18" s="90"/>
      <c r="AT18" s="90"/>
      <c r="AU18" s="91"/>
      <c r="AV18" s="91"/>
      <c r="AW18" s="91"/>
      <c r="AX18" s="91"/>
      <c r="AY18" s="91"/>
      <c r="AZ18" s="91"/>
      <c r="BA18" s="91"/>
      <c r="BB18" s="92"/>
      <c r="BC18" s="92"/>
      <c r="BD18" s="92"/>
      <c r="BE18" s="92"/>
      <c r="BF18" s="92"/>
      <c r="BG18" s="92"/>
      <c r="BH18" s="92"/>
      <c r="BI18" s="93"/>
      <c r="BJ18" s="93"/>
      <c r="BK18" s="93"/>
      <c r="BL18" s="93"/>
      <c r="BM18" s="93"/>
      <c r="BN18" s="93"/>
      <c r="BO18" s="93"/>
    </row>
    <row r="19" spans="1:67" s="58" customFormat="1" ht="48.75" customHeight="1" thickBot="1">
      <c r="A19" s="997"/>
      <c r="B19" s="1006"/>
      <c r="C19" s="997"/>
      <c r="D19" s="997" t="s">
        <v>134</v>
      </c>
      <c r="E19" s="155" t="s">
        <v>1025</v>
      </c>
      <c r="F19" s="156" t="s">
        <v>131</v>
      </c>
      <c r="G19" s="157">
        <v>1</v>
      </c>
      <c r="H19" s="156" t="s">
        <v>132</v>
      </c>
      <c r="I19" s="997" t="s">
        <v>25</v>
      </c>
      <c r="J19" s="156">
        <v>40</v>
      </c>
      <c r="K19" s="158">
        <v>42004</v>
      </c>
      <c r="L19" s="376"/>
      <c r="M19" s="392">
        <v>0.09</v>
      </c>
      <c r="N19" s="392">
        <v>0.09</v>
      </c>
      <c r="O19" s="392">
        <v>0.09</v>
      </c>
      <c r="P19" s="392">
        <v>0.09</v>
      </c>
      <c r="Q19" s="392">
        <v>0.09</v>
      </c>
      <c r="R19" s="392">
        <v>0.09</v>
      </c>
      <c r="S19" s="392">
        <v>0.09</v>
      </c>
      <c r="T19" s="392">
        <v>0.09</v>
      </c>
      <c r="U19" s="392">
        <v>0.09</v>
      </c>
      <c r="V19" s="392">
        <v>0.09</v>
      </c>
      <c r="W19" s="392">
        <v>0.1</v>
      </c>
      <c r="X19" s="392">
        <v>0.9999999999999998</v>
      </c>
      <c r="Y19" s="374">
        <v>50000000</v>
      </c>
      <c r="Z19" s="387">
        <f>SUM(L19:M19)</f>
        <v>0.09</v>
      </c>
      <c r="AA19" s="387">
        <v>0</v>
      </c>
      <c r="AB19" s="387">
        <f>+(Z19/R19)</f>
        <v>1</v>
      </c>
      <c r="AC19" s="409"/>
      <c r="AD19" s="387"/>
      <c r="AE19" s="410" t="s">
        <v>1496</v>
      </c>
      <c r="AF19" s="460" t="s">
        <v>1499</v>
      </c>
      <c r="AG19" s="445">
        <v>0.27</v>
      </c>
      <c r="AH19" s="446">
        <v>0</v>
      </c>
      <c r="AI19" s="446">
        <v>0</v>
      </c>
      <c r="AJ19" s="468"/>
      <c r="AK19" s="468"/>
      <c r="AL19" s="447" t="s">
        <v>1496</v>
      </c>
      <c r="AM19" s="447" t="s">
        <v>1870</v>
      </c>
      <c r="AN19" s="464"/>
      <c r="AO19" s="90"/>
      <c r="AP19" s="90"/>
      <c r="AQ19" s="90"/>
      <c r="AR19" s="90"/>
      <c r="AS19" s="90"/>
      <c r="AT19" s="90"/>
      <c r="AU19" s="91"/>
      <c r="AV19" s="91"/>
      <c r="AW19" s="91"/>
      <c r="AX19" s="91"/>
      <c r="AY19" s="91"/>
      <c r="AZ19" s="91"/>
      <c r="BA19" s="91"/>
      <c r="BB19" s="92"/>
      <c r="BC19" s="92"/>
      <c r="BD19" s="92"/>
      <c r="BE19" s="92"/>
      <c r="BF19" s="92"/>
      <c r="BG19" s="92"/>
      <c r="BH19" s="92"/>
      <c r="BI19" s="93"/>
      <c r="BJ19" s="93"/>
      <c r="BK19" s="93"/>
      <c r="BL19" s="93"/>
      <c r="BM19" s="93"/>
      <c r="BN19" s="93"/>
      <c r="BO19" s="93"/>
    </row>
    <row r="20" spans="1:67" s="58" customFormat="1" ht="59.25" customHeight="1" thickBot="1">
      <c r="A20" s="997"/>
      <c r="B20" s="1006"/>
      <c r="C20" s="997"/>
      <c r="D20" s="997"/>
      <c r="E20" s="155" t="s">
        <v>133</v>
      </c>
      <c r="F20" s="156" t="s">
        <v>168</v>
      </c>
      <c r="G20" s="157">
        <v>1</v>
      </c>
      <c r="H20" s="156" t="s">
        <v>132</v>
      </c>
      <c r="I20" s="997"/>
      <c r="J20" s="156">
        <v>30</v>
      </c>
      <c r="K20" s="158">
        <v>42004</v>
      </c>
      <c r="L20" s="376"/>
      <c r="M20" s="392">
        <v>0.09</v>
      </c>
      <c r="N20" s="392">
        <v>0.09</v>
      </c>
      <c r="O20" s="392">
        <v>0.09</v>
      </c>
      <c r="P20" s="392">
        <v>0.09</v>
      </c>
      <c r="Q20" s="392">
        <v>0.09</v>
      </c>
      <c r="R20" s="392">
        <v>0.09</v>
      </c>
      <c r="S20" s="392">
        <v>0.09</v>
      </c>
      <c r="T20" s="392">
        <v>0.09</v>
      </c>
      <c r="U20" s="392">
        <v>0.09</v>
      </c>
      <c r="V20" s="392">
        <v>0.09</v>
      </c>
      <c r="W20" s="392">
        <v>0.1</v>
      </c>
      <c r="X20" s="392">
        <v>0.9999999999999998</v>
      </c>
      <c r="Y20" s="374">
        <v>50000000</v>
      </c>
      <c r="Z20" s="387">
        <f>SUM(L20:M20)</f>
        <v>0.09</v>
      </c>
      <c r="AA20" s="387">
        <v>0.09</v>
      </c>
      <c r="AB20" s="387">
        <f>+(Z20/R20)</f>
        <v>1</v>
      </c>
      <c r="AC20" s="409"/>
      <c r="AD20" s="387"/>
      <c r="AE20" s="410" t="s">
        <v>1500</v>
      </c>
      <c r="AF20" s="460" t="s">
        <v>1496</v>
      </c>
      <c r="AG20" s="445">
        <v>0.27</v>
      </c>
      <c r="AH20" s="446">
        <v>0.12000000000000001</v>
      </c>
      <c r="AI20" s="446">
        <v>0.12000000000000004</v>
      </c>
      <c r="AJ20" s="468"/>
      <c r="AK20" s="468"/>
      <c r="AL20" s="447" t="s">
        <v>1871</v>
      </c>
      <c r="AM20" s="447" t="s">
        <v>1870</v>
      </c>
      <c r="AN20" s="464"/>
      <c r="AO20" s="90"/>
      <c r="AP20" s="90"/>
      <c r="AQ20" s="90"/>
      <c r="AR20" s="90"/>
      <c r="AS20" s="90"/>
      <c r="AT20" s="90"/>
      <c r="AU20" s="91"/>
      <c r="AV20" s="91"/>
      <c r="AW20" s="91"/>
      <c r="AX20" s="91"/>
      <c r="AY20" s="91"/>
      <c r="AZ20" s="91"/>
      <c r="BA20" s="91"/>
      <c r="BB20" s="92"/>
      <c r="BC20" s="92"/>
      <c r="BD20" s="92"/>
      <c r="BE20" s="92"/>
      <c r="BF20" s="92"/>
      <c r="BG20" s="92"/>
      <c r="BH20" s="92"/>
      <c r="BI20" s="93"/>
      <c r="BJ20" s="93"/>
      <c r="BK20" s="93"/>
      <c r="BL20" s="93"/>
      <c r="BM20" s="93"/>
      <c r="BN20" s="93"/>
      <c r="BO20" s="93"/>
    </row>
    <row r="21" spans="1:67" s="58" customFormat="1" ht="60" customHeight="1" thickBot="1">
      <c r="A21" s="997"/>
      <c r="B21" s="1006"/>
      <c r="C21" s="997"/>
      <c r="D21" s="997"/>
      <c r="E21" s="155" t="s">
        <v>1026</v>
      </c>
      <c r="F21" s="156" t="s">
        <v>131</v>
      </c>
      <c r="G21" s="157">
        <v>1</v>
      </c>
      <c r="H21" s="156" t="s">
        <v>132</v>
      </c>
      <c r="I21" s="997"/>
      <c r="J21" s="156">
        <v>30</v>
      </c>
      <c r="K21" s="158">
        <v>42004</v>
      </c>
      <c r="L21" s="376"/>
      <c r="M21" s="392">
        <v>0.09</v>
      </c>
      <c r="N21" s="392">
        <v>0.09</v>
      </c>
      <c r="O21" s="392">
        <v>0.09</v>
      </c>
      <c r="P21" s="392">
        <v>0.09</v>
      </c>
      <c r="Q21" s="392">
        <v>0.09</v>
      </c>
      <c r="R21" s="392">
        <v>0.09</v>
      </c>
      <c r="S21" s="392">
        <v>0.09</v>
      </c>
      <c r="T21" s="392">
        <v>0.09</v>
      </c>
      <c r="U21" s="392">
        <v>0.09</v>
      </c>
      <c r="V21" s="392">
        <v>0.09</v>
      </c>
      <c r="W21" s="392">
        <v>0.1</v>
      </c>
      <c r="X21" s="392">
        <v>0.9999999999999998</v>
      </c>
      <c r="Y21" s="374">
        <v>18000000</v>
      </c>
      <c r="Z21" s="387">
        <f>SUM(L21:M21)</f>
        <v>0.09</v>
      </c>
      <c r="AA21" s="387">
        <v>0.18</v>
      </c>
      <c r="AB21" s="387">
        <f>+(Z21/R21)</f>
        <v>1</v>
      </c>
      <c r="AC21" s="409"/>
      <c r="AD21" s="387"/>
      <c r="AE21" s="410" t="s">
        <v>1501</v>
      </c>
      <c r="AF21" s="460" t="s">
        <v>1496</v>
      </c>
      <c r="AG21" s="445">
        <v>0.27</v>
      </c>
      <c r="AH21" s="446">
        <v>0.27</v>
      </c>
      <c r="AI21" s="446">
        <v>0.2700000000000001</v>
      </c>
      <c r="AJ21" s="468"/>
      <c r="AK21" s="468"/>
      <c r="AL21" s="447" t="s">
        <v>1872</v>
      </c>
      <c r="AM21" s="447" t="s">
        <v>1870</v>
      </c>
      <c r="AN21" s="464"/>
      <c r="AO21" s="90"/>
      <c r="AP21" s="90"/>
      <c r="AQ21" s="90"/>
      <c r="AR21" s="90"/>
      <c r="AS21" s="90"/>
      <c r="AT21" s="90"/>
      <c r="AU21" s="91"/>
      <c r="AV21" s="91"/>
      <c r="AW21" s="91"/>
      <c r="AX21" s="91"/>
      <c r="AY21" s="91"/>
      <c r="AZ21" s="91"/>
      <c r="BA21" s="91"/>
      <c r="BB21" s="92"/>
      <c r="BC21" s="92"/>
      <c r="BD21" s="92"/>
      <c r="BE21" s="92"/>
      <c r="BF21" s="92"/>
      <c r="BG21" s="92"/>
      <c r="BH21" s="92"/>
      <c r="BI21" s="93"/>
      <c r="BJ21" s="93"/>
      <c r="BK21" s="93"/>
      <c r="BL21" s="93"/>
      <c r="BM21" s="93"/>
      <c r="BN21" s="93"/>
      <c r="BO21" s="93"/>
    </row>
    <row r="22" spans="1:67" s="58" customFormat="1" ht="57.75" customHeight="1" thickBot="1">
      <c r="A22" s="997"/>
      <c r="B22" s="1006"/>
      <c r="C22" s="997"/>
      <c r="D22" s="997" t="s">
        <v>115</v>
      </c>
      <c r="E22" s="155" t="s">
        <v>66</v>
      </c>
      <c r="F22" s="156" t="s">
        <v>67</v>
      </c>
      <c r="G22" s="157">
        <v>1</v>
      </c>
      <c r="H22" s="156" t="s">
        <v>84</v>
      </c>
      <c r="I22" s="997" t="s">
        <v>27</v>
      </c>
      <c r="J22" s="156">
        <v>30</v>
      </c>
      <c r="K22" s="158">
        <v>41943</v>
      </c>
      <c r="L22" s="376"/>
      <c r="M22" s="376"/>
      <c r="N22" s="392">
        <v>0.125</v>
      </c>
      <c r="O22" s="392">
        <v>0.125</v>
      </c>
      <c r="P22" s="392">
        <v>0.125</v>
      </c>
      <c r="Q22" s="392">
        <v>0.125</v>
      </c>
      <c r="R22" s="392">
        <v>0.125</v>
      </c>
      <c r="S22" s="392">
        <v>0.125</v>
      </c>
      <c r="T22" s="392">
        <v>0.125</v>
      </c>
      <c r="U22" s="392">
        <v>0.125</v>
      </c>
      <c r="V22" s="376"/>
      <c r="W22" s="376"/>
      <c r="X22" s="392">
        <v>1</v>
      </c>
      <c r="Y22" s="374">
        <v>0</v>
      </c>
      <c r="Z22" s="387"/>
      <c r="AA22" s="387"/>
      <c r="AB22" s="387"/>
      <c r="AC22" s="409"/>
      <c r="AD22" s="387"/>
      <c r="AE22" s="410" t="s">
        <v>1614</v>
      </c>
      <c r="AF22" s="460"/>
      <c r="AG22" s="445">
        <v>0.25</v>
      </c>
      <c r="AH22" s="446">
        <v>0.3</v>
      </c>
      <c r="AI22" s="446">
        <v>0.3</v>
      </c>
      <c r="AJ22" s="468"/>
      <c r="AK22" s="468"/>
      <c r="AL22" s="447" t="s">
        <v>1873</v>
      </c>
      <c r="AM22" s="447" t="s">
        <v>1869</v>
      </c>
      <c r="AN22" s="464"/>
      <c r="AO22" s="90"/>
      <c r="AP22" s="90"/>
      <c r="AQ22" s="90"/>
      <c r="AR22" s="90"/>
      <c r="AS22" s="90"/>
      <c r="AT22" s="90"/>
      <c r="AU22" s="91"/>
      <c r="AV22" s="91"/>
      <c r="AW22" s="91"/>
      <c r="AX22" s="91"/>
      <c r="AY22" s="91"/>
      <c r="AZ22" s="91"/>
      <c r="BA22" s="91"/>
      <c r="BB22" s="92"/>
      <c r="BC22" s="92"/>
      <c r="BD22" s="92"/>
      <c r="BE22" s="92"/>
      <c r="BF22" s="92"/>
      <c r="BG22" s="92"/>
      <c r="BH22" s="92"/>
      <c r="BI22" s="93"/>
      <c r="BJ22" s="93"/>
      <c r="BK22" s="93"/>
      <c r="BL22" s="93"/>
      <c r="BM22" s="93"/>
      <c r="BN22" s="93"/>
      <c r="BO22" s="93"/>
    </row>
    <row r="23" spans="1:67" s="58" customFormat="1" ht="60" customHeight="1" thickBot="1">
      <c r="A23" s="997"/>
      <c r="B23" s="1006"/>
      <c r="C23" s="997"/>
      <c r="D23" s="997"/>
      <c r="E23" s="155" t="s">
        <v>48</v>
      </c>
      <c r="F23" s="156" t="s">
        <v>85</v>
      </c>
      <c r="G23" s="157">
        <v>1</v>
      </c>
      <c r="H23" s="156" t="s">
        <v>86</v>
      </c>
      <c r="I23" s="997"/>
      <c r="J23" s="156">
        <v>10</v>
      </c>
      <c r="K23" s="158">
        <v>41973</v>
      </c>
      <c r="L23" s="376"/>
      <c r="M23" s="392"/>
      <c r="N23" s="392"/>
      <c r="O23" s="392"/>
      <c r="P23" s="392"/>
      <c r="Q23" s="392"/>
      <c r="R23" s="392"/>
      <c r="S23" s="392"/>
      <c r="T23" s="392"/>
      <c r="U23" s="392"/>
      <c r="V23" s="392">
        <v>1</v>
      </c>
      <c r="W23" s="392"/>
      <c r="X23" s="392">
        <v>1</v>
      </c>
      <c r="Y23" s="374">
        <v>0</v>
      </c>
      <c r="Z23" s="387"/>
      <c r="AA23" s="387"/>
      <c r="AB23" s="387"/>
      <c r="AC23" s="409"/>
      <c r="AD23" s="388"/>
      <c r="AE23" s="410" t="s">
        <v>1615</v>
      </c>
      <c r="AF23" s="460"/>
      <c r="AG23" s="445">
        <v>0</v>
      </c>
      <c r="AH23" s="446">
        <v>0.2</v>
      </c>
      <c r="AI23" s="446">
        <v>0.2</v>
      </c>
      <c r="AJ23" s="468"/>
      <c r="AK23" s="468"/>
      <c r="AL23" s="447" t="s">
        <v>1874</v>
      </c>
      <c r="AM23" s="447" t="s">
        <v>1869</v>
      </c>
      <c r="AN23" s="464"/>
      <c r="AO23" s="90"/>
      <c r="AP23" s="90"/>
      <c r="AQ23" s="90"/>
      <c r="AR23" s="90"/>
      <c r="AS23" s="90"/>
      <c r="AT23" s="90"/>
      <c r="AU23" s="91"/>
      <c r="AV23" s="91"/>
      <c r="AW23" s="91"/>
      <c r="AX23" s="91"/>
      <c r="AY23" s="91"/>
      <c r="AZ23" s="91"/>
      <c r="BA23" s="91"/>
      <c r="BB23" s="92"/>
      <c r="BC23" s="92"/>
      <c r="BD23" s="92"/>
      <c r="BE23" s="92"/>
      <c r="BF23" s="92"/>
      <c r="BG23" s="92"/>
      <c r="BH23" s="92"/>
      <c r="BI23" s="93"/>
      <c r="BJ23" s="93"/>
      <c r="BK23" s="93"/>
      <c r="BL23" s="93"/>
      <c r="BM23" s="93"/>
      <c r="BN23" s="93"/>
      <c r="BO23" s="93"/>
    </row>
    <row r="24" spans="1:67" s="58" customFormat="1" ht="45" customHeight="1" thickBot="1">
      <c r="A24" s="997"/>
      <c r="B24" s="1006"/>
      <c r="C24" s="997"/>
      <c r="D24" s="997"/>
      <c r="E24" s="155" t="s">
        <v>68</v>
      </c>
      <c r="F24" s="156" t="s">
        <v>69</v>
      </c>
      <c r="G24" s="157">
        <v>2</v>
      </c>
      <c r="H24" s="156" t="s">
        <v>87</v>
      </c>
      <c r="I24" s="997"/>
      <c r="J24" s="156">
        <v>15</v>
      </c>
      <c r="K24" s="158">
        <v>41973</v>
      </c>
      <c r="L24" s="392"/>
      <c r="M24" s="392"/>
      <c r="N24" s="392"/>
      <c r="O24" s="392"/>
      <c r="P24" s="392"/>
      <c r="Q24" s="392"/>
      <c r="R24" s="392"/>
      <c r="S24" s="392"/>
      <c r="T24" s="392"/>
      <c r="U24" s="392">
        <v>0.5</v>
      </c>
      <c r="V24" s="392">
        <v>0.5</v>
      </c>
      <c r="W24" s="392"/>
      <c r="X24" s="392">
        <v>1</v>
      </c>
      <c r="Y24" s="374">
        <v>15000000</v>
      </c>
      <c r="Z24" s="387"/>
      <c r="AA24" s="387"/>
      <c r="AB24" s="387"/>
      <c r="AC24" s="409"/>
      <c r="AD24" s="388"/>
      <c r="AE24" s="410" t="s">
        <v>1502</v>
      </c>
      <c r="AF24" s="460"/>
      <c r="AG24" s="445">
        <v>0</v>
      </c>
      <c r="AH24" s="446">
        <v>1</v>
      </c>
      <c r="AI24" s="446">
        <v>1</v>
      </c>
      <c r="AJ24" s="468"/>
      <c r="AK24" s="468"/>
      <c r="AL24" s="447" t="s">
        <v>1875</v>
      </c>
      <c r="AM24" s="447" t="s">
        <v>1869</v>
      </c>
      <c r="AN24" s="464"/>
      <c r="AO24" s="90"/>
      <c r="AP24" s="90"/>
      <c r="AQ24" s="90"/>
      <c r="AR24" s="90"/>
      <c r="AS24" s="90"/>
      <c r="AT24" s="90"/>
      <c r="AU24" s="91"/>
      <c r="AV24" s="91"/>
      <c r="AW24" s="91"/>
      <c r="AX24" s="91"/>
      <c r="AY24" s="91"/>
      <c r="AZ24" s="91"/>
      <c r="BA24" s="91"/>
      <c r="BB24" s="92"/>
      <c r="BC24" s="92"/>
      <c r="BD24" s="92"/>
      <c r="BE24" s="92"/>
      <c r="BF24" s="92"/>
      <c r="BG24" s="92"/>
      <c r="BH24" s="92"/>
      <c r="BI24" s="93"/>
      <c r="BJ24" s="93"/>
      <c r="BK24" s="93"/>
      <c r="BL24" s="93"/>
      <c r="BM24" s="93"/>
      <c r="BN24" s="93"/>
      <c r="BO24" s="93"/>
    </row>
    <row r="25" spans="1:67" s="58" customFormat="1" ht="29.25" customHeight="1" thickBot="1">
      <c r="A25" s="997"/>
      <c r="B25" s="1006"/>
      <c r="C25" s="997"/>
      <c r="D25" s="997"/>
      <c r="E25" s="155" t="s">
        <v>1027</v>
      </c>
      <c r="F25" s="156" t="s">
        <v>127</v>
      </c>
      <c r="G25" s="157">
        <v>1</v>
      </c>
      <c r="H25" s="156" t="s">
        <v>159</v>
      </c>
      <c r="I25" s="997"/>
      <c r="J25" s="156">
        <v>15</v>
      </c>
      <c r="K25" s="158">
        <v>41973</v>
      </c>
      <c r="L25" s="392"/>
      <c r="M25" s="392"/>
      <c r="N25" s="392"/>
      <c r="O25" s="392"/>
      <c r="P25" s="392"/>
      <c r="Q25" s="392"/>
      <c r="R25" s="392"/>
      <c r="S25" s="392"/>
      <c r="T25" s="392"/>
      <c r="U25" s="392"/>
      <c r="V25" s="392">
        <v>1</v>
      </c>
      <c r="W25" s="392"/>
      <c r="X25" s="392">
        <v>1</v>
      </c>
      <c r="Y25" s="374">
        <v>15000000</v>
      </c>
      <c r="Z25" s="387">
        <v>0</v>
      </c>
      <c r="AA25" s="387">
        <v>0.05</v>
      </c>
      <c r="AB25" s="387"/>
      <c r="AC25" s="409"/>
      <c r="AD25" s="388"/>
      <c r="AE25" s="410" t="s">
        <v>1502</v>
      </c>
      <c r="AF25" s="460"/>
      <c r="AG25" s="445">
        <v>0</v>
      </c>
      <c r="AH25" s="446">
        <v>0</v>
      </c>
      <c r="AI25" s="446">
        <v>0</v>
      </c>
      <c r="AJ25" s="468"/>
      <c r="AK25" s="468"/>
      <c r="AL25" s="447" t="s">
        <v>1876</v>
      </c>
      <c r="AM25" s="447"/>
      <c r="AN25" s="464"/>
      <c r="AO25" s="90"/>
      <c r="AP25" s="90"/>
      <c r="AQ25" s="90"/>
      <c r="AR25" s="90"/>
      <c r="AS25" s="90"/>
      <c r="AT25" s="90"/>
      <c r="AU25" s="91"/>
      <c r="AV25" s="91"/>
      <c r="AW25" s="91"/>
      <c r="AX25" s="91"/>
      <c r="AY25" s="91"/>
      <c r="AZ25" s="91"/>
      <c r="BA25" s="91"/>
      <c r="BB25" s="92"/>
      <c r="BC25" s="92"/>
      <c r="BD25" s="92"/>
      <c r="BE25" s="92"/>
      <c r="BF25" s="92"/>
      <c r="BG25" s="92"/>
      <c r="BH25" s="92"/>
      <c r="BI25" s="93"/>
      <c r="BJ25" s="93"/>
      <c r="BK25" s="93"/>
      <c r="BL25" s="93"/>
      <c r="BM25" s="93"/>
      <c r="BN25" s="93"/>
      <c r="BO25" s="93"/>
    </row>
    <row r="26" spans="1:67" s="58" customFormat="1" ht="66" customHeight="1" thickBot="1">
      <c r="A26" s="997"/>
      <c r="B26" s="1006"/>
      <c r="C26" s="997"/>
      <c r="D26" s="997"/>
      <c r="E26" s="155" t="s">
        <v>116</v>
      </c>
      <c r="F26" s="156" t="s">
        <v>128</v>
      </c>
      <c r="G26" s="157">
        <v>1</v>
      </c>
      <c r="H26" s="156" t="s">
        <v>129</v>
      </c>
      <c r="I26" s="997"/>
      <c r="J26" s="156">
        <v>15</v>
      </c>
      <c r="K26" s="158">
        <v>41973</v>
      </c>
      <c r="L26" s="392"/>
      <c r="M26" s="392"/>
      <c r="N26" s="392"/>
      <c r="O26" s="392"/>
      <c r="P26" s="392"/>
      <c r="Q26" s="392"/>
      <c r="R26" s="392"/>
      <c r="S26" s="392"/>
      <c r="T26" s="392"/>
      <c r="U26" s="392"/>
      <c r="V26" s="392"/>
      <c r="W26" s="392">
        <v>1</v>
      </c>
      <c r="X26" s="392">
        <v>1</v>
      </c>
      <c r="Y26" s="369">
        <v>8500000</v>
      </c>
      <c r="Z26" s="387">
        <v>0</v>
      </c>
      <c r="AA26" s="387">
        <v>0.02</v>
      </c>
      <c r="AB26" s="387"/>
      <c r="AC26" s="409"/>
      <c r="AD26" s="387"/>
      <c r="AE26" s="410" t="s">
        <v>1542</v>
      </c>
      <c r="AF26" s="460" t="s">
        <v>1616</v>
      </c>
      <c r="AG26" s="445">
        <v>0</v>
      </c>
      <c r="AH26" s="446">
        <v>0</v>
      </c>
      <c r="AI26" s="446">
        <v>0</v>
      </c>
      <c r="AJ26" s="468"/>
      <c r="AK26" s="468"/>
      <c r="AL26" s="447" t="s">
        <v>1877</v>
      </c>
      <c r="AM26" s="447"/>
      <c r="AN26" s="464"/>
      <c r="AO26" s="90"/>
      <c r="AP26" s="90"/>
      <c r="AQ26" s="90"/>
      <c r="AR26" s="90"/>
      <c r="AS26" s="90"/>
      <c r="AT26" s="90"/>
      <c r="AU26" s="91"/>
      <c r="AV26" s="91"/>
      <c r="AW26" s="91"/>
      <c r="AX26" s="91"/>
      <c r="AY26" s="91"/>
      <c r="AZ26" s="91"/>
      <c r="BA26" s="91"/>
      <c r="BB26" s="92"/>
      <c r="BC26" s="92"/>
      <c r="BD26" s="92"/>
      <c r="BE26" s="92"/>
      <c r="BF26" s="92"/>
      <c r="BG26" s="92"/>
      <c r="BH26" s="92"/>
      <c r="BI26" s="93"/>
      <c r="BJ26" s="93"/>
      <c r="BK26" s="93"/>
      <c r="BL26" s="93"/>
      <c r="BM26" s="93"/>
      <c r="BN26" s="93"/>
      <c r="BO26" s="93"/>
    </row>
    <row r="27" spans="1:67" s="58" customFormat="1" ht="59.25" customHeight="1" thickBot="1">
      <c r="A27" s="997"/>
      <c r="B27" s="1006"/>
      <c r="C27" s="997"/>
      <c r="D27" s="1011" t="s">
        <v>1337</v>
      </c>
      <c r="E27" s="155" t="s">
        <v>1028</v>
      </c>
      <c r="F27" s="156" t="s">
        <v>160</v>
      </c>
      <c r="G27" s="157">
        <v>1</v>
      </c>
      <c r="H27" s="156" t="s">
        <v>77</v>
      </c>
      <c r="I27" s="997" t="s">
        <v>104</v>
      </c>
      <c r="J27" s="156">
        <v>33.3</v>
      </c>
      <c r="K27" s="158">
        <v>42004</v>
      </c>
      <c r="L27" s="392"/>
      <c r="M27" s="392"/>
      <c r="N27" s="392"/>
      <c r="O27" s="392"/>
      <c r="P27" s="392"/>
      <c r="Q27" s="392"/>
      <c r="R27" s="392"/>
      <c r="S27" s="392"/>
      <c r="T27" s="392"/>
      <c r="U27" s="392"/>
      <c r="V27" s="392"/>
      <c r="W27" s="392">
        <v>1</v>
      </c>
      <c r="X27" s="392">
        <v>1</v>
      </c>
      <c r="Y27" s="369"/>
      <c r="Z27" s="387">
        <v>0</v>
      </c>
      <c r="AA27" s="387">
        <v>0.05</v>
      </c>
      <c r="AB27" s="387"/>
      <c r="AC27" s="409"/>
      <c r="AD27" s="387"/>
      <c r="AE27" s="410" t="s">
        <v>1503</v>
      </c>
      <c r="AF27" s="460" t="s">
        <v>1504</v>
      </c>
      <c r="AG27" s="445">
        <v>0</v>
      </c>
      <c r="AH27" s="446">
        <v>0.1</v>
      </c>
      <c r="AI27" s="446">
        <v>0.1</v>
      </c>
      <c r="AJ27" s="468"/>
      <c r="AK27" s="468"/>
      <c r="AL27" s="450" t="s">
        <v>1878</v>
      </c>
      <c r="AM27" s="450" t="s">
        <v>1879</v>
      </c>
      <c r="AN27" s="464"/>
      <c r="AO27" s="90"/>
      <c r="AP27" s="90"/>
      <c r="AQ27" s="90"/>
      <c r="AR27" s="90"/>
      <c r="AS27" s="90"/>
      <c r="AT27" s="90"/>
      <c r="AU27" s="91"/>
      <c r="AV27" s="91"/>
      <c r="AW27" s="91"/>
      <c r="AX27" s="91"/>
      <c r="AY27" s="91"/>
      <c r="AZ27" s="91"/>
      <c r="BA27" s="91"/>
      <c r="BB27" s="92"/>
      <c r="BC27" s="92"/>
      <c r="BD27" s="92"/>
      <c r="BE27" s="92"/>
      <c r="BF27" s="92"/>
      <c r="BG27" s="92"/>
      <c r="BH27" s="92"/>
      <c r="BI27" s="93"/>
      <c r="BJ27" s="93"/>
      <c r="BK27" s="93"/>
      <c r="BL27" s="93"/>
      <c r="BM27" s="93"/>
      <c r="BN27" s="93"/>
      <c r="BO27" s="93"/>
    </row>
    <row r="28" spans="1:67" s="58" customFormat="1" ht="59.25" customHeight="1" thickBot="1">
      <c r="A28" s="997"/>
      <c r="B28" s="1006"/>
      <c r="C28" s="997"/>
      <c r="D28" s="1011"/>
      <c r="E28" s="155" t="s">
        <v>1029</v>
      </c>
      <c r="F28" s="156" t="s">
        <v>71</v>
      </c>
      <c r="G28" s="157">
        <v>1</v>
      </c>
      <c r="H28" s="156" t="s">
        <v>77</v>
      </c>
      <c r="I28" s="997"/>
      <c r="J28" s="156">
        <v>33.4</v>
      </c>
      <c r="K28" s="158">
        <v>42004</v>
      </c>
      <c r="L28" s="392"/>
      <c r="M28" s="392"/>
      <c r="N28" s="392"/>
      <c r="O28" s="392"/>
      <c r="P28" s="392"/>
      <c r="Q28" s="392"/>
      <c r="R28" s="392"/>
      <c r="S28" s="392"/>
      <c r="T28" s="392"/>
      <c r="U28" s="392"/>
      <c r="V28" s="392"/>
      <c r="W28" s="392">
        <v>1</v>
      </c>
      <c r="X28" s="392">
        <v>1</v>
      </c>
      <c r="Y28" s="369">
        <v>8500000</v>
      </c>
      <c r="Z28" s="387">
        <v>0</v>
      </c>
      <c r="AA28" s="387"/>
      <c r="AB28" s="387"/>
      <c r="AC28" s="409"/>
      <c r="AD28" s="387"/>
      <c r="AE28" s="410" t="s">
        <v>1542</v>
      </c>
      <c r="AF28" s="460" t="s">
        <v>1543</v>
      </c>
      <c r="AG28" s="445">
        <v>0</v>
      </c>
      <c r="AH28" s="446">
        <v>0.9</v>
      </c>
      <c r="AI28" s="446">
        <v>0.9</v>
      </c>
      <c r="AJ28" s="468"/>
      <c r="AK28" s="468"/>
      <c r="AL28" s="450" t="s">
        <v>1880</v>
      </c>
      <c r="AM28" s="450" t="s">
        <v>1881</v>
      </c>
      <c r="AN28" s="464"/>
      <c r="AO28" s="90"/>
      <c r="AP28" s="90"/>
      <c r="AQ28" s="90"/>
      <c r="AR28" s="90"/>
      <c r="AS28" s="90"/>
      <c r="AT28" s="90"/>
      <c r="AU28" s="91"/>
      <c r="AV28" s="91"/>
      <c r="AW28" s="91"/>
      <c r="AX28" s="91"/>
      <c r="AY28" s="91"/>
      <c r="AZ28" s="91"/>
      <c r="BA28" s="91"/>
      <c r="BB28" s="92"/>
      <c r="BC28" s="92"/>
      <c r="BD28" s="92"/>
      <c r="BE28" s="92"/>
      <c r="BF28" s="92"/>
      <c r="BG28" s="92"/>
      <c r="BH28" s="92"/>
      <c r="BI28" s="93"/>
      <c r="BJ28" s="93"/>
      <c r="BK28" s="93"/>
      <c r="BL28" s="93"/>
      <c r="BM28" s="93"/>
      <c r="BN28" s="93"/>
      <c r="BO28" s="93"/>
    </row>
    <row r="29" spans="1:67" s="58" customFormat="1" ht="60" customHeight="1" thickBot="1">
      <c r="A29" s="997"/>
      <c r="B29" s="1006"/>
      <c r="C29" s="997"/>
      <c r="D29" s="1011"/>
      <c r="E29" s="155" t="s">
        <v>1030</v>
      </c>
      <c r="F29" s="156" t="s">
        <v>71</v>
      </c>
      <c r="G29" s="157">
        <v>1</v>
      </c>
      <c r="H29" s="156" t="s">
        <v>77</v>
      </c>
      <c r="I29" s="997"/>
      <c r="J29" s="156">
        <v>33.3</v>
      </c>
      <c r="K29" s="158">
        <v>42004</v>
      </c>
      <c r="L29" s="392"/>
      <c r="M29" s="392">
        <v>0.25</v>
      </c>
      <c r="N29" s="392">
        <v>0.25</v>
      </c>
      <c r="O29" s="392">
        <v>0.25</v>
      </c>
      <c r="P29" s="392">
        <v>0.25</v>
      </c>
      <c r="Q29" s="392"/>
      <c r="R29" s="392"/>
      <c r="S29" s="392"/>
      <c r="T29" s="392"/>
      <c r="U29" s="392"/>
      <c r="V29" s="392"/>
      <c r="W29" s="392"/>
      <c r="X29" s="392">
        <v>1</v>
      </c>
      <c r="Y29" s="369">
        <v>0</v>
      </c>
      <c r="Z29" s="387">
        <f>SUM(L29:M29)</f>
        <v>0.25</v>
      </c>
      <c r="AA29" s="387">
        <v>0.05</v>
      </c>
      <c r="AB29" s="387">
        <f>+AA29/Z29</f>
        <v>0.2</v>
      </c>
      <c r="AC29" s="409"/>
      <c r="AD29" s="387"/>
      <c r="AE29" s="410" t="s">
        <v>1544</v>
      </c>
      <c r="AF29" s="460" t="s">
        <v>1409</v>
      </c>
      <c r="AG29" s="445">
        <v>0</v>
      </c>
      <c r="AH29" s="446">
        <v>0.2</v>
      </c>
      <c r="AI29" s="446">
        <v>0.2</v>
      </c>
      <c r="AJ29" s="468"/>
      <c r="AK29" s="468"/>
      <c r="AL29" s="450" t="s">
        <v>1882</v>
      </c>
      <c r="AM29" s="450" t="s">
        <v>1883</v>
      </c>
      <c r="AN29" s="464"/>
      <c r="AO29" s="90"/>
      <c r="AP29" s="90"/>
      <c r="AQ29" s="90"/>
      <c r="AR29" s="90"/>
      <c r="AS29" s="90"/>
      <c r="AT29" s="90"/>
      <c r="AU29" s="91"/>
      <c r="AV29" s="91"/>
      <c r="AW29" s="91"/>
      <c r="AX29" s="91"/>
      <c r="AY29" s="91"/>
      <c r="AZ29" s="91"/>
      <c r="BA29" s="91"/>
      <c r="BB29" s="92"/>
      <c r="BC29" s="92"/>
      <c r="BD29" s="92"/>
      <c r="BE29" s="92"/>
      <c r="BF29" s="92"/>
      <c r="BG29" s="92"/>
      <c r="BH29" s="92"/>
      <c r="BI29" s="93"/>
      <c r="BJ29" s="93"/>
      <c r="BK29" s="93"/>
      <c r="BL29" s="93"/>
      <c r="BM29" s="93"/>
      <c r="BN29" s="93"/>
      <c r="BO29" s="93"/>
    </row>
    <row r="30" spans="1:67" s="58" customFormat="1" ht="61.5" customHeight="1" thickBot="1">
      <c r="A30" s="997"/>
      <c r="B30" s="1006"/>
      <c r="C30" s="997"/>
      <c r="D30" s="997" t="s">
        <v>114</v>
      </c>
      <c r="E30" s="156" t="s">
        <v>135</v>
      </c>
      <c r="F30" s="156" t="s">
        <v>35</v>
      </c>
      <c r="G30" s="157">
        <v>1</v>
      </c>
      <c r="H30" s="156" t="s">
        <v>144</v>
      </c>
      <c r="I30" s="997" t="s">
        <v>25</v>
      </c>
      <c r="J30" s="156">
        <v>20</v>
      </c>
      <c r="K30" s="158">
        <v>41790</v>
      </c>
      <c r="L30" s="392"/>
      <c r="M30" s="392">
        <v>0.25</v>
      </c>
      <c r="N30" s="392">
        <v>0.25</v>
      </c>
      <c r="O30" s="392">
        <v>0.25</v>
      </c>
      <c r="P30" s="392">
        <v>0.25</v>
      </c>
      <c r="Q30" s="392"/>
      <c r="R30" s="392"/>
      <c r="S30" s="392"/>
      <c r="T30" s="392"/>
      <c r="U30" s="392"/>
      <c r="V30" s="392"/>
      <c r="W30" s="392"/>
      <c r="X30" s="392">
        <f aca="true" t="shared" si="0" ref="X30:X45">SUM(L30:W30)</f>
        <v>1</v>
      </c>
      <c r="Y30" s="374">
        <v>0</v>
      </c>
      <c r="Z30" s="387">
        <f>SUM(L30:M30)</f>
        <v>0.25</v>
      </c>
      <c r="AA30" s="387">
        <v>0.25</v>
      </c>
      <c r="AB30" s="387">
        <f>+AA30/Z30</f>
        <v>1</v>
      </c>
      <c r="AC30" s="409"/>
      <c r="AD30" s="387"/>
      <c r="AE30" s="410"/>
      <c r="AF30" s="460"/>
      <c r="AG30" s="445">
        <v>0.75</v>
      </c>
      <c r="AH30" s="446">
        <v>0.65</v>
      </c>
      <c r="AI30" s="446">
        <v>0.65</v>
      </c>
      <c r="AJ30" s="468"/>
      <c r="AK30" s="468"/>
      <c r="AL30" s="447" t="s">
        <v>1884</v>
      </c>
      <c r="AM30" s="447" t="s">
        <v>1885</v>
      </c>
      <c r="AN30" s="464"/>
      <c r="AO30" s="90"/>
      <c r="AP30" s="90"/>
      <c r="AQ30" s="90"/>
      <c r="AR30" s="90"/>
      <c r="AS30" s="90"/>
      <c r="AT30" s="90"/>
      <c r="AU30" s="91"/>
      <c r="AV30" s="91"/>
      <c r="AW30" s="91"/>
      <c r="AX30" s="91"/>
      <c r="AY30" s="91"/>
      <c r="AZ30" s="91"/>
      <c r="BA30" s="91"/>
      <c r="BB30" s="92"/>
      <c r="BC30" s="92"/>
      <c r="BD30" s="92"/>
      <c r="BE30" s="92"/>
      <c r="BF30" s="92"/>
      <c r="BG30" s="92"/>
      <c r="BH30" s="92"/>
      <c r="BI30" s="93"/>
      <c r="BJ30" s="93"/>
      <c r="BK30" s="93"/>
      <c r="BL30" s="93"/>
      <c r="BM30" s="93"/>
      <c r="BN30" s="93"/>
      <c r="BO30" s="93"/>
    </row>
    <row r="31" spans="1:67" s="58" customFormat="1" ht="45.75" thickBot="1">
      <c r="A31" s="997"/>
      <c r="B31" s="1006"/>
      <c r="C31" s="997"/>
      <c r="D31" s="997"/>
      <c r="E31" s="156" t="s">
        <v>136</v>
      </c>
      <c r="F31" s="156" t="s">
        <v>145</v>
      </c>
      <c r="G31" s="157">
        <v>1</v>
      </c>
      <c r="H31" s="156" t="s">
        <v>137</v>
      </c>
      <c r="I31" s="997"/>
      <c r="J31" s="156">
        <v>20</v>
      </c>
      <c r="K31" s="158">
        <v>42004</v>
      </c>
      <c r="L31" s="392"/>
      <c r="M31" s="392"/>
      <c r="N31" s="392"/>
      <c r="O31" s="392"/>
      <c r="P31" s="392"/>
      <c r="Q31" s="392">
        <v>0.2</v>
      </c>
      <c r="R31" s="392">
        <v>0.2</v>
      </c>
      <c r="S31" s="392">
        <v>0.2</v>
      </c>
      <c r="T31" s="392">
        <v>0.15</v>
      </c>
      <c r="U31" s="392">
        <v>0.15</v>
      </c>
      <c r="V31" s="392">
        <v>0.1</v>
      </c>
      <c r="W31" s="392"/>
      <c r="X31" s="392">
        <f t="shared" si="0"/>
        <v>1.0000000000000002</v>
      </c>
      <c r="Y31" s="374">
        <v>20000000</v>
      </c>
      <c r="Z31" s="387"/>
      <c r="AA31" s="387"/>
      <c r="AB31" s="387"/>
      <c r="AC31" s="409"/>
      <c r="AD31" s="387"/>
      <c r="AE31" s="410"/>
      <c r="AF31" s="460"/>
      <c r="AG31" s="445">
        <v>0</v>
      </c>
      <c r="AH31" s="446">
        <v>0.2</v>
      </c>
      <c r="AI31" s="446">
        <v>0.19999999999999996</v>
      </c>
      <c r="AJ31" s="468"/>
      <c r="AK31" s="468"/>
      <c r="AL31" s="447" t="s">
        <v>1886</v>
      </c>
      <c r="AM31" s="447" t="s">
        <v>1496</v>
      </c>
      <c r="AN31" s="464"/>
      <c r="AO31" s="90"/>
      <c r="AP31" s="90"/>
      <c r="AQ31" s="90"/>
      <c r="AR31" s="90"/>
      <c r="AS31" s="90"/>
      <c r="AT31" s="90"/>
      <c r="AU31" s="91"/>
      <c r="AV31" s="91"/>
      <c r="AW31" s="91"/>
      <c r="AX31" s="91"/>
      <c r="AY31" s="91"/>
      <c r="AZ31" s="91"/>
      <c r="BA31" s="91"/>
      <c r="BB31" s="92"/>
      <c r="BC31" s="92"/>
      <c r="BD31" s="92"/>
      <c r="BE31" s="92"/>
      <c r="BF31" s="92"/>
      <c r="BG31" s="92"/>
      <c r="BH31" s="92"/>
      <c r="BI31" s="93"/>
      <c r="BJ31" s="93"/>
      <c r="BK31" s="93"/>
      <c r="BL31" s="93"/>
      <c r="BM31" s="93"/>
      <c r="BN31" s="93"/>
      <c r="BO31" s="93"/>
    </row>
    <row r="32" spans="1:67" s="58" customFormat="1" ht="59.25" customHeight="1" thickBot="1">
      <c r="A32" s="997"/>
      <c r="B32" s="1006"/>
      <c r="C32" s="997"/>
      <c r="D32" s="997"/>
      <c r="E32" s="156" t="s">
        <v>138</v>
      </c>
      <c r="F32" s="156" t="s">
        <v>139</v>
      </c>
      <c r="G32" s="157">
        <v>1</v>
      </c>
      <c r="H32" s="156" t="s">
        <v>1545</v>
      </c>
      <c r="I32" s="997"/>
      <c r="J32" s="156">
        <v>20</v>
      </c>
      <c r="K32" s="158">
        <v>42004</v>
      </c>
      <c r="L32" s="376"/>
      <c r="M32" s="376"/>
      <c r="N32" s="376"/>
      <c r="O32" s="376"/>
      <c r="P32" s="376"/>
      <c r="Q32" s="376"/>
      <c r="R32" s="376"/>
      <c r="S32" s="376"/>
      <c r="T32" s="376"/>
      <c r="U32" s="376"/>
      <c r="V32" s="376">
        <v>6</v>
      </c>
      <c r="W32" s="376"/>
      <c r="X32" s="377">
        <f t="shared" si="0"/>
        <v>6</v>
      </c>
      <c r="Y32" s="374">
        <v>20000000</v>
      </c>
      <c r="Z32" s="387"/>
      <c r="AA32" s="387"/>
      <c r="AB32" s="387"/>
      <c r="AC32" s="409"/>
      <c r="AD32" s="387"/>
      <c r="AE32" s="410"/>
      <c r="AF32" s="460"/>
      <c r="AG32" s="448">
        <v>0</v>
      </c>
      <c r="AH32" s="449">
        <v>0.9</v>
      </c>
      <c r="AI32" s="446">
        <v>0.15</v>
      </c>
      <c r="AJ32" s="468"/>
      <c r="AK32" s="468"/>
      <c r="AL32" s="447" t="s">
        <v>1887</v>
      </c>
      <c r="AM32" s="447" t="s">
        <v>1496</v>
      </c>
      <c r="AN32" s="464"/>
      <c r="AO32" s="90"/>
      <c r="AP32" s="90"/>
      <c r="AQ32" s="90"/>
      <c r="AR32" s="90"/>
      <c r="AS32" s="90"/>
      <c r="AT32" s="90"/>
      <c r="AU32" s="91"/>
      <c r="AV32" s="91"/>
      <c r="AW32" s="91"/>
      <c r="AX32" s="91"/>
      <c r="AY32" s="91"/>
      <c r="AZ32" s="91"/>
      <c r="BA32" s="91"/>
      <c r="BB32" s="92"/>
      <c r="BC32" s="92"/>
      <c r="BD32" s="92"/>
      <c r="BE32" s="92"/>
      <c r="BF32" s="92"/>
      <c r="BG32" s="92"/>
      <c r="BH32" s="92"/>
      <c r="BI32" s="93"/>
      <c r="BJ32" s="93"/>
      <c r="BK32" s="93"/>
      <c r="BL32" s="93"/>
      <c r="BM32" s="93"/>
      <c r="BN32" s="93"/>
      <c r="BO32" s="93"/>
    </row>
    <row r="33" spans="1:67" s="58" customFormat="1" ht="59.25" customHeight="1" thickBot="1">
      <c r="A33" s="997"/>
      <c r="B33" s="1006"/>
      <c r="C33" s="997"/>
      <c r="D33" s="997"/>
      <c r="E33" s="156" t="s">
        <v>140</v>
      </c>
      <c r="F33" s="156" t="s">
        <v>141</v>
      </c>
      <c r="G33" s="157">
        <v>3</v>
      </c>
      <c r="H33" s="156" t="s">
        <v>142</v>
      </c>
      <c r="I33" s="997"/>
      <c r="J33" s="156">
        <v>20</v>
      </c>
      <c r="K33" s="158">
        <v>41973</v>
      </c>
      <c r="L33" s="376"/>
      <c r="M33" s="376"/>
      <c r="N33" s="376"/>
      <c r="O33" s="376"/>
      <c r="P33" s="376"/>
      <c r="Q33" s="376"/>
      <c r="R33" s="376">
        <v>2</v>
      </c>
      <c r="S33" s="376">
        <v>1</v>
      </c>
      <c r="T33" s="376"/>
      <c r="U33" s="376"/>
      <c r="V33" s="376"/>
      <c r="W33" s="376"/>
      <c r="X33" s="377">
        <f t="shared" si="0"/>
        <v>3</v>
      </c>
      <c r="Y33" s="374">
        <v>50000000</v>
      </c>
      <c r="Z33" s="387"/>
      <c r="AA33" s="387"/>
      <c r="AB33" s="387"/>
      <c r="AC33" s="409"/>
      <c r="AD33" s="387"/>
      <c r="AE33" s="410"/>
      <c r="AF33" s="460"/>
      <c r="AG33" s="448">
        <v>0</v>
      </c>
      <c r="AH33" s="449">
        <v>0.45</v>
      </c>
      <c r="AI33" s="446">
        <v>0.15</v>
      </c>
      <c r="AJ33" s="468"/>
      <c r="AK33" s="468"/>
      <c r="AL33" s="447" t="s">
        <v>1888</v>
      </c>
      <c r="AM33" s="447" t="s">
        <v>1496</v>
      </c>
      <c r="AN33" s="464"/>
      <c r="AO33" s="90"/>
      <c r="AP33" s="90"/>
      <c r="AQ33" s="90"/>
      <c r="AR33" s="90"/>
      <c r="AS33" s="90"/>
      <c r="AT33" s="90"/>
      <c r="AU33" s="91"/>
      <c r="AV33" s="91"/>
      <c r="AW33" s="91"/>
      <c r="AX33" s="91"/>
      <c r="AY33" s="91"/>
      <c r="AZ33" s="91"/>
      <c r="BA33" s="91"/>
      <c r="BB33" s="92"/>
      <c r="BC33" s="92"/>
      <c r="BD33" s="92"/>
      <c r="BE33" s="92"/>
      <c r="BF33" s="92"/>
      <c r="BG33" s="92"/>
      <c r="BH33" s="92"/>
      <c r="BI33" s="93"/>
      <c r="BJ33" s="93"/>
      <c r="BK33" s="93"/>
      <c r="BL33" s="93"/>
      <c r="BM33" s="93"/>
      <c r="BN33" s="93"/>
      <c r="BO33" s="93"/>
    </row>
    <row r="34" spans="1:67" s="58" customFormat="1" ht="59.25" customHeight="1" thickBot="1">
      <c r="A34" s="997"/>
      <c r="B34" s="1006"/>
      <c r="C34" s="997"/>
      <c r="D34" s="997"/>
      <c r="E34" s="156" t="s">
        <v>49</v>
      </c>
      <c r="F34" s="156" t="s">
        <v>143</v>
      </c>
      <c r="G34" s="157">
        <v>6</v>
      </c>
      <c r="H34" s="156" t="s">
        <v>161</v>
      </c>
      <c r="I34" s="997"/>
      <c r="J34" s="156">
        <v>20</v>
      </c>
      <c r="K34" s="158">
        <v>42004</v>
      </c>
      <c r="L34" s="402"/>
      <c r="M34" s="402"/>
      <c r="N34" s="402"/>
      <c r="O34" s="402"/>
      <c r="P34" s="402">
        <v>2</v>
      </c>
      <c r="Q34" s="402"/>
      <c r="R34" s="402"/>
      <c r="S34" s="402"/>
      <c r="T34" s="402">
        <v>2</v>
      </c>
      <c r="U34" s="402"/>
      <c r="V34" s="402"/>
      <c r="W34" s="402">
        <v>2</v>
      </c>
      <c r="X34" s="394">
        <f t="shared" si="0"/>
        <v>6</v>
      </c>
      <c r="Y34" s="374">
        <v>0</v>
      </c>
      <c r="Z34" s="387"/>
      <c r="AA34" s="387"/>
      <c r="AB34" s="387"/>
      <c r="AC34" s="409"/>
      <c r="AD34" s="387"/>
      <c r="AE34" s="410" t="s">
        <v>1546</v>
      </c>
      <c r="AF34" s="460"/>
      <c r="AG34" s="448">
        <v>0</v>
      </c>
      <c r="AH34" s="449">
        <v>0.6</v>
      </c>
      <c r="AI34" s="446">
        <v>0.09999999999999999</v>
      </c>
      <c r="AJ34" s="468"/>
      <c r="AK34" s="468"/>
      <c r="AL34" s="447" t="s">
        <v>1889</v>
      </c>
      <c r="AM34" s="447" t="s">
        <v>1496</v>
      </c>
      <c r="AN34" s="464"/>
      <c r="AO34" s="90"/>
      <c r="AP34" s="90"/>
      <c r="AQ34" s="90"/>
      <c r="AR34" s="90"/>
      <c r="AS34" s="90"/>
      <c r="AT34" s="90"/>
      <c r="AU34" s="91"/>
      <c r="AV34" s="91"/>
      <c r="AW34" s="91"/>
      <c r="AX34" s="91"/>
      <c r="AY34" s="91"/>
      <c r="AZ34" s="91"/>
      <c r="BA34" s="91"/>
      <c r="BB34" s="92"/>
      <c r="BC34" s="92"/>
      <c r="BD34" s="92"/>
      <c r="BE34" s="92"/>
      <c r="BF34" s="92"/>
      <c r="BG34" s="92"/>
      <c r="BH34" s="92"/>
      <c r="BI34" s="93"/>
      <c r="BJ34" s="93"/>
      <c r="BK34" s="93"/>
      <c r="BL34" s="93"/>
      <c r="BM34" s="93"/>
      <c r="BN34" s="93"/>
      <c r="BO34" s="93"/>
    </row>
    <row r="35" spans="1:67" s="58" customFormat="1" ht="59.25" customHeight="1" thickBot="1">
      <c r="A35" s="997"/>
      <c r="B35" s="1006"/>
      <c r="C35" s="997"/>
      <c r="D35" s="1011" t="s">
        <v>50</v>
      </c>
      <c r="E35" s="156" t="s">
        <v>1547</v>
      </c>
      <c r="F35" s="156" t="s">
        <v>1031</v>
      </c>
      <c r="G35" s="157">
        <v>3</v>
      </c>
      <c r="H35" s="156" t="s">
        <v>88</v>
      </c>
      <c r="I35" s="997" t="s">
        <v>27</v>
      </c>
      <c r="J35" s="156">
        <v>35</v>
      </c>
      <c r="K35" s="158">
        <v>41851</v>
      </c>
      <c r="L35" s="392"/>
      <c r="M35" s="392">
        <v>0.34</v>
      </c>
      <c r="N35" s="392"/>
      <c r="O35" s="392">
        <v>0.33</v>
      </c>
      <c r="P35" s="392">
        <v>0.33</v>
      </c>
      <c r="Q35" s="392"/>
      <c r="R35" s="392"/>
      <c r="S35" s="392"/>
      <c r="T35" s="392"/>
      <c r="U35" s="392"/>
      <c r="V35" s="392"/>
      <c r="W35" s="392"/>
      <c r="X35" s="392">
        <f t="shared" si="0"/>
        <v>1</v>
      </c>
      <c r="Y35" s="379">
        <v>500000000</v>
      </c>
      <c r="Z35" s="387">
        <f>SUM(L35:M35)</f>
        <v>0.34</v>
      </c>
      <c r="AA35" s="387">
        <v>0.5</v>
      </c>
      <c r="AB35" s="387">
        <f>+AA35/Z35</f>
        <v>1.4705882352941175</v>
      </c>
      <c r="AC35" s="409"/>
      <c r="AD35" s="387"/>
      <c r="AE35" s="410" t="s">
        <v>1505</v>
      </c>
      <c r="AF35" s="460"/>
      <c r="AG35" s="445">
        <v>0.67</v>
      </c>
      <c r="AH35" s="446">
        <v>0.8999999999999999</v>
      </c>
      <c r="AI35" s="446">
        <v>0.8999999999999999</v>
      </c>
      <c r="AJ35" s="468"/>
      <c r="AK35" s="468"/>
      <c r="AL35" s="451" t="s">
        <v>1890</v>
      </c>
      <c r="AM35" s="451" t="s">
        <v>1891</v>
      </c>
      <c r="AN35" s="464"/>
      <c r="AO35" s="90"/>
      <c r="AP35" s="90"/>
      <c r="AQ35" s="90"/>
      <c r="AR35" s="90"/>
      <c r="AS35" s="90"/>
      <c r="AT35" s="90"/>
      <c r="AU35" s="91"/>
      <c r="AV35" s="91"/>
      <c r="AW35" s="91"/>
      <c r="AX35" s="91"/>
      <c r="AY35" s="91"/>
      <c r="AZ35" s="91"/>
      <c r="BA35" s="91"/>
      <c r="BB35" s="92"/>
      <c r="BC35" s="92"/>
      <c r="BD35" s="92"/>
      <c r="BE35" s="92"/>
      <c r="BF35" s="92"/>
      <c r="BG35" s="92"/>
      <c r="BH35" s="92"/>
      <c r="BI35" s="93"/>
      <c r="BJ35" s="93"/>
      <c r="BK35" s="93"/>
      <c r="BL35" s="93"/>
      <c r="BM35" s="93"/>
      <c r="BN35" s="93"/>
      <c r="BO35" s="93"/>
    </row>
    <row r="36" spans="1:67" s="58" customFormat="1" ht="69.75" customHeight="1" thickBot="1">
      <c r="A36" s="997"/>
      <c r="B36" s="1006"/>
      <c r="C36" s="997"/>
      <c r="D36" s="1011"/>
      <c r="E36" s="156" t="s">
        <v>51</v>
      </c>
      <c r="F36" s="156" t="s">
        <v>34</v>
      </c>
      <c r="G36" s="157">
        <v>1</v>
      </c>
      <c r="H36" s="156" t="s">
        <v>89</v>
      </c>
      <c r="I36" s="997"/>
      <c r="J36" s="156">
        <v>15</v>
      </c>
      <c r="K36" s="158">
        <v>41943</v>
      </c>
      <c r="L36" s="395"/>
      <c r="M36" s="395"/>
      <c r="N36" s="395">
        <v>0.125</v>
      </c>
      <c r="O36" s="395">
        <v>0.125</v>
      </c>
      <c r="P36" s="395">
        <v>0.125</v>
      </c>
      <c r="Q36" s="395">
        <v>0.125</v>
      </c>
      <c r="R36" s="395">
        <v>0.125</v>
      </c>
      <c r="S36" s="395">
        <v>0.125</v>
      </c>
      <c r="T36" s="395">
        <v>0.125</v>
      </c>
      <c r="U36" s="395">
        <v>0.125</v>
      </c>
      <c r="V36" s="395"/>
      <c r="W36" s="395"/>
      <c r="X36" s="392">
        <f t="shared" si="0"/>
        <v>1</v>
      </c>
      <c r="Y36" s="374">
        <v>65000000</v>
      </c>
      <c r="Z36" s="387"/>
      <c r="AA36" s="387"/>
      <c r="AB36" s="387"/>
      <c r="AC36" s="409"/>
      <c r="AD36" s="387"/>
      <c r="AE36" s="410" t="s">
        <v>1548</v>
      </c>
      <c r="AF36" s="460"/>
      <c r="AG36" s="445">
        <v>0.25</v>
      </c>
      <c r="AH36" s="446">
        <v>0.6</v>
      </c>
      <c r="AI36" s="446">
        <v>0.6</v>
      </c>
      <c r="AJ36" s="468"/>
      <c r="AK36" s="468"/>
      <c r="AL36" s="451" t="s">
        <v>1892</v>
      </c>
      <c r="AM36" s="451" t="s">
        <v>1869</v>
      </c>
      <c r="AN36" s="464"/>
      <c r="AO36" s="90"/>
      <c r="AP36" s="90"/>
      <c r="AQ36" s="90"/>
      <c r="AR36" s="90"/>
      <c r="AS36" s="90"/>
      <c r="AT36" s="90"/>
      <c r="AU36" s="91"/>
      <c r="AV36" s="91"/>
      <c r="AW36" s="91"/>
      <c r="AX36" s="91"/>
      <c r="AY36" s="91"/>
      <c r="AZ36" s="91"/>
      <c r="BA36" s="91"/>
      <c r="BB36" s="92"/>
      <c r="BC36" s="92"/>
      <c r="BD36" s="92"/>
      <c r="BE36" s="92"/>
      <c r="BF36" s="92"/>
      <c r="BG36" s="92"/>
      <c r="BH36" s="92"/>
      <c r="BI36" s="93"/>
      <c r="BJ36" s="93"/>
      <c r="BK36" s="93"/>
      <c r="BL36" s="93"/>
      <c r="BM36" s="93"/>
      <c r="BN36" s="93"/>
      <c r="BO36" s="93"/>
    </row>
    <row r="37" spans="1:67" s="58" customFormat="1" ht="47.25" customHeight="1" thickBot="1">
      <c r="A37" s="997"/>
      <c r="B37" s="1006"/>
      <c r="C37" s="997"/>
      <c r="D37" s="1011"/>
      <c r="E37" s="156" t="s">
        <v>74</v>
      </c>
      <c r="F37" s="156" t="s">
        <v>72</v>
      </c>
      <c r="G37" s="157"/>
      <c r="H37" s="156" t="s">
        <v>91</v>
      </c>
      <c r="I37" s="997"/>
      <c r="J37" s="156">
        <v>20</v>
      </c>
      <c r="K37" s="158">
        <v>41973</v>
      </c>
      <c r="L37" s="392"/>
      <c r="M37" s="392"/>
      <c r="N37" s="392"/>
      <c r="O37" s="392"/>
      <c r="P37" s="392"/>
      <c r="Q37" s="392"/>
      <c r="R37" s="392"/>
      <c r="S37" s="392"/>
      <c r="T37" s="392"/>
      <c r="U37" s="392"/>
      <c r="V37" s="392"/>
      <c r="W37" s="392">
        <v>1</v>
      </c>
      <c r="X37" s="392">
        <f t="shared" si="0"/>
        <v>1</v>
      </c>
      <c r="Y37" s="374">
        <v>45000000</v>
      </c>
      <c r="Z37" s="387"/>
      <c r="AA37" s="387"/>
      <c r="AB37" s="387"/>
      <c r="AC37" s="409"/>
      <c r="AD37" s="387"/>
      <c r="AE37" s="410" t="s">
        <v>1549</v>
      </c>
      <c r="AF37" s="460"/>
      <c r="AG37" s="445">
        <v>0</v>
      </c>
      <c r="AH37" s="446">
        <v>0.2</v>
      </c>
      <c r="AI37" s="446">
        <v>0.2</v>
      </c>
      <c r="AJ37" s="468"/>
      <c r="AK37" s="468"/>
      <c r="AL37" s="451" t="s">
        <v>1893</v>
      </c>
      <c r="AM37" s="451" t="s">
        <v>1869</v>
      </c>
      <c r="AN37" s="464"/>
      <c r="AO37" s="90"/>
      <c r="AP37" s="90"/>
      <c r="AQ37" s="90"/>
      <c r="AR37" s="90"/>
      <c r="AS37" s="90"/>
      <c r="AT37" s="90"/>
      <c r="AU37" s="91"/>
      <c r="AV37" s="91"/>
      <c r="AW37" s="91"/>
      <c r="AX37" s="91"/>
      <c r="AY37" s="91"/>
      <c r="AZ37" s="91"/>
      <c r="BA37" s="91"/>
      <c r="BB37" s="92"/>
      <c r="BC37" s="92"/>
      <c r="BD37" s="92"/>
      <c r="BE37" s="92"/>
      <c r="BF37" s="92"/>
      <c r="BG37" s="92"/>
      <c r="BH37" s="92"/>
      <c r="BI37" s="93"/>
      <c r="BJ37" s="93"/>
      <c r="BK37" s="93"/>
      <c r="BL37" s="93"/>
      <c r="BM37" s="93"/>
      <c r="BN37" s="93"/>
      <c r="BO37" s="93"/>
    </row>
    <row r="38" spans="1:67" s="58" customFormat="1" ht="63" customHeight="1" thickBot="1">
      <c r="A38" s="997"/>
      <c r="B38" s="1006"/>
      <c r="C38" s="997"/>
      <c r="D38" s="1011"/>
      <c r="E38" s="156" t="s">
        <v>1032</v>
      </c>
      <c r="F38" s="156" t="s">
        <v>1033</v>
      </c>
      <c r="G38" s="157">
        <v>1</v>
      </c>
      <c r="H38" s="156" t="s">
        <v>1034</v>
      </c>
      <c r="I38" s="997"/>
      <c r="J38" s="156">
        <v>30</v>
      </c>
      <c r="K38" s="158">
        <v>41973</v>
      </c>
      <c r="L38" s="392"/>
      <c r="M38" s="392"/>
      <c r="N38" s="392">
        <v>0.1</v>
      </c>
      <c r="O38" s="392">
        <v>0.1</v>
      </c>
      <c r="P38" s="392">
        <v>0.1</v>
      </c>
      <c r="Q38" s="392">
        <v>0.1</v>
      </c>
      <c r="R38" s="392">
        <v>0.1</v>
      </c>
      <c r="S38" s="392">
        <v>0.1</v>
      </c>
      <c r="T38" s="392">
        <v>0.1</v>
      </c>
      <c r="U38" s="392">
        <v>0.1</v>
      </c>
      <c r="V38" s="392">
        <v>0.1</v>
      </c>
      <c r="W38" s="392">
        <v>0.1</v>
      </c>
      <c r="X38" s="392">
        <f t="shared" si="0"/>
        <v>0.9999999999999999</v>
      </c>
      <c r="Y38" s="379">
        <v>1693227092</v>
      </c>
      <c r="Z38" s="387">
        <f>SUM(L38:M38)</f>
        <v>0</v>
      </c>
      <c r="AA38" s="387">
        <v>0.15</v>
      </c>
      <c r="AB38" s="387"/>
      <c r="AC38" s="409"/>
      <c r="AD38" s="387"/>
      <c r="AE38" s="410" t="s">
        <v>1550</v>
      </c>
      <c r="AF38" s="460"/>
      <c r="AG38" s="445">
        <v>0.2</v>
      </c>
      <c r="AH38" s="446">
        <v>0.47</v>
      </c>
      <c r="AI38" s="446">
        <v>0.47000000000000003</v>
      </c>
      <c r="AJ38" s="468"/>
      <c r="AK38" s="468"/>
      <c r="AL38" s="451" t="s">
        <v>1894</v>
      </c>
      <c r="AM38" s="451" t="s">
        <v>1895</v>
      </c>
      <c r="AN38" s="464"/>
      <c r="AO38" s="90"/>
      <c r="AP38" s="90"/>
      <c r="AQ38" s="90"/>
      <c r="AR38" s="90"/>
      <c r="AS38" s="90"/>
      <c r="AT38" s="90"/>
      <c r="AU38" s="91"/>
      <c r="AV38" s="91"/>
      <c r="AW38" s="91"/>
      <c r="AX38" s="91"/>
      <c r="AY38" s="91"/>
      <c r="AZ38" s="91"/>
      <c r="BA38" s="91"/>
      <c r="BB38" s="92"/>
      <c r="BC38" s="92"/>
      <c r="BD38" s="92"/>
      <c r="BE38" s="92"/>
      <c r="BF38" s="92"/>
      <c r="BG38" s="92"/>
      <c r="BH38" s="92"/>
      <c r="BI38" s="93"/>
      <c r="BJ38" s="93"/>
      <c r="BK38" s="93"/>
      <c r="BL38" s="93"/>
      <c r="BM38" s="93"/>
      <c r="BN38" s="93"/>
      <c r="BO38" s="93"/>
    </row>
    <row r="39" spans="1:67" s="58" customFormat="1" ht="48" customHeight="1" thickBot="1">
      <c r="A39" s="997"/>
      <c r="B39" s="1006"/>
      <c r="C39" s="997"/>
      <c r="D39" s="1011"/>
      <c r="E39" s="156" t="s">
        <v>1035</v>
      </c>
      <c r="F39" s="156" t="s">
        <v>130</v>
      </c>
      <c r="G39" s="157">
        <v>1</v>
      </c>
      <c r="H39" s="156" t="s">
        <v>1036</v>
      </c>
      <c r="I39" s="997"/>
      <c r="J39" s="156">
        <v>10</v>
      </c>
      <c r="K39" s="158">
        <v>42003</v>
      </c>
      <c r="L39" s="392"/>
      <c r="M39" s="392"/>
      <c r="N39" s="392"/>
      <c r="O39" s="392"/>
      <c r="P39" s="392"/>
      <c r="Q39" s="392"/>
      <c r="R39" s="392"/>
      <c r="S39" s="392">
        <v>0.2</v>
      </c>
      <c r="T39" s="392">
        <v>0.2</v>
      </c>
      <c r="U39" s="392">
        <v>0.2</v>
      </c>
      <c r="V39" s="392">
        <v>0.2</v>
      </c>
      <c r="W39" s="392">
        <v>0.2</v>
      </c>
      <c r="X39" s="392">
        <f t="shared" si="0"/>
        <v>1</v>
      </c>
      <c r="Y39" s="374">
        <v>300000000</v>
      </c>
      <c r="Z39" s="387"/>
      <c r="AA39" s="387"/>
      <c r="AB39" s="387"/>
      <c r="AC39" s="409"/>
      <c r="AD39" s="387"/>
      <c r="AE39" s="410" t="s">
        <v>1505</v>
      </c>
      <c r="AF39" s="460"/>
      <c r="AG39" s="445">
        <v>0</v>
      </c>
      <c r="AH39" s="446">
        <v>0</v>
      </c>
      <c r="AI39" s="446">
        <v>0</v>
      </c>
      <c r="AJ39" s="468"/>
      <c r="AK39" s="468"/>
      <c r="AL39" s="451" t="s">
        <v>1896</v>
      </c>
      <c r="AM39" s="451" t="s">
        <v>1869</v>
      </c>
      <c r="AN39" s="464"/>
      <c r="AO39" s="90"/>
      <c r="AP39" s="90"/>
      <c r="AQ39" s="90"/>
      <c r="AR39" s="90"/>
      <c r="AS39" s="90"/>
      <c r="AT39" s="90"/>
      <c r="AU39" s="91"/>
      <c r="AV39" s="91"/>
      <c r="AW39" s="91"/>
      <c r="AX39" s="91"/>
      <c r="AY39" s="91"/>
      <c r="AZ39" s="91"/>
      <c r="BA39" s="91"/>
      <c r="BB39" s="92"/>
      <c r="BC39" s="92"/>
      <c r="BD39" s="92"/>
      <c r="BE39" s="92"/>
      <c r="BF39" s="92"/>
      <c r="BG39" s="92"/>
      <c r="BH39" s="92"/>
      <c r="BI39" s="93"/>
      <c r="BJ39" s="93"/>
      <c r="BK39" s="93"/>
      <c r="BL39" s="93"/>
      <c r="BM39" s="93"/>
      <c r="BN39" s="93"/>
      <c r="BO39" s="93"/>
    </row>
    <row r="40" spans="1:67" s="58" customFormat="1" ht="60.75" customHeight="1" thickBot="1">
      <c r="A40" s="997"/>
      <c r="B40" s="1006"/>
      <c r="C40" s="997"/>
      <c r="D40" s="1011"/>
      <c r="E40" s="156" t="s">
        <v>75</v>
      </c>
      <c r="F40" s="156" t="s">
        <v>58</v>
      </c>
      <c r="G40" s="157">
        <v>2</v>
      </c>
      <c r="H40" s="156" t="s">
        <v>90</v>
      </c>
      <c r="I40" s="997"/>
      <c r="J40" s="156">
        <v>10</v>
      </c>
      <c r="K40" s="158">
        <v>41973</v>
      </c>
      <c r="L40" s="376"/>
      <c r="M40" s="376"/>
      <c r="N40" s="376"/>
      <c r="O40" s="376"/>
      <c r="P40" s="376"/>
      <c r="Q40" s="376"/>
      <c r="R40" s="376"/>
      <c r="S40" s="376"/>
      <c r="T40" s="376"/>
      <c r="U40" s="376"/>
      <c r="V40" s="376">
        <v>1</v>
      </c>
      <c r="W40" s="374">
        <v>1</v>
      </c>
      <c r="X40" s="397">
        <f t="shared" si="0"/>
        <v>2</v>
      </c>
      <c r="Y40" s="374">
        <v>30000000</v>
      </c>
      <c r="Z40" s="387">
        <f>SUM(L40:M40)</f>
        <v>0</v>
      </c>
      <c r="AA40" s="387"/>
      <c r="AB40" s="387"/>
      <c r="AC40" s="409"/>
      <c r="AD40" s="387"/>
      <c r="AE40" s="410" t="s">
        <v>1496</v>
      </c>
      <c r="AF40" s="460" t="s">
        <v>1496</v>
      </c>
      <c r="AG40" s="448">
        <v>0</v>
      </c>
      <c r="AH40" s="449">
        <v>0.5</v>
      </c>
      <c r="AI40" s="446">
        <v>0.25</v>
      </c>
      <c r="AJ40" s="468"/>
      <c r="AK40" s="468"/>
      <c r="AL40" s="451" t="s">
        <v>1897</v>
      </c>
      <c r="AM40" s="451" t="s">
        <v>1869</v>
      </c>
      <c r="AN40" s="464"/>
      <c r="AO40" s="90"/>
      <c r="AP40" s="90"/>
      <c r="AQ40" s="90"/>
      <c r="AR40" s="90"/>
      <c r="AS40" s="90"/>
      <c r="AT40" s="90"/>
      <c r="AU40" s="91"/>
      <c r="AV40" s="91"/>
      <c r="AW40" s="91"/>
      <c r="AX40" s="91"/>
      <c r="AY40" s="91"/>
      <c r="AZ40" s="91"/>
      <c r="BA40" s="91"/>
      <c r="BB40" s="92"/>
      <c r="BC40" s="92"/>
      <c r="BD40" s="92"/>
      <c r="BE40" s="92"/>
      <c r="BF40" s="92"/>
      <c r="BG40" s="92"/>
      <c r="BH40" s="92"/>
      <c r="BI40" s="93"/>
      <c r="BJ40" s="93"/>
      <c r="BK40" s="93"/>
      <c r="BL40" s="93"/>
      <c r="BM40" s="93"/>
      <c r="BN40" s="93"/>
      <c r="BO40" s="93"/>
    </row>
    <row r="41" spans="1:67" s="58" customFormat="1" ht="76.5" customHeight="1" thickBot="1">
      <c r="A41" s="997"/>
      <c r="B41" s="1006"/>
      <c r="C41" s="997"/>
      <c r="D41" s="997" t="s">
        <v>148</v>
      </c>
      <c r="E41" s="156" t="s">
        <v>152</v>
      </c>
      <c r="F41" s="156" t="s">
        <v>145</v>
      </c>
      <c r="G41" s="157">
        <v>1</v>
      </c>
      <c r="H41" s="156" t="s">
        <v>149</v>
      </c>
      <c r="I41" s="997" t="s">
        <v>25</v>
      </c>
      <c r="J41" s="156">
        <v>25</v>
      </c>
      <c r="K41" s="158">
        <v>41759</v>
      </c>
      <c r="L41" s="376"/>
      <c r="M41" s="376"/>
      <c r="N41" s="376"/>
      <c r="O41" s="392">
        <v>1</v>
      </c>
      <c r="P41" s="376"/>
      <c r="Q41" s="376"/>
      <c r="R41" s="376"/>
      <c r="S41" s="376"/>
      <c r="T41" s="376"/>
      <c r="U41" s="376"/>
      <c r="V41" s="376"/>
      <c r="W41" s="376"/>
      <c r="X41" s="392">
        <f t="shared" si="0"/>
        <v>1</v>
      </c>
      <c r="Y41" s="374">
        <v>0</v>
      </c>
      <c r="Z41" s="387"/>
      <c r="AA41" s="387"/>
      <c r="AB41" s="387"/>
      <c r="AC41" s="409"/>
      <c r="AD41" s="387"/>
      <c r="AE41" s="410" t="s">
        <v>1506</v>
      </c>
      <c r="AF41" s="460" t="s">
        <v>1496</v>
      </c>
      <c r="AG41" s="445">
        <v>1</v>
      </c>
      <c r="AH41" s="446">
        <v>0.8</v>
      </c>
      <c r="AI41" s="446">
        <v>0.8</v>
      </c>
      <c r="AJ41" s="468"/>
      <c r="AK41" s="468"/>
      <c r="AL41" s="447" t="s">
        <v>1898</v>
      </c>
      <c r="AM41" s="447" t="s">
        <v>1899</v>
      </c>
      <c r="AN41" s="464"/>
      <c r="AO41" s="90"/>
      <c r="AP41" s="90"/>
      <c r="AQ41" s="90"/>
      <c r="AR41" s="90"/>
      <c r="AS41" s="90"/>
      <c r="AT41" s="90"/>
      <c r="AU41" s="91"/>
      <c r="AV41" s="91"/>
      <c r="AW41" s="91"/>
      <c r="AX41" s="91"/>
      <c r="AY41" s="91"/>
      <c r="AZ41" s="91"/>
      <c r="BA41" s="91"/>
      <c r="BB41" s="92"/>
      <c r="BC41" s="92"/>
      <c r="BD41" s="92"/>
      <c r="BE41" s="92"/>
      <c r="BF41" s="92"/>
      <c r="BG41" s="92"/>
      <c r="BH41" s="92"/>
      <c r="BI41" s="93"/>
      <c r="BJ41" s="93"/>
      <c r="BK41" s="93"/>
      <c r="BL41" s="93"/>
      <c r="BM41" s="93"/>
      <c r="BN41" s="93"/>
      <c r="BO41" s="93"/>
    </row>
    <row r="42" spans="1:67" s="58" customFormat="1" ht="55.5" customHeight="1" thickBot="1">
      <c r="A42" s="997"/>
      <c r="B42" s="1006"/>
      <c r="C42" s="997"/>
      <c r="D42" s="997"/>
      <c r="E42" s="156" t="s">
        <v>153</v>
      </c>
      <c r="F42" s="156" t="s">
        <v>150</v>
      </c>
      <c r="G42" s="157">
        <v>11</v>
      </c>
      <c r="H42" s="156" t="s">
        <v>151</v>
      </c>
      <c r="I42" s="997"/>
      <c r="J42" s="156">
        <v>25</v>
      </c>
      <c r="K42" s="158">
        <v>42004</v>
      </c>
      <c r="L42" s="376"/>
      <c r="M42" s="376">
        <v>1</v>
      </c>
      <c r="N42" s="376">
        <v>1</v>
      </c>
      <c r="O42" s="376">
        <v>1</v>
      </c>
      <c r="P42" s="376">
        <v>1</v>
      </c>
      <c r="Q42" s="376">
        <v>1</v>
      </c>
      <c r="R42" s="376">
        <v>1</v>
      </c>
      <c r="S42" s="376">
        <v>1</v>
      </c>
      <c r="T42" s="376">
        <v>1</v>
      </c>
      <c r="U42" s="376">
        <v>1</v>
      </c>
      <c r="V42" s="376">
        <v>1</v>
      </c>
      <c r="W42" s="376">
        <v>1</v>
      </c>
      <c r="X42" s="377">
        <f t="shared" si="0"/>
        <v>11</v>
      </c>
      <c r="Y42" s="374">
        <v>0</v>
      </c>
      <c r="Z42" s="387">
        <v>0.01</v>
      </c>
      <c r="AA42" s="387">
        <v>0.01</v>
      </c>
      <c r="AB42" s="387">
        <f>+AA42/Z42</f>
        <v>1</v>
      </c>
      <c r="AC42" s="409"/>
      <c r="AD42" s="387"/>
      <c r="AE42" s="410" t="s">
        <v>1496</v>
      </c>
      <c r="AF42" s="460" t="s">
        <v>1496</v>
      </c>
      <c r="AG42" s="448">
        <v>3</v>
      </c>
      <c r="AH42" s="449">
        <v>2</v>
      </c>
      <c r="AI42" s="446">
        <v>0.18181818181818182</v>
      </c>
      <c r="AJ42" s="468"/>
      <c r="AK42" s="468"/>
      <c r="AL42" s="447" t="s">
        <v>1900</v>
      </c>
      <c r="AM42" s="447" t="s">
        <v>1901</v>
      </c>
      <c r="AN42" s="464"/>
      <c r="AO42" s="90"/>
      <c r="AP42" s="90"/>
      <c r="AQ42" s="90"/>
      <c r="AR42" s="90"/>
      <c r="AS42" s="90"/>
      <c r="AT42" s="90"/>
      <c r="AU42" s="91"/>
      <c r="AV42" s="91"/>
      <c r="AW42" s="91"/>
      <c r="AX42" s="91"/>
      <c r="AY42" s="91"/>
      <c r="AZ42" s="91"/>
      <c r="BA42" s="91"/>
      <c r="BB42" s="92"/>
      <c r="BC42" s="92"/>
      <c r="BD42" s="92"/>
      <c r="BE42" s="92"/>
      <c r="BF42" s="92"/>
      <c r="BG42" s="92"/>
      <c r="BH42" s="92"/>
      <c r="BI42" s="93"/>
      <c r="BJ42" s="93"/>
      <c r="BK42" s="93"/>
      <c r="BL42" s="93"/>
      <c r="BM42" s="93"/>
      <c r="BN42" s="93"/>
      <c r="BO42" s="93"/>
    </row>
    <row r="43" spans="1:67" s="58" customFormat="1" ht="76.5" customHeight="1" thickBot="1">
      <c r="A43" s="997"/>
      <c r="B43" s="1006"/>
      <c r="C43" s="997"/>
      <c r="D43" s="997"/>
      <c r="E43" s="156" t="s">
        <v>154</v>
      </c>
      <c r="F43" s="156" t="s">
        <v>165</v>
      </c>
      <c r="G43" s="157">
        <v>7500</v>
      </c>
      <c r="H43" s="156" t="s">
        <v>164</v>
      </c>
      <c r="I43" s="997"/>
      <c r="J43" s="156">
        <v>50</v>
      </c>
      <c r="K43" s="158">
        <v>42004</v>
      </c>
      <c r="L43" s="402"/>
      <c r="M43" s="402"/>
      <c r="N43" s="402"/>
      <c r="O43" s="402"/>
      <c r="P43" s="402"/>
      <c r="Q43" s="402"/>
      <c r="R43" s="402"/>
      <c r="S43" s="402">
        <v>2500</v>
      </c>
      <c r="T43" s="402">
        <v>2500</v>
      </c>
      <c r="U43" s="402"/>
      <c r="V43" s="402"/>
      <c r="W43" s="402">
        <v>2500</v>
      </c>
      <c r="X43" s="377">
        <f t="shared" si="0"/>
        <v>7500</v>
      </c>
      <c r="Y43" s="374">
        <v>40000000</v>
      </c>
      <c r="Z43" s="387"/>
      <c r="AA43" s="387"/>
      <c r="AB43" s="387"/>
      <c r="AC43" s="409"/>
      <c r="AD43" s="387"/>
      <c r="AE43" s="410" t="s">
        <v>1551</v>
      </c>
      <c r="AF43" s="460" t="s">
        <v>1552</v>
      </c>
      <c r="AG43" s="448">
        <v>0</v>
      </c>
      <c r="AH43" s="449">
        <v>0</v>
      </c>
      <c r="AI43" s="446">
        <v>0</v>
      </c>
      <c r="AJ43" s="468"/>
      <c r="AK43" s="468"/>
      <c r="AL43" s="447" t="s">
        <v>1902</v>
      </c>
      <c r="AM43" s="447" t="s">
        <v>1903</v>
      </c>
      <c r="AN43" s="464"/>
      <c r="AO43" s="90"/>
      <c r="AP43" s="90"/>
      <c r="AQ43" s="90"/>
      <c r="AR43" s="90"/>
      <c r="AS43" s="90"/>
      <c r="AT43" s="90"/>
      <c r="AU43" s="91"/>
      <c r="AV43" s="91"/>
      <c r="AW43" s="91"/>
      <c r="AX43" s="91"/>
      <c r="AY43" s="91"/>
      <c r="AZ43" s="91"/>
      <c r="BA43" s="91"/>
      <c r="BB43" s="92"/>
      <c r="BC43" s="92"/>
      <c r="BD43" s="92"/>
      <c r="BE43" s="92"/>
      <c r="BF43" s="92"/>
      <c r="BG43" s="92"/>
      <c r="BH43" s="92"/>
      <c r="BI43" s="93"/>
      <c r="BJ43" s="93"/>
      <c r="BK43" s="93"/>
      <c r="BL43" s="93"/>
      <c r="BM43" s="93"/>
      <c r="BN43" s="93"/>
      <c r="BO43" s="93"/>
    </row>
    <row r="44" spans="1:67" s="58" customFormat="1" ht="76.5" customHeight="1" thickBot="1">
      <c r="A44" s="997"/>
      <c r="B44" s="1006"/>
      <c r="C44" s="997"/>
      <c r="D44" s="997" t="s">
        <v>52</v>
      </c>
      <c r="E44" s="156" t="s">
        <v>53</v>
      </c>
      <c r="F44" s="156" t="s">
        <v>73</v>
      </c>
      <c r="G44" s="157">
        <v>1</v>
      </c>
      <c r="H44" s="156" t="s">
        <v>92</v>
      </c>
      <c r="I44" s="997" t="s">
        <v>104</v>
      </c>
      <c r="J44" s="156">
        <v>30</v>
      </c>
      <c r="K44" s="158">
        <v>41759</v>
      </c>
      <c r="L44" s="392"/>
      <c r="M44" s="392"/>
      <c r="N44" s="392"/>
      <c r="O44" s="392">
        <v>1</v>
      </c>
      <c r="P44" s="392"/>
      <c r="Q44" s="392"/>
      <c r="R44" s="392"/>
      <c r="S44" s="392"/>
      <c r="T44" s="392"/>
      <c r="U44" s="392"/>
      <c r="V44" s="392"/>
      <c r="W44" s="392"/>
      <c r="X44" s="392">
        <f t="shared" si="0"/>
        <v>1</v>
      </c>
      <c r="Y44" s="374">
        <v>0</v>
      </c>
      <c r="Z44" s="387"/>
      <c r="AA44" s="387"/>
      <c r="AB44" s="387"/>
      <c r="AC44" s="409"/>
      <c r="AD44" s="387"/>
      <c r="AE44" s="410" t="s">
        <v>1507</v>
      </c>
      <c r="AF44" s="460"/>
      <c r="AG44" s="445">
        <v>1</v>
      </c>
      <c r="AH44" s="446">
        <v>0.6</v>
      </c>
      <c r="AI44" s="446">
        <v>0.6</v>
      </c>
      <c r="AJ44" s="468"/>
      <c r="AK44" s="468"/>
      <c r="AL44" s="452" t="s">
        <v>1904</v>
      </c>
      <c r="AM44" s="452"/>
      <c r="AN44" s="464"/>
      <c r="AO44" s="90"/>
      <c r="AP44" s="90"/>
      <c r="AQ44" s="90"/>
      <c r="AR44" s="90"/>
      <c r="AS44" s="90"/>
      <c r="AT44" s="90"/>
      <c r="AU44" s="91"/>
      <c r="AV44" s="91"/>
      <c r="AW44" s="91"/>
      <c r="AX44" s="91"/>
      <c r="AY44" s="91"/>
      <c r="AZ44" s="91"/>
      <c r="BA44" s="91"/>
      <c r="BB44" s="92"/>
      <c r="BC44" s="92"/>
      <c r="BD44" s="92"/>
      <c r="BE44" s="92"/>
      <c r="BF44" s="92"/>
      <c r="BG44" s="92"/>
      <c r="BH44" s="92"/>
      <c r="BI44" s="93"/>
      <c r="BJ44" s="93"/>
      <c r="BK44" s="93"/>
      <c r="BL44" s="93"/>
      <c r="BM44" s="93"/>
      <c r="BN44" s="93"/>
      <c r="BO44" s="93"/>
    </row>
    <row r="45" spans="1:67" s="58" customFormat="1" ht="56.25" customHeight="1" thickBot="1">
      <c r="A45" s="997"/>
      <c r="B45" s="1006"/>
      <c r="C45" s="997"/>
      <c r="D45" s="997"/>
      <c r="E45" s="156" t="s">
        <v>54</v>
      </c>
      <c r="F45" s="156" t="s">
        <v>76</v>
      </c>
      <c r="G45" s="157">
        <v>1</v>
      </c>
      <c r="H45" s="156" t="s">
        <v>162</v>
      </c>
      <c r="I45" s="997"/>
      <c r="J45" s="156">
        <v>70</v>
      </c>
      <c r="K45" s="158">
        <v>42004</v>
      </c>
      <c r="L45" s="392"/>
      <c r="M45" s="392"/>
      <c r="N45" s="392"/>
      <c r="O45" s="392"/>
      <c r="P45" s="392"/>
      <c r="Q45" s="392"/>
      <c r="R45" s="392"/>
      <c r="S45" s="392"/>
      <c r="T45" s="392"/>
      <c r="U45" s="392"/>
      <c r="V45" s="392"/>
      <c r="W45" s="392">
        <v>1</v>
      </c>
      <c r="X45" s="392">
        <f t="shared" si="0"/>
        <v>1</v>
      </c>
      <c r="Y45" s="374">
        <v>22000000</v>
      </c>
      <c r="Z45" s="411"/>
      <c r="AA45" s="412"/>
      <c r="AB45" s="412"/>
      <c r="AC45" s="413"/>
      <c r="AD45" s="412"/>
      <c r="AE45" s="412"/>
      <c r="AF45" s="461"/>
      <c r="AG45" s="445">
        <v>0</v>
      </c>
      <c r="AH45" s="446">
        <v>0.44999999999999996</v>
      </c>
      <c r="AI45" s="446">
        <v>0.44999999999999996</v>
      </c>
      <c r="AJ45" s="468"/>
      <c r="AK45" s="468"/>
      <c r="AL45" s="452" t="s">
        <v>1905</v>
      </c>
      <c r="AM45" s="452"/>
      <c r="AN45" s="464"/>
      <c r="AO45" s="90"/>
      <c r="AP45" s="90"/>
      <c r="AQ45" s="90"/>
      <c r="AR45" s="90"/>
      <c r="AS45" s="90"/>
      <c r="AT45" s="90"/>
      <c r="AU45" s="91"/>
      <c r="AV45" s="91"/>
      <c r="AW45" s="91"/>
      <c r="AX45" s="91"/>
      <c r="AY45" s="91"/>
      <c r="AZ45" s="91"/>
      <c r="BA45" s="91"/>
      <c r="BB45" s="92"/>
      <c r="BC45" s="92"/>
      <c r="BD45" s="92"/>
      <c r="BE45" s="92"/>
      <c r="BF45" s="92"/>
      <c r="BG45" s="92"/>
      <c r="BH45" s="92"/>
      <c r="BI45" s="93"/>
      <c r="BJ45" s="93"/>
      <c r="BK45" s="93"/>
      <c r="BL45" s="93"/>
      <c r="BM45" s="93"/>
      <c r="BN45" s="93"/>
      <c r="BO45" s="93"/>
    </row>
    <row r="46" spans="1:67" s="38" customFormat="1" ht="9.75" thickBot="1">
      <c r="A46" s="1003" t="s">
        <v>478</v>
      </c>
      <c r="B46" s="1003"/>
      <c r="C46" s="1003"/>
      <c r="D46" s="1003"/>
      <c r="E46" s="1003"/>
      <c r="F46" s="1003"/>
      <c r="G46" s="1003"/>
      <c r="H46" s="1003"/>
      <c r="I46" s="160"/>
      <c r="J46" s="161"/>
      <c r="K46" s="141"/>
      <c r="L46" s="141"/>
      <c r="M46" s="149"/>
      <c r="N46" s="149"/>
      <c r="O46" s="149"/>
      <c r="P46" s="149"/>
      <c r="Q46" s="149"/>
      <c r="R46" s="149"/>
      <c r="S46" s="149"/>
      <c r="T46" s="149"/>
      <c r="U46" s="149"/>
      <c r="V46" s="149"/>
      <c r="W46" s="149"/>
      <c r="X46" s="149"/>
      <c r="Y46" s="149"/>
      <c r="Z46" s="149"/>
      <c r="AA46" s="149"/>
      <c r="AB46" s="149"/>
      <c r="AC46" s="149"/>
      <c r="AD46" s="149"/>
      <c r="AE46" s="149"/>
      <c r="AF46" s="462"/>
      <c r="AG46" s="469"/>
      <c r="AH46" s="469"/>
      <c r="AI46" s="469"/>
      <c r="AJ46" s="469"/>
      <c r="AK46" s="469"/>
      <c r="AL46" s="469"/>
      <c r="AM46" s="469"/>
      <c r="AN46" s="465"/>
      <c r="AO46" s="149"/>
      <c r="AP46" s="149"/>
      <c r="AQ46" s="149"/>
      <c r="AR46" s="149"/>
      <c r="AS46" s="149"/>
      <c r="AT46" s="141"/>
      <c r="AU46" s="141"/>
      <c r="AV46" s="141"/>
      <c r="AW46" s="141"/>
      <c r="AX46" s="279"/>
      <c r="AY46" s="279"/>
      <c r="AZ46" s="141"/>
      <c r="BA46" s="141"/>
      <c r="BB46" s="141"/>
      <c r="BC46" s="141"/>
      <c r="BD46" s="141"/>
      <c r="BE46" s="279"/>
      <c r="BF46" s="279"/>
      <c r="BG46" s="141"/>
      <c r="BH46" s="141"/>
      <c r="BI46" s="141"/>
      <c r="BJ46" s="141"/>
      <c r="BK46" s="141"/>
      <c r="BL46" s="279"/>
      <c r="BM46" s="279"/>
      <c r="BN46" s="141"/>
      <c r="BO46" s="141"/>
    </row>
    <row r="47" spans="1:67" s="58" customFormat="1" ht="59.25" customHeight="1" thickBot="1">
      <c r="A47" s="995">
        <v>2</v>
      </c>
      <c r="B47" s="999" t="s">
        <v>788</v>
      </c>
      <c r="C47" s="1001" t="s">
        <v>18</v>
      </c>
      <c r="D47" s="156" t="s">
        <v>1338</v>
      </c>
      <c r="E47" s="155" t="s">
        <v>57</v>
      </c>
      <c r="F47" s="156" t="s">
        <v>36</v>
      </c>
      <c r="G47" s="157">
        <v>1</v>
      </c>
      <c r="H47" s="156" t="s">
        <v>82</v>
      </c>
      <c r="I47" s="993" t="s">
        <v>26</v>
      </c>
      <c r="J47" s="156">
        <v>50</v>
      </c>
      <c r="K47" s="158">
        <v>41881</v>
      </c>
      <c r="L47" s="392"/>
      <c r="M47" s="392"/>
      <c r="N47" s="392"/>
      <c r="O47" s="392"/>
      <c r="P47" s="392"/>
      <c r="Q47" s="392"/>
      <c r="R47" s="392"/>
      <c r="S47" s="392">
        <v>1</v>
      </c>
      <c r="T47" s="392"/>
      <c r="U47" s="392"/>
      <c r="V47" s="392"/>
      <c r="W47" s="392"/>
      <c r="X47" s="392">
        <f>SUM(L47:W47)</f>
        <v>1</v>
      </c>
      <c r="Y47" s="374">
        <v>0</v>
      </c>
      <c r="Z47" s="387"/>
      <c r="AA47" s="387"/>
      <c r="AB47" s="387"/>
      <c r="AC47" s="409"/>
      <c r="AD47" s="387">
        <f>+AC47/S47</f>
        <v>0</v>
      </c>
      <c r="AE47" s="414" t="s">
        <v>1508</v>
      </c>
      <c r="AF47" s="463" t="s">
        <v>1496</v>
      </c>
      <c r="AG47" s="445">
        <v>0</v>
      </c>
      <c r="AH47" s="446">
        <v>0.005</v>
      </c>
      <c r="AI47" s="446">
        <v>0.005</v>
      </c>
      <c r="AJ47" s="468"/>
      <c r="AK47" s="468"/>
      <c r="AL47" s="452" t="s">
        <v>1906</v>
      </c>
      <c r="AM47" s="452" t="s">
        <v>1496</v>
      </c>
      <c r="AN47" s="464"/>
      <c r="AO47" s="90"/>
      <c r="AP47" s="90"/>
      <c r="AQ47" s="90"/>
      <c r="AR47" s="90"/>
      <c r="AS47" s="90"/>
      <c r="AT47" s="90"/>
      <c r="AU47" s="91"/>
      <c r="AV47" s="91"/>
      <c r="AW47" s="91"/>
      <c r="AX47" s="91"/>
      <c r="AY47" s="91"/>
      <c r="AZ47" s="91"/>
      <c r="BA47" s="91"/>
      <c r="BB47" s="92"/>
      <c r="BC47" s="92"/>
      <c r="BD47" s="92"/>
      <c r="BE47" s="92"/>
      <c r="BF47" s="92"/>
      <c r="BG47" s="92"/>
      <c r="BH47" s="92"/>
      <c r="BI47" s="93"/>
      <c r="BJ47" s="93"/>
      <c r="BK47" s="93"/>
      <c r="BL47" s="93"/>
      <c r="BM47" s="93"/>
      <c r="BN47" s="93"/>
      <c r="BO47" s="93"/>
    </row>
    <row r="48" spans="1:67" s="58" customFormat="1" ht="96" customHeight="1" thickBot="1">
      <c r="A48" s="996"/>
      <c r="B48" s="1000"/>
      <c r="C48" s="1002"/>
      <c r="D48" s="156" t="s">
        <v>167</v>
      </c>
      <c r="E48" s="156" t="s">
        <v>55</v>
      </c>
      <c r="F48" s="156" t="s">
        <v>155</v>
      </c>
      <c r="G48" s="157">
        <v>100</v>
      </c>
      <c r="H48" s="156" t="s">
        <v>156</v>
      </c>
      <c r="I48" s="994"/>
      <c r="J48" s="156">
        <v>50</v>
      </c>
      <c r="K48" s="158">
        <v>42004</v>
      </c>
      <c r="L48" s="392"/>
      <c r="M48" s="392"/>
      <c r="N48" s="392"/>
      <c r="O48" s="392"/>
      <c r="P48" s="392"/>
      <c r="Q48" s="392"/>
      <c r="R48" s="392"/>
      <c r="S48" s="392"/>
      <c r="T48" s="392"/>
      <c r="U48" s="392"/>
      <c r="V48" s="392"/>
      <c r="W48" s="392">
        <v>1</v>
      </c>
      <c r="X48" s="392">
        <f>SUM(L48:W48)</f>
        <v>1</v>
      </c>
      <c r="Y48" s="374">
        <v>2000000</v>
      </c>
      <c r="Z48" s="387"/>
      <c r="AA48" s="88"/>
      <c r="AB48" s="88"/>
      <c r="AC48" s="88"/>
      <c r="AD48" s="88"/>
      <c r="AE48" s="414" t="s">
        <v>1509</v>
      </c>
      <c r="AF48" s="463" t="s">
        <v>1496</v>
      </c>
      <c r="AG48" s="445">
        <v>0</v>
      </c>
      <c r="AH48" s="446">
        <v>0.005</v>
      </c>
      <c r="AI48" s="446">
        <v>0.005</v>
      </c>
      <c r="AJ48" s="468"/>
      <c r="AK48" s="468"/>
      <c r="AL48" s="452" t="s">
        <v>1907</v>
      </c>
      <c r="AM48" s="452" t="s">
        <v>1496</v>
      </c>
      <c r="AN48" s="464"/>
      <c r="AO48" s="90"/>
      <c r="AP48" s="90"/>
      <c r="AQ48" s="90"/>
      <c r="AR48" s="90"/>
      <c r="AS48" s="90"/>
      <c r="AT48" s="90"/>
      <c r="AU48" s="91"/>
      <c r="AV48" s="91"/>
      <c r="AW48" s="91"/>
      <c r="AX48" s="91"/>
      <c r="AY48" s="91"/>
      <c r="AZ48" s="91"/>
      <c r="BA48" s="91"/>
      <c r="BB48" s="92"/>
      <c r="BC48" s="92"/>
      <c r="BD48" s="92"/>
      <c r="BE48" s="92"/>
      <c r="BF48" s="92"/>
      <c r="BG48" s="92"/>
      <c r="BH48" s="92"/>
      <c r="BI48" s="93"/>
      <c r="BJ48" s="93"/>
      <c r="BK48" s="93"/>
      <c r="BL48" s="93"/>
      <c r="BM48" s="93"/>
      <c r="BN48" s="93"/>
      <c r="BO48" s="93"/>
    </row>
    <row r="49" spans="1:67" s="38" customFormat="1" ht="9.75" thickBot="1">
      <c r="A49" s="1003" t="s">
        <v>478</v>
      </c>
      <c r="B49" s="1003"/>
      <c r="C49" s="1003"/>
      <c r="D49" s="1003"/>
      <c r="E49" s="1003"/>
      <c r="F49" s="1003"/>
      <c r="G49" s="1003"/>
      <c r="H49" s="1003"/>
      <c r="I49" s="160"/>
      <c r="J49" s="161"/>
      <c r="K49" s="141"/>
      <c r="L49" s="141"/>
      <c r="M49" s="149"/>
      <c r="N49" s="149"/>
      <c r="O49" s="149"/>
      <c r="P49" s="149"/>
      <c r="Q49" s="149"/>
      <c r="R49" s="149"/>
      <c r="S49" s="149"/>
      <c r="T49" s="149"/>
      <c r="U49" s="149"/>
      <c r="V49" s="149"/>
      <c r="W49" s="149"/>
      <c r="X49" s="149"/>
      <c r="Y49" s="149"/>
      <c r="Z49" s="141"/>
      <c r="AA49" s="141"/>
      <c r="AB49" s="141"/>
      <c r="AC49" s="279"/>
      <c r="AD49" s="279"/>
      <c r="AE49" s="141"/>
      <c r="AF49" s="141"/>
      <c r="AG49" s="467"/>
      <c r="AH49" s="467"/>
      <c r="AI49" s="467"/>
      <c r="AJ49" s="467"/>
      <c r="AK49" s="467"/>
      <c r="AL49" s="467"/>
      <c r="AM49" s="467"/>
      <c r="AN49" s="141"/>
      <c r="AO49" s="141"/>
      <c r="AP49" s="141"/>
      <c r="AQ49" s="279"/>
      <c r="AR49" s="279"/>
      <c r="AS49" s="141"/>
      <c r="AT49" s="141"/>
      <c r="AU49" s="141"/>
      <c r="AV49" s="141"/>
      <c r="AW49" s="141"/>
      <c r="AX49" s="279"/>
      <c r="AY49" s="279"/>
      <c r="AZ49" s="141"/>
      <c r="BA49" s="141"/>
      <c r="BB49" s="141"/>
      <c r="BC49" s="141"/>
      <c r="BD49" s="141"/>
      <c r="BE49" s="279"/>
      <c r="BF49" s="279"/>
      <c r="BG49" s="141"/>
      <c r="BH49" s="141"/>
      <c r="BI49" s="141"/>
      <c r="BJ49" s="141"/>
      <c r="BK49" s="141"/>
      <c r="BL49" s="279"/>
      <c r="BM49" s="279"/>
      <c r="BN49" s="141"/>
      <c r="BO49" s="141"/>
    </row>
    <row r="50" spans="1:67" s="58" customFormat="1" ht="16.5" thickBot="1">
      <c r="A50" s="1005" t="s">
        <v>334</v>
      </c>
      <c r="B50" s="1005"/>
      <c r="C50" s="1005"/>
      <c r="D50" s="1005"/>
      <c r="E50" s="1005"/>
      <c r="F50" s="1005"/>
      <c r="G50" s="1005"/>
      <c r="H50" s="1005"/>
      <c r="I50" s="163"/>
      <c r="J50" s="163"/>
      <c r="K50" s="164"/>
      <c r="L50" s="163"/>
      <c r="M50" s="163"/>
      <c r="N50" s="163"/>
      <c r="O50" s="163"/>
      <c r="P50" s="163"/>
      <c r="Q50" s="163"/>
      <c r="R50" s="163"/>
      <c r="S50" s="163"/>
      <c r="T50" s="163"/>
      <c r="U50" s="163"/>
      <c r="V50" s="163"/>
      <c r="W50" s="163"/>
      <c r="X50" s="163"/>
      <c r="Y50" s="163"/>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row>
    <row r="51" spans="1:25" s="58" customFormat="1" ht="16.5" thickBot="1">
      <c r="A51" s="20"/>
      <c r="B51" s="59"/>
      <c r="C51" s="21"/>
      <c r="D51" s="22"/>
      <c r="E51" s="150"/>
      <c r="F51" s="22"/>
      <c r="G51" s="151"/>
      <c r="H51" s="22"/>
      <c r="I51" s="22"/>
      <c r="J51" s="22"/>
      <c r="K51" s="152"/>
      <c r="L51" s="22"/>
      <c r="M51" s="22"/>
      <c r="N51" s="22"/>
      <c r="O51" s="22"/>
      <c r="P51" s="22"/>
      <c r="Q51" s="22"/>
      <c r="R51" s="22"/>
      <c r="S51" s="22"/>
      <c r="T51" s="22"/>
      <c r="U51" s="22"/>
      <c r="V51" s="22"/>
      <c r="W51" s="22"/>
      <c r="X51" s="22"/>
      <c r="Y51" s="22"/>
    </row>
    <row r="52" spans="1:67" s="9" customFormat="1" ht="21" thickBot="1">
      <c r="A52" s="1004" t="s">
        <v>1300</v>
      </c>
      <c r="B52" s="1004"/>
      <c r="C52" s="1004"/>
      <c r="D52" s="889" t="s">
        <v>1329</v>
      </c>
      <c r="E52" s="889"/>
      <c r="F52" s="889"/>
      <c r="G52" s="889"/>
      <c r="H52" s="889"/>
      <c r="I52" s="889"/>
      <c r="J52" s="889"/>
      <c r="K52" s="889"/>
      <c r="L52" s="889"/>
      <c r="M52" s="889"/>
      <c r="N52" s="889"/>
      <c r="O52" s="889"/>
      <c r="P52" s="889"/>
      <c r="Q52" s="889"/>
      <c r="R52" s="889"/>
      <c r="S52" s="889"/>
      <c r="T52" s="889"/>
      <c r="U52" s="889"/>
      <c r="V52" s="889"/>
      <c r="W52" s="889"/>
      <c r="X52" s="889"/>
      <c r="Y52" s="889"/>
      <c r="Z52" s="889" t="s">
        <v>1329</v>
      </c>
      <c r="AA52" s="889"/>
      <c r="AB52" s="889"/>
      <c r="AC52" s="889"/>
      <c r="AD52" s="889"/>
      <c r="AE52" s="889"/>
      <c r="AF52" s="889"/>
      <c r="AG52" s="889" t="s">
        <v>1329</v>
      </c>
      <c r="AH52" s="889"/>
      <c r="AI52" s="889"/>
      <c r="AJ52" s="889"/>
      <c r="AK52" s="889"/>
      <c r="AL52" s="889"/>
      <c r="AM52" s="889"/>
      <c r="AN52" s="889" t="s">
        <v>1329</v>
      </c>
      <c r="AO52" s="889"/>
      <c r="AP52" s="889"/>
      <c r="AQ52" s="889"/>
      <c r="AR52" s="889"/>
      <c r="AS52" s="889"/>
      <c r="AT52" s="889"/>
      <c r="AU52" s="889" t="s">
        <v>1329</v>
      </c>
      <c r="AV52" s="889"/>
      <c r="AW52" s="889"/>
      <c r="AX52" s="889"/>
      <c r="AY52" s="889"/>
      <c r="AZ52" s="889"/>
      <c r="BA52" s="889"/>
      <c r="BB52" s="889" t="s">
        <v>1329</v>
      </c>
      <c r="BC52" s="889"/>
      <c r="BD52" s="889"/>
      <c r="BE52" s="889"/>
      <c r="BF52" s="889"/>
      <c r="BG52" s="889"/>
      <c r="BH52" s="889"/>
      <c r="BI52" s="889" t="s">
        <v>1329</v>
      </c>
      <c r="BJ52" s="889"/>
      <c r="BK52" s="889"/>
      <c r="BL52" s="889"/>
      <c r="BM52" s="889"/>
      <c r="BN52" s="889"/>
      <c r="BO52" s="889"/>
    </row>
    <row r="53" spans="1:67" s="62" customFormat="1" ht="21" thickBot="1">
      <c r="A53" s="60"/>
      <c r="B53" s="60"/>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row>
    <row r="54" spans="1:67" s="57" customFormat="1" ht="36.75" thickBot="1">
      <c r="A54" s="86" t="s">
        <v>2</v>
      </c>
      <c r="B54" s="86" t="s">
        <v>23</v>
      </c>
      <c r="C54" s="86" t="s">
        <v>1524</v>
      </c>
      <c r="D54" s="86" t="s">
        <v>5</v>
      </c>
      <c r="E54" s="86" t="s">
        <v>24</v>
      </c>
      <c r="F54" s="86" t="s">
        <v>8</v>
      </c>
      <c r="G54" s="153" t="s">
        <v>9</v>
      </c>
      <c r="H54" s="86" t="s">
        <v>10</v>
      </c>
      <c r="I54" s="86" t="s">
        <v>11</v>
      </c>
      <c r="J54" s="136" t="s">
        <v>12</v>
      </c>
      <c r="K54" s="86" t="s">
        <v>13</v>
      </c>
      <c r="L54" s="154" t="s">
        <v>169</v>
      </c>
      <c r="M54" s="154" t="s">
        <v>170</v>
      </c>
      <c r="N54" s="154" t="s">
        <v>171</v>
      </c>
      <c r="O54" s="154" t="s">
        <v>172</v>
      </c>
      <c r="P54" s="154" t="s">
        <v>173</v>
      </c>
      <c r="Q54" s="154" t="s">
        <v>174</v>
      </c>
      <c r="R54" s="154" t="s">
        <v>180</v>
      </c>
      <c r="S54" s="154" t="s">
        <v>175</v>
      </c>
      <c r="T54" s="154" t="s">
        <v>176</v>
      </c>
      <c r="U54" s="154" t="s">
        <v>177</v>
      </c>
      <c r="V54" s="154" t="s">
        <v>178</v>
      </c>
      <c r="W54" s="154" t="s">
        <v>179</v>
      </c>
      <c r="X54" s="154"/>
      <c r="Y54" s="86" t="s">
        <v>15</v>
      </c>
      <c r="Z54" s="88" t="s">
        <v>1309</v>
      </c>
      <c r="AA54" s="88" t="s">
        <v>1310</v>
      </c>
      <c r="AB54" s="88" t="s">
        <v>481</v>
      </c>
      <c r="AC54" s="88" t="s">
        <v>1405</v>
      </c>
      <c r="AD54" s="88" t="s">
        <v>1406</v>
      </c>
      <c r="AE54" s="88" t="s">
        <v>482</v>
      </c>
      <c r="AF54" s="470" t="s">
        <v>483</v>
      </c>
      <c r="AG54" s="468" t="s">
        <v>1312</v>
      </c>
      <c r="AH54" s="468" t="s">
        <v>1313</v>
      </c>
      <c r="AI54" s="468" t="s">
        <v>481</v>
      </c>
      <c r="AJ54" s="468" t="s">
        <v>1405</v>
      </c>
      <c r="AK54" s="468" t="s">
        <v>1406</v>
      </c>
      <c r="AL54" s="468" t="s">
        <v>482</v>
      </c>
      <c r="AM54" s="468" t="s">
        <v>483</v>
      </c>
      <c r="AN54" s="464" t="s">
        <v>1314</v>
      </c>
      <c r="AO54" s="90" t="s">
        <v>1315</v>
      </c>
      <c r="AP54" s="90" t="s">
        <v>481</v>
      </c>
      <c r="AQ54" s="90" t="s">
        <v>1405</v>
      </c>
      <c r="AR54" s="90" t="s">
        <v>1406</v>
      </c>
      <c r="AS54" s="90" t="s">
        <v>482</v>
      </c>
      <c r="AT54" s="90" t="s">
        <v>483</v>
      </c>
      <c r="AU54" s="91" t="s">
        <v>1316</v>
      </c>
      <c r="AV54" s="91" t="s">
        <v>1317</v>
      </c>
      <c r="AW54" s="91" t="s">
        <v>481</v>
      </c>
      <c r="AX54" s="91" t="s">
        <v>1405</v>
      </c>
      <c r="AY54" s="91" t="s">
        <v>1406</v>
      </c>
      <c r="AZ54" s="91" t="s">
        <v>482</v>
      </c>
      <c r="BA54" s="91" t="s">
        <v>483</v>
      </c>
      <c r="BB54" s="92" t="s">
        <v>1319</v>
      </c>
      <c r="BC54" s="92" t="s">
        <v>1318</v>
      </c>
      <c r="BD54" s="92" t="s">
        <v>481</v>
      </c>
      <c r="BE54" s="92" t="s">
        <v>1405</v>
      </c>
      <c r="BF54" s="92" t="s">
        <v>1406</v>
      </c>
      <c r="BG54" s="92" t="s">
        <v>482</v>
      </c>
      <c r="BH54" s="92" t="s">
        <v>483</v>
      </c>
      <c r="BI54" s="93" t="s">
        <v>1307</v>
      </c>
      <c r="BJ54" s="93" t="s">
        <v>1308</v>
      </c>
      <c r="BK54" s="93" t="s">
        <v>481</v>
      </c>
      <c r="BL54" s="93" t="s">
        <v>1405</v>
      </c>
      <c r="BM54" s="93" t="s">
        <v>1406</v>
      </c>
      <c r="BN54" s="93" t="s">
        <v>482</v>
      </c>
      <c r="BO54" s="93" t="s">
        <v>483</v>
      </c>
    </row>
    <row r="55" spans="1:67" s="58" customFormat="1" ht="39" customHeight="1" thickBot="1">
      <c r="A55" s="997">
        <v>3</v>
      </c>
      <c r="B55" s="1006" t="s">
        <v>1339</v>
      </c>
      <c r="C55" s="997" t="s">
        <v>7</v>
      </c>
      <c r="D55" s="997" t="s">
        <v>117</v>
      </c>
      <c r="E55" s="376" t="s">
        <v>1553</v>
      </c>
      <c r="F55" s="376" t="s">
        <v>28</v>
      </c>
      <c r="G55" s="377">
        <v>20</v>
      </c>
      <c r="H55" s="376" t="s">
        <v>29</v>
      </c>
      <c r="I55" s="407" t="s">
        <v>1554</v>
      </c>
      <c r="J55" s="392">
        <v>0.06</v>
      </c>
      <c r="K55" s="378">
        <v>41990</v>
      </c>
      <c r="L55" s="398"/>
      <c r="M55" s="398"/>
      <c r="N55" s="398"/>
      <c r="O55" s="398"/>
      <c r="P55" s="398"/>
      <c r="Q55" s="398"/>
      <c r="R55" s="398"/>
      <c r="S55" s="398"/>
      <c r="T55" s="398"/>
      <c r="U55" s="398"/>
      <c r="V55" s="398"/>
      <c r="W55" s="398">
        <v>20</v>
      </c>
      <c r="X55" s="398">
        <f aca="true" t="shared" si="1" ref="X55:X70">SUM(L55:W55)</f>
        <v>20</v>
      </c>
      <c r="Y55" s="156"/>
      <c r="Z55" s="386"/>
      <c r="AA55" s="387"/>
      <c r="AB55" s="387"/>
      <c r="AC55" s="409"/>
      <c r="AD55" s="387"/>
      <c r="AE55" s="415" t="s">
        <v>1510</v>
      </c>
      <c r="AF55" s="460"/>
      <c r="AG55" s="448">
        <v>0</v>
      </c>
      <c r="AH55" s="449">
        <v>10</v>
      </c>
      <c r="AI55" s="446">
        <v>0.5</v>
      </c>
      <c r="AJ55" s="468"/>
      <c r="AK55" s="468"/>
      <c r="AL55" s="450" t="s">
        <v>1908</v>
      </c>
      <c r="AM55" s="450" t="s">
        <v>1909</v>
      </c>
      <c r="AN55" s="464"/>
      <c r="AO55" s="90"/>
      <c r="AP55" s="90"/>
      <c r="AQ55" s="90"/>
      <c r="AR55" s="90"/>
      <c r="AS55" s="90"/>
      <c r="AT55" s="90"/>
      <c r="AU55" s="91"/>
      <c r="AV55" s="91"/>
      <c r="AW55" s="91"/>
      <c r="AX55" s="91"/>
      <c r="AY55" s="91"/>
      <c r="AZ55" s="91"/>
      <c r="BA55" s="91"/>
      <c r="BB55" s="92"/>
      <c r="BC55" s="92"/>
      <c r="BD55" s="92"/>
      <c r="BE55" s="92"/>
      <c r="BF55" s="92"/>
      <c r="BG55" s="92"/>
      <c r="BH55" s="92"/>
      <c r="BI55" s="93"/>
      <c r="BJ55" s="93"/>
      <c r="BK55" s="93"/>
      <c r="BL55" s="93"/>
      <c r="BM55" s="93"/>
      <c r="BN55" s="93"/>
      <c r="BO55" s="93"/>
    </row>
    <row r="56" spans="1:67" s="58" customFormat="1" ht="22.5" customHeight="1" thickBot="1">
      <c r="A56" s="997"/>
      <c r="B56" s="1006"/>
      <c r="C56" s="997"/>
      <c r="D56" s="997"/>
      <c r="E56" s="375" t="s">
        <v>94</v>
      </c>
      <c r="F56" s="376" t="s">
        <v>93</v>
      </c>
      <c r="G56" s="377" t="s">
        <v>157</v>
      </c>
      <c r="H56" s="376" t="s">
        <v>1037</v>
      </c>
      <c r="I56" s="407" t="s">
        <v>1555</v>
      </c>
      <c r="J56" s="392">
        <v>0.08</v>
      </c>
      <c r="K56" s="378" t="s">
        <v>1038</v>
      </c>
      <c r="L56" s="378"/>
      <c r="M56" s="378"/>
      <c r="N56" s="378"/>
      <c r="O56" s="378"/>
      <c r="P56" s="378"/>
      <c r="Q56" s="378"/>
      <c r="R56" s="378"/>
      <c r="S56" s="378"/>
      <c r="T56" s="378"/>
      <c r="U56" s="378"/>
      <c r="V56" s="378"/>
      <c r="W56" s="392">
        <v>1</v>
      </c>
      <c r="X56" s="392">
        <f t="shared" si="1"/>
        <v>1</v>
      </c>
      <c r="Y56" s="156"/>
      <c r="Z56" s="386"/>
      <c r="AA56" s="387"/>
      <c r="AB56" s="387"/>
      <c r="AC56" s="409"/>
      <c r="AD56" s="387"/>
      <c r="AE56" s="415" t="s">
        <v>1556</v>
      </c>
      <c r="AF56" s="471" t="s">
        <v>1557</v>
      </c>
      <c r="AG56" s="445">
        <v>0</v>
      </c>
      <c r="AH56" s="446">
        <v>1</v>
      </c>
      <c r="AI56" s="446">
        <v>1</v>
      </c>
      <c r="AJ56" s="468"/>
      <c r="AK56" s="468"/>
      <c r="AL56" s="452" t="s">
        <v>1910</v>
      </c>
      <c r="AM56" s="450" t="s">
        <v>1911</v>
      </c>
      <c r="AN56" s="464"/>
      <c r="AO56" s="90"/>
      <c r="AP56" s="90"/>
      <c r="AQ56" s="90"/>
      <c r="AR56" s="90"/>
      <c r="AS56" s="90"/>
      <c r="AT56" s="90"/>
      <c r="AU56" s="91"/>
      <c r="AV56" s="91"/>
      <c r="AW56" s="91"/>
      <c r="AX56" s="91"/>
      <c r="AY56" s="91"/>
      <c r="AZ56" s="91"/>
      <c r="BA56" s="91"/>
      <c r="BB56" s="92"/>
      <c r="BC56" s="92"/>
      <c r="BD56" s="92"/>
      <c r="BE56" s="92"/>
      <c r="BF56" s="92"/>
      <c r="BG56" s="92"/>
      <c r="BH56" s="92"/>
      <c r="BI56" s="93"/>
      <c r="BJ56" s="93"/>
      <c r="BK56" s="93"/>
      <c r="BL56" s="93"/>
      <c r="BM56" s="93"/>
      <c r="BN56" s="93"/>
      <c r="BO56" s="93"/>
    </row>
    <row r="57" spans="1:67" s="58" customFormat="1" ht="78" customHeight="1" thickBot="1">
      <c r="A57" s="997"/>
      <c r="B57" s="1006"/>
      <c r="C57" s="997"/>
      <c r="D57" s="997" t="s">
        <v>118</v>
      </c>
      <c r="E57" s="389" t="s">
        <v>1558</v>
      </c>
      <c r="F57" s="376" t="s">
        <v>1469</v>
      </c>
      <c r="G57" s="377">
        <v>1</v>
      </c>
      <c r="H57" s="376" t="s">
        <v>1559</v>
      </c>
      <c r="I57" s="407" t="s">
        <v>1560</v>
      </c>
      <c r="J57" s="392">
        <v>0.06</v>
      </c>
      <c r="K57" s="378">
        <v>41990</v>
      </c>
      <c r="L57" s="392"/>
      <c r="M57" s="392"/>
      <c r="N57" s="392">
        <v>0.1</v>
      </c>
      <c r="O57" s="392">
        <v>0.1</v>
      </c>
      <c r="P57" s="392">
        <v>0.1</v>
      </c>
      <c r="Q57" s="392">
        <v>0.1</v>
      </c>
      <c r="R57" s="392">
        <v>0.1</v>
      </c>
      <c r="S57" s="392">
        <v>0.1</v>
      </c>
      <c r="T57" s="392">
        <v>0.1</v>
      </c>
      <c r="U57" s="392">
        <v>0.1</v>
      </c>
      <c r="V57" s="392">
        <v>0.1</v>
      </c>
      <c r="W57" s="392">
        <v>0.1</v>
      </c>
      <c r="X57" s="392">
        <f t="shared" si="1"/>
        <v>0.9999999999999999</v>
      </c>
      <c r="Y57" s="156"/>
      <c r="Z57" s="386"/>
      <c r="AA57" s="387"/>
      <c r="AB57" s="387"/>
      <c r="AC57" s="409"/>
      <c r="AD57" s="387"/>
      <c r="AE57" s="410" t="s">
        <v>1561</v>
      </c>
      <c r="AF57" s="460" t="s">
        <v>1562</v>
      </c>
      <c r="AG57" s="445">
        <v>0.2</v>
      </c>
      <c r="AH57" s="446">
        <v>0.15000000000000002</v>
      </c>
      <c r="AI57" s="446">
        <v>0.15000000000000005</v>
      </c>
      <c r="AJ57" s="468"/>
      <c r="AK57" s="468"/>
      <c r="AL57" s="450" t="s">
        <v>1912</v>
      </c>
      <c r="AM57" s="450" t="s">
        <v>1913</v>
      </c>
      <c r="AN57" s="464"/>
      <c r="AO57" s="90"/>
      <c r="AP57" s="90"/>
      <c r="AQ57" s="90"/>
      <c r="AR57" s="90"/>
      <c r="AS57" s="90"/>
      <c r="AT57" s="90"/>
      <c r="AU57" s="91"/>
      <c r="AV57" s="91"/>
      <c r="AW57" s="91"/>
      <c r="AX57" s="91"/>
      <c r="AY57" s="91"/>
      <c r="AZ57" s="91"/>
      <c r="BA57" s="91"/>
      <c r="BB57" s="92"/>
      <c r="BC57" s="92"/>
      <c r="BD57" s="92"/>
      <c r="BE57" s="92"/>
      <c r="BF57" s="92"/>
      <c r="BG57" s="92"/>
      <c r="BH57" s="92"/>
      <c r="BI57" s="93"/>
      <c r="BJ57" s="93"/>
      <c r="BK57" s="93"/>
      <c r="BL57" s="93"/>
      <c r="BM57" s="93"/>
      <c r="BN57" s="93"/>
      <c r="BO57" s="93"/>
    </row>
    <row r="58" spans="1:67" s="58" customFormat="1" ht="110.25" customHeight="1" thickBot="1">
      <c r="A58" s="997"/>
      <c r="B58" s="1006"/>
      <c r="C58" s="997"/>
      <c r="D58" s="997"/>
      <c r="E58" s="376" t="s">
        <v>1563</v>
      </c>
      <c r="F58" s="376" t="s">
        <v>1470</v>
      </c>
      <c r="G58" s="377">
        <v>1</v>
      </c>
      <c r="H58" s="376" t="s">
        <v>96</v>
      </c>
      <c r="I58" s="407" t="s">
        <v>1471</v>
      </c>
      <c r="J58" s="392">
        <v>0.05</v>
      </c>
      <c r="K58" s="378">
        <v>41990</v>
      </c>
      <c r="L58" s="378"/>
      <c r="M58" s="392"/>
      <c r="N58" s="392"/>
      <c r="O58" s="392"/>
      <c r="P58" s="392"/>
      <c r="Q58" s="392"/>
      <c r="R58" s="392"/>
      <c r="S58" s="392"/>
      <c r="T58" s="392"/>
      <c r="U58" s="392"/>
      <c r="V58" s="392"/>
      <c r="W58" s="392">
        <v>1</v>
      </c>
      <c r="X58" s="392">
        <f t="shared" si="1"/>
        <v>1</v>
      </c>
      <c r="Y58" s="156"/>
      <c r="Z58" s="386"/>
      <c r="AA58" s="387"/>
      <c r="AB58" s="387"/>
      <c r="AC58" s="409"/>
      <c r="AD58" s="387"/>
      <c r="AE58" s="415" t="s">
        <v>1564</v>
      </c>
      <c r="AF58" s="460" t="s">
        <v>1511</v>
      </c>
      <c r="AG58" s="445">
        <v>0</v>
      </c>
      <c r="AH58" s="446">
        <v>0.30000000000000004</v>
      </c>
      <c r="AI58" s="446">
        <v>0.30000000000000004</v>
      </c>
      <c r="AJ58" s="468"/>
      <c r="AK58" s="468"/>
      <c r="AL58" s="450" t="s">
        <v>1914</v>
      </c>
      <c r="AM58" s="450" t="s">
        <v>1915</v>
      </c>
      <c r="AN58" s="464"/>
      <c r="AO58" s="90"/>
      <c r="AP58" s="90"/>
      <c r="AQ58" s="90"/>
      <c r="AR58" s="90"/>
      <c r="AS58" s="90"/>
      <c r="AT58" s="90"/>
      <c r="AU58" s="91"/>
      <c r="AV58" s="91"/>
      <c r="AW58" s="91"/>
      <c r="AX58" s="91"/>
      <c r="AY58" s="91"/>
      <c r="AZ58" s="91"/>
      <c r="BA58" s="91"/>
      <c r="BB58" s="92"/>
      <c r="BC58" s="92"/>
      <c r="BD58" s="92"/>
      <c r="BE58" s="92"/>
      <c r="BF58" s="92"/>
      <c r="BG58" s="92"/>
      <c r="BH58" s="92"/>
      <c r="BI58" s="93"/>
      <c r="BJ58" s="93"/>
      <c r="BK58" s="93"/>
      <c r="BL58" s="93"/>
      <c r="BM58" s="93"/>
      <c r="BN58" s="93"/>
      <c r="BO58" s="93"/>
    </row>
    <row r="59" spans="1:67" s="58" customFormat="1" ht="125.25" customHeight="1" thickBot="1">
      <c r="A59" s="997"/>
      <c r="B59" s="1006"/>
      <c r="C59" s="997"/>
      <c r="D59" s="997"/>
      <c r="E59" s="375" t="s">
        <v>1565</v>
      </c>
      <c r="F59" s="376" t="s">
        <v>97</v>
      </c>
      <c r="G59" s="377">
        <v>1</v>
      </c>
      <c r="H59" s="376" t="s">
        <v>1566</v>
      </c>
      <c r="I59" s="407" t="s">
        <v>1567</v>
      </c>
      <c r="J59" s="392">
        <v>0.07</v>
      </c>
      <c r="K59" s="378">
        <v>41990</v>
      </c>
      <c r="L59" s="392"/>
      <c r="M59" s="392"/>
      <c r="N59" s="392"/>
      <c r="O59" s="392"/>
      <c r="P59" s="392"/>
      <c r="Q59" s="392"/>
      <c r="R59" s="392"/>
      <c r="S59" s="392"/>
      <c r="T59" s="392"/>
      <c r="U59" s="392"/>
      <c r="V59" s="392"/>
      <c r="W59" s="392">
        <v>1</v>
      </c>
      <c r="X59" s="392">
        <f t="shared" si="1"/>
        <v>1</v>
      </c>
      <c r="Y59" s="166"/>
      <c r="Z59" s="386"/>
      <c r="AA59" s="387"/>
      <c r="AB59" s="387"/>
      <c r="AC59" s="409"/>
      <c r="AD59" s="387"/>
      <c r="AE59" s="415" t="s">
        <v>1512</v>
      </c>
      <c r="AF59" s="460"/>
      <c r="AG59" s="445">
        <v>0</v>
      </c>
      <c r="AH59" s="446">
        <v>0.1</v>
      </c>
      <c r="AI59" s="446">
        <v>0.1</v>
      </c>
      <c r="AJ59" s="468"/>
      <c r="AK59" s="468"/>
      <c r="AL59" s="450" t="s">
        <v>1916</v>
      </c>
      <c r="AM59" s="450" t="s">
        <v>1917</v>
      </c>
      <c r="AN59" s="464"/>
      <c r="AO59" s="90"/>
      <c r="AP59" s="90"/>
      <c r="AQ59" s="90"/>
      <c r="AR59" s="90"/>
      <c r="AS59" s="90"/>
      <c r="AT59" s="90"/>
      <c r="AU59" s="91"/>
      <c r="AV59" s="91"/>
      <c r="AW59" s="91"/>
      <c r="AX59" s="91"/>
      <c r="AY59" s="91"/>
      <c r="AZ59" s="91"/>
      <c r="BA59" s="91"/>
      <c r="BB59" s="92"/>
      <c r="BC59" s="92"/>
      <c r="BD59" s="92"/>
      <c r="BE59" s="92"/>
      <c r="BF59" s="92"/>
      <c r="BG59" s="92"/>
      <c r="BH59" s="92"/>
      <c r="BI59" s="93"/>
      <c r="BJ59" s="93"/>
      <c r="BK59" s="93"/>
      <c r="BL59" s="93"/>
      <c r="BM59" s="93"/>
      <c r="BN59" s="93"/>
      <c r="BO59" s="93"/>
    </row>
    <row r="60" spans="1:67" s="58" customFormat="1" ht="125.25" customHeight="1" thickBot="1">
      <c r="A60" s="997"/>
      <c r="B60" s="1006"/>
      <c r="C60" s="997"/>
      <c r="D60" s="997"/>
      <c r="E60" s="375" t="s">
        <v>1465</v>
      </c>
      <c r="F60" s="376" t="s">
        <v>1472</v>
      </c>
      <c r="G60" s="377">
        <v>1</v>
      </c>
      <c r="H60" s="376" t="s">
        <v>96</v>
      </c>
      <c r="I60" s="407" t="s">
        <v>1471</v>
      </c>
      <c r="J60" s="392">
        <v>0.05</v>
      </c>
      <c r="K60" s="378">
        <v>41990</v>
      </c>
      <c r="L60" s="392"/>
      <c r="M60" s="392"/>
      <c r="N60" s="392"/>
      <c r="O60" s="392"/>
      <c r="P60" s="392"/>
      <c r="Q60" s="392"/>
      <c r="R60" s="392"/>
      <c r="S60" s="392"/>
      <c r="T60" s="392"/>
      <c r="U60" s="392"/>
      <c r="V60" s="392"/>
      <c r="W60" s="392">
        <v>1</v>
      </c>
      <c r="X60" s="392">
        <f t="shared" si="1"/>
        <v>1</v>
      </c>
      <c r="Y60" s="156"/>
      <c r="Z60" s="386"/>
      <c r="AA60" s="387"/>
      <c r="AB60" s="387"/>
      <c r="AC60" s="409"/>
      <c r="AD60" s="387"/>
      <c r="AE60" s="415" t="s">
        <v>1568</v>
      </c>
      <c r="AF60" s="460" t="s">
        <v>1569</v>
      </c>
      <c r="AG60" s="445">
        <v>0</v>
      </c>
      <c r="AH60" s="446">
        <v>0.2</v>
      </c>
      <c r="AI60" s="446">
        <v>0.2</v>
      </c>
      <c r="AJ60" s="468"/>
      <c r="AK60" s="468"/>
      <c r="AL60" s="450" t="s">
        <v>1918</v>
      </c>
      <c r="AM60" s="450" t="s">
        <v>1869</v>
      </c>
      <c r="AN60" s="464"/>
      <c r="AO60" s="90"/>
      <c r="AP60" s="90"/>
      <c r="AQ60" s="90"/>
      <c r="AR60" s="90"/>
      <c r="AS60" s="90"/>
      <c r="AT60" s="90"/>
      <c r="AU60" s="91"/>
      <c r="AV60" s="91"/>
      <c r="AW60" s="91"/>
      <c r="AX60" s="91"/>
      <c r="AY60" s="91"/>
      <c r="AZ60" s="91"/>
      <c r="BA60" s="91"/>
      <c r="BB60" s="92"/>
      <c r="BC60" s="92"/>
      <c r="BD60" s="92"/>
      <c r="BE60" s="92"/>
      <c r="BF60" s="92"/>
      <c r="BG60" s="92"/>
      <c r="BH60" s="92"/>
      <c r="BI60" s="93"/>
      <c r="BJ60" s="93"/>
      <c r="BK60" s="93"/>
      <c r="BL60" s="93"/>
      <c r="BM60" s="93"/>
      <c r="BN60" s="93"/>
      <c r="BO60" s="93"/>
    </row>
    <row r="61" spans="1:67" s="58" customFormat="1" ht="66" customHeight="1" thickBot="1">
      <c r="A61" s="997"/>
      <c r="B61" s="1006"/>
      <c r="C61" s="997"/>
      <c r="D61" s="998"/>
      <c r="E61" s="380" t="s">
        <v>1570</v>
      </c>
      <c r="F61" s="380" t="s">
        <v>127</v>
      </c>
      <c r="G61" s="381">
        <v>4</v>
      </c>
      <c r="H61" s="380" t="s">
        <v>163</v>
      </c>
      <c r="I61" s="380" t="s">
        <v>1473</v>
      </c>
      <c r="J61" s="396">
        <v>0.1</v>
      </c>
      <c r="K61" s="382">
        <v>41973</v>
      </c>
      <c r="L61" s="376"/>
      <c r="M61" s="376"/>
      <c r="N61" s="376">
        <v>1</v>
      </c>
      <c r="O61" s="376"/>
      <c r="P61" s="376">
        <v>1</v>
      </c>
      <c r="Q61" s="376"/>
      <c r="R61" s="376"/>
      <c r="S61" s="376">
        <v>1</v>
      </c>
      <c r="T61" s="376"/>
      <c r="U61" s="376"/>
      <c r="V61" s="376">
        <v>1</v>
      </c>
      <c r="W61" s="376"/>
      <c r="X61" s="377">
        <f t="shared" si="1"/>
        <v>4</v>
      </c>
      <c r="Y61" s="156"/>
      <c r="Z61" s="386"/>
      <c r="AA61" s="387"/>
      <c r="AB61" s="387"/>
      <c r="AC61" s="409"/>
      <c r="AD61" s="387"/>
      <c r="AE61" s="410"/>
      <c r="AF61" s="460"/>
      <c r="AG61" s="453">
        <v>1</v>
      </c>
      <c r="AH61" s="454">
        <v>0</v>
      </c>
      <c r="AI61" s="458">
        <v>0</v>
      </c>
      <c r="AJ61" s="468"/>
      <c r="AK61" s="468"/>
      <c r="AL61" s="455" t="s">
        <v>1919</v>
      </c>
      <c r="AM61" s="455" t="s">
        <v>1920</v>
      </c>
      <c r="AN61" s="464"/>
      <c r="AO61" s="90"/>
      <c r="AP61" s="90"/>
      <c r="AQ61" s="90"/>
      <c r="AR61" s="90"/>
      <c r="AS61" s="90"/>
      <c r="AT61" s="90"/>
      <c r="AU61" s="91"/>
      <c r="AV61" s="91"/>
      <c r="AW61" s="91"/>
      <c r="AX61" s="91"/>
      <c r="AY61" s="91"/>
      <c r="AZ61" s="91"/>
      <c r="BA61" s="91"/>
      <c r="BB61" s="92"/>
      <c r="BC61" s="92"/>
      <c r="BD61" s="92"/>
      <c r="BE61" s="92"/>
      <c r="BF61" s="92"/>
      <c r="BG61" s="92"/>
      <c r="BH61" s="92"/>
      <c r="BI61" s="93"/>
      <c r="BJ61" s="93"/>
      <c r="BK61" s="93"/>
      <c r="BL61" s="93"/>
      <c r="BM61" s="93"/>
      <c r="BN61" s="93"/>
      <c r="BO61" s="93"/>
    </row>
    <row r="62" spans="1:67" s="58" customFormat="1" ht="42" customHeight="1" thickBot="1">
      <c r="A62" s="997"/>
      <c r="B62" s="1006"/>
      <c r="C62" s="997"/>
      <c r="D62" s="998"/>
      <c r="E62" s="380" t="s">
        <v>59</v>
      </c>
      <c r="F62" s="380" t="s">
        <v>127</v>
      </c>
      <c r="G62" s="381">
        <v>6</v>
      </c>
      <c r="H62" s="380" t="s">
        <v>163</v>
      </c>
      <c r="I62" s="380" t="s">
        <v>1571</v>
      </c>
      <c r="J62" s="396">
        <v>0.05</v>
      </c>
      <c r="K62" s="382">
        <v>41851</v>
      </c>
      <c r="L62" s="376">
        <v>1</v>
      </c>
      <c r="M62" s="376">
        <v>1</v>
      </c>
      <c r="N62" s="376">
        <v>1</v>
      </c>
      <c r="O62" s="376">
        <v>1</v>
      </c>
      <c r="P62" s="376">
        <v>1</v>
      </c>
      <c r="Q62" s="376">
        <v>1</v>
      </c>
      <c r="R62" s="376"/>
      <c r="S62" s="376"/>
      <c r="T62" s="376"/>
      <c r="U62" s="376"/>
      <c r="V62" s="376"/>
      <c r="W62" s="376"/>
      <c r="X62" s="377">
        <f t="shared" si="1"/>
        <v>6</v>
      </c>
      <c r="Y62" s="156"/>
      <c r="Z62" s="408">
        <v>0.02</v>
      </c>
      <c r="AA62" s="387">
        <v>0.02</v>
      </c>
      <c r="AB62" s="387">
        <f>+AA62/Z62</f>
        <v>1</v>
      </c>
      <c r="AC62" s="409"/>
      <c r="AD62" s="387"/>
      <c r="AE62" s="410" t="s">
        <v>1572</v>
      </c>
      <c r="AF62" s="460"/>
      <c r="AG62" s="453">
        <v>4</v>
      </c>
      <c r="AH62" s="454">
        <v>4</v>
      </c>
      <c r="AI62" s="458">
        <v>0.6666666666666666</v>
      </c>
      <c r="AJ62" s="468"/>
      <c r="AK62" s="468"/>
      <c r="AL62" s="456" t="s">
        <v>1921</v>
      </c>
      <c r="AM62" s="456"/>
      <c r="AN62" s="464"/>
      <c r="AO62" s="90"/>
      <c r="AP62" s="90"/>
      <c r="AQ62" s="90"/>
      <c r="AR62" s="90"/>
      <c r="AS62" s="90"/>
      <c r="AT62" s="90"/>
      <c r="AU62" s="91"/>
      <c r="AV62" s="91"/>
      <c r="AW62" s="91"/>
      <c r="AX62" s="91"/>
      <c r="AY62" s="91"/>
      <c r="AZ62" s="91"/>
      <c r="BA62" s="91"/>
      <c r="BB62" s="92"/>
      <c r="BC62" s="92"/>
      <c r="BD62" s="92"/>
      <c r="BE62" s="92"/>
      <c r="BF62" s="92"/>
      <c r="BG62" s="92"/>
      <c r="BH62" s="92"/>
      <c r="BI62" s="93"/>
      <c r="BJ62" s="93"/>
      <c r="BK62" s="93"/>
      <c r="BL62" s="93"/>
      <c r="BM62" s="93"/>
      <c r="BN62" s="93"/>
      <c r="BO62" s="93"/>
    </row>
    <row r="63" spans="1:67" s="58" customFormat="1" ht="76.5" customHeight="1" thickBot="1">
      <c r="A63" s="997"/>
      <c r="B63" s="1006"/>
      <c r="C63" s="997"/>
      <c r="D63" s="998"/>
      <c r="E63" s="380" t="s">
        <v>1466</v>
      </c>
      <c r="F63" s="380" t="s">
        <v>1474</v>
      </c>
      <c r="G63" s="380">
        <v>1</v>
      </c>
      <c r="H63" s="380" t="s">
        <v>1573</v>
      </c>
      <c r="I63" s="380" t="s">
        <v>1574</v>
      </c>
      <c r="J63" s="396">
        <v>0.05</v>
      </c>
      <c r="K63" s="382">
        <v>41882</v>
      </c>
      <c r="L63" s="376"/>
      <c r="M63" s="376"/>
      <c r="N63" s="376"/>
      <c r="O63" s="376"/>
      <c r="P63" s="376">
        <v>1</v>
      </c>
      <c r="Q63" s="376"/>
      <c r="R63" s="376"/>
      <c r="S63" s="376"/>
      <c r="T63" s="376"/>
      <c r="U63" s="376"/>
      <c r="V63" s="376"/>
      <c r="W63" s="376"/>
      <c r="X63" s="377">
        <f t="shared" si="1"/>
        <v>1</v>
      </c>
      <c r="Y63" s="156"/>
      <c r="Z63" s="386"/>
      <c r="AA63" s="387"/>
      <c r="AB63" s="387"/>
      <c r="AC63" s="409"/>
      <c r="AD63" s="387"/>
      <c r="AE63" s="410"/>
      <c r="AF63" s="460"/>
      <c r="AG63" s="453">
        <v>0</v>
      </c>
      <c r="AH63" s="454">
        <v>1</v>
      </c>
      <c r="AI63" s="458">
        <v>1</v>
      </c>
      <c r="AJ63" s="468"/>
      <c r="AK63" s="468"/>
      <c r="AL63" s="455" t="s">
        <v>1922</v>
      </c>
      <c r="AM63" s="455"/>
      <c r="AN63" s="464"/>
      <c r="AO63" s="90"/>
      <c r="AP63" s="90"/>
      <c r="AQ63" s="90"/>
      <c r="AR63" s="90"/>
      <c r="AS63" s="90"/>
      <c r="AT63" s="90"/>
      <c r="AU63" s="91"/>
      <c r="AV63" s="91"/>
      <c r="AW63" s="91"/>
      <c r="AX63" s="91"/>
      <c r="AY63" s="91"/>
      <c r="AZ63" s="91"/>
      <c r="BA63" s="91"/>
      <c r="BB63" s="92"/>
      <c r="BC63" s="92"/>
      <c r="BD63" s="92"/>
      <c r="BE63" s="92"/>
      <c r="BF63" s="92"/>
      <c r="BG63" s="92"/>
      <c r="BH63" s="92"/>
      <c r="BI63" s="93"/>
      <c r="BJ63" s="93"/>
      <c r="BK63" s="93"/>
      <c r="BL63" s="93"/>
      <c r="BM63" s="93"/>
      <c r="BN63" s="93"/>
      <c r="BO63" s="93"/>
    </row>
    <row r="64" spans="1:67" s="58" customFormat="1" ht="77.25" customHeight="1" thickBot="1">
      <c r="A64" s="997"/>
      <c r="B64" s="1006"/>
      <c r="C64" s="997"/>
      <c r="D64" s="998"/>
      <c r="E64" s="380" t="s">
        <v>1039</v>
      </c>
      <c r="F64" s="376" t="s">
        <v>294</v>
      </c>
      <c r="G64" s="381">
        <v>3</v>
      </c>
      <c r="H64" s="380" t="s">
        <v>1575</v>
      </c>
      <c r="I64" s="380" t="s">
        <v>1475</v>
      </c>
      <c r="J64" s="396">
        <v>0.05</v>
      </c>
      <c r="K64" s="382">
        <v>41820</v>
      </c>
      <c r="L64" s="376">
        <v>1</v>
      </c>
      <c r="M64" s="376">
        <v>1</v>
      </c>
      <c r="N64" s="376"/>
      <c r="O64" s="376"/>
      <c r="P64" s="376">
        <v>1</v>
      </c>
      <c r="Q64" s="376"/>
      <c r="R64" s="376"/>
      <c r="S64" s="376"/>
      <c r="T64" s="376"/>
      <c r="U64" s="376"/>
      <c r="V64" s="376"/>
      <c r="W64" s="376"/>
      <c r="X64" s="377">
        <f t="shared" si="1"/>
        <v>3</v>
      </c>
      <c r="Y64" s="156"/>
      <c r="Z64" s="386">
        <v>2</v>
      </c>
      <c r="AA64" s="387">
        <v>0.02</v>
      </c>
      <c r="AB64" s="387">
        <v>1</v>
      </c>
      <c r="AC64" s="409"/>
      <c r="AD64" s="387"/>
      <c r="AE64" s="410" t="s">
        <v>1576</v>
      </c>
      <c r="AF64" s="460"/>
      <c r="AG64" s="453">
        <v>2</v>
      </c>
      <c r="AH64" s="454">
        <v>2</v>
      </c>
      <c r="AI64" s="458">
        <v>0.6666666666666666</v>
      </c>
      <c r="AJ64" s="468"/>
      <c r="AK64" s="468"/>
      <c r="AL64" s="455" t="s">
        <v>1923</v>
      </c>
      <c r="AM64" s="455" t="s">
        <v>1924</v>
      </c>
      <c r="AN64" s="464"/>
      <c r="AO64" s="90"/>
      <c r="AP64" s="90"/>
      <c r="AQ64" s="90"/>
      <c r="AR64" s="90"/>
      <c r="AS64" s="90"/>
      <c r="AT64" s="90"/>
      <c r="AU64" s="91"/>
      <c r="AV64" s="91"/>
      <c r="AW64" s="91"/>
      <c r="AX64" s="91"/>
      <c r="AY64" s="91"/>
      <c r="AZ64" s="91"/>
      <c r="BA64" s="91"/>
      <c r="BB64" s="92"/>
      <c r="BC64" s="92"/>
      <c r="BD64" s="92"/>
      <c r="BE64" s="92"/>
      <c r="BF64" s="92"/>
      <c r="BG64" s="92"/>
      <c r="BH64" s="92"/>
      <c r="BI64" s="93"/>
      <c r="BJ64" s="93"/>
      <c r="BK64" s="93"/>
      <c r="BL64" s="93"/>
      <c r="BM64" s="93"/>
      <c r="BN64" s="93"/>
      <c r="BO64" s="93"/>
    </row>
    <row r="65" spans="1:67" s="58" customFormat="1" ht="47.25" customHeight="1" thickBot="1">
      <c r="A65" s="997"/>
      <c r="B65" s="1006"/>
      <c r="C65" s="997"/>
      <c r="D65" s="998" t="s">
        <v>1040</v>
      </c>
      <c r="E65" s="376" t="s">
        <v>1467</v>
      </c>
      <c r="F65" s="376" t="s">
        <v>70</v>
      </c>
      <c r="G65" s="377">
        <v>3</v>
      </c>
      <c r="H65" s="376" t="s">
        <v>1476</v>
      </c>
      <c r="I65" s="380" t="s">
        <v>1475</v>
      </c>
      <c r="J65" s="396">
        <v>0.05</v>
      </c>
      <c r="K65" s="382">
        <v>42004</v>
      </c>
      <c r="L65" s="376"/>
      <c r="M65" s="376"/>
      <c r="N65" s="376"/>
      <c r="O65" s="376">
        <v>1</v>
      </c>
      <c r="P65" s="376"/>
      <c r="Q65" s="376"/>
      <c r="R65" s="376"/>
      <c r="S65" s="376">
        <v>1</v>
      </c>
      <c r="T65" s="376"/>
      <c r="U65" s="376"/>
      <c r="V65" s="376"/>
      <c r="W65" s="376">
        <v>1</v>
      </c>
      <c r="X65" s="377">
        <f t="shared" si="1"/>
        <v>3</v>
      </c>
      <c r="Y65" s="156"/>
      <c r="Z65" s="386"/>
      <c r="AA65" s="387"/>
      <c r="AB65" s="387"/>
      <c r="AC65" s="409"/>
      <c r="AD65" s="387"/>
      <c r="AE65" s="410" t="s">
        <v>1513</v>
      </c>
      <c r="AF65" s="460"/>
      <c r="AG65" s="453">
        <v>1</v>
      </c>
      <c r="AH65" s="454">
        <v>1</v>
      </c>
      <c r="AI65" s="458">
        <v>0.3333333333333333</v>
      </c>
      <c r="AJ65" s="468"/>
      <c r="AK65" s="468"/>
      <c r="AL65" s="455" t="s">
        <v>1925</v>
      </c>
      <c r="AM65" s="455"/>
      <c r="AN65" s="464"/>
      <c r="AO65" s="90"/>
      <c r="AP65" s="90"/>
      <c r="AQ65" s="90"/>
      <c r="AR65" s="90"/>
      <c r="AS65" s="90"/>
      <c r="AT65" s="90"/>
      <c r="AU65" s="91"/>
      <c r="AV65" s="91"/>
      <c r="AW65" s="91"/>
      <c r="AX65" s="91"/>
      <c r="AY65" s="91"/>
      <c r="AZ65" s="91"/>
      <c r="BA65" s="91"/>
      <c r="BB65" s="92"/>
      <c r="BC65" s="92"/>
      <c r="BD65" s="92"/>
      <c r="BE65" s="92"/>
      <c r="BF65" s="92"/>
      <c r="BG65" s="92"/>
      <c r="BH65" s="92"/>
      <c r="BI65" s="93"/>
      <c r="BJ65" s="93"/>
      <c r="BK65" s="93"/>
      <c r="BL65" s="93"/>
      <c r="BM65" s="93"/>
      <c r="BN65" s="93"/>
      <c r="BO65" s="93"/>
    </row>
    <row r="66" spans="1:67" s="58" customFormat="1" ht="40.5" customHeight="1" thickBot="1">
      <c r="A66" s="997"/>
      <c r="B66" s="1006"/>
      <c r="C66" s="997"/>
      <c r="D66" s="998"/>
      <c r="E66" s="376" t="s">
        <v>1577</v>
      </c>
      <c r="F66" s="376" t="s">
        <v>1041</v>
      </c>
      <c r="G66" s="377">
        <v>1</v>
      </c>
      <c r="H66" s="376" t="s">
        <v>340</v>
      </c>
      <c r="I66" s="380" t="s">
        <v>1578</v>
      </c>
      <c r="J66" s="396">
        <v>0.08</v>
      </c>
      <c r="K66" s="382">
        <v>42004</v>
      </c>
      <c r="L66" s="376"/>
      <c r="M66" s="376"/>
      <c r="N66" s="376"/>
      <c r="O66" s="376"/>
      <c r="P66" s="376"/>
      <c r="Q66" s="376"/>
      <c r="R66" s="376"/>
      <c r="S66" s="376">
        <v>1</v>
      </c>
      <c r="T66" s="376"/>
      <c r="U66" s="376"/>
      <c r="V66" s="376"/>
      <c r="W66" s="376"/>
      <c r="X66" s="377">
        <f t="shared" si="1"/>
        <v>1</v>
      </c>
      <c r="Y66" s="156"/>
      <c r="Z66" s="386"/>
      <c r="AA66" s="387"/>
      <c r="AB66" s="387"/>
      <c r="AC66" s="409"/>
      <c r="AD66" s="387"/>
      <c r="AE66" s="410"/>
      <c r="AF66" s="460"/>
      <c r="AG66" s="453"/>
      <c r="AH66" s="454"/>
      <c r="AI66" s="458"/>
      <c r="AJ66" s="468"/>
      <c r="AK66" s="468"/>
      <c r="AL66" s="456"/>
      <c r="AM66" s="456"/>
      <c r="AN66" s="464"/>
      <c r="AO66" s="90"/>
      <c r="AP66" s="90"/>
      <c r="AQ66" s="90"/>
      <c r="AR66" s="90"/>
      <c r="AS66" s="90"/>
      <c r="AT66" s="90"/>
      <c r="AU66" s="91"/>
      <c r="AV66" s="91"/>
      <c r="AW66" s="91"/>
      <c r="AX66" s="91"/>
      <c r="AY66" s="91"/>
      <c r="AZ66" s="91"/>
      <c r="BA66" s="91"/>
      <c r="BB66" s="92"/>
      <c r="BC66" s="92"/>
      <c r="BD66" s="92"/>
      <c r="BE66" s="92"/>
      <c r="BF66" s="92"/>
      <c r="BG66" s="92"/>
      <c r="BH66" s="92"/>
      <c r="BI66" s="93"/>
      <c r="BJ66" s="93"/>
      <c r="BK66" s="93"/>
      <c r="BL66" s="93"/>
      <c r="BM66" s="93"/>
      <c r="BN66" s="93"/>
      <c r="BO66" s="93"/>
    </row>
    <row r="67" spans="1:67" s="58" customFormat="1" ht="69" customHeight="1" thickBot="1">
      <c r="A67" s="997"/>
      <c r="B67" s="1006"/>
      <c r="C67" s="997"/>
      <c r="D67" s="998"/>
      <c r="E67" s="376" t="s">
        <v>1468</v>
      </c>
      <c r="F67" s="380" t="s">
        <v>325</v>
      </c>
      <c r="G67" s="381">
        <v>1</v>
      </c>
      <c r="H67" s="380" t="s">
        <v>1579</v>
      </c>
      <c r="I67" s="380" t="s">
        <v>1580</v>
      </c>
      <c r="J67" s="396">
        <v>0.05</v>
      </c>
      <c r="K67" s="382">
        <v>41394</v>
      </c>
      <c r="L67" s="376"/>
      <c r="M67" s="376"/>
      <c r="N67" s="376"/>
      <c r="O67" s="376"/>
      <c r="P67" s="376"/>
      <c r="Q67" s="376"/>
      <c r="R67" s="376"/>
      <c r="S67" s="376"/>
      <c r="T67" s="376"/>
      <c r="U67" s="376">
        <v>1</v>
      </c>
      <c r="V67" s="376"/>
      <c r="W67" s="376"/>
      <c r="X67" s="377">
        <f t="shared" si="1"/>
        <v>1</v>
      </c>
      <c r="Y67" s="156"/>
      <c r="Z67" s="386"/>
      <c r="AA67" s="387"/>
      <c r="AB67" s="387"/>
      <c r="AC67" s="409"/>
      <c r="AD67" s="387"/>
      <c r="AE67" s="410"/>
      <c r="AF67" s="460"/>
      <c r="AG67" s="453"/>
      <c r="AH67" s="454"/>
      <c r="AI67" s="458"/>
      <c r="AJ67" s="468"/>
      <c r="AK67" s="468"/>
      <c r="AL67" s="456"/>
      <c r="AM67" s="456"/>
      <c r="AN67" s="464"/>
      <c r="AO67" s="90"/>
      <c r="AP67" s="90"/>
      <c r="AQ67" s="90"/>
      <c r="AR67" s="90"/>
      <c r="AS67" s="90"/>
      <c r="AT67" s="90"/>
      <c r="AU67" s="91"/>
      <c r="AV67" s="91"/>
      <c r="AW67" s="91"/>
      <c r="AX67" s="91"/>
      <c r="AY67" s="91"/>
      <c r="AZ67" s="91"/>
      <c r="BA67" s="91"/>
      <c r="BB67" s="92"/>
      <c r="BC67" s="92"/>
      <c r="BD67" s="92"/>
      <c r="BE67" s="92"/>
      <c r="BF67" s="92"/>
      <c r="BG67" s="92"/>
      <c r="BH67" s="92"/>
      <c r="BI67" s="93"/>
      <c r="BJ67" s="93"/>
      <c r="BK67" s="93"/>
      <c r="BL67" s="93"/>
      <c r="BM67" s="93"/>
      <c r="BN67" s="93"/>
      <c r="BO67" s="93"/>
    </row>
    <row r="68" spans="1:67" s="58" customFormat="1" ht="64.5" customHeight="1" thickBot="1">
      <c r="A68" s="997"/>
      <c r="B68" s="1006"/>
      <c r="C68" s="997"/>
      <c r="D68" s="998"/>
      <c r="E68" s="380" t="s">
        <v>1581</v>
      </c>
      <c r="F68" s="380" t="s">
        <v>325</v>
      </c>
      <c r="G68" s="381">
        <v>1</v>
      </c>
      <c r="H68" s="380" t="s">
        <v>1582</v>
      </c>
      <c r="I68" s="380" t="s">
        <v>1578</v>
      </c>
      <c r="J68" s="396">
        <v>0.05</v>
      </c>
      <c r="K68" s="382">
        <v>41912</v>
      </c>
      <c r="L68" s="376"/>
      <c r="M68" s="376"/>
      <c r="N68" s="376"/>
      <c r="O68" s="376"/>
      <c r="P68" s="376"/>
      <c r="Q68" s="376"/>
      <c r="R68" s="376"/>
      <c r="S68" s="392">
        <v>0.2</v>
      </c>
      <c r="T68" s="392">
        <v>0.2</v>
      </c>
      <c r="U68" s="392">
        <v>0.2</v>
      </c>
      <c r="V68" s="392">
        <v>0.2</v>
      </c>
      <c r="W68" s="392">
        <v>0.2</v>
      </c>
      <c r="X68" s="392">
        <f t="shared" si="1"/>
        <v>1</v>
      </c>
      <c r="Y68" s="156"/>
      <c r="Z68" s="386"/>
      <c r="AA68" s="387"/>
      <c r="AB68" s="387"/>
      <c r="AC68" s="409"/>
      <c r="AD68" s="387"/>
      <c r="AE68" s="410"/>
      <c r="AF68" s="460"/>
      <c r="AG68" s="457"/>
      <c r="AH68" s="458"/>
      <c r="AI68" s="458"/>
      <c r="AJ68" s="468"/>
      <c r="AK68" s="468"/>
      <c r="AL68" s="455" t="s">
        <v>1926</v>
      </c>
      <c r="AM68" s="455"/>
      <c r="AN68" s="464"/>
      <c r="AO68" s="90"/>
      <c r="AP68" s="90"/>
      <c r="AQ68" s="90"/>
      <c r="AR68" s="90"/>
      <c r="AS68" s="90"/>
      <c r="AT68" s="90"/>
      <c r="AU68" s="91"/>
      <c r="AV68" s="91"/>
      <c r="AW68" s="91"/>
      <c r="AX68" s="91"/>
      <c r="AY68" s="91"/>
      <c r="AZ68" s="91"/>
      <c r="BA68" s="91"/>
      <c r="BB68" s="92"/>
      <c r="BC68" s="92"/>
      <c r="BD68" s="92"/>
      <c r="BE68" s="92"/>
      <c r="BF68" s="92"/>
      <c r="BG68" s="92"/>
      <c r="BH68" s="92"/>
      <c r="BI68" s="93"/>
      <c r="BJ68" s="93"/>
      <c r="BK68" s="93"/>
      <c r="BL68" s="93"/>
      <c r="BM68" s="93"/>
      <c r="BN68" s="93"/>
      <c r="BO68" s="93"/>
    </row>
    <row r="69" spans="1:67" s="58" customFormat="1" ht="66.75" customHeight="1" thickBot="1">
      <c r="A69" s="997"/>
      <c r="B69" s="1006"/>
      <c r="C69" s="997"/>
      <c r="D69" s="998"/>
      <c r="E69" s="380" t="s">
        <v>1042</v>
      </c>
      <c r="F69" s="380" t="s">
        <v>325</v>
      </c>
      <c r="G69" s="381">
        <v>1</v>
      </c>
      <c r="H69" s="380" t="s">
        <v>1582</v>
      </c>
      <c r="I69" s="380" t="s">
        <v>1574</v>
      </c>
      <c r="J69" s="396">
        <v>0.05</v>
      </c>
      <c r="K69" s="382">
        <v>41912</v>
      </c>
      <c r="L69" s="376"/>
      <c r="M69" s="376"/>
      <c r="N69" s="376"/>
      <c r="O69" s="376"/>
      <c r="P69" s="392"/>
      <c r="Q69" s="392"/>
      <c r="R69" s="392"/>
      <c r="S69" s="392">
        <v>0.2</v>
      </c>
      <c r="T69" s="392">
        <v>0.2</v>
      </c>
      <c r="U69" s="392">
        <v>0.2</v>
      </c>
      <c r="V69" s="392">
        <v>0.2</v>
      </c>
      <c r="W69" s="392">
        <v>0.2</v>
      </c>
      <c r="X69" s="392">
        <f t="shared" si="1"/>
        <v>1</v>
      </c>
      <c r="Y69" s="167"/>
      <c r="Z69" s="386"/>
      <c r="AA69" s="387"/>
      <c r="AB69" s="387"/>
      <c r="AC69" s="409"/>
      <c r="AD69" s="387"/>
      <c r="AE69" s="410"/>
      <c r="AF69" s="460"/>
      <c r="AG69" s="457"/>
      <c r="AH69" s="458"/>
      <c r="AI69" s="458"/>
      <c r="AJ69" s="468"/>
      <c r="AK69" s="468"/>
      <c r="AL69" s="455" t="s">
        <v>1927</v>
      </c>
      <c r="AM69" s="455"/>
      <c r="AN69" s="464"/>
      <c r="AO69" s="90"/>
      <c r="AP69" s="90"/>
      <c r="AQ69" s="90"/>
      <c r="AR69" s="90"/>
      <c r="AS69" s="90"/>
      <c r="AT69" s="90"/>
      <c r="AU69" s="91"/>
      <c r="AV69" s="91"/>
      <c r="AW69" s="91"/>
      <c r="AX69" s="91"/>
      <c r="AY69" s="91"/>
      <c r="AZ69" s="91"/>
      <c r="BA69" s="91"/>
      <c r="BB69" s="92"/>
      <c r="BC69" s="92"/>
      <c r="BD69" s="92"/>
      <c r="BE69" s="92"/>
      <c r="BF69" s="92"/>
      <c r="BG69" s="92"/>
      <c r="BH69" s="92"/>
      <c r="BI69" s="93"/>
      <c r="BJ69" s="93"/>
      <c r="BK69" s="93"/>
      <c r="BL69" s="93"/>
      <c r="BM69" s="93"/>
      <c r="BN69" s="93"/>
      <c r="BO69" s="93"/>
    </row>
    <row r="70" spans="1:67" s="58" customFormat="1" ht="32.25" customHeight="1" thickBot="1">
      <c r="A70" s="997"/>
      <c r="B70" s="1006"/>
      <c r="C70" s="997"/>
      <c r="D70" s="998"/>
      <c r="E70" s="380" t="s">
        <v>1043</v>
      </c>
      <c r="F70" s="380" t="s">
        <v>325</v>
      </c>
      <c r="G70" s="381">
        <v>1</v>
      </c>
      <c r="H70" s="380" t="s">
        <v>1582</v>
      </c>
      <c r="I70" s="380" t="s">
        <v>1583</v>
      </c>
      <c r="J70" s="396">
        <v>0.1</v>
      </c>
      <c r="K70" s="382">
        <v>42004</v>
      </c>
      <c r="L70" s="382"/>
      <c r="M70" s="400"/>
      <c r="N70" s="400"/>
      <c r="O70" s="400"/>
      <c r="P70" s="400"/>
      <c r="Q70" s="400"/>
      <c r="R70" s="399"/>
      <c r="S70" s="400"/>
      <c r="T70" s="400"/>
      <c r="U70" s="400"/>
      <c r="V70" s="400"/>
      <c r="W70" s="396">
        <v>1</v>
      </c>
      <c r="X70" s="392">
        <f t="shared" si="1"/>
        <v>1</v>
      </c>
      <c r="Y70" s="167"/>
      <c r="Z70" s="386"/>
      <c r="AA70" s="387"/>
      <c r="AB70" s="387"/>
      <c r="AC70" s="409"/>
      <c r="AD70" s="387"/>
      <c r="AE70" s="410"/>
      <c r="AF70" s="460"/>
      <c r="AG70" s="457"/>
      <c r="AH70" s="458"/>
      <c r="AI70" s="458"/>
      <c r="AJ70" s="468"/>
      <c r="AK70" s="468"/>
      <c r="AL70" s="456"/>
      <c r="AM70" s="456"/>
      <c r="AN70" s="464"/>
      <c r="AO70" s="90"/>
      <c r="AP70" s="90"/>
      <c r="AQ70" s="90"/>
      <c r="AR70" s="90"/>
      <c r="AS70" s="90"/>
      <c r="AT70" s="90"/>
      <c r="AU70" s="91"/>
      <c r="AV70" s="91"/>
      <c r="AW70" s="91"/>
      <c r="AX70" s="91"/>
      <c r="AY70" s="91"/>
      <c r="AZ70" s="91"/>
      <c r="BA70" s="91"/>
      <c r="BB70" s="92"/>
      <c r="BC70" s="92"/>
      <c r="BD70" s="92"/>
      <c r="BE70" s="92"/>
      <c r="BF70" s="92"/>
      <c r="BG70" s="92"/>
      <c r="BH70" s="92"/>
      <c r="BI70" s="93"/>
      <c r="BJ70" s="93"/>
      <c r="BK70" s="93"/>
      <c r="BL70" s="93"/>
      <c r="BM70" s="93"/>
      <c r="BN70" s="93"/>
      <c r="BO70" s="93"/>
    </row>
    <row r="71" spans="1:67" s="38" customFormat="1" ht="22.5" customHeight="1" thickBot="1">
      <c r="A71" s="1003" t="s">
        <v>478</v>
      </c>
      <c r="B71" s="1003"/>
      <c r="C71" s="1003"/>
      <c r="D71" s="1003"/>
      <c r="E71" s="1003"/>
      <c r="F71" s="1003"/>
      <c r="G71" s="1003"/>
      <c r="H71" s="1003"/>
      <c r="I71" s="160"/>
      <c r="J71" s="161">
        <f>SUM(J55:J70)</f>
        <v>1.0000000000000002</v>
      </c>
      <c r="K71" s="141"/>
      <c r="L71" s="161"/>
      <c r="M71" s="161"/>
      <c r="N71" s="161"/>
      <c r="O71" s="161"/>
      <c r="P71" s="161"/>
      <c r="Q71" s="161"/>
      <c r="R71" s="161"/>
      <c r="S71" s="161"/>
      <c r="T71" s="161"/>
      <c r="U71" s="161"/>
      <c r="V71" s="161"/>
      <c r="W71" s="161"/>
      <c r="X71" s="149"/>
      <c r="Y71" s="149"/>
      <c r="Z71" s="403"/>
      <c r="AA71" s="403"/>
      <c r="AB71" s="403"/>
      <c r="AC71" s="403"/>
      <c r="AD71" s="403"/>
      <c r="AE71" s="403"/>
      <c r="AF71" s="472"/>
      <c r="AG71" s="476"/>
      <c r="AH71" s="476"/>
      <c r="AI71" s="476"/>
      <c r="AJ71" s="476"/>
      <c r="AK71" s="476"/>
      <c r="AL71" s="476"/>
      <c r="AM71" s="476"/>
      <c r="AN71" s="444"/>
      <c r="AO71" s="141"/>
      <c r="AP71" s="141"/>
      <c r="AQ71" s="279"/>
      <c r="AR71" s="279"/>
      <c r="AS71" s="141"/>
      <c r="AT71" s="141"/>
      <c r="AU71" s="141"/>
      <c r="AV71" s="141"/>
      <c r="AW71" s="141"/>
      <c r="AX71" s="279"/>
      <c r="AY71" s="279"/>
      <c r="AZ71" s="141"/>
      <c r="BA71" s="141"/>
      <c r="BB71" s="141"/>
      <c r="BC71" s="141"/>
      <c r="BD71" s="141"/>
      <c r="BE71" s="279"/>
      <c r="BF71" s="279"/>
      <c r="BG71" s="141"/>
      <c r="BH71" s="141"/>
      <c r="BI71" s="141"/>
      <c r="BJ71" s="141"/>
      <c r="BK71" s="141"/>
      <c r="BL71" s="279"/>
      <c r="BM71" s="279"/>
      <c r="BN71" s="141"/>
      <c r="BO71" s="141"/>
    </row>
    <row r="72" spans="1:67" s="58" customFormat="1" ht="87.75" customHeight="1" thickBot="1">
      <c r="A72" s="997">
        <v>4</v>
      </c>
      <c r="B72" s="1006" t="s">
        <v>1340</v>
      </c>
      <c r="C72" s="1006" t="s">
        <v>124</v>
      </c>
      <c r="D72" s="998" t="s">
        <v>119</v>
      </c>
      <c r="E72" s="380" t="s">
        <v>1584</v>
      </c>
      <c r="F72" s="380" t="s">
        <v>98</v>
      </c>
      <c r="G72" s="381">
        <v>1</v>
      </c>
      <c r="H72" s="380" t="s">
        <v>99</v>
      </c>
      <c r="I72" s="1007" t="s">
        <v>1044</v>
      </c>
      <c r="J72" s="396">
        <v>0.07</v>
      </c>
      <c r="K72" s="382">
        <v>41820</v>
      </c>
      <c r="L72" s="396"/>
      <c r="M72" s="396"/>
      <c r="N72" s="396"/>
      <c r="O72" s="396">
        <v>0.25</v>
      </c>
      <c r="P72" s="396">
        <v>0.25</v>
      </c>
      <c r="Q72" s="396">
        <v>0.5</v>
      </c>
      <c r="R72" s="396"/>
      <c r="S72" s="396"/>
      <c r="T72" s="396"/>
      <c r="U72" s="396"/>
      <c r="V72" s="396"/>
      <c r="W72" s="396"/>
      <c r="X72" s="392">
        <f>SUM(L72:W72)</f>
        <v>1</v>
      </c>
      <c r="Y72" s="383">
        <v>40000000</v>
      </c>
      <c r="Z72" s="386"/>
      <c r="AA72" s="386"/>
      <c r="AB72" s="386"/>
      <c r="AC72" s="386"/>
      <c r="AD72" s="386"/>
      <c r="AE72" s="415" t="s">
        <v>1585</v>
      </c>
      <c r="AF72" s="473"/>
      <c r="AG72" s="445">
        <v>0.25</v>
      </c>
      <c r="AH72" s="446">
        <v>0.8</v>
      </c>
      <c r="AI72" s="446">
        <v>0.8</v>
      </c>
      <c r="AJ72" s="468"/>
      <c r="AK72" s="468"/>
      <c r="AL72" s="452" t="s">
        <v>1928</v>
      </c>
      <c r="AM72" s="452"/>
      <c r="AN72" s="464"/>
      <c r="AO72" s="90"/>
      <c r="AP72" s="90"/>
      <c r="AQ72" s="90"/>
      <c r="AR72" s="90"/>
      <c r="AS72" s="90"/>
      <c r="AT72" s="90"/>
      <c r="AU72" s="91"/>
      <c r="AV72" s="91"/>
      <c r="AW72" s="91"/>
      <c r="AX72" s="91"/>
      <c r="AY72" s="91"/>
      <c r="AZ72" s="91"/>
      <c r="BA72" s="91"/>
      <c r="BB72" s="92"/>
      <c r="BC72" s="92"/>
      <c r="BD72" s="92"/>
      <c r="BE72" s="92"/>
      <c r="BF72" s="92"/>
      <c r="BG72" s="92"/>
      <c r="BH72" s="92"/>
      <c r="BI72" s="173"/>
      <c r="BJ72" s="173"/>
      <c r="BK72" s="173"/>
      <c r="BL72" s="173"/>
      <c r="BM72" s="173"/>
      <c r="BN72" s="173"/>
      <c r="BO72" s="173"/>
    </row>
    <row r="73" spans="1:67" s="58" customFormat="1" ht="72" customHeight="1" thickBot="1">
      <c r="A73" s="997"/>
      <c r="B73" s="1006"/>
      <c r="C73" s="1006"/>
      <c r="D73" s="998"/>
      <c r="E73" s="380" t="s">
        <v>1477</v>
      </c>
      <c r="F73" s="380" t="s">
        <v>100</v>
      </c>
      <c r="G73" s="401" t="s">
        <v>1482</v>
      </c>
      <c r="H73" s="380" t="s">
        <v>1483</v>
      </c>
      <c r="I73" s="1007"/>
      <c r="J73" s="396">
        <v>0.03</v>
      </c>
      <c r="K73" s="382">
        <v>42004</v>
      </c>
      <c r="L73" s="380"/>
      <c r="M73" s="380"/>
      <c r="N73" s="380"/>
      <c r="O73" s="380"/>
      <c r="P73" s="380"/>
      <c r="Q73" s="380"/>
      <c r="R73" s="380"/>
      <c r="S73" s="380"/>
      <c r="T73" s="380"/>
      <c r="U73" s="380"/>
      <c r="V73" s="380"/>
      <c r="W73" s="396">
        <v>1</v>
      </c>
      <c r="X73" s="392">
        <f>SUM(L73:W73)</f>
        <v>1</v>
      </c>
      <c r="Y73" s="383"/>
      <c r="Z73" s="386"/>
      <c r="AA73" s="386"/>
      <c r="AB73" s="386"/>
      <c r="AC73" s="386"/>
      <c r="AD73" s="386"/>
      <c r="AE73" s="415" t="s">
        <v>1514</v>
      </c>
      <c r="AF73" s="473" t="s">
        <v>1586</v>
      </c>
      <c r="AG73" s="445">
        <v>0</v>
      </c>
      <c r="AH73" s="446">
        <v>0.599320882852292</v>
      </c>
      <c r="AI73" s="446">
        <v>0.599320882852292</v>
      </c>
      <c r="AJ73" s="468"/>
      <c r="AK73" s="468"/>
      <c r="AL73" s="452" t="s">
        <v>1929</v>
      </c>
      <c r="AM73" s="452" t="s">
        <v>1930</v>
      </c>
      <c r="AN73" s="464"/>
      <c r="AO73" s="90"/>
      <c r="AP73" s="90"/>
      <c r="AQ73" s="90"/>
      <c r="AR73" s="90"/>
      <c r="AS73" s="90"/>
      <c r="AT73" s="90"/>
      <c r="AU73" s="91"/>
      <c r="AV73" s="91"/>
      <c r="AW73" s="91"/>
      <c r="AX73" s="91"/>
      <c r="AY73" s="91"/>
      <c r="AZ73" s="91"/>
      <c r="BA73" s="91"/>
      <c r="BB73" s="92"/>
      <c r="BC73" s="92"/>
      <c r="BD73" s="92"/>
      <c r="BE73" s="92"/>
      <c r="BF73" s="92"/>
      <c r="BG73" s="92"/>
      <c r="BH73" s="92"/>
      <c r="BI73" s="173"/>
      <c r="BJ73" s="173"/>
      <c r="BK73" s="173"/>
      <c r="BL73" s="173"/>
      <c r="BM73" s="173"/>
      <c r="BN73" s="173"/>
      <c r="BO73" s="173"/>
    </row>
    <row r="74" spans="1:67" s="58" customFormat="1" ht="93.75" customHeight="1" thickBot="1">
      <c r="A74" s="997"/>
      <c r="B74" s="1006"/>
      <c r="C74" s="1006"/>
      <c r="D74" s="998" t="s">
        <v>1587</v>
      </c>
      <c r="E74" s="380" t="s">
        <v>60</v>
      </c>
      <c r="F74" s="380" t="s">
        <v>102</v>
      </c>
      <c r="G74" s="381">
        <v>1</v>
      </c>
      <c r="H74" s="380" t="s">
        <v>101</v>
      </c>
      <c r="I74" s="1007" t="s">
        <v>1044</v>
      </c>
      <c r="J74" s="396">
        <v>0.03</v>
      </c>
      <c r="K74" s="382">
        <v>41759</v>
      </c>
      <c r="L74" s="396"/>
      <c r="M74" s="396"/>
      <c r="N74" s="396"/>
      <c r="O74" s="396">
        <v>1</v>
      </c>
      <c r="P74" s="396"/>
      <c r="Q74" s="396"/>
      <c r="R74" s="396"/>
      <c r="S74" s="396"/>
      <c r="T74" s="396"/>
      <c r="U74" s="396"/>
      <c r="V74" s="396"/>
      <c r="W74" s="396"/>
      <c r="X74" s="392">
        <f>SUM(L74:W74)</f>
        <v>1</v>
      </c>
      <c r="Y74" s="383">
        <v>0</v>
      </c>
      <c r="Z74" s="386"/>
      <c r="AA74" s="386"/>
      <c r="AB74" s="386"/>
      <c r="AC74" s="386"/>
      <c r="AD74" s="386"/>
      <c r="AE74" s="415" t="s">
        <v>1515</v>
      </c>
      <c r="AF74" s="473" t="s">
        <v>1588</v>
      </c>
      <c r="AG74" s="445">
        <v>1</v>
      </c>
      <c r="AH74" s="446">
        <v>0.8999999999999999</v>
      </c>
      <c r="AI74" s="446">
        <v>0.8999999999999999</v>
      </c>
      <c r="AJ74" s="468"/>
      <c r="AK74" s="468"/>
      <c r="AL74" s="452" t="s">
        <v>1931</v>
      </c>
      <c r="AM74" s="452"/>
      <c r="AN74" s="464"/>
      <c r="AO74" s="90"/>
      <c r="AP74" s="90"/>
      <c r="AQ74" s="90"/>
      <c r="AR74" s="90"/>
      <c r="AS74" s="90"/>
      <c r="AT74" s="90"/>
      <c r="AU74" s="91"/>
      <c r="AV74" s="91"/>
      <c r="AW74" s="91"/>
      <c r="AX74" s="91"/>
      <c r="AY74" s="91"/>
      <c r="AZ74" s="91"/>
      <c r="BA74" s="91"/>
      <c r="BB74" s="92"/>
      <c r="BC74" s="92"/>
      <c r="BD74" s="92"/>
      <c r="BE74" s="92"/>
      <c r="BF74" s="92"/>
      <c r="BG74" s="92"/>
      <c r="BH74" s="92"/>
      <c r="BI74" s="173"/>
      <c r="BJ74" s="173"/>
      <c r="BK74" s="173"/>
      <c r="BL74" s="173"/>
      <c r="BM74" s="173"/>
      <c r="BN74" s="173"/>
      <c r="BO74" s="173"/>
    </row>
    <row r="75" spans="1:67" s="58" customFormat="1" ht="53.25" customHeight="1" thickBot="1">
      <c r="A75" s="997"/>
      <c r="B75" s="1006"/>
      <c r="C75" s="1006"/>
      <c r="D75" s="998"/>
      <c r="E75" s="376" t="s">
        <v>38</v>
      </c>
      <c r="F75" s="380" t="s">
        <v>1484</v>
      </c>
      <c r="G75" s="381">
        <v>10</v>
      </c>
      <c r="H75" s="380" t="s">
        <v>1485</v>
      </c>
      <c r="I75" s="1007"/>
      <c r="J75" s="396">
        <v>0.05</v>
      </c>
      <c r="K75" s="382">
        <v>42004</v>
      </c>
      <c r="L75" s="380"/>
      <c r="M75" s="380"/>
      <c r="N75" s="380">
        <v>1</v>
      </c>
      <c r="O75" s="380">
        <v>1</v>
      </c>
      <c r="P75" s="380">
        <v>1</v>
      </c>
      <c r="Q75" s="380">
        <v>1</v>
      </c>
      <c r="R75" s="380">
        <v>1</v>
      </c>
      <c r="S75" s="380">
        <v>1</v>
      </c>
      <c r="T75" s="380">
        <v>1</v>
      </c>
      <c r="U75" s="380">
        <v>1</v>
      </c>
      <c r="V75" s="380">
        <v>1</v>
      </c>
      <c r="W75" s="380">
        <v>1</v>
      </c>
      <c r="X75" s="385">
        <f>SUM(L75:W75)</f>
        <v>10</v>
      </c>
      <c r="Y75" s="383">
        <v>40000000</v>
      </c>
      <c r="Z75" s="386"/>
      <c r="AA75" s="386"/>
      <c r="AB75" s="386"/>
      <c r="AC75" s="386"/>
      <c r="AD75" s="386"/>
      <c r="AE75" s="415" t="s">
        <v>1589</v>
      </c>
      <c r="AF75" s="473"/>
      <c r="AG75" s="448">
        <v>2</v>
      </c>
      <c r="AH75" s="449">
        <v>5</v>
      </c>
      <c r="AI75" s="446">
        <v>0.5</v>
      </c>
      <c r="AJ75" s="468"/>
      <c r="AK75" s="468"/>
      <c r="AL75" s="452" t="s">
        <v>1932</v>
      </c>
      <c r="AM75" s="452"/>
      <c r="AN75" s="464"/>
      <c r="AO75" s="90"/>
      <c r="AP75" s="90"/>
      <c r="AQ75" s="90"/>
      <c r="AR75" s="90"/>
      <c r="AS75" s="90"/>
      <c r="AT75" s="90"/>
      <c r="AU75" s="91"/>
      <c r="AV75" s="91"/>
      <c r="AW75" s="91"/>
      <c r="AX75" s="91"/>
      <c r="AY75" s="91"/>
      <c r="AZ75" s="91"/>
      <c r="BA75" s="91"/>
      <c r="BB75" s="92"/>
      <c r="BC75" s="92"/>
      <c r="BD75" s="92"/>
      <c r="BE75" s="92"/>
      <c r="BF75" s="92"/>
      <c r="BG75" s="92"/>
      <c r="BH75" s="92"/>
      <c r="BI75" s="173"/>
      <c r="BJ75" s="173"/>
      <c r="BK75" s="173"/>
      <c r="BL75" s="173"/>
      <c r="BM75" s="173"/>
      <c r="BN75" s="173"/>
      <c r="BO75" s="173"/>
    </row>
    <row r="76" spans="1:67" s="58" customFormat="1" ht="60.75" customHeight="1" thickBot="1">
      <c r="A76" s="997"/>
      <c r="B76" s="1006"/>
      <c r="C76" s="1006"/>
      <c r="D76" s="167" t="s">
        <v>120</v>
      </c>
      <c r="E76" s="376" t="s">
        <v>61</v>
      </c>
      <c r="F76" s="380" t="s">
        <v>93</v>
      </c>
      <c r="G76" s="381" t="s">
        <v>157</v>
      </c>
      <c r="H76" s="380" t="s">
        <v>1045</v>
      </c>
      <c r="I76" s="380" t="s">
        <v>1046</v>
      </c>
      <c r="J76" s="396">
        <v>0.03</v>
      </c>
      <c r="K76" s="382">
        <v>42004</v>
      </c>
      <c r="L76" s="380"/>
      <c r="M76" s="380"/>
      <c r="N76" s="380"/>
      <c r="O76" s="380"/>
      <c r="P76" s="380"/>
      <c r="Q76" s="380"/>
      <c r="R76" s="380"/>
      <c r="S76" s="380"/>
      <c r="T76" s="380"/>
      <c r="U76" s="380"/>
      <c r="V76" s="380"/>
      <c r="W76" s="380"/>
      <c r="X76" s="392">
        <v>1</v>
      </c>
      <c r="Y76" s="383">
        <v>0</v>
      </c>
      <c r="Z76" s="386"/>
      <c r="AA76" s="386"/>
      <c r="AB76" s="386"/>
      <c r="AC76" s="386"/>
      <c r="AD76" s="386"/>
      <c r="AE76" s="415" t="s">
        <v>1590</v>
      </c>
      <c r="AF76" s="473"/>
      <c r="AG76" s="445">
        <v>0</v>
      </c>
      <c r="AH76" s="446">
        <v>0.5113636363636364</v>
      </c>
      <c r="AI76" s="446">
        <v>0.5113636363636364</v>
      </c>
      <c r="AJ76" s="468"/>
      <c r="AK76" s="468"/>
      <c r="AL76" s="452" t="s">
        <v>1933</v>
      </c>
      <c r="AM76" s="452"/>
      <c r="AN76" s="464"/>
      <c r="AO76" s="90"/>
      <c r="AP76" s="90"/>
      <c r="AQ76" s="90"/>
      <c r="AR76" s="90"/>
      <c r="AS76" s="90"/>
      <c r="AT76" s="90"/>
      <c r="AU76" s="91"/>
      <c r="AV76" s="91"/>
      <c r="AW76" s="91"/>
      <c r="AX76" s="91"/>
      <c r="AY76" s="91"/>
      <c r="AZ76" s="91"/>
      <c r="BA76" s="91"/>
      <c r="BB76" s="92"/>
      <c r="BC76" s="92"/>
      <c r="BD76" s="92"/>
      <c r="BE76" s="92"/>
      <c r="BF76" s="92"/>
      <c r="BG76" s="92"/>
      <c r="BH76" s="92"/>
      <c r="BI76" s="173"/>
      <c r="BJ76" s="173"/>
      <c r="BK76" s="173"/>
      <c r="BL76" s="173"/>
      <c r="BM76" s="173"/>
      <c r="BN76" s="173"/>
      <c r="BO76" s="173"/>
    </row>
    <row r="77" spans="1:67" s="58" customFormat="1" ht="52.5" customHeight="1" thickBot="1">
      <c r="A77" s="997"/>
      <c r="B77" s="1006"/>
      <c r="C77" s="1006"/>
      <c r="D77" s="997" t="s">
        <v>121</v>
      </c>
      <c r="E77" s="376" t="s">
        <v>39</v>
      </c>
      <c r="F77" s="376" t="s">
        <v>40</v>
      </c>
      <c r="G77" s="377">
        <v>1</v>
      </c>
      <c r="H77" s="380" t="s">
        <v>103</v>
      </c>
      <c r="I77" s="1007" t="s">
        <v>1047</v>
      </c>
      <c r="J77" s="396">
        <v>0.08</v>
      </c>
      <c r="K77" s="382">
        <v>41943</v>
      </c>
      <c r="L77" s="380"/>
      <c r="M77" s="380"/>
      <c r="N77" s="380"/>
      <c r="O77" s="380"/>
      <c r="P77" s="380"/>
      <c r="Q77" s="380"/>
      <c r="R77" s="380"/>
      <c r="S77" s="380"/>
      <c r="T77" s="380"/>
      <c r="U77" s="396">
        <v>1</v>
      </c>
      <c r="V77" s="396"/>
      <c r="W77" s="396"/>
      <c r="X77" s="392">
        <f>SUM(L77:W77)</f>
        <v>1</v>
      </c>
      <c r="Y77" s="383">
        <v>250000000</v>
      </c>
      <c r="Z77" s="386"/>
      <c r="AA77" s="386"/>
      <c r="AB77" s="386"/>
      <c r="AC77" s="386"/>
      <c r="AD77" s="386"/>
      <c r="AE77" s="415" t="s">
        <v>1516</v>
      </c>
      <c r="AF77" s="473"/>
      <c r="AG77" s="445"/>
      <c r="AH77" s="446"/>
      <c r="AI77" s="446"/>
      <c r="AJ77" s="468"/>
      <c r="AK77" s="468"/>
      <c r="AL77" s="452" t="s">
        <v>1934</v>
      </c>
      <c r="AM77" s="452"/>
      <c r="AN77" s="464"/>
      <c r="AO77" s="90"/>
      <c r="AP77" s="90"/>
      <c r="AQ77" s="90"/>
      <c r="AR77" s="90"/>
      <c r="AS77" s="90"/>
      <c r="AT77" s="90"/>
      <c r="AU77" s="91"/>
      <c r="AV77" s="91"/>
      <c r="AW77" s="91"/>
      <c r="AX77" s="91"/>
      <c r="AY77" s="91"/>
      <c r="AZ77" s="91"/>
      <c r="BA77" s="91"/>
      <c r="BB77" s="92"/>
      <c r="BC77" s="92"/>
      <c r="BD77" s="92"/>
      <c r="BE77" s="92"/>
      <c r="BF77" s="92"/>
      <c r="BG77" s="92"/>
      <c r="BH77" s="92"/>
      <c r="BI77" s="173"/>
      <c r="BJ77" s="173"/>
      <c r="BK77" s="173"/>
      <c r="BL77" s="173"/>
      <c r="BM77" s="173"/>
      <c r="BN77" s="173"/>
      <c r="BO77" s="173"/>
    </row>
    <row r="78" spans="1:67" s="58" customFormat="1" ht="55.5" customHeight="1" thickBot="1">
      <c r="A78" s="997"/>
      <c r="B78" s="1006"/>
      <c r="C78" s="1006"/>
      <c r="D78" s="997"/>
      <c r="E78" s="376" t="s">
        <v>1048</v>
      </c>
      <c r="F78" s="376" t="s">
        <v>70</v>
      </c>
      <c r="G78" s="377">
        <v>1</v>
      </c>
      <c r="H78" s="380" t="s">
        <v>1049</v>
      </c>
      <c r="I78" s="1007"/>
      <c r="J78" s="396">
        <v>0.08</v>
      </c>
      <c r="K78" s="382">
        <v>42004</v>
      </c>
      <c r="L78" s="380"/>
      <c r="M78" s="380"/>
      <c r="N78" s="380"/>
      <c r="O78" s="380"/>
      <c r="P78" s="380"/>
      <c r="Q78" s="380"/>
      <c r="R78" s="380"/>
      <c r="S78" s="380"/>
      <c r="T78" s="380"/>
      <c r="U78" s="380"/>
      <c r="V78" s="380"/>
      <c r="W78" s="396">
        <v>1</v>
      </c>
      <c r="X78" s="392">
        <v>1</v>
      </c>
      <c r="Y78" s="383">
        <v>300000000</v>
      </c>
      <c r="Z78" s="386"/>
      <c r="AA78" s="386"/>
      <c r="AB78" s="386"/>
      <c r="AC78" s="386"/>
      <c r="AD78" s="386"/>
      <c r="AE78" s="415" t="s">
        <v>1516</v>
      </c>
      <c r="AF78" s="473"/>
      <c r="AG78" s="445"/>
      <c r="AH78" s="446"/>
      <c r="AI78" s="446"/>
      <c r="AJ78" s="468"/>
      <c r="AK78" s="468"/>
      <c r="AL78" s="452" t="s">
        <v>1935</v>
      </c>
      <c r="AM78" s="452"/>
      <c r="AN78" s="464"/>
      <c r="AO78" s="90"/>
      <c r="AP78" s="90"/>
      <c r="AQ78" s="90"/>
      <c r="AR78" s="90"/>
      <c r="AS78" s="90"/>
      <c r="AT78" s="90"/>
      <c r="AU78" s="91"/>
      <c r="AV78" s="91"/>
      <c r="AW78" s="91"/>
      <c r="AX78" s="91"/>
      <c r="AY78" s="91"/>
      <c r="AZ78" s="91"/>
      <c r="BA78" s="91"/>
      <c r="BB78" s="92"/>
      <c r="BC78" s="92"/>
      <c r="BD78" s="92"/>
      <c r="BE78" s="92"/>
      <c r="BF78" s="92"/>
      <c r="BG78" s="92"/>
      <c r="BH78" s="92"/>
      <c r="BI78" s="173"/>
      <c r="BJ78" s="173"/>
      <c r="BK78" s="173"/>
      <c r="BL78" s="173"/>
      <c r="BM78" s="173"/>
      <c r="BN78" s="173"/>
      <c r="BO78" s="173"/>
    </row>
    <row r="79" spans="1:67" s="58" customFormat="1" ht="47.25" customHeight="1" thickBot="1">
      <c r="A79" s="997"/>
      <c r="B79" s="1006"/>
      <c r="C79" s="1006"/>
      <c r="D79" s="998" t="s">
        <v>122</v>
      </c>
      <c r="E79" s="376" t="s">
        <v>1050</v>
      </c>
      <c r="F79" s="376" t="s">
        <v>36</v>
      </c>
      <c r="G79" s="377">
        <v>1</v>
      </c>
      <c r="H79" s="376" t="s">
        <v>111</v>
      </c>
      <c r="I79" s="1007" t="s">
        <v>1051</v>
      </c>
      <c r="J79" s="396">
        <v>0.05</v>
      </c>
      <c r="K79" s="382">
        <v>41729</v>
      </c>
      <c r="L79" s="380"/>
      <c r="M79" s="380"/>
      <c r="N79" s="380">
        <v>1</v>
      </c>
      <c r="O79" s="380"/>
      <c r="P79" s="380"/>
      <c r="Q79" s="380"/>
      <c r="R79" s="380"/>
      <c r="S79" s="380"/>
      <c r="T79" s="380"/>
      <c r="U79" s="380"/>
      <c r="V79" s="380"/>
      <c r="W79" s="380"/>
      <c r="X79" s="377">
        <f>SUM(L79:W79)</f>
        <v>1</v>
      </c>
      <c r="Y79" s="167"/>
      <c r="Z79" s="386"/>
      <c r="AA79" s="386"/>
      <c r="AB79" s="386"/>
      <c r="AC79" s="386"/>
      <c r="AD79" s="386"/>
      <c r="AE79" s="415" t="s">
        <v>1591</v>
      </c>
      <c r="AF79" s="473"/>
      <c r="AG79" s="448">
        <v>1</v>
      </c>
      <c r="AH79" s="449">
        <v>1</v>
      </c>
      <c r="AI79" s="446">
        <v>1</v>
      </c>
      <c r="AJ79" s="468"/>
      <c r="AK79" s="468"/>
      <c r="AL79" s="452" t="s">
        <v>1936</v>
      </c>
      <c r="AM79" s="452"/>
      <c r="AN79" s="464"/>
      <c r="AO79" s="90"/>
      <c r="AP79" s="90"/>
      <c r="AQ79" s="90"/>
      <c r="AR79" s="90"/>
      <c r="AS79" s="90"/>
      <c r="AT79" s="90"/>
      <c r="AU79" s="91"/>
      <c r="AV79" s="91"/>
      <c r="AW79" s="91"/>
      <c r="AX79" s="91"/>
      <c r="AY79" s="91"/>
      <c r="AZ79" s="91"/>
      <c r="BA79" s="91"/>
      <c r="BB79" s="92"/>
      <c r="BC79" s="92"/>
      <c r="BD79" s="92"/>
      <c r="BE79" s="92"/>
      <c r="BF79" s="92"/>
      <c r="BG79" s="92"/>
      <c r="BH79" s="92"/>
      <c r="BI79" s="173"/>
      <c r="BJ79" s="173"/>
      <c r="BK79" s="173"/>
      <c r="BL79" s="173"/>
      <c r="BM79" s="173"/>
      <c r="BN79" s="173"/>
      <c r="BO79" s="173"/>
    </row>
    <row r="80" spans="1:67" s="58" customFormat="1" ht="45" customHeight="1" thickBot="1">
      <c r="A80" s="997"/>
      <c r="B80" s="1006"/>
      <c r="C80" s="1006"/>
      <c r="D80" s="998"/>
      <c r="E80" s="376" t="s">
        <v>1592</v>
      </c>
      <c r="F80" s="376" t="s">
        <v>41</v>
      </c>
      <c r="G80" s="377">
        <v>1</v>
      </c>
      <c r="H80" s="380" t="s">
        <v>107</v>
      </c>
      <c r="I80" s="1007"/>
      <c r="J80" s="396">
        <v>0.05</v>
      </c>
      <c r="K80" s="382">
        <v>42004</v>
      </c>
      <c r="L80" s="380"/>
      <c r="M80" s="396">
        <v>0.09</v>
      </c>
      <c r="N80" s="396">
        <v>0.09</v>
      </c>
      <c r="O80" s="396">
        <v>0.09</v>
      </c>
      <c r="P80" s="396">
        <v>0.09</v>
      </c>
      <c r="Q80" s="396">
        <v>0.09</v>
      </c>
      <c r="R80" s="396">
        <v>0.09</v>
      </c>
      <c r="S80" s="396">
        <v>0.09</v>
      </c>
      <c r="T80" s="396">
        <v>0.09</v>
      </c>
      <c r="U80" s="396">
        <v>0.09</v>
      </c>
      <c r="V80" s="396">
        <v>0.09</v>
      </c>
      <c r="W80" s="396">
        <v>0.1</v>
      </c>
      <c r="X80" s="392">
        <v>1</v>
      </c>
      <c r="Y80" s="167"/>
      <c r="Z80" s="386">
        <v>0.09</v>
      </c>
      <c r="AA80" s="386">
        <v>0</v>
      </c>
      <c r="AB80" s="386">
        <f>+Z80/R80</f>
        <v>1</v>
      </c>
      <c r="AC80" s="386"/>
      <c r="AD80" s="386"/>
      <c r="AE80" s="415"/>
      <c r="AF80" s="473"/>
      <c r="AG80" s="445">
        <v>0.27</v>
      </c>
      <c r="AH80" s="446">
        <v>0.1</v>
      </c>
      <c r="AI80" s="446">
        <v>0.1</v>
      </c>
      <c r="AJ80" s="468"/>
      <c r="AK80" s="468"/>
      <c r="AL80" s="452" t="s">
        <v>1937</v>
      </c>
      <c r="AM80" s="452"/>
      <c r="AN80" s="464"/>
      <c r="AO80" s="90"/>
      <c r="AP80" s="90"/>
      <c r="AQ80" s="90"/>
      <c r="AR80" s="90"/>
      <c r="AS80" s="90"/>
      <c r="AT80" s="90"/>
      <c r="AU80" s="91"/>
      <c r="AV80" s="91"/>
      <c r="AW80" s="91"/>
      <c r="AX80" s="91"/>
      <c r="AY80" s="91"/>
      <c r="AZ80" s="91"/>
      <c r="BA80" s="91"/>
      <c r="BB80" s="92"/>
      <c r="BC80" s="92"/>
      <c r="BD80" s="92"/>
      <c r="BE80" s="92"/>
      <c r="BF80" s="92"/>
      <c r="BG80" s="92"/>
      <c r="BH80" s="92"/>
      <c r="BI80" s="173"/>
      <c r="BJ80" s="173"/>
      <c r="BK80" s="173"/>
      <c r="BL80" s="173"/>
      <c r="BM80" s="173"/>
      <c r="BN80" s="173"/>
      <c r="BO80" s="173"/>
    </row>
    <row r="81" spans="1:67" s="58" customFormat="1" ht="45" customHeight="1" thickBot="1">
      <c r="A81" s="997"/>
      <c r="B81" s="1006"/>
      <c r="C81" s="1006"/>
      <c r="D81" s="997" t="s">
        <v>147</v>
      </c>
      <c r="E81" s="376" t="s">
        <v>108</v>
      </c>
      <c r="F81" s="376" t="s">
        <v>1486</v>
      </c>
      <c r="G81" s="377">
        <v>1</v>
      </c>
      <c r="H81" s="380" t="s">
        <v>1487</v>
      </c>
      <c r="I81" s="1008" t="s">
        <v>109</v>
      </c>
      <c r="J81" s="396">
        <v>0.03</v>
      </c>
      <c r="K81" s="382">
        <v>41820</v>
      </c>
      <c r="L81" s="380"/>
      <c r="M81" s="380"/>
      <c r="N81" s="380"/>
      <c r="O81" s="380"/>
      <c r="P81" s="380"/>
      <c r="Q81" s="380">
        <v>1</v>
      </c>
      <c r="R81" s="380"/>
      <c r="S81" s="380"/>
      <c r="T81" s="380"/>
      <c r="U81" s="380"/>
      <c r="V81" s="380"/>
      <c r="W81" s="380"/>
      <c r="X81" s="377">
        <f aca="true" t="shared" si="2" ref="X81:X90">SUM(L81:W81)</f>
        <v>1</v>
      </c>
      <c r="Y81" s="383">
        <v>0</v>
      </c>
      <c r="Z81" s="386">
        <f>SUM(X81:Y81)</f>
        <v>1</v>
      </c>
      <c r="AA81" s="386">
        <f>+(Y81+X81)/(Z81)</f>
        <v>1</v>
      </c>
      <c r="AB81" s="386" t="e">
        <f>+Z81/R81</f>
        <v>#DIV/0!</v>
      </c>
      <c r="AC81" s="386"/>
      <c r="AD81" s="386"/>
      <c r="AE81" s="415" t="s">
        <v>1593</v>
      </c>
      <c r="AF81" s="473" t="s">
        <v>1594</v>
      </c>
      <c r="AG81" s="448">
        <v>0</v>
      </c>
      <c r="AH81" s="449">
        <v>0.38000000000000006</v>
      </c>
      <c r="AI81" s="446">
        <v>0.38000000000000006</v>
      </c>
      <c r="AJ81" s="468"/>
      <c r="AK81" s="468"/>
      <c r="AL81" s="452" t="s">
        <v>1938</v>
      </c>
      <c r="AM81" s="452" t="s">
        <v>1939</v>
      </c>
      <c r="AN81" s="464"/>
      <c r="AO81" s="90"/>
      <c r="AP81" s="90"/>
      <c r="AQ81" s="90"/>
      <c r="AR81" s="90"/>
      <c r="AS81" s="90"/>
      <c r="AT81" s="90"/>
      <c r="AU81" s="91"/>
      <c r="AV81" s="91"/>
      <c r="AW81" s="91"/>
      <c r="AX81" s="91"/>
      <c r="AY81" s="91"/>
      <c r="AZ81" s="91"/>
      <c r="BA81" s="91"/>
      <c r="BB81" s="92"/>
      <c r="BC81" s="92"/>
      <c r="BD81" s="92"/>
      <c r="BE81" s="92"/>
      <c r="BF81" s="92"/>
      <c r="BG81" s="92"/>
      <c r="BH81" s="92"/>
      <c r="BI81" s="173"/>
      <c r="BJ81" s="173"/>
      <c r="BK81" s="173"/>
      <c r="BL81" s="173"/>
      <c r="BM81" s="173"/>
      <c r="BN81" s="173"/>
      <c r="BO81" s="173"/>
    </row>
    <row r="82" spans="1:67" s="58" customFormat="1" ht="32.25" customHeight="1" thickBot="1">
      <c r="A82" s="997"/>
      <c r="B82" s="1006"/>
      <c r="C82" s="1006"/>
      <c r="D82" s="997"/>
      <c r="E82" s="376" t="s">
        <v>1478</v>
      </c>
      <c r="F82" s="376" t="s">
        <v>1488</v>
      </c>
      <c r="G82" s="377" t="s">
        <v>385</v>
      </c>
      <c r="H82" s="376" t="s">
        <v>1489</v>
      </c>
      <c r="I82" s="1008"/>
      <c r="J82" s="396">
        <v>0.03</v>
      </c>
      <c r="K82" s="382">
        <v>41820</v>
      </c>
      <c r="L82" s="380"/>
      <c r="M82" s="380"/>
      <c r="N82" s="380"/>
      <c r="O82" s="380"/>
      <c r="P82" s="380"/>
      <c r="Q82" s="380"/>
      <c r="R82" s="380"/>
      <c r="S82" s="380"/>
      <c r="T82" s="380"/>
      <c r="U82" s="380"/>
      <c r="V82" s="380"/>
      <c r="W82" s="380"/>
      <c r="X82" s="392">
        <v>1</v>
      </c>
      <c r="Y82" s="383">
        <v>0</v>
      </c>
      <c r="Z82" s="386">
        <f>SUM(X82:Y82)</f>
        <v>1</v>
      </c>
      <c r="AA82" s="386">
        <f>+(X82)/(Z82)</f>
        <v>1</v>
      </c>
      <c r="AB82" s="386" t="e">
        <f>+Z82/R82</f>
        <v>#DIV/0!</v>
      </c>
      <c r="AC82" s="386"/>
      <c r="AD82" s="386"/>
      <c r="AE82" s="415" t="s">
        <v>1595</v>
      </c>
      <c r="AF82" s="473" t="s">
        <v>1596</v>
      </c>
      <c r="AG82" s="445">
        <v>0</v>
      </c>
      <c r="AH82" s="446">
        <v>1</v>
      </c>
      <c r="AI82" s="446">
        <v>1</v>
      </c>
      <c r="AJ82" s="468"/>
      <c r="AK82" s="468"/>
      <c r="AL82" s="452" t="s">
        <v>1940</v>
      </c>
      <c r="AM82" s="452" t="s">
        <v>1941</v>
      </c>
      <c r="AN82" s="464"/>
      <c r="AO82" s="90"/>
      <c r="AP82" s="90"/>
      <c r="AQ82" s="90"/>
      <c r="AR82" s="90"/>
      <c r="AS82" s="90"/>
      <c r="AT82" s="90"/>
      <c r="AU82" s="91"/>
      <c r="AV82" s="91"/>
      <c r="AW82" s="91"/>
      <c r="AX82" s="91"/>
      <c r="AY82" s="91"/>
      <c r="AZ82" s="91"/>
      <c r="BA82" s="91"/>
      <c r="BB82" s="92"/>
      <c r="BC82" s="92"/>
      <c r="BD82" s="92"/>
      <c r="BE82" s="92"/>
      <c r="BF82" s="92"/>
      <c r="BG82" s="92"/>
      <c r="BH82" s="92"/>
      <c r="BI82" s="173"/>
      <c r="BJ82" s="173"/>
      <c r="BK82" s="173"/>
      <c r="BL82" s="173"/>
      <c r="BM82" s="173"/>
      <c r="BN82" s="173"/>
      <c r="BO82" s="173"/>
    </row>
    <row r="83" spans="1:67" s="58" customFormat="1" ht="51.75" customHeight="1" thickBot="1">
      <c r="A83" s="997"/>
      <c r="B83" s="1006"/>
      <c r="C83" s="1006"/>
      <c r="D83" s="997"/>
      <c r="E83" s="376" t="s">
        <v>110</v>
      </c>
      <c r="F83" s="376" t="s">
        <v>36</v>
      </c>
      <c r="G83" s="377">
        <v>1</v>
      </c>
      <c r="H83" s="376" t="s">
        <v>111</v>
      </c>
      <c r="I83" s="1008"/>
      <c r="J83" s="392">
        <v>0.03</v>
      </c>
      <c r="K83" s="378">
        <v>41882</v>
      </c>
      <c r="L83" s="376"/>
      <c r="M83" s="376"/>
      <c r="N83" s="376"/>
      <c r="O83" s="376"/>
      <c r="P83" s="376"/>
      <c r="Q83" s="376"/>
      <c r="R83" s="376"/>
      <c r="S83" s="376">
        <v>1</v>
      </c>
      <c r="T83" s="376"/>
      <c r="U83" s="376"/>
      <c r="V83" s="376"/>
      <c r="W83" s="376"/>
      <c r="X83" s="377">
        <f t="shared" si="2"/>
        <v>1</v>
      </c>
      <c r="Y83" s="374">
        <v>0</v>
      </c>
      <c r="Z83" s="386">
        <f>SUM(X83:Y83)</f>
        <v>1</v>
      </c>
      <c r="AA83" s="386">
        <f>+(Y83+X83)/(Z83)</f>
        <v>1</v>
      </c>
      <c r="AB83" s="386" t="e">
        <f>+Z83/R83</f>
        <v>#DIV/0!</v>
      </c>
      <c r="AC83" s="386"/>
      <c r="AD83" s="386"/>
      <c r="AE83" s="415" t="s">
        <v>1597</v>
      </c>
      <c r="AF83" s="473" t="s">
        <v>1598</v>
      </c>
      <c r="AG83" s="448">
        <v>0</v>
      </c>
      <c r="AH83" s="449">
        <v>0.02</v>
      </c>
      <c r="AI83" s="459">
        <v>0.02</v>
      </c>
      <c r="AJ83" s="468"/>
      <c r="AK83" s="468"/>
      <c r="AL83" s="452" t="s">
        <v>1942</v>
      </c>
      <c r="AM83" s="452" t="s">
        <v>1943</v>
      </c>
      <c r="AN83" s="464"/>
      <c r="AO83" s="90"/>
      <c r="AP83" s="90"/>
      <c r="AQ83" s="90"/>
      <c r="AR83" s="90"/>
      <c r="AS83" s="90"/>
      <c r="AT83" s="90"/>
      <c r="AU83" s="91"/>
      <c r="AV83" s="91"/>
      <c r="AW83" s="91"/>
      <c r="AX83" s="91"/>
      <c r="AY83" s="91"/>
      <c r="AZ83" s="91"/>
      <c r="BA83" s="91"/>
      <c r="BB83" s="92"/>
      <c r="BC83" s="92"/>
      <c r="BD83" s="92"/>
      <c r="BE83" s="92"/>
      <c r="BF83" s="92"/>
      <c r="BG83" s="92"/>
      <c r="BH83" s="92"/>
      <c r="BI83" s="173"/>
      <c r="BJ83" s="173"/>
      <c r="BK83" s="173"/>
      <c r="BL83" s="173"/>
      <c r="BM83" s="173"/>
      <c r="BN83" s="173"/>
      <c r="BO83" s="173"/>
    </row>
    <row r="84" spans="1:67" s="58" customFormat="1" ht="30" customHeight="1" thickBot="1">
      <c r="A84" s="997"/>
      <c r="B84" s="1006"/>
      <c r="C84" s="1006" t="s">
        <v>3</v>
      </c>
      <c r="D84" s="997" t="s">
        <v>1052</v>
      </c>
      <c r="E84" s="376" t="s">
        <v>1479</v>
      </c>
      <c r="F84" s="376" t="s">
        <v>1490</v>
      </c>
      <c r="G84" s="377">
        <v>1</v>
      </c>
      <c r="H84" s="376" t="s">
        <v>1055</v>
      </c>
      <c r="I84" s="1008" t="s">
        <v>27</v>
      </c>
      <c r="J84" s="392">
        <v>0.07</v>
      </c>
      <c r="K84" s="378">
        <v>42003</v>
      </c>
      <c r="L84" s="376"/>
      <c r="M84" s="376"/>
      <c r="N84" s="376"/>
      <c r="O84" s="376"/>
      <c r="P84" s="376"/>
      <c r="Q84" s="376"/>
      <c r="R84" s="376"/>
      <c r="S84" s="376"/>
      <c r="T84" s="376"/>
      <c r="U84" s="376">
        <v>1</v>
      </c>
      <c r="V84" s="376"/>
      <c r="W84" s="376"/>
      <c r="X84" s="385">
        <f t="shared" si="2"/>
        <v>1</v>
      </c>
      <c r="Y84" s="379">
        <v>250000000</v>
      </c>
      <c r="Z84" s="386"/>
      <c r="AA84" s="386"/>
      <c r="AB84" s="386"/>
      <c r="AC84" s="386"/>
      <c r="AD84" s="386"/>
      <c r="AE84" s="415" t="s">
        <v>1599</v>
      </c>
      <c r="AF84" s="473"/>
      <c r="AG84" s="448">
        <v>0</v>
      </c>
      <c r="AH84" s="449">
        <v>0.2</v>
      </c>
      <c r="AI84" s="446">
        <v>0.2</v>
      </c>
      <c r="AJ84" s="468"/>
      <c r="AK84" s="468"/>
      <c r="AL84" s="451" t="s">
        <v>1944</v>
      </c>
      <c r="AM84" s="451" t="s">
        <v>1945</v>
      </c>
      <c r="AN84" s="464"/>
      <c r="AO84" s="90"/>
      <c r="AP84" s="90"/>
      <c r="AQ84" s="90"/>
      <c r="AR84" s="90"/>
      <c r="AS84" s="90"/>
      <c r="AT84" s="90"/>
      <c r="AU84" s="91"/>
      <c r="AV84" s="91"/>
      <c r="AW84" s="91"/>
      <c r="AX84" s="91"/>
      <c r="AY84" s="91"/>
      <c r="AZ84" s="91"/>
      <c r="BA84" s="91"/>
      <c r="BB84" s="92"/>
      <c r="BC84" s="92"/>
      <c r="BD84" s="92"/>
      <c r="BE84" s="92"/>
      <c r="BF84" s="92"/>
      <c r="BG84" s="92"/>
      <c r="BH84" s="92"/>
      <c r="BI84" s="173"/>
      <c r="BJ84" s="173"/>
      <c r="BK84" s="173"/>
      <c r="BL84" s="173"/>
      <c r="BM84" s="173"/>
      <c r="BN84" s="173"/>
      <c r="BO84" s="173"/>
    </row>
    <row r="85" spans="1:67" s="58" customFormat="1" ht="32.25" customHeight="1" thickBot="1">
      <c r="A85" s="997"/>
      <c r="B85" s="1006"/>
      <c r="C85" s="1006"/>
      <c r="D85" s="997"/>
      <c r="E85" s="376" t="s">
        <v>1480</v>
      </c>
      <c r="F85" s="376" t="s">
        <v>1054</v>
      </c>
      <c r="G85" s="377">
        <v>1</v>
      </c>
      <c r="H85" s="376" t="s">
        <v>1055</v>
      </c>
      <c r="I85" s="1008"/>
      <c r="J85" s="392">
        <v>0.07</v>
      </c>
      <c r="K85" s="378">
        <v>42003</v>
      </c>
      <c r="L85" s="376"/>
      <c r="M85" s="376"/>
      <c r="N85" s="376"/>
      <c r="O85" s="376"/>
      <c r="P85" s="376"/>
      <c r="Q85" s="376"/>
      <c r="R85" s="376"/>
      <c r="S85" s="376"/>
      <c r="T85" s="376"/>
      <c r="U85" s="376"/>
      <c r="V85" s="376"/>
      <c r="W85" s="376">
        <v>1</v>
      </c>
      <c r="X85" s="385">
        <f t="shared" si="2"/>
        <v>1</v>
      </c>
      <c r="Y85" s="391">
        <f>100000000+167500000</f>
        <v>267500000</v>
      </c>
      <c r="Z85" s="386"/>
      <c r="AA85" s="386"/>
      <c r="AB85" s="386"/>
      <c r="AC85" s="386"/>
      <c r="AD85" s="386"/>
      <c r="AE85" s="415" t="s">
        <v>1600</v>
      </c>
      <c r="AF85" s="473"/>
      <c r="AG85" s="448">
        <v>0</v>
      </c>
      <c r="AH85" s="449">
        <v>0.5</v>
      </c>
      <c r="AI85" s="446">
        <v>0.5</v>
      </c>
      <c r="AJ85" s="468"/>
      <c r="AK85" s="468"/>
      <c r="AL85" s="451" t="s">
        <v>1946</v>
      </c>
      <c r="AM85" s="451" t="s">
        <v>1947</v>
      </c>
      <c r="AN85" s="464"/>
      <c r="AO85" s="90"/>
      <c r="AP85" s="90"/>
      <c r="AQ85" s="90"/>
      <c r="AR85" s="90"/>
      <c r="AS85" s="90"/>
      <c r="AT85" s="90"/>
      <c r="AU85" s="91"/>
      <c r="AV85" s="91"/>
      <c r="AW85" s="91"/>
      <c r="AX85" s="91"/>
      <c r="AY85" s="91"/>
      <c r="AZ85" s="91"/>
      <c r="BA85" s="91"/>
      <c r="BB85" s="92"/>
      <c r="BC85" s="92"/>
      <c r="BD85" s="92"/>
      <c r="BE85" s="92"/>
      <c r="BF85" s="92"/>
      <c r="BG85" s="92"/>
      <c r="BH85" s="92"/>
      <c r="BI85" s="173"/>
      <c r="BJ85" s="173"/>
      <c r="BK85" s="173"/>
      <c r="BL85" s="173"/>
      <c r="BM85" s="173"/>
      <c r="BN85" s="173"/>
      <c r="BO85" s="173"/>
    </row>
    <row r="86" spans="1:67" s="58" customFormat="1" ht="46.5" customHeight="1" thickBot="1">
      <c r="A86" s="997"/>
      <c r="B86" s="1006"/>
      <c r="C86" s="1006"/>
      <c r="D86" s="997"/>
      <c r="E86" s="376" t="s">
        <v>1481</v>
      </c>
      <c r="F86" s="376" t="s">
        <v>1491</v>
      </c>
      <c r="G86" s="377">
        <v>1</v>
      </c>
      <c r="H86" s="376" t="s">
        <v>1492</v>
      </c>
      <c r="I86" s="1008"/>
      <c r="J86" s="392">
        <v>0.06</v>
      </c>
      <c r="K86" s="378">
        <v>42003</v>
      </c>
      <c r="L86" s="376"/>
      <c r="M86" s="376"/>
      <c r="N86" s="376"/>
      <c r="O86" s="376"/>
      <c r="P86" s="376"/>
      <c r="Q86" s="376"/>
      <c r="R86" s="376"/>
      <c r="S86" s="376"/>
      <c r="T86" s="376"/>
      <c r="U86" s="376"/>
      <c r="V86" s="376"/>
      <c r="W86" s="376">
        <v>1</v>
      </c>
      <c r="X86" s="385">
        <f t="shared" si="2"/>
        <v>1</v>
      </c>
      <c r="Y86" s="379">
        <v>50000000</v>
      </c>
      <c r="Z86" s="386"/>
      <c r="AA86" s="386"/>
      <c r="AB86" s="386"/>
      <c r="AC86" s="386"/>
      <c r="AD86" s="386"/>
      <c r="AE86" s="415" t="s">
        <v>1601</v>
      </c>
      <c r="AF86" s="473"/>
      <c r="AG86" s="448">
        <v>0</v>
      </c>
      <c r="AH86" s="449">
        <v>0.30000000000000004</v>
      </c>
      <c r="AI86" s="446">
        <v>0.30000000000000004</v>
      </c>
      <c r="AJ86" s="468"/>
      <c r="AK86" s="468"/>
      <c r="AL86" s="451"/>
      <c r="AM86" s="451"/>
      <c r="AN86" s="464"/>
      <c r="AO86" s="90"/>
      <c r="AP86" s="90"/>
      <c r="AQ86" s="90"/>
      <c r="AR86" s="90"/>
      <c r="AS86" s="90"/>
      <c r="AT86" s="90"/>
      <c r="AU86" s="91"/>
      <c r="AV86" s="91"/>
      <c r="AW86" s="91"/>
      <c r="AX86" s="91"/>
      <c r="AY86" s="91"/>
      <c r="AZ86" s="91"/>
      <c r="BA86" s="91"/>
      <c r="BB86" s="92"/>
      <c r="BC86" s="92"/>
      <c r="BD86" s="92"/>
      <c r="BE86" s="92"/>
      <c r="BF86" s="92"/>
      <c r="BG86" s="92"/>
      <c r="BH86" s="92"/>
      <c r="BI86" s="173"/>
      <c r="BJ86" s="173"/>
      <c r="BK86" s="173"/>
      <c r="BL86" s="173"/>
      <c r="BM86" s="173"/>
      <c r="BN86" s="173"/>
      <c r="BO86" s="173"/>
    </row>
    <row r="87" spans="1:67" s="58" customFormat="1" ht="54.75" customHeight="1" thickBot="1">
      <c r="A87" s="997"/>
      <c r="B87" s="1006"/>
      <c r="C87" s="1006"/>
      <c r="D87" s="997"/>
      <c r="E87" s="376" t="s">
        <v>1053</v>
      </c>
      <c r="F87" s="376" t="s">
        <v>1493</v>
      </c>
      <c r="G87" s="377">
        <v>1</v>
      </c>
      <c r="H87" s="376" t="s">
        <v>1494</v>
      </c>
      <c r="I87" s="1008"/>
      <c r="J87" s="392">
        <v>0.06</v>
      </c>
      <c r="K87" s="378">
        <v>42003</v>
      </c>
      <c r="L87" s="392"/>
      <c r="M87" s="392"/>
      <c r="N87" s="392"/>
      <c r="O87" s="392"/>
      <c r="P87" s="392"/>
      <c r="Q87" s="392"/>
      <c r="R87" s="392"/>
      <c r="S87" s="392"/>
      <c r="T87" s="392"/>
      <c r="U87" s="392"/>
      <c r="V87" s="392"/>
      <c r="W87" s="392">
        <v>1</v>
      </c>
      <c r="X87" s="392">
        <f t="shared" si="2"/>
        <v>1</v>
      </c>
      <c r="Y87" s="384" t="s">
        <v>1068</v>
      </c>
      <c r="Z87" s="386"/>
      <c r="AA87" s="386"/>
      <c r="AB87" s="386"/>
      <c r="AC87" s="386"/>
      <c r="AD87" s="386"/>
      <c r="AE87" s="415" t="s">
        <v>1517</v>
      </c>
      <c r="AF87" s="473"/>
      <c r="AG87" s="445">
        <v>0</v>
      </c>
      <c r="AH87" s="446">
        <v>0.15</v>
      </c>
      <c r="AI87" s="446">
        <v>0.15</v>
      </c>
      <c r="AJ87" s="468"/>
      <c r="AK87" s="468"/>
      <c r="AL87" s="451" t="s">
        <v>492</v>
      </c>
      <c r="AM87" s="451"/>
      <c r="AN87" s="464"/>
      <c r="AO87" s="90"/>
      <c r="AP87" s="90"/>
      <c r="AQ87" s="90"/>
      <c r="AR87" s="90"/>
      <c r="AS87" s="90"/>
      <c r="AT87" s="90"/>
      <c r="AU87" s="91"/>
      <c r="AV87" s="91"/>
      <c r="AW87" s="91"/>
      <c r="AX87" s="91"/>
      <c r="AY87" s="91"/>
      <c r="AZ87" s="91"/>
      <c r="BA87" s="91"/>
      <c r="BB87" s="92"/>
      <c r="BC87" s="92"/>
      <c r="BD87" s="92"/>
      <c r="BE87" s="92"/>
      <c r="BF87" s="92"/>
      <c r="BG87" s="92"/>
      <c r="BH87" s="92"/>
      <c r="BI87" s="173"/>
      <c r="BJ87" s="173"/>
      <c r="BK87" s="173"/>
      <c r="BL87" s="173"/>
      <c r="BM87" s="173"/>
      <c r="BN87" s="173"/>
      <c r="BO87" s="173"/>
    </row>
    <row r="88" spans="1:67" s="58" customFormat="1" ht="32.25" customHeight="1" thickBot="1">
      <c r="A88" s="997"/>
      <c r="B88" s="1006"/>
      <c r="C88" s="1006"/>
      <c r="D88" s="997"/>
      <c r="E88" s="376" t="s">
        <v>1602</v>
      </c>
      <c r="F88" s="376" t="s">
        <v>1054</v>
      </c>
      <c r="G88" s="377">
        <v>1</v>
      </c>
      <c r="H88" s="376" t="s">
        <v>1055</v>
      </c>
      <c r="I88" s="1008"/>
      <c r="J88" s="392">
        <v>0.08</v>
      </c>
      <c r="K88" s="378">
        <v>42003</v>
      </c>
      <c r="L88" s="376"/>
      <c r="M88" s="376"/>
      <c r="N88" s="376"/>
      <c r="O88" s="376"/>
      <c r="P88" s="376"/>
      <c r="Q88" s="376"/>
      <c r="R88" s="376"/>
      <c r="S88" s="376">
        <v>1</v>
      </c>
      <c r="T88" s="376"/>
      <c r="U88" s="376"/>
      <c r="V88" s="376"/>
      <c r="W88" s="376"/>
      <c r="X88" s="385">
        <f t="shared" si="2"/>
        <v>1</v>
      </c>
      <c r="Y88" s="379">
        <v>450000000</v>
      </c>
      <c r="Z88" s="386"/>
      <c r="AA88" s="386"/>
      <c r="AB88" s="386"/>
      <c r="AC88" s="386"/>
      <c r="AD88" s="386"/>
      <c r="AE88" s="415" t="s">
        <v>1603</v>
      </c>
      <c r="AF88" s="473"/>
      <c r="AG88" s="448">
        <v>0</v>
      </c>
      <c r="AH88" s="449">
        <v>0.7</v>
      </c>
      <c r="AI88" s="446">
        <v>0.7</v>
      </c>
      <c r="AJ88" s="468"/>
      <c r="AK88" s="468"/>
      <c r="AL88" s="451"/>
      <c r="AM88" s="451"/>
      <c r="AN88" s="464"/>
      <c r="AO88" s="90"/>
      <c r="AP88" s="90"/>
      <c r="AQ88" s="90"/>
      <c r="AR88" s="90"/>
      <c r="AS88" s="90"/>
      <c r="AT88" s="90"/>
      <c r="AU88" s="91"/>
      <c r="AV88" s="91"/>
      <c r="AW88" s="91"/>
      <c r="AX88" s="91"/>
      <c r="AY88" s="91"/>
      <c r="AZ88" s="91"/>
      <c r="BA88" s="91"/>
      <c r="BB88" s="92"/>
      <c r="BC88" s="92"/>
      <c r="BD88" s="92"/>
      <c r="BE88" s="92"/>
      <c r="BF88" s="92"/>
      <c r="BG88" s="92"/>
      <c r="BH88" s="92"/>
      <c r="BI88" s="173"/>
      <c r="BJ88" s="173"/>
      <c r="BK88" s="173"/>
      <c r="BL88" s="173"/>
      <c r="BM88" s="173"/>
      <c r="BN88" s="173"/>
      <c r="BO88" s="173"/>
    </row>
    <row r="89" spans="1:67" s="58" customFormat="1" ht="57.75" customHeight="1" thickBot="1">
      <c r="A89" s="997"/>
      <c r="B89" s="1006"/>
      <c r="C89" s="1006"/>
      <c r="D89" s="997"/>
      <c r="E89" s="376" t="s">
        <v>1056</v>
      </c>
      <c r="F89" s="376" t="s">
        <v>42</v>
      </c>
      <c r="G89" s="377">
        <v>1</v>
      </c>
      <c r="H89" s="376" t="s">
        <v>1495</v>
      </c>
      <c r="I89" s="1008"/>
      <c r="J89" s="392">
        <v>0.04</v>
      </c>
      <c r="K89" s="378">
        <v>42003</v>
      </c>
      <c r="L89" s="392"/>
      <c r="M89" s="392"/>
      <c r="N89" s="392"/>
      <c r="O89" s="392"/>
      <c r="P89" s="392"/>
      <c r="Q89" s="392"/>
      <c r="R89" s="392"/>
      <c r="S89" s="392">
        <v>0.2</v>
      </c>
      <c r="T89" s="392">
        <v>0.2</v>
      </c>
      <c r="U89" s="392">
        <v>0.2</v>
      </c>
      <c r="V89" s="392">
        <v>0.2</v>
      </c>
      <c r="W89" s="392">
        <v>0.2</v>
      </c>
      <c r="X89" s="392">
        <f t="shared" si="2"/>
        <v>1</v>
      </c>
      <c r="Y89" s="374">
        <v>10000000</v>
      </c>
      <c r="Z89" s="386"/>
      <c r="AA89" s="386"/>
      <c r="AB89" s="386"/>
      <c r="AC89" s="386"/>
      <c r="AD89" s="386"/>
      <c r="AE89" s="415" t="s">
        <v>1518</v>
      </c>
      <c r="AF89" s="473"/>
      <c r="AG89" s="445"/>
      <c r="AH89" s="446"/>
      <c r="AI89" s="446"/>
      <c r="AJ89" s="468"/>
      <c r="AK89" s="468"/>
      <c r="AL89" s="451"/>
      <c r="AM89" s="451" t="s">
        <v>1948</v>
      </c>
      <c r="AN89" s="464"/>
      <c r="AO89" s="90"/>
      <c r="AP89" s="90"/>
      <c r="AQ89" s="90"/>
      <c r="AR89" s="90"/>
      <c r="AS89" s="90"/>
      <c r="AT89" s="90"/>
      <c r="AU89" s="91"/>
      <c r="AV89" s="91"/>
      <c r="AW89" s="91"/>
      <c r="AX89" s="91"/>
      <c r="AY89" s="91"/>
      <c r="AZ89" s="91"/>
      <c r="BA89" s="91"/>
      <c r="BB89" s="92"/>
      <c r="BC89" s="92"/>
      <c r="BD89" s="92"/>
      <c r="BE89" s="92"/>
      <c r="BF89" s="92"/>
      <c r="BG89" s="92"/>
      <c r="BH89" s="92"/>
      <c r="BI89" s="173"/>
      <c r="BJ89" s="173"/>
      <c r="BK89" s="173"/>
      <c r="BL89" s="173"/>
      <c r="BM89" s="173"/>
      <c r="BN89" s="173"/>
      <c r="BO89" s="173"/>
    </row>
    <row r="90" spans="1:67" s="373" customFormat="1" ht="57.75" customHeight="1" thickBot="1">
      <c r="A90" s="364"/>
      <c r="B90" s="365"/>
      <c r="C90" s="365"/>
      <c r="D90" s="364"/>
      <c r="E90" s="376" t="s">
        <v>62</v>
      </c>
      <c r="F90" s="376" t="s">
        <v>105</v>
      </c>
      <c r="G90" s="377">
        <v>1</v>
      </c>
      <c r="H90" s="376" t="s">
        <v>106</v>
      </c>
      <c r="I90" s="1008"/>
      <c r="J90" s="392">
        <v>0.06</v>
      </c>
      <c r="K90" s="378">
        <v>42003</v>
      </c>
      <c r="L90" s="376"/>
      <c r="M90" s="392"/>
      <c r="N90" s="392">
        <v>0.1</v>
      </c>
      <c r="O90" s="392">
        <v>0.1</v>
      </c>
      <c r="P90" s="392">
        <v>0.1</v>
      </c>
      <c r="Q90" s="392">
        <v>0.1</v>
      </c>
      <c r="R90" s="392">
        <v>0.1</v>
      </c>
      <c r="S90" s="392">
        <v>0.1</v>
      </c>
      <c r="T90" s="392">
        <v>0.1</v>
      </c>
      <c r="U90" s="392">
        <v>0.1</v>
      </c>
      <c r="V90" s="392">
        <v>0.1</v>
      </c>
      <c r="W90" s="392">
        <v>0.1</v>
      </c>
      <c r="X90" s="392">
        <f t="shared" si="2"/>
        <v>0.9999999999999999</v>
      </c>
      <c r="Y90" s="374">
        <v>160000000</v>
      </c>
      <c r="Z90" s="386"/>
      <c r="AA90" s="386"/>
      <c r="AB90" s="386"/>
      <c r="AC90" s="386"/>
      <c r="AD90" s="386"/>
      <c r="AE90" s="415" t="s">
        <v>1604</v>
      </c>
      <c r="AF90" s="473"/>
      <c r="AG90" s="445">
        <v>0.2</v>
      </c>
      <c r="AH90" s="446">
        <v>0.2</v>
      </c>
      <c r="AI90" s="446">
        <v>0.20000000000000004</v>
      </c>
      <c r="AJ90" s="468"/>
      <c r="AK90" s="468"/>
      <c r="AL90" s="451" t="s">
        <v>1949</v>
      </c>
      <c r="AM90" s="451" t="s">
        <v>1869</v>
      </c>
      <c r="AN90" s="464"/>
      <c r="AO90" s="90"/>
      <c r="AP90" s="90"/>
      <c r="AQ90" s="90"/>
      <c r="AR90" s="90"/>
      <c r="AS90" s="90"/>
      <c r="AT90" s="90"/>
      <c r="AU90" s="91"/>
      <c r="AV90" s="91"/>
      <c r="AW90" s="91"/>
      <c r="AX90" s="91"/>
      <c r="AY90" s="91"/>
      <c r="AZ90" s="91"/>
      <c r="BA90" s="91"/>
      <c r="BB90" s="92"/>
      <c r="BC90" s="92"/>
      <c r="BD90" s="92"/>
      <c r="BE90" s="92"/>
      <c r="BF90" s="92"/>
      <c r="BG90" s="92"/>
      <c r="BH90" s="92"/>
      <c r="BI90" s="173"/>
      <c r="BJ90" s="173"/>
      <c r="BK90" s="173"/>
      <c r="BL90" s="173"/>
      <c r="BM90" s="173"/>
      <c r="BN90" s="173"/>
      <c r="BO90" s="173"/>
    </row>
    <row r="91" spans="1:67" s="38" customFormat="1" ht="15.75" thickBot="1">
      <c r="A91" s="1003" t="s">
        <v>478</v>
      </c>
      <c r="B91" s="1003"/>
      <c r="C91" s="1003"/>
      <c r="D91" s="1003"/>
      <c r="E91" s="1003"/>
      <c r="F91" s="1003"/>
      <c r="G91" s="1003"/>
      <c r="H91" s="1003"/>
      <c r="I91" s="160"/>
      <c r="J91" s="161"/>
      <c r="K91" s="141"/>
      <c r="L91" s="141"/>
      <c r="M91" s="149"/>
      <c r="N91" s="149"/>
      <c r="O91" s="149"/>
      <c r="P91" s="149"/>
      <c r="Q91" s="149"/>
      <c r="R91" s="149"/>
      <c r="S91" s="149"/>
      <c r="T91" s="149"/>
      <c r="U91" s="149"/>
      <c r="V91" s="149"/>
      <c r="W91" s="149"/>
      <c r="X91" s="149"/>
      <c r="Y91" s="149"/>
      <c r="Z91" s="404"/>
      <c r="AA91" s="404"/>
      <c r="AB91" s="404"/>
      <c r="AC91" s="406"/>
      <c r="AD91" s="405"/>
      <c r="AE91" s="404"/>
      <c r="AF91" s="474"/>
      <c r="AG91" s="476"/>
      <c r="AH91" s="476"/>
      <c r="AI91" s="476"/>
      <c r="AJ91" s="476"/>
      <c r="AK91" s="476"/>
      <c r="AL91" s="476"/>
      <c r="AM91" s="476"/>
      <c r="AN91" s="464"/>
      <c r="AO91" s="90"/>
      <c r="AP91" s="90"/>
      <c r="AQ91" s="90"/>
      <c r="AR91" s="90"/>
      <c r="AS91" s="90"/>
      <c r="AT91" s="90"/>
      <c r="AU91" s="141"/>
      <c r="AV91" s="141"/>
      <c r="AW91" s="141"/>
      <c r="AX91" s="279"/>
      <c r="AY91" s="279"/>
      <c r="AZ91" s="141"/>
      <c r="BA91" s="141"/>
      <c r="BB91" s="141"/>
      <c r="BC91" s="141"/>
      <c r="BD91" s="141"/>
      <c r="BE91" s="279"/>
      <c r="BF91" s="279"/>
      <c r="BG91" s="141"/>
      <c r="BH91" s="141"/>
      <c r="BI91" s="141"/>
      <c r="BJ91" s="141"/>
      <c r="BK91" s="141"/>
      <c r="BL91" s="279"/>
      <c r="BM91" s="279"/>
      <c r="BN91" s="141"/>
      <c r="BO91" s="141"/>
    </row>
    <row r="92" spans="1:67" ht="32.25" customHeight="1" thickBot="1">
      <c r="A92" s="997">
        <v>5</v>
      </c>
      <c r="B92" s="1006" t="s">
        <v>1341</v>
      </c>
      <c r="C92" s="997" t="s">
        <v>6</v>
      </c>
      <c r="D92" s="997" t="s">
        <v>19</v>
      </c>
      <c r="E92" s="156" t="s">
        <v>126</v>
      </c>
      <c r="F92" s="156" t="s">
        <v>97</v>
      </c>
      <c r="G92" s="157">
        <v>1</v>
      </c>
      <c r="H92" s="156" t="s">
        <v>45</v>
      </c>
      <c r="I92" s="997" t="s">
        <v>26</v>
      </c>
      <c r="J92" s="156">
        <v>40</v>
      </c>
      <c r="K92" s="158">
        <v>41729</v>
      </c>
      <c r="L92" s="158"/>
      <c r="M92" s="158"/>
      <c r="N92" s="158"/>
      <c r="O92" s="158"/>
      <c r="P92" s="158"/>
      <c r="Q92" s="158"/>
      <c r="R92" s="158"/>
      <c r="S92" s="158"/>
      <c r="T92" s="158"/>
      <c r="U92" s="158"/>
      <c r="V92" s="158"/>
      <c r="W92" s="158"/>
      <c r="X92" s="158"/>
      <c r="Y92" s="156"/>
      <c r="Z92" s="386"/>
      <c r="AA92" s="387"/>
      <c r="AB92" s="387"/>
      <c r="AC92" s="387"/>
      <c r="AD92" s="387"/>
      <c r="AE92" s="415" t="s">
        <v>1519</v>
      </c>
      <c r="AF92" s="473" t="s">
        <v>1496</v>
      </c>
      <c r="AG92" s="448">
        <v>1</v>
      </c>
      <c r="AH92" s="449">
        <v>0.9</v>
      </c>
      <c r="AI92" s="446">
        <v>0.9</v>
      </c>
      <c r="AJ92" s="468"/>
      <c r="AK92" s="468"/>
      <c r="AL92" s="452" t="s">
        <v>1950</v>
      </c>
      <c r="AM92" s="452" t="s">
        <v>1951</v>
      </c>
      <c r="AN92" s="464"/>
      <c r="AO92" s="90"/>
      <c r="AP92" s="90"/>
      <c r="AQ92" s="90"/>
      <c r="AR92" s="90"/>
      <c r="AS92" s="90"/>
      <c r="AT92" s="90"/>
      <c r="AU92" s="91"/>
      <c r="AV92" s="91"/>
      <c r="AW92" s="91"/>
      <c r="AX92" s="91"/>
      <c r="AY92" s="91"/>
      <c r="AZ92" s="91"/>
      <c r="BA92" s="91"/>
      <c r="BB92" s="92"/>
      <c r="BC92" s="92"/>
      <c r="BD92" s="92"/>
      <c r="BE92" s="92"/>
      <c r="BF92" s="92"/>
      <c r="BG92" s="92"/>
      <c r="BH92" s="92"/>
      <c r="BI92" s="173"/>
      <c r="BJ92" s="173"/>
      <c r="BK92" s="173"/>
      <c r="BL92" s="173"/>
      <c r="BM92" s="173"/>
      <c r="BN92" s="173"/>
      <c r="BO92" s="173"/>
    </row>
    <row r="93" spans="1:67" ht="32.25" customHeight="1" thickBot="1">
      <c r="A93" s="997"/>
      <c r="B93" s="1006"/>
      <c r="C93" s="997"/>
      <c r="D93" s="997"/>
      <c r="E93" s="156" t="s">
        <v>20</v>
      </c>
      <c r="F93" s="156" t="s">
        <v>28</v>
      </c>
      <c r="G93" s="157">
        <v>2</v>
      </c>
      <c r="H93" s="156" t="s">
        <v>46</v>
      </c>
      <c r="I93" s="997"/>
      <c r="J93" s="156">
        <v>20</v>
      </c>
      <c r="K93" s="158">
        <v>41973</v>
      </c>
      <c r="L93" s="158"/>
      <c r="M93" s="158"/>
      <c r="N93" s="158"/>
      <c r="O93" s="158"/>
      <c r="P93" s="158"/>
      <c r="Q93" s="158"/>
      <c r="R93" s="158"/>
      <c r="S93" s="158"/>
      <c r="T93" s="158"/>
      <c r="U93" s="158"/>
      <c r="V93" s="158"/>
      <c r="W93" s="158"/>
      <c r="X93" s="158"/>
      <c r="Y93" s="156"/>
      <c r="Z93" s="386"/>
      <c r="AA93" s="387"/>
      <c r="AB93" s="387"/>
      <c r="AC93" s="387"/>
      <c r="AD93" s="387"/>
      <c r="AE93" s="415" t="s">
        <v>1520</v>
      </c>
      <c r="AF93" s="473" t="s">
        <v>1496</v>
      </c>
      <c r="AG93" s="448">
        <v>0</v>
      </c>
      <c r="AH93" s="449">
        <v>0.8</v>
      </c>
      <c r="AI93" s="446">
        <v>0.4</v>
      </c>
      <c r="AJ93" s="468"/>
      <c r="AK93" s="468"/>
      <c r="AL93" s="452" t="s">
        <v>1952</v>
      </c>
      <c r="AM93" s="452" t="s">
        <v>1953</v>
      </c>
      <c r="AN93" s="464"/>
      <c r="AO93" s="90"/>
      <c r="AP93" s="90"/>
      <c r="AQ93" s="90"/>
      <c r="AR93" s="90"/>
      <c r="AS93" s="90"/>
      <c r="AT93" s="90"/>
      <c r="AU93" s="91"/>
      <c r="AV93" s="91"/>
      <c r="AW93" s="91"/>
      <c r="AX93" s="91"/>
      <c r="AY93" s="91"/>
      <c r="AZ93" s="91"/>
      <c r="BA93" s="91"/>
      <c r="BB93" s="92"/>
      <c r="BC93" s="92"/>
      <c r="BD93" s="92"/>
      <c r="BE93" s="92"/>
      <c r="BF93" s="92"/>
      <c r="BG93" s="92"/>
      <c r="BH93" s="92"/>
      <c r="BI93" s="173"/>
      <c r="BJ93" s="173"/>
      <c r="BK93" s="173"/>
      <c r="BL93" s="173"/>
      <c r="BM93" s="173"/>
      <c r="BN93" s="173"/>
      <c r="BO93" s="173"/>
    </row>
    <row r="94" spans="1:67" ht="32.25" customHeight="1" thickBot="1">
      <c r="A94" s="997"/>
      <c r="B94" s="1006"/>
      <c r="C94" s="997"/>
      <c r="D94" s="997"/>
      <c r="E94" s="156" t="s">
        <v>1605</v>
      </c>
      <c r="F94" s="156" t="s">
        <v>1057</v>
      </c>
      <c r="G94" s="157">
        <v>6</v>
      </c>
      <c r="H94" s="156" t="s">
        <v>163</v>
      </c>
      <c r="I94" s="997"/>
      <c r="J94" s="156">
        <v>30</v>
      </c>
      <c r="K94" s="158">
        <v>42003</v>
      </c>
      <c r="L94" s="158"/>
      <c r="M94" s="158"/>
      <c r="N94" s="158"/>
      <c r="O94" s="158"/>
      <c r="P94" s="158"/>
      <c r="Q94" s="158"/>
      <c r="R94" s="158"/>
      <c r="S94" s="158"/>
      <c r="T94" s="158"/>
      <c r="U94" s="158"/>
      <c r="V94" s="158"/>
      <c r="W94" s="158"/>
      <c r="X94" s="158"/>
      <c r="Y94" s="156"/>
      <c r="Z94" s="386"/>
      <c r="AA94" s="387"/>
      <c r="AB94" s="387"/>
      <c r="AC94" s="387"/>
      <c r="AD94" s="387"/>
      <c r="AE94" s="415" t="s">
        <v>1521</v>
      </c>
      <c r="AF94" s="473" t="s">
        <v>1496</v>
      </c>
      <c r="AG94" s="448">
        <v>0</v>
      </c>
      <c r="AH94" s="449">
        <v>0.1</v>
      </c>
      <c r="AI94" s="446">
        <v>0.016666666666666666</v>
      </c>
      <c r="AJ94" s="468"/>
      <c r="AK94" s="468"/>
      <c r="AL94" s="452" t="s">
        <v>1496</v>
      </c>
      <c r="AM94" s="452"/>
      <c r="AN94" s="464"/>
      <c r="AO94" s="90"/>
      <c r="AP94" s="90"/>
      <c r="AQ94" s="90"/>
      <c r="AR94" s="90"/>
      <c r="AS94" s="90"/>
      <c r="AT94" s="90"/>
      <c r="AU94" s="91"/>
      <c r="AV94" s="91"/>
      <c r="AW94" s="91"/>
      <c r="AX94" s="91"/>
      <c r="AY94" s="91"/>
      <c r="AZ94" s="91"/>
      <c r="BA94" s="91"/>
      <c r="BB94" s="92"/>
      <c r="BC94" s="92"/>
      <c r="BD94" s="92"/>
      <c r="BE94" s="92"/>
      <c r="BF94" s="92"/>
      <c r="BG94" s="92"/>
      <c r="BH94" s="92"/>
      <c r="BI94" s="173"/>
      <c r="BJ94" s="173"/>
      <c r="BK94" s="173"/>
      <c r="BL94" s="173"/>
      <c r="BM94" s="173"/>
      <c r="BN94" s="173"/>
      <c r="BO94" s="173"/>
    </row>
    <row r="95" spans="1:67" ht="32.25" customHeight="1" thickBot="1">
      <c r="A95" s="997"/>
      <c r="B95" s="1006"/>
      <c r="C95" s="997"/>
      <c r="D95" s="997"/>
      <c r="E95" s="156" t="s">
        <v>56</v>
      </c>
      <c r="F95" s="156" t="s">
        <v>1058</v>
      </c>
      <c r="G95" s="157">
        <v>300</v>
      </c>
      <c r="H95" s="156" t="s">
        <v>1606</v>
      </c>
      <c r="I95" s="997"/>
      <c r="J95" s="156">
        <v>10</v>
      </c>
      <c r="K95" s="158">
        <v>42003</v>
      </c>
      <c r="L95" s="158"/>
      <c r="M95" s="158"/>
      <c r="N95" s="158"/>
      <c r="O95" s="158"/>
      <c r="P95" s="158"/>
      <c r="Q95" s="158"/>
      <c r="R95" s="158"/>
      <c r="S95" s="158"/>
      <c r="T95" s="158"/>
      <c r="U95" s="158"/>
      <c r="V95" s="158"/>
      <c r="W95" s="158"/>
      <c r="X95" s="158"/>
      <c r="Y95" s="156"/>
      <c r="Z95" s="386"/>
      <c r="AA95" s="387"/>
      <c r="AB95" s="387"/>
      <c r="AC95" s="387"/>
      <c r="AD95" s="387"/>
      <c r="AE95" s="415" t="s">
        <v>1607</v>
      </c>
      <c r="AF95" s="473" t="s">
        <v>1496</v>
      </c>
      <c r="AG95" s="448">
        <v>0</v>
      </c>
      <c r="AH95" s="449">
        <v>138</v>
      </c>
      <c r="AI95" s="446">
        <v>0.46</v>
      </c>
      <c r="AJ95" s="468"/>
      <c r="AK95" s="468"/>
      <c r="AL95" s="452" t="s">
        <v>1954</v>
      </c>
      <c r="AM95" s="452" t="s">
        <v>1869</v>
      </c>
      <c r="AN95" s="464"/>
      <c r="AO95" s="90"/>
      <c r="AP95" s="90"/>
      <c r="AQ95" s="90"/>
      <c r="AR95" s="90"/>
      <c r="AS95" s="90"/>
      <c r="AT95" s="90"/>
      <c r="AU95" s="91"/>
      <c r="AV95" s="91"/>
      <c r="AW95" s="91"/>
      <c r="AX95" s="91"/>
      <c r="AY95" s="91"/>
      <c r="AZ95" s="91"/>
      <c r="BA95" s="91"/>
      <c r="BB95" s="92"/>
      <c r="BC95" s="92"/>
      <c r="BD95" s="92"/>
      <c r="BE95" s="92"/>
      <c r="BF95" s="92"/>
      <c r="BG95" s="92"/>
      <c r="BH95" s="92"/>
      <c r="BI95" s="173"/>
      <c r="BJ95" s="173"/>
      <c r="BK95" s="173"/>
      <c r="BL95" s="173"/>
      <c r="BM95" s="173"/>
      <c r="BN95" s="173"/>
      <c r="BO95" s="173"/>
    </row>
    <row r="96" spans="1:67" ht="32.25" customHeight="1" thickBot="1">
      <c r="A96" s="997"/>
      <c r="B96" s="1006"/>
      <c r="C96" s="364" t="s">
        <v>1608</v>
      </c>
      <c r="D96" s="364" t="s">
        <v>123</v>
      </c>
      <c r="E96" s="156" t="s">
        <v>21</v>
      </c>
      <c r="F96" s="156" t="s">
        <v>36</v>
      </c>
      <c r="G96" s="157">
        <v>1</v>
      </c>
      <c r="H96" s="156" t="s">
        <v>47</v>
      </c>
      <c r="I96" s="364" t="s">
        <v>26</v>
      </c>
      <c r="J96" s="156">
        <v>50</v>
      </c>
      <c r="K96" s="158">
        <v>41759</v>
      </c>
      <c r="L96" s="158"/>
      <c r="M96" s="158"/>
      <c r="N96" s="158"/>
      <c r="O96" s="158"/>
      <c r="P96" s="158"/>
      <c r="Q96" s="158"/>
      <c r="R96" s="158"/>
      <c r="S96" s="158"/>
      <c r="T96" s="158"/>
      <c r="U96" s="158"/>
      <c r="V96" s="158"/>
      <c r="W96" s="158"/>
      <c r="X96" s="158"/>
      <c r="Y96" s="156"/>
      <c r="Z96" s="386"/>
      <c r="AA96" s="387"/>
      <c r="AB96" s="387"/>
      <c r="AC96" s="387"/>
      <c r="AD96" s="387"/>
      <c r="AE96" s="415" t="s">
        <v>1522</v>
      </c>
      <c r="AF96" s="473" t="s">
        <v>1496</v>
      </c>
      <c r="AG96" s="448">
        <v>1</v>
      </c>
      <c r="AH96" s="449">
        <v>0.7</v>
      </c>
      <c r="AI96" s="446">
        <v>0.7</v>
      </c>
      <c r="AJ96" s="468"/>
      <c r="AK96" s="468"/>
      <c r="AL96" s="452" t="s">
        <v>1955</v>
      </c>
      <c r="AM96" s="452" t="s">
        <v>1869</v>
      </c>
      <c r="AN96" s="464"/>
      <c r="AO96" s="90"/>
      <c r="AP96" s="90"/>
      <c r="AQ96" s="90"/>
      <c r="AR96" s="90"/>
      <c r="AS96" s="90"/>
      <c r="AT96" s="90"/>
      <c r="AU96" s="91"/>
      <c r="AV96" s="91"/>
      <c r="AW96" s="91"/>
      <c r="AX96" s="91"/>
      <c r="AY96" s="91"/>
      <c r="AZ96" s="91"/>
      <c r="BA96" s="91"/>
      <c r="BB96" s="92"/>
      <c r="BC96" s="92"/>
      <c r="BD96" s="92"/>
      <c r="BE96" s="92"/>
      <c r="BF96" s="92"/>
      <c r="BG96" s="92"/>
      <c r="BH96" s="92"/>
      <c r="BI96" s="173"/>
      <c r="BJ96" s="173"/>
      <c r="BK96" s="173"/>
      <c r="BL96" s="173"/>
      <c r="BM96" s="173"/>
      <c r="BN96" s="173"/>
      <c r="BO96" s="173"/>
    </row>
    <row r="97" spans="1:67" s="38" customFormat="1" ht="9.75" thickBot="1">
      <c r="A97" s="1003" t="s">
        <v>478</v>
      </c>
      <c r="B97" s="1003"/>
      <c r="C97" s="1003"/>
      <c r="D97" s="1003"/>
      <c r="E97" s="1003"/>
      <c r="F97" s="1003"/>
      <c r="G97" s="1003"/>
      <c r="H97" s="1003"/>
      <c r="I97" s="160"/>
      <c r="J97" s="161"/>
      <c r="K97" s="141"/>
      <c r="L97" s="141"/>
      <c r="M97" s="149"/>
      <c r="N97" s="149"/>
      <c r="O97" s="149"/>
      <c r="P97" s="149"/>
      <c r="Q97" s="149"/>
      <c r="R97" s="149"/>
      <c r="S97" s="149"/>
      <c r="T97" s="149"/>
      <c r="U97" s="149"/>
      <c r="V97" s="149"/>
      <c r="W97" s="149"/>
      <c r="X97" s="149"/>
      <c r="Y97" s="149"/>
      <c r="Z97" s="141"/>
      <c r="AA97" s="141"/>
      <c r="AB97" s="141"/>
      <c r="AC97" s="279"/>
      <c r="AD97" s="279"/>
      <c r="AE97" s="141"/>
      <c r="AF97" s="141"/>
      <c r="AG97" s="475"/>
      <c r="AH97" s="475"/>
      <c r="AI97" s="475"/>
      <c r="AJ97" s="475"/>
      <c r="AK97" s="475"/>
      <c r="AL97" s="475"/>
      <c r="AM97" s="475"/>
      <c r="AN97" s="141"/>
      <c r="AO97" s="141"/>
      <c r="AP97" s="141"/>
      <c r="AQ97" s="279"/>
      <c r="AR97" s="279"/>
      <c r="AS97" s="141"/>
      <c r="AT97" s="141"/>
      <c r="AU97" s="141"/>
      <c r="AV97" s="141"/>
      <c r="AW97" s="141"/>
      <c r="AX97" s="279"/>
      <c r="AY97" s="279"/>
      <c r="AZ97" s="141"/>
      <c r="BA97" s="141"/>
      <c r="BB97" s="141"/>
      <c r="BC97" s="141"/>
      <c r="BD97" s="141"/>
      <c r="BE97" s="279"/>
      <c r="BF97" s="279"/>
      <c r="BG97" s="141"/>
      <c r="BH97" s="141"/>
      <c r="BI97" s="141"/>
      <c r="BJ97" s="141"/>
      <c r="BK97" s="141"/>
      <c r="BL97" s="279"/>
      <c r="BM97" s="279"/>
      <c r="BN97" s="141"/>
      <c r="BO97" s="141"/>
    </row>
    <row r="98" spans="1:67" s="45" customFormat="1" ht="18.75" thickBot="1">
      <c r="A98" s="1014">
        <v>6</v>
      </c>
      <c r="B98" s="1014" t="s">
        <v>403</v>
      </c>
      <c r="C98" s="1015" t="s">
        <v>1294</v>
      </c>
      <c r="D98" s="108" t="s">
        <v>1295</v>
      </c>
      <c r="E98" s="94" t="s">
        <v>127</v>
      </c>
      <c r="F98" s="94">
        <v>4</v>
      </c>
      <c r="G98" s="94" t="s">
        <v>405</v>
      </c>
      <c r="H98" s="94"/>
      <c r="I98" s="118" t="s">
        <v>1397</v>
      </c>
      <c r="J98" s="94" t="s">
        <v>406</v>
      </c>
      <c r="K98" s="114">
        <v>41640</v>
      </c>
      <c r="L98" s="114">
        <v>42004</v>
      </c>
      <c r="M98" s="115"/>
      <c r="N98" s="115"/>
      <c r="O98" s="115">
        <v>1</v>
      </c>
      <c r="P98" s="115"/>
      <c r="Q98" s="115"/>
      <c r="R98" s="115">
        <v>1</v>
      </c>
      <c r="S98" s="115"/>
      <c r="T98" s="115"/>
      <c r="U98" s="115">
        <v>1</v>
      </c>
      <c r="V98" s="115"/>
      <c r="W98" s="115"/>
      <c r="X98" s="115"/>
      <c r="Y98" s="116">
        <f>SUM(M98:X98)</f>
        <v>3</v>
      </c>
      <c r="Z98" s="168"/>
      <c r="AA98" s="168"/>
      <c r="AB98" s="168"/>
      <c r="AC98" s="168"/>
      <c r="AD98" s="168"/>
      <c r="AE98" s="168"/>
      <c r="AF98" s="168"/>
      <c r="AG98" s="350"/>
      <c r="AH98" s="350"/>
      <c r="AI98" s="350"/>
      <c r="AJ98" s="350"/>
      <c r="AK98" s="350"/>
      <c r="AL98" s="350"/>
      <c r="AM98" s="350"/>
      <c r="AN98" s="170"/>
      <c r="AO98" s="170"/>
      <c r="AP98" s="170"/>
      <c r="AQ98" s="170"/>
      <c r="AR98" s="170"/>
      <c r="AS98" s="170"/>
      <c r="AT98" s="170"/>
      <c r="AU98" s="171"/>
      <c r="AV98" s="171"/>
      <c r="AW98" s="171"/>
      <c r="AX98" s="171"/>
      <c r="AY98" s="171"/>
      <c r="AZ98" s="171"/>
      <c r="BA98" s="171"/>
      <c r="BB98" s="172"/>
      <c r="BC98" s="172"/>
      <c r="BD98" s="172"/>
      <c r="BE98" s="172"/>
      <c r="BF98" s="172"/>
      <c r="BG98" s="172"/>
      <c r="BH98" s="172"/>
      <c r="BI98" s="173"/>
      <c r="BJ98" s="173"/>
      <c r="BK98" s="173"/>
      <c r="BL98" s="173"/>
      <c r="BM98" s="173"/>
      <c r="BN98" s="173"/>
      <c r="BO98" s="173"/>
    </row>
    <row r="99" spans="1:67" s="45" customFormat="1" ht="18.75" thickBot="1">
      <c r="A99" s="1014"/>
      <c r="B99" s="1014"/>
      <c r="C99" s="1015"/>
      <c r="D99" s="108" t="s">
        <v>1296</v>
      </c>
      <c r="E99" s="94" t="s">
        <v>1277</v>
      </c>
      <c r="F99" s="94">
        <v>4</v>
      </c>
      <c r="G99" s="94" t="s">
        <v>1297</v>
      </c>
      <c r="H99" s="94"/>
      <c r="I99" s="254" t="s">
        <v>1397</v>
      </c>
      <c r="J99" s="94" t="s">
        <v>312</v>
      </c>
      <c r="K99" s="114">
        <v>41640</v>
      </c>
      <c r="L99" s="114">
        <v>42004</v>
      </c>
      <c r="M99" s="115"/>
      <c r="N99" s="115"/>
      <c r="O99" s="115">
        <v>1</v>
      </c>
      <c r="P99" s="115"/>
      <c r="Q99" s="115"/>
      <c r="R99" s="115">
        <v>1</v>
      </c>
      <c r="S99" s="115"/>
      <c r="T99" s="115"/>
      <c r="U99" s="115">
        <v>1</v>
      </c>
      <c r="V99" s="115"/>
      <c r="W99" s="115"/>
      <c r="X99" s="115"/>
      <c r="Y99" s="116">
        <f>SUM(M99:X99)</f>
        <v>3</v>
      </c>
      <c r="Z99" s="168"/>
      <c r="AA99" s="168"/>
      <c r="AB99" s="168"/>
      <c r="AC99" s="168"/>
      <c r="AD99" s="168"/>
      <c r="AE99" s="168"/>
      <c r="AF99" s="168"/>
      <c r="AG99" s="350"/>
      <c r="AH99" s="350"/>
      <c r="AI99" s="350"/>
      <c r="AJ99" s="350"/>
      <c r="AK99" s="350"/>
      <c r="AL99" s="350"/>
      <c r="AM99" s="350"/>
      <c r="AN99" s="170"/>
      <c r="AO99" s="170"/>
      <c r="AP99" s="170"/>
      <c r="AQ99" s="170"/>
      <c r="AR99" s="170"/>
      <c r="AS99" s="170"/>
      <c r="AT99" s="170"/>
      <c r="AU99" s="171"/>
      <c r="AV99" s="171"/>
      <c r="AW99" s="171"/>
      <c r="AX99" s="171"/>
      <c r="AY99" s="171"/>
      <c r="AZ99" s="171"/>
      <c r="BA99" s="171"/>
      <c r="BB99" s="172"/>
      <c r="BC99" s="172"/>
      <c r="BD99" s="172"/>
      <c r="BE99" s="172"/>
      <c r="BF99" s="172"/>
      <c r="BG99" s="172"/>
      <c r="BH99" s="172"/>
      <c r="BI99" s="173"/>
      <c r="BJ99" s="173"/>
      <c r="BK99" s="173"/>
      <c r="BL99" s="173"/>
      <c r="BM99" s="173"/>
      <c r="BN99" s="173"/>
      <c r="BO99" s="173"/>
    </row>
    <row r="100" spans="1:67" s="45" customFormat="1" ht="27.75" thickBot="1">
      <c r="A100" s="1014"/>
      <c r="B100" s="1014"/>
      <c r="C100" s="125" t="s">
        <v>1298</v>
      </c>
      <c r="D100" s="108" t="s">
        <v>1299</v>
      </c>
      <c r="E100" s="94" t="s">
        <v>1277</v>
      </c>
      <c r="F100" s="94">
        <v>4</v>
      </c>
      <c r="G100" s="94" t="s">
        <v>1297</v>
      </c>
      <c r="H100" s="94"/>
      <c r="I100" s="254" t="s">
        <v>1397</v>
      </c>
      <c r="J100" s="94" t="s">
        <v>312</v>
      </c>
      <c r="K100" s="114">
        <v>41640</v>
      </c>
      <c r="L100" s="114">
        <v>42004</v>
      </c>
      <c r="M100" s="115"/>
      <c r="N100" s="115"/>
      <c r="O100" s="115">
        <v>1</v>
      </c>
      <c r="P100" s="115"/>
      <c r="Q100" s="115"/>
      <c r="R100" s="115">
        <v>1</v>
      </c>
      <c r="S100" s="115"/>
      <c r="T100" s="115"/>
      <c r="U100" s="115">
        <v>1</v>
      </c>
      <c r="V100" s="115"/>
      <c r="W100" s="115"/>
      <c r="X100" s="115"/>
      <c r="Y100" s="116">
        <f>SUM(M100:X100)</f>
        <v>3</v>
      </c>
      <c r="Z100" s="168"/>
      <c r="AA100" s="168"/>
      <c r="AB100" s="168"/>
      <c r="AC100" s="168"/>
      <c r="AD100" s="168"/>
      <c r="AE100" s="168"/>
      <c r="AF100" s="168"/>
      <c r="AG100" s="350"/>
      <c r="AH100" s="350"/>
      <c r="AI100" s="350"/>
      <c r="AJ100" s="350"/>
      <c r="AK100" s="350"/>
      <c r="AL100" s="350"/>
      <c r="AM100" s="350"/>
      <c r="AN100" s="170"/>
      <c r="AO100" s="170"/>
      <c r="AP100" s="170"/>
      <c r="AQ100" s="170"/>
      <c r="AR100" s="170"/>
      <c r="AS100" s="170"/>
      <c r="AT100" s="170"/>
      <c r="AU100" s="171"/>
      <c r="AV100" s="171"/>
      <c r="AW100" s="171"/>
      <c r="AX100" s="171"/>
      <c r="AY100" s="171"/>
      <c r="AZ100" s="171"/>
      <c r="BA100" s="171"/>
      <c r="BB100" s="172"/>
      <c r="BC100" s="172"/>
      <c r="BD100" s="172"/>
      <c r="BE100" s="172"/>
      <c r="BF100" s="172"/>
      <c r="BG100" s="172"/>
      <c r="BH100" s="172"/>
      <c r="BI100" s="173"/>
      <c r="BJ100" s="173"/>
      <c r="BK100" s="173"/>
      <c r="BL100" s="173"/>
      <c r="BM100" s="173"/>
      <c r="BN100" s="173"/>
      <c r="BO100" s="173"/>
    </row>
    <row r="101" spans="1:67" s="38" customFormat="1" ht="9.75" thickBot="1">
      <c r="A101" s="1003" t="s">
        <v>478</v>
      </c>
      <c r="B101" s="1003"/>
      <c r="C101" s="1003"/>
      <c r="D101" s="1003"/>
      <c r="E101" s="1003"/>
      <c r="F101" s="1003"/>
      <c r="G101" s="1003"/>
      <c r="H101" s="1003"/>
      <c r="I101" s="160"/>
      <c r="J101" s="161"/>
      <c r="K101" s="141"/>
      <c r="L101" s="141"/>
      <c r="M101" s="149"/>
      <c r="N101" s="149"/>
      <c r="O101" s="149"/>
      <c r="P101" s="149"/>
      <c r="Q101" s="149"/>
      <c r="R101" s="149"/>
      <c r="S101" s="149"/>
      <c r="T101" s="149"/>
      <c r="U101" s="149"/>
      <c r="V101" s="149"/>
      <c r="W101" s="149"/>
      <c r="X101" s="149"/>
      <c r="Y101" s="149"/>
      <c r="Z101" s="141"/>
      <c r="AA101" s="141"/>
      <c r="AB101" s="141"/>
      <c r="AC101" s="279"/>
      <c r="AD101" s="279"/>
      <c r="AE101" s="141"/>
      <c r="AF101" s="141"/>
      <c r="AG101" s="141"/>
      <c r="AH101" s="141"/>
      <c r="AI101" s="141"/>
      <c r="AJ101" s="279"/>
      <c r="AK101" s="279"/>
      <c r="AL101" s="141"/>
      <c r="AM101" s="141"/>
      <c r="AN101" s="141"/>
      <c r="AO101" s="141"/>
      <c r="AP101" s="141"/>
      <c r="AQ101" s="279"/>
      <c r="AR101" s="279"/>
      <c r="AS101" s="141"/>
      <c r="AT101" s="141"/>
      <c r="AU101" s="141"/>
      <c r="AV101" s="141"/>
      <c r="AW101" s="141"/>
      <c r="AX101" s="279"/>
      <c r="AY101" s="279"/>
      <c r="AZ101" s="141"/>
      <c r="BA101" s="141"/>
      <c r="BB101" s="141"/>
      <c r="BC101" s="141"/>
      <c r="BD101" s="141"/>
      <c r="BE101" s="279"/>
      <c r="BF101" s="279"/>
      <c r="BG101" s="141"/>
      <c r="BH101" s="141"/>
      <c r="BI101" s="141"/>
      <c r="BJ101" s="141"/>
      <c r="BK101" s="141"/>
      <c r="BL101" s="279"/>
      <c r="BM101" s="279"/>
      <c r="BN101" s="141"/>
      <c r="BO101" s="141"/>
    </row>
    <row r="102" spans="1:67" s="69" customFormat="1" ht="16.5" thickBot="1">
      <c r="A102" s="1012" t="s">
        <v>334</v>
      </c>
      <c r="B102" s="1012"/>
      <c r="C102" s="1012"/>
      <c r="D102" s="1012"/>
      <c r="E102" s="1012"/>
      <c r="F102" s="1012"/>
      <c r="G102" s="1012"/>
      <c r="H102" s="1012"/>
      <c r="I102" s="174"/>
      <c r="J102" s="174"/>
      <c r="K102" s="175"/>
      <c r="L102" s="174"/>
      <c r="M102" s="174"/>
      <c r="N102" s="174"/>
      <c r="O102" s="174"/>
      <c r="P102" s="174"/>
      <c r="Q102" s="174"/>
      <c r="R102" s="174"/>
      <c r="S102" s="174"/>
      <c r="T102" s="174"/>
      <c r="U102" s="174"/>
      <c r="V102" s="174"/>
      <c r="W102" s="174"/>
      <c r="X102" s="174"/>
      <c r="Y102" s="174"/>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row>
    <row r="103" spans="1:67" s="45" customFormat="1" ht="12.75" thickBot="1">
      <c r="A103" s="1013" t="s">
        <v>1326</v>
      </c>
      <c r="B103" s="1013"/>
      <c r="C103" s="1013"/>
      <c r="D103" s="1013"/>
      <c r="E103" s="1013"/>
      <c r="F103" s="1013"/>
      <c r="G103" s="1013"/>
      <c r="H103" s="132"/>
      <c r="I103" s="132"/>
      <c r="J103" s="132"/>
      <c r="K103" s="132"/>
      <c r="L103" s="132"/>
      <c r="M103" s="132"/>
      <c r="N103" s="132"/>
      <c r="O103" s="132"/>
      <c r="P103" s="132"/>
      <c r="Q103" s="132"/>
      <c r="R103" s="132"/>
      <c r="S103" s="132"/>
      <c r="T103" s="132"/>
      <c r="U103" s="132"/>
      <c r="V103" s="132"/>
      <c r="W103" s="132"/>
      <c r="X103" s="363"/>
      <c r="Y103" s="177"/>
      <c r="Z103" s="132"/>
      <c r="AA103" s="132"/>
      <c r="AB103" s="132"/>
      <c r="AC103" s="278"/>
      <c r="AD103" s="278"/>
      <c r="AE103" s="132"/>
      <c r="AF103" s="132"/>
      <c r="AG103" s="132"/>
      <c r="AH103" s="132"/>
      <c r="AI103" s="132"/>
      <c r="AJ103" s="278"/>
      <c r="AK103" s="278"/>
      <c r="AL103" s="132"/>
      <c r="AM103" s="132"/>
      <c r="AN103" s="132"/>
      <c r="AO103" s="132"/>
      <c r="AP103" s="132"/>
      <c r="AQ103" s="278"/>
      <c r="AR103" s="278"/>
      <c r="AS103" s="132"/>
      <c r="AT103" s="132"/>
      <c r="AU103" s="132"/>
      <c r="AV103" s="132"/>
      <c r="AW103" s="132"/>
      <c r="AX103" s="278"/>
      <c r="AY103" s="278"/>
      <c r="AZ103" s="132"/>
      <c r="BA103" s="132"/>
      <c r="BB103" s="132"/>
      <c r="BC103" s="132"/>
      <c r="BD103" s="132"/>
      <c r="BE103" s="278"/>
      <c r="BF103" s="278"/>
      <c r="BG103" s="132"/>
      <c r="BH103" s="132"/>
      <c r="BI103" s="132"/>
      <c r="BJ103" s="132"/>
      <c r="BK103" s="132"/>
      <c r="BL103" s="278"/>
      <c r="BM103" s="278"/>
      <c r="BN103" s="132"/>
      <c r="BO103" s="132"/>
    </row>
    <row r="104" spans="1:25" ht="32.25" customHeight="1">
      <c r="A104" s="15"/>
      <c r="B104" s="63" t="s">
        <v>1059</v>
      </c>
      <c r="C104" s="15"/>
      <c r="D104" s="15"/>
      <c r="E104" s="15"/>
      <c r="F104" s="15"/>
      <c r="G104" s="17"/>
      <c r="H104" s="15"/>
      <c r="I104" s="15"/>
      <c r="J104" s="15"/>
      <c r="K104" s="15"/>
      <c r="L104" s="15"/>
      <c r="M104" s="15"/>
      <c r="N104" s="15"/>
      <c r="O104" s="15"/>
      <c r="P104" s="15"/>
      <c r="Q104" s="15"/>
      <c r="R104" s="15"/>
      <c r="S104" s="15"/>
      <c r="T104" s="15"/>
      <c r="U104" s="15"/>
      <c r="V104" s="15"/>
      <c r="W104" s="15"/>
      <c r="X104" s="15"/>
      <c r="Y104" s="15"/>
    </row>
    <row r="105" spans="1:25" ht="32.25" customHeight="1">
      <c r="A105" s="15"/>
      <c r="B105" s="64"/>
      <c r="C105" s="65" t="s">
        <v>652</v>
      </c>
      <c r="D105" s="65"/>
      <c r="E105" s="15"/>
      <c r="F105" s="15"/>
      <c r="G105" s="17"/>
      <c r="H105" s="15"/>
      <c r="I105" s="15"/>
      <c r="J105" s="15"/>
      <c r="K105" s="15"/>
      <c r="L105" s="15"/>
      <c r="M105" s="15"/>
      <c r="N105" s="15"/>
      <c r="O105" s="15"/>
      <c r="P105" s="15"/>
      <c r="Q105" s="15"/>
      <c r="R105" s="15"/>
      <c r="S105" s="15"/>
      <c r="T105" s="15"/>
      <c r="U105" s="15"/>
      <c r="V105" s="15"/>
      <c r="W105" s="15"/>
      <c r="X105" s="15"/>
      <c r="Y105" s="15"/>
    </row>
    <row r="106" spans="1:25" ht="60" customHeight="1">
      <c r="A106" s="15"/>
      <c r="B106" s="66"/>
      <c r="C106" s="65" t="s">
        <v>1060</v>
      </c>
      <c r="D106" s="15"/>
      <c r="E106" s="15"/>
      <c r="F106" s="15"/>
      <c r="G106" s="17"/>
      <c r="H106" s="15"/>
      <c r="I106" s="15"/>
      <c r="J106" s="15"/>
      <c r="K106" s="15"/>
      <c r="L106" s="15"/>
      <c r="M106" s="15"/>
      <c r="N106" s="15"/>
      <c r="O106" s="15"/>
      <c r="P106" s="15"/>
      <c r="Q106" s="15"/>
      <c r="R106" s="15"/>
      <c r="S106" s="15"/>
      <c r="T106" s="15"/>
      <c r="U106" s="15"/>
      <c r="V106" s="15"/>
      <c r="W106" s="15"/>
      <c r="X106" s="15"/>
      <c r="Y106" s="15"/>
    </row>
    <row r="107" spans="1:25" ht="38.25" customHeight="1">
      <c r="A107" s="15"/>
      <c r="B107" s="67"/>
      <c r="C107" s="65" t="s">
        <v>1061</v>
      </c>
      <c r="D107" s="15"/>
      <c r="E107" s="15"/>
      <c r="F107" s="15"/>
      <c r="G107" s="17"/>
      <c r="H107" s="15"/>
      <c r="I107" s="15"/>
      <c r="J107" s="15"/>
      <c r="K107" s="15"/>
      <c r="L107" s="15"/>
      <c r="M107" s="15"/>
      <c r="N107" s="15"/>
      <c r="O107" s="15"/>
      <c r="P107" s="15"/>
      <c r="Q107" s="15"/>
      <c r="R107" s="15"/>
      <c r="S107" s="15"/>
      <c r="T107" s="15"/>
      <c r="U107" s="15"/>
      <c r="V107" s="15"/>
      <c r="W107" s="15"/>
      <c r="X107" s="15"/>
      <c r="Y107" s="15"/>
    </row>
    <row r="108" spans="1:25" ht="32.25" customHeight="1">
      <c r="A108" s="15"/>
      <c r="B108" s="68"/>
      <c r="C108" s="1009" t="s">
        <v>1069</v>
      </c>
      <c r="D108" s="1009"/>
      <c r="E108" s="15"/>
      <c r="F108" s="15"/>
      <c r="G108" s="17"/>
      <c r="H108" s="15"/>
      <c r="I108" s="15"/>
      <c r="J108" s="15"/>
      <c r="K108" s="15"/>
      <c r="L108" s="15"/>
      <c r="M108" s="15"/>
      <c r="N108" s="15"/>
      <c r="O108" s="15"/>
      <c r="P108" s="15"/>
      <c r="Q108" s="15"/>
      <c r="R108" s="15"/>
      <c r="S108" s="15"/>
      <c r="T108" s="15"/>
      <c r="U108" s="15"/>
      <c r="V108" s="15"/>
      <c r="W108" s="15"/>
      <c r="X108" s="15"/>
      <c r="Y108" s="15"/>
    </row>
    <row r="109" spans="1:25" ht="32.25" customHeight="1">
      <c r="A109" s="15"/>
      <c r="B109" s="15"/>
      <c r="C109" s="15"/>
      <c r="D109" s="15"/>
      <c r="E109" s="15"/>
      <c r="F109" s="15"/>
      <c r="G109" s="17"/>
      <c r="H109" s="15"/>
      <c r="I109" s="15"/>
      <c r="J109" s="15"/>
      <c r="K109" s="15"/>
      <c r="L109" s="15"/>
      <c r="M109" s="15"/>
      <c r="N109" s="15"/>
      <c r="O109" s="15"/>
      <c r="P109" s="15"/>
      <c r="Q109" s="15"/>
      <c r="R109" s="15"/>
      <c r="S109" s="15"/>
      <c r="T109" s="15"/>
      <c r="U109" s="15"/>
      <c r="V109" s="15"/>
      <c r="W109" s="15"/>
      <c r="X109" s="15"/>
      <c r="Y109" s="15"/>
    </row>
    <row r="110" spans="1:25" ht="32.25" customHeight="1">
      <c r="A110" s="15"/>
      <c r="B110" s="15"/>
      <c r="C110" s="15"/>
      <c r="D110" s="15"/>
      <c r="E110" s="15"/>
      <c r="F110" s="15"/>
      <c r="G110" s="17"/>
      <c r="H110" s="15"/>
      <c r="I110" s="15"/>
      <c r="J110" s="15"/>
      <c r="K110" s="15"/>
      <c r="L110" s="15"/>
      <c r="M110" s="15"/>
      <c r="N110" s="15"/>
      <c r="O110" s="15"/>
      <c r="P110" s="15"/>
      <c r="Q110" s="15"/>
      <c r="R110" s="15"/>
      <c r="S110" s="15"/>
      <c r="T110" s="15"/>
      <c r="U110" s="15"/>
      <c r="V110" s="15"/>
      <c r="W110" s="15"/>
      <c r="X110" s="15"/>
      <c r="Y110" s="15"/>
    </row>
    <row r="111" spans="1:25" ht="32.25" customHeight="1">
      <c r="A111" s="15"/>
      <c r="B111" s="15"/>
      <c r="C111" s="15"/>
      <c r="D111" s="15"/>
      <c r="E111" s="15"/>
      <c r="F111" s="15"/>
      <c r="G111" s="17"/>
      <c r="H111" s="15"/>
      <c r="I111" s="15"/>
      <c r="J111" s="15"/>
      <c r="K111" s="15"/>
      <c r="L111" s="15"/>
      <c r="M111" s="15"/>
      <c r="N111" s="15"/>
      <c r="O111" s="15"/>
      <c r="P111" s="15"/>
      <c r="Q111" s="15"/>
      <c r="R111" s="15"/>
      <c r="S111" s="15"/>
      <c r="T111" s="15"/>
      <c r="U111" s="15"/>
      <c r="V111" s="15"/>
      <c r="W111" s="15"/>
      <c r="X111" s="15"/>
      <c r="Y111" s="15"/>
    </row>
    <row r="112" spans="1:25" ht="32.25" customHeight="1">
      <c r="A112" s="15"/>
      <c r="B112" s="15"/>
      <c r="C112" s="15"/>
      <c r="D112" s="15"/>
      <c r="E112" s="15"/>
      <c r="F112" s="15"/>
      <c r="G112" s="17"/>
      <c r="H112" s="15"/>
      <c r="I112" s="15"/>
      <c r="J112" s="15"/>
      <c r="K112" s="15"/>
      <c r="L112" s="15"/>
      <c r="M112" s="15"/>
      <c r="N112" s="15"/>
      <c r="O112" s="15"/>
      <c r="P112" s="15"/>
      <c r="Q112" s="15"/>
      <c r="R112" s="15"/>
      <c r="S112" s="15"/>
      <c r="T112" s="15"/>
      <c r="U112" s="15"/>
      <c r="V112" s="15"/>
      <c r="W112" s="15"/>
      <c r="X112" s="15"/>
      <c r="Y112" s="15"/>
    </row>
    <row r="113" spans="1:25" ht="32.25" customHeight="1">
      <c r="A113" s="15"/>
      <c r="B113" s="15"/>
      <c r="C113" s="15"/>
      <c r="D113" s="15"/>
      <c r="E113" s="15"/>
      <c r="F113" s="15"/>
      <c r="G113" s="17"/>
      <c r="H113" s="15"/>
      <c r="I113" s="15"/>
      <c r="J113" s="15"/>
      <c r="K113" s="15"/>
      <c r="L113" s="15"/>
      <c r="M113" s="15"/>
      <c r="N113" s="15"/>
      <c r="O113" s="15"/>
      <c r="P113" s="15"/>
      <c r="Q113" s="15"/>
      <c r="R113" s="15"/>
      <c r="S113" s="15"/>
      <c r="T113" s="15"/>
      <c r="U113" s="15"/>
      <c r="V113" s="15"/>
      <c r="W113" s="15"/>
      <c r="X113" s="15"/>
      <c r="Y113" s="15"/>
    </row>
    <row r="114" spans="1:25" ht="32.25" customHeight="1">
      <c r="A114" s="15"/>
      <c r="B114" s="15"/>
      <c r="C114" s="15"/>
      <c r="D114" s="15"/>
      <c r="E114" s="15"/>
      <c r="F114" s="15"/>
      <c r="G114" s="17"/>
      <c r="H114" s="15"/>
      <c r="I114" s="15"/>
      <c r="J114" s="15"/>
      <c r="K114" s="15"/>
      <c r="L114" s="15"/>
      <c r="M114" s="15"/>
      <c r="N114" s="15"/>
      <c r="O114" s="15"/>
      <c r="P114" s="15"/>
      <c r="Q114" s="15"/>
      <c r="R114" s="15"/>
      <c r="S114" s="15"/>
      <c r="T114" s="15"/>
      <c r="U114" s="15"/>
      <c r="V114" s="15"/>
      <c r="W114" s="15"/>
      <c r="X114" s="15"/>
      <c r="Y114" s="15"/>
    </row>
    <row r="115" spans="1:25" ht="32.25" customHeight="1">
      <c r="A115" s="15"/>
      <c r="B115" s="15"/>
      <c r="C115" s="15"/>
      <c r="D115" s="15"/>
      <c r="E115" s="15"/>
      <c r="F115" s="15"/>
      <c r="G115" s="17"/>
      <c r="H115" s="15"/>
      <c r="I115" s="15"/>
      <c r="J115" s="15"/>
      <c r="K115" s="15"/>
      <c r="L115" s="15"/>
      <c r="M115" s="15"/>
      <c r="N115" s="15"/>
      <c r="O115" s="15"/>
      <c r="P115" s="15"/>
      <c r="Q115" s="15"/>
      <c r="R115" s="15"/>
      <c r="S115" s="15"/>
      <c r="T115" s="15"/>
      <c r="U115" s="15"/>
      <c r="V115" s="15"/>
      <c r="W115" s="15"/>
      <c r="X115" s="15"/>
      <c r="Y115" s="15"/>
    </row>
    <row r="116" spans="1:25" ht="32.25" customHeight="1">
      <c r="A116" s="15"/>
      <c r="B116" s="15"/>
      <c r="C116" s="15"/>
      <c r="D116" s="15"/>
      <c r="E116" s="15"/>
      <c r="F116" s="15"/>
      <c r="G116" s="17"/>
      <c r="H116" s="15"/>
      <c r="I116" s="15"/>
      <c r="J116" s="15"/>
      <c r="K116" s="15"/>
      <c r="L116" s="15"/>
      <c r="M116" s="15"/>
      <c r="N116" s="15"/>
      <c r="O116" s="15"/>
      <c r="P116" s="15"/>
      <c r="Q116" s="15"/>
      <c r="R116" s="15"/>
      <c r="S116" s="15"/>
      <c r="T116" s="15"/>
      <c r="U116" s="15"/>
      <c r="V116" s="15"/>
      <c r="W116" s="15"/>
      <c r="X116" s="15"/>
      <c r="Y116" s="15"/>
    </row>
    <row r="117" spans="1:25" ht="32.25" customHeight="1">
      <c r="A117" s="16"/>
      <c r="B117" s="16"/>
      <c r="C117" s="16"/>
      <c r="D117" s="16"/>
      <c r="E117" s="16"/>
      <c r="F117" s="16"/>
      <c r="G117" s="18"/>
      <c r="H117" s="16"/>
      <c r="I117" s="16"/>
      <c r="J117" s="16"/>
      <c r="K117" s="16"/>
      <c r="L117" s="16"/>
      <c r="M117" s="16"/>
      <c r="N117" s="16"/>
      <c r="O117" s="16"/>
      <c r="P117" s="16"/>
      <c r="Q117" s="16"/>
      <c r="R117" s="16"/>
      <c r="S117" s="16"/>
      <c r="T117" s="16"/>
      <c r="U117" s="16"/>
      <c r="V117" s="16"/>
      <c r="W117" s="16"/>
      <c r="X117" s="16"/>
      <c r="Y117" s="16"/>
    </row>
    <row r="118" spans="1:25" ht="32.25" customHeight="1">
      <c r="A118" s="16"/>
      <c r="B118" s="16"/>
      <c r="C118" s="16"/>
      <c r="D118" s="16"/>
      <c r="E118" s="16"/>
      <c r="F118" s="16"/>
      <c r="G118" s="18"/>
      <c r="H118" s="16"/>
      <c r="I118" s="16"/>
      <c r="J118" s="16"/>
      <c r="K118" s="16"/>
      <c r="L118" s="16"/>
      <c r="M118" s="16"/>
      <c r="N118" s="16"/>
      <c r="O118" s="16"/>
      <c r="P118" s="16"/>
      <c r="Q118" s="16"/>
      <c r="R118" s="16"/>
      <c r="S118" s="16"/>
      <c r="T118" s="16"/>
      <c r="U118" s="16"/>
      <c r="V118" s="16"/>
      <c r="W118" s="16"/>
      <c r="X118" s="16"/>
      <c r="Y118" s="16"/>
    </row>
    <row r="119" spans="1:25" ht="32.25" customHeight="1">
      <c r="A119" s="16"/>
      <c r="B119" s="16"/>
      <c r="C119" s="16"/>
      <c r="D119" s="16"/>
      <c r="E119" s="16"/>
      <c r="F119" s="16"/>
      <c r="G119" s="18"/>
      <c r="H119" s="16"/>
      <c r="I119" s="16"/>
      <c r="J119" s="16"/>
      <c r="K119" s="16"/>
      <c r="L119" s="16"/>
      <c r="M119" s="16"/>
      <c r="N119" s="16"/>
      <c r="O119" s="16"/>
      <c r="P119" s="16"/>
      <c r="Q119" s="16"/>
      <c r="R119" s="16"/>
      <c r="S119" s="16"/>
      <c r="T119" s="16"/>
      <c r="U119" s="16"/>
      <c r="V119" s="16"/>
      <c r="W119" s="16"/>
      <c r="X119" s="16"/>
      <c r="Y119" s="16"/>
    </row>
    <row r="120" spans="1:25" ht="32.25" customHeight="1">
      <c r="A120" s="16"/>
      <c r="B120" s="16"/>
      <c r="C120" s="16"/>
      <c r="D120" s="16"/>
      <c r="E120" s="16"/>
      <c r="F120" s="16"/>
      <c r="G120" s="18"/>
      <c r="H120" s="16"/>
      <c r="I120" s="16"/>
      <c r="J120" s="16"/>
      <c r="K120" s="16"/>
      <c r="L120" s="16"/>
      <c r="M120" s="16"/>
      <c r="N120" s="16"/>
      <c r="O120" s="16"/>
      <c r="P120" s="16"/>
      <c r="Q120" s="16"/>
      <c r="R120" s="16"/>
      <c r="S120" s="16"/>
      <c r="T120" s="16"/>
      <c r="U120" s="16"/>
      <c r="V120" s="16"/>
      <c r="W120" s="16"/>
      <c r="X120" s="16"/>
      <c r="Y120" s="16"/>
    </row>
  </sheetData>
  <sheetProtection/>
  <autoFilter ref="A11:Y107"/>
  <mergeCells count="116">
    <mergeCell ref="G101:H101"/>
    <mergeCell ref="B72:B89"/>
    <mergeCell ref="A72:A89"/>
    <mergeCell ref="C84:C89"/>
    <mergeCell ref="C72:C83"/>
    <mergeCell ref="I92:I95"/>
    <mergeCell ref="AN52:AT52"/>
    <mergeCell ref="AU52:BA52"/>
    <mergeCell ref="BB52:BH52"/>
    <mergeCell ref="BI52:BO52"/>
    <mergeCell ref="A98:A100"/>
    <mergeCell ref="B98:B100"/>
    <mergeCell ref="C98:C99"/>
    <mergeCell ref="A97:F97"/>
    <mergeCell ref="G97:H97"/>
    <mergeCell ref="A71:F71"/>
    <mergeCell ref="I41:I43"/>
    <mergeCell ref="D41:D43"/>
    <mergeCell ref="A102:H102"/>
    <mergeCell ref="A103:G103"/>
    <mergeCell ref="Z52:AF52"/>
    <mergeCell ref="AG52:AM52"/>
    <mergeCell ref="G71:H71"/>
    <mergeCell ref="G91:H91"/>
    <mergeCell ref="A91:F91"/>
    <mergeCell ref="A101:F101"/>
    <mergeCell ref="BB7:BH7"/>
    <mergeCell ref="BI7:BO7"/>
    <mergeCell ref="D7:Y7"/>
    <mergeCell ref="Z7:AF7"/>
    <mergeCell ref="AG7:AM7"/>
    <mergeCell ref="AN7:AT7"/>
    <mergeCell ref="AU7:BA7"/>
    <mergeCell ref="BB3:BH5"/>
    <mergeCell ref="BI3:BO5"/>
    <mergeCell ref="Z1:AF2"/>
    <mergeCell ref="AG1:AM2"/>
    <mergeCell ref="AN1:AT2"/>
    <mergeCell ref="AU1:BA2"/>
    <mergeCell ref="BB1:BH2"/>
    <mergeCell ref="AN9:AT9"/>
    <mergeCell ref="AU9:BA9"/>
    <mergeCell ref="BB9:BH9"/>
    <mergeCell ref="BI9:BO9"/>
    <mergeCell ref="A7:C7"/>
    <mergeCell ref="BI1:BO2"/>
    <mergeCell ref="Z3:AF5"/>
    <mergeCell ref="AG3:AM5"/>
    <mergeCell ref="AN3:AT5"/>
    <mergeCell ref="AU3:BA5"/>
    <mergeCell ref="A92:A96"/>
    <mergeCell ref="B92:B96"/>
    <mergeCell ref="C92:C95"/>
    <mergeCell ref="A5:Y5"/>
    <mergeCell ref="Z9:AF9"/>
    <mergeCell ref="AG9:AM9"/>
    <mergeCell ref="A9:C9"/>
    <mergeCell ref="D9:Y9"/>
    <mergeCell ref="I27:I29"/>
    <mergeCell ref="D22:D26"/>
    <mergeCell ref="I14:I15"/>
    <mergeCell ref="I22:I26"/>
    <mergeCell ref="D12:D13"/>
    <mergeCell ref="D35:D40"/>
    <mergeCell ref="D14:D15"/>
    <mergeCell ref="D27:D29"/>
    <mergeCell ref="D19:D21"/>
    <mergeCell ref="I19:I21"/>
    <mergeCell ref="I35:I40"/>
    <mergeCell ref="I84:I90"/>
    <mergeCell ref="C108:D108"/>
    <mergeCell ref="A1:Y1"/>
    <mergeCell ref="A2:Y2"/>
    <mergeCell ref="A3:Y3"/>
    <mergeCell ref="A4:Y4"/>
    <mergeCell ref="C12:C45"/>
    <mergeCell ref="D30:D34"/>
    <mergeCell ref="I16:I18"/>
    <mergeCell ref="D16:D18"/>
    <mergeCell ref="D84:D89"/>
    <mergeCell ref="D92:D95"/>
    <mergeCell ref="I77:I78"/>
    <mergeCell ref="D77:D78"/>
    <mergeCell ref="D74:D75"/>
    <mergeCell ref="D79:D80"/>
    <mergeCell ref="D81:D83"/>
    <mergeCell ref="I81:I83"/>
    <mergeCell ref="I79:I80"/>
    <mergeCell ref="I74:I75"/>
    <mergeCell ref="D52:Y52"/>
    <mergeCell ref="A50:H50"/>
    <mergeCell ref="D65:D70"/>
    <mergeCell ref="D57:D60"/>
    <mergeCell ref="B55:B70"/>
    <mergeCell ref="D72:D73"/>
    <mergeCell ref="I72:I73"/>
    <mergeCell ref="D44:D45"/>
    <mergeCell ref="I44:I45"/>
    <mergeCell ref="A46:F46"/>
    <mergeCell ref="G46:H46"/>
    <mergeCell ref="A49:F49"/>
    <mergeCell ref="G49:H49"/>
    <mergeCell ref="B12:B45"/>
    <mergeCell ref="A12:A45"/>
    <mergeCell ref="I30:I34"/>
    <mergeCell ref="I12:I13"/>
    <mergeCell ref="I47:I48"/>
    <mergeCell ref="A47:A48"/>
    <mergeCell ref="D55:D56"/>
    <mergeCell ref="D61:D64"/>
    <mergeCell ref="C55:C60"/>
    <mergeCell ref="B47:B48"/>
    <mergeCell ref="C47:C48"/>
    <mergeCell ref="C61:C70"/>
    <mergeCell ref="A55:A70"/>
    <mergeCell ref="A52:C52"/>
  </mergeCells>
  <printOptions/>
  <pageMargins left="0.11811023622047244" right="0.1968503937007874" top="0.1968503937007874" bottom="0.15748031496062992" header="0.31496062992125984" footer="0.3149606299212598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rgb="FFFFFF00"/>
  </sheetPr>
  <dimension ref="A1:BR124"/>
  <sheetViews>
    <sheetView zoomScalePageLayoutView="0" workbookViewId="0" topLeftCell="J1">
      <selection activeCell="AK11" sqref="AK11"/>
    </sheetView>
  </sheetViews>
  <sheetFormatPr defaultColWidth="11.421875" defaultRowHeight="15"/>
  <cols>
    <col min="1" max="1" width="6.00390625" style="9" customWidth="1"/>
    <col min="2" max="2" width="18.7109375" style="9" customWidth="1"/>
    <col min="3" max="3" width="22.57421875" style="9" customWidth="1"/>
    <col min="4" max="4" width="22.28125" style="9" customWidth="1"/>
    <col min="5" max="5" width="9.8515625" style="9" customWidth="1"/>
    <col min="6" max="6" width="6.7109375" style="9" customWidth="1"/>
    <col min="7" max="7" width="11.421875" style="9" customWidth="1"/>
    <col min="8" max="8" width="13.7109375" style="9" customWidth="1"/>
    <col min="9" max="9" width="11.140625" style="9" customWidth="1"/>
    <col min="10" max="10" width="10.00390625" style="9" customWidth="1"/>
    <col min="11" max="11" width="9.57421875" style="9" customWidth="1"/>
    <col min="12" max="12" width="6.7109375" style="9" bestFit="1" customWidth="1"/>
    <col min="13" max="13" width="5.00390625" style="9" customWidth="1"/>
    <col min="14" max="14" width="5.28125" style="9" customWidth="1"/>
    <col min="15" max="15" width="4.28125" style="9" customWidth="1"/>
    <col min="16" max="16" width="4.57421875" style="9" customWidth="1"/>
    <col min="17" max="17" width="4.7109375" style="9" customWidth="1"/>
    <col min="18" max="18" width="3.7109375" style="9" customWidth="1"/>
    <col min="19" max="19" width="5.00390625" style="9" customWidth="1"/>
    <col min="20" max="20" width="4.00390625" style="9" customWidth="1"/>
    <col min="21" max="21" width="4.28125" style="9" customWidth="1"/>
    <col min="22" max="22" width="4.7109375" style="9" customWidth="1"/>
    <col min="23" max="23" width="3.7109375" style="9" customWidth="1"/>
    <col min="24" max="24" width="7.00390625" style="25" customWidth="1"/>
    <col min="25" max="25" width="10.57421875" style="6" customWidth="1"/>
    <col min="26" max="26" width="12.421875" style="9" customWidth="1"/>
    <col min="27" max="28" width="13.140625" style="9" customWidth="1"/>
    <col min="29" max="33" width="11.421875" style="9" hidden="1" customWidth="1"/>
    <col min="34" max="34" width="26.57421875" style="9" hidden="1" customWidth="1"/>
    <col min="35" max="35" width="26.140625" style="9" hidden="1" customWidth="1"/>
    <col min="36" max="40" width="11.421875" style="9" customWidth="1"/>
    <col min="41" max="41" width="26.57421875" style="9" customWidth="1"/>
    <col min="42" max="42" width="26.140625" style="9" customWidth="1"/>
    <col min="43" max="47" width="11.421875" style="9" customWidth="1"/>
    <col min="48" max="48" width="26.57421875" style="9" customWidth="1"/>
    <col min="49" max="49" width="26.140625" style="9" customWidth="1"/>
    <col min="50" max="54" width="11.421875" style="9" customWidth="1"/>
    <col min="55" max="55" width="26.57421875" style="9" customWidth="1"/>
    <col min="56" max="56" width="26.140625" style="9" customWidth="1"/>
    <col min="57" max="61" width="11.421875" style="9" customWidth="1"/>
    <col min="62" max="62" width="26.57421875" style="9" customWidth="1"/>
    <col min="63" max="63" width="26.140625" style="9" customWidth="1"/>
    <col min="64" max="68" width="11.421875" style="9" customWidth="1"/>
    <col min="69" max="69" width="26.57421875" style="9" customWidth="1"/>
    <col min="70" max="70" width="26.140625" style="9" customWidth="1"/>
    <col min="71" max="16384" width="11.421875" style="9" customWidth="1"/>
  </cols>
  <sheetData>
    <row r="1" spans="1:70" s="268" customFormat="1" ht="20.25" customHeight="1">
      <c r="A1" s="1017" t="s">
        <v>0</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896" t="s">
        <v>0</v>
      </c>
      <c r="AD1" s="896"/>
      <c r="AE1" s="896"/>
      <c r="AF1" s="896"/>
      <c r="AG1" s="896"/>
      <c r="AH1" s="896"/>
      <c r="AI1" s="896"/>
      <c r="AJ1" s="897" t="s">
        <v>0</v>
      </c>
      <c r="AK1" s="897"/>
      <c r="AL1" s="897"/>
      <c r="AM1" s="897"/>
      <c r="AN1" s="897"/>
      <c r="AO1" s="897"/>
      <c r="AP1" s="897"/>
      <c r="AQ1" s="898" t="s">
        <v>0</v>
      </c>
      <c r="AR1" s="898"/>
      <c r="AS1" s="898"/>
      <c r="AT1" s="898"/>
      <c r="AU1" s="898"/>
      <c r="AV1" s="898"/>
      <c r="AW1" s="898"/>
      <c r="AX1" s="986" t="s">
        <v>0</v>
      </c>
      <c r="AY1" s="986"/>
      <c r="AZ1" s="986"/>
      <c r="BA1" s="986"/>
      <c r="BB1" s="986"/>
      <c r="BC1" s="986"/>
      <c r="BD1" s="986"/>
      <c r="BE1" s="987" t="s">
        <v>0</v>
      </c>
      <c r="BF1" s="987"/>
      <c r="BG1" s="987"/>
      <c r="BH1" s="987"/>
      <c r="BI1" s="987"/>
      <c r="BJ1" s="987"/>
      <c r="BK1" s="987"/>
      <c r="BL1" s="988" t="s">
        <v>0</v>
      </c>
      <c r="BM1" s="988"/>
      <c r="BN1" s="988"/>
      <c r="BO1" s="988"/>
      <c r="BP1" s="988"/>
      <c r="BQ1" s="988"/>
      <c r="BR1" s="988"/>
    </row>
    <row r="2" spans="1:70" s="286" customFormat="1" ht="15.75" customHeight="1">
      <c r="A2" s="1018" t="s">
        <v>1</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896"/>
      <c r="AD2" s="896"/>
      <c r="AE2" s="896"/>
      <c r="AF2" s="896"/>
      <c r="AG2" s="896"/>
      <c r="AH2" s="896"/>
      <c r="AI2" s="896"/>
      <c r="AJ2" s="897"/>
      <c r="AK2" s="897"/>
      <c r="AL2" s="897"/>
      <c r="AM2" s="897"/>
      <c r="AN2" s="897"/>
      <c r="AO2" s="897"/>
      <c r="AP2" s="897"/>
      <c r="AQ2" s="898"/>
      <c r="AR2" s="898"/>
      <c r="AS2" s="898"/>
      <c r="AT2" s="898"/>
      <c r="AU2" s="898"/>
      <c r="AV2" s="898"/>
      <c r="AW2" s="898"/>
      <c r="AX2" s="986"/>
      <c r="AY2" s="986"/>
      <c r="AZ2" s="986"/>
      <c r="BA2" s="986"/>
      <c r="BB2" s="986"/>
      <c r="BC2" s="986"/>
      <c r="BD2" s="986"/>
      <c r="BE2" s="987"/>
      <c r="BF2" s="987"/>
      <c r="BG2" s="987"/>
      <c r="BH2" s="987"/>
      <c r="BI2" s="987"/>
      <c r="BJ2" s="987"/>
      <c r="BK2" s="987"/>
      <c r="BL2" s="988"/>
      <c r="BM2" s="988"/>
      <c r="BN2" s="988"/>
      <c r="BO2" s="988"/>
      <c r="BP2" s="988"/>
      <c r="BQ2" s="988"/>
      <c r="BR2" s="988"/>
    </row>
    <row r="3" spans="1:70" s="286" customFormat="1" ht="15.75" customHeight="1">
      <c r="A3" s="1018" t="s">
        <v>1336</v>
      </c>
      <c r="B3" s="1018"/>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899" t="s">
        <v>1311</v>
      </c>
      <c r="AD3" s="899"/>
      <c r="AE3" s="899"/>
      <c r="AF3" s="899"/>
      <c r="AG3" s="899"/>
      <c r="AH3" s="899"/>
      <c r="AI3" s="899"/>
      <c r="AJ3" s="900" t="s">
        <v>1320</v>
      </c>
      <c r="AK3" s="900"/>
      <c r="AL3" s="900"/>
      <c r="AM3" s="900"/>
      <c r="AN3" s="900"/>
      <c r="AO3" s="900"/>
      <c r="AP3" s="900"/>
      <c r="AQ3" s="901" t="s">
        <v>1321</v>
      </c>
      <c r="AR3" s="901"/>
      <c r="AS3" s="901"/>
      <c r="AT3" s="901"/>
      <c r="AU3" s="901"/>
      <c r="AV3" s="901"/>
      <c r="AW3" s="901"/>
      <c r="AX3" s="989" t="s">
        <v>1322</v>
      </c>
      <c r="AY3" s="989"/>
      <c r="AZ3" s="989"/>
      <c r="BA3" s="989"/>
      <c r="BB3" s="989"/>
      <c r="BC3" s="989"/>
      <c r="BD3" s="989"/>
      <c r="BE3" s="990" t="s">
        <v>1323</v>
      </c>
      <c r="BF3" s="990"/>
      <c r="BG3" s="990"/>
      <c r="BH3" s="990"/>
      <c r="BI3" s="990"/>
      <c r="BJ3" s="990"/>
      <c r="BK3" s="990"/>
      <c r="BL3" s="991" t="s">
        <v>1324</v>
      </c>
      <c r="BM3" s="991"/>
      <c r="BN3" s="991"/>
      <c r="BO3" s="991"/>
      <c r="BP3" s="991"/>
      <c r="BQ3" s="991"/>
      <c r="BR3" s="991"/>
    </row>
    <row r="4" spans="1:70" s="286" customFormat="1" ht="15.75" customHeight="1">
      <c r="A4" s="1018" t="s">
        <v>212</v>
      </c>
      <c r="B4" s="1018"/>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899"/>
      <c r="AD4" s="899"/>
      <c r="AE4" s="899"/>
      <c r="AF4" s="899"/>
      <c r="AG4" s="899"/>
      <c r="AH4" s="899"/>
      <c r="AI4" s="899"/>
      <c r="AJ4" s="900"/>
      <c r="AK4" s="900"/>
      <c r="AL4" s="900"/>
      <c r="AM4" s="900"/>
      <c r="AN4" s="900"/>
      <c r="AO4" s="900"/>
      <c r="AP4" s="900"/>
      <c r="AQ4" s="901"/>
      <c r="AR4" s="901"/>
      <c r="AS4" s="901"/>
      <c r="AT4" s="901"/>
      <c r="AU4" s="901"/>
      <c r="AV4" s="901"/>
      <c r="AW4" s="901"/>
      <c r="AX4" s="989"/>
      <c r="AY4" s="989"/>
      <c r="AZ4" s="989"/>
      <c r="BA4" s="989"/>
      <c r="BB4" s="989"/>
      <c r="BC4" s="989"/>
      <c r="BD4" s="989"/>
      <c r="BE4" s="990"/>
      <c r="BF4" s="990"/>
      <c r="BG4" s="990"/>
      <c r="BH4" s="990"/>
      <c r="BI4" s="990"/>
      <c r="BJ4" s="990"/>
      <c r="BK4" s="990"/>
      <c r="BL4" s="991"/>
      <c r="BM4" s="991"/>
      <c r="BN4" s="991"/>
      <c r="BO4" s="991"/>
      <c r="BP4" s="991"/>
      <c r="BQ4" s="991"/>
      <c r="BR4" s="991"/>
    </row>
    <row r="5" spans="1:70" s="286" customFormat="1" ht="15.75" customHeight="1">
      <c r="A5" s="1018">
        <v>2014</v>
      </c>
      <c r="B5" s="1018"/>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899"/>
      <c r="AD5" s="899"/>
      <c r="AE5" s="899"/>
      <c r="AF5" s="899"/>
      <c r="AG5" s="899"/>
      <c r="AH5" s="899"/>
      <c r="AI5" s="899"/>
      <c r="AJ5" s="900"/>
      <c r="AK5" s="900"/>
      <c r="AL5" s="900"/>
      <c r="AM5" s="900"/>
      <c r="AN5" s="900"/>
      <c r="AO5" s="900"/>
      <c r="AP5" s="900"/>
      <c r="AQ5" s="901"/>
      <c r="AR5" s="901"/>
      <c r="AS5" s="901"/>
      <c r="AT5" s="901"/>
      <c r="AU5" s="901"/>
      <c r="AV5" s="901"/>
      <c r="AW5" s="901"/>
      <c r="AX5" s="989"/>
      <c r="AY5" s="989"/>
      <c r="AZ5" s="989"/>
      <c r="BA5" s="989"/>
      <c r="BB5" s="989"/>
      <c r="BC5" s="989"/>
      <c r="BD5" s="989"/>
      <c r="BE5" s="990"/>
      <c r="BF5" s="990"/>
      <c r="BG5" s="990"/>
      <c r="BH5" s="990"/>
      <c r="BI5" s="990"/>
      <c r="BJ5" s="990"/>
      <c r="BK5" s="990"/>
      <c r="BL5" s="991"/>
      <c r="BM5" s="991"/>
      <c r="BN5" s="991"/>
      <c r="BO5" s="991"/>
      <c r="BP5" s="991"/>
      <c r="BQ5" s="991"/>
      <c r="BR5" s="991"/>
    </row>
    <row r="6" spans="1:70" ht="9" customHeight="1" thickBot="1">
      <c r="A6" s="7"/>
      <c r="B6" s="7"/>
      <c r="C6" s="7"/>
      <c r="D6" s="7"/>
      <c r="I6" s="41"/>
      <c r="J6" s="42"/>
      <c r="K6" s="42"/>
      <c r="X6" s="43"/>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269" customFormat="1" ht="21" thickBot="1">
      <c r="A7" s="1016" t="s">
        <v>213</v>
      </c>
      <c r="B7" s="1016"/>
      <c r="C7" s="1016"/>
      <c r="D7" s="1016" t="s">
        <v>214</v>
      </c>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t="s">
        <v>214</v>
      </c>
      <c r="AD7" s="1016"/>
      <c r="AE7" s="1016"/>
      <c r="AF7" s="1016"/>
      <c r="AG7" s="1016"/>
      <c r="AH7" s="1016"/>
      <c r="AI7" s="1016"/>
      <c r="AJ7" s="1016" t="s">
        <v>214</v>
      </c>
      <c r="AK7" s="1016"/>
      <c r="AL7" s="1016"/>
      <c r="AM7" s="1016"/>
      <c r="AN7" s="1016"/>
      <c r="AO7" s="1016"/>
      <c r="AP7" s="1016"/>
      <c r="AQ7" s="1016" t="s">
        <v>214</v>
      </c>
      <c r="AR7" s="1016"/>
      <c r="AS7" s="1016"/>
      <c r="AT7" s="1016"/>
      <c r="AU7" s="1016"/>
      <c r="AV7" s="1016"/>
      <c r="AW7" s="1016"/>
      <c r="AX7" s="1016" t="s">
        <v>214</v>
      </c>
      <c r="AY7" s="1016"/>
      <c r="AZ7" s="1016"/>
      <c r="BA7" s="1016"/>
      <c r="BB7" s="1016"/>
      <c r="BC7" s="1016"/>
      <c r="BD7" s="1016"/>
      <c r="BE7" s="1016" t="s">
        <v>214</v>
      </c>
      <c r="BF7" s="1016"/>
      <c r="BG7" s="1016"/>
      <c r="BH7" s="1016"/>
      <c r="BI7" s="1016"/>
      <c r="BJ7" s="1016"/>
      <c r="BK7" s="1016"/>
      <c r="BL7" s="1016" t="s">
        <v>214</v>
      </c>
      <c r="BM7" s="1016"/>
      <c r="BN7" s="1016"/>
      <c r="BO7" s="1016"/>
      <c r="BP7" s="1016"/>
      <c r="BQ7" s="1016"/>
      <c r="BR7" s="1016"/>
    </row>
    <row r="8" spans="1:70" ht="9" customHeight="1" thickBot="1">
      <c r="A8" s="7"/>
      <c r="B8" s="7"/>
      <c r="C8" s="7"/>
      <c r="D8" s="7"/>
      <c r="I8" s="41"/>
      <c r="J8" s="42"/>
      <c r="K8" s="42"/>
      <c r="X8" s="43"/>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269" customFormat="1" ht="21" thickBot="1">
      <c r="A9" s="1004" t="s">
        <v>215</v>
      </c>
      <c r="B9" s="1004"/>
      <c r="C9" s="1004"/>
      <c r="D9" s="889" t="s">
        <v>1301</v>
      </c>
      <c r="E9" s="889"/>
      <c r="F9" s="889"/>
      <c r="G9" s="889"/>
      <c r="H9" s="889"/>
      <c r="I9" s="889"/>
      <c r="J9" s="889"/>
      <c r="K9" s="889"/>
      <c r="L9" s="889"/>
      <c r="M9" s="889"/>
      <c r="N9" s="889"/>
      <c r="O9" s="889"/>
      <c r="P9" s="889"/>
      <c r="Q9" s="889"/>
      <c r="R9" s="889"/>
      <c r="S9" s="889"/>
      <c r="T9" s="889"/>
      <c r="U9" s="889"/>
      <c r="V9" s="889"/>
      <c r="W9" s="889"/>
      <c r="X9" s="889"/>
      <c r="Y9" s="889"/>
      <c r="Z9" s="889"/>
      <c r="AA9" s="889"/>
      <c r="AB9" s="889"/>
      <c r="AC9" s="889" t="s">
        <v>1301</v>
      </c>
      <c r="AD9" s="889"/>
      <c r="AE9" s="889"/>
      <c r="AF9" s="889"/>
      <c r="AG9" s="889"/>
      <c r="AH9" s="889"/>
      <c r="AI9" s="889"/>
      <c r="AJ9" s="889" t="s">
        <v>1301</v>
      </c>
      <c r="AK9" s="889"/>
      <c r="AL9" s="889"/>
      <c r="AM9" s="889"/>
      <c r="AN9" s="889"/>
      <c r="AO9" s="889"/>
      <c r="AP9" s="889"/>
      <c r="AQ9" s="889" t="s">
        <v>1301</v>
      </c>
      <c r="AR9" s="889"/>
      <c r="AS9" s="889"/>
      <c r="AT9" s="889"/>
      <c r="AU9" s="889"/>
      <c r="AV9" s="889"/>
      <c r="AW9" s="889"/>
      <c r="AX9" s="889" t="s">
        <v>1301</v>
      </c>
      <c r="AY9" s="889"/>
      <c r="AZ9" s="889"/>
      <c r="BA9" s="889"/>
      <c r="BB9" s="889"/>
      <c r="BC9" s="889"/>
      <c r="BD9" s="889"/>
      <c r="BE9" s="889" t="s">
        <v>1301</v>
      </c>
      <c r="BF9" s="889"/>
      <c r="BG9" s="889"/>
      <c r="BH9" s="889"/>
      <c r="BI9" s="889"/>
      <c r="BJ9" s="889"/>
      <c r="BK9" s="889"/>
      <c r="BL9" s="889" t="s">
        <v>1301</v>
      </c>
      <c r="BM9" s="889"/>
      <c r="BN9" s="889"/>
      <c r="BO9" s="889"/>
      <c r="BP9" s="889"/>
      <c r="BQ9" s="889"/>
      <c r="BR9" s="889"/>
    </row>
    <row r="10" spans="1:70" ht="36.75" thickBot="1">
      <c r="A10" s="86" t="s">
        <v>2</v>
      </c>
      <c r="B10" s="86" t="s">
        <v>216</v>
      </c>
      <c r="C10" s="86" t="s">
        <v>182</v>
      </c>
      <c r="D10" s="86" t="s">
        <v>183</v>
      </c>
      <c r="E10" s="86" t="s">
        <v>8</v>
      </c>
      <c r="F10" s="86" t="s">
        <v>9</v>
      </c>
      <c r="G10" s="86" t="s">
        <v>10</v>
      </c>
      <c r="H10" s="86" t="s">
        <v>11</v>
      </c>
      <c r="I10" s="86" t="s">
        <v>185</v>
      </c>
      <c r="J10" s="86" t="s">
        <v>217</v>
      </c>
      <c r="K10" s="86" t="s">
        <v>13</v>
      </c>
      <c r="L10" s="86" t="s">
        <v>169</v>
      </c>
      <c r="M10" s="86" t="s">
        <v>170</v>
      </c>
      <c r="N10" s="86" t="s">
        <v>171</v>
      </c>
      <c r="O10" s="86" t="s">
        <v>172</v>
      </c>
      <c r="P10" s="86" t="s">
        <v>173</v>
      </c>
      <c r="Q10" s="86" t="s">
        <v>174</v>
      </c>
      <c r="R10" s="86" t="s">
        <v>180</v>
      </c>
      <c r="S10" s="86" t="s">
        <v>175</v>
      </c>
      <c r="T10" s="86" t="s">
        <v>176</v>
      </c>
      <c r="U10" s="86" t="s">
        <v>177</v>
      </c>
      <c r="V10" s="86" t="s">
        <v>178</v>
      </c>
      <c r="W10" s="86" t="s">
        <v>179</v>
      </c>
      <c r="X10" s="87" t="s">
        <v>218</v>
      </c>
      <c r="Y10" s="86" t="s">
        <v>14</v>
      </c>
      <c r="Z10" s="86" t="s">
        <v>15</v>
      </c>
      <c r="AA10" s="86" t="s">
        <v>16</v>
      </c>
      <c r="AB10" s="86" t="s">
        <v>17</v>
      </c>
      <c r="AC10" s="88" t="s">
        <v>1309</v>
      </c>
      <c r="AD10" s="88" t="s">
        <v>1310</v>
      </c>
      <c r="AE10" s="88" t="s">
        <v>481</v>
      </c>
      <c r="AF10" s="88" t="s">
        <v>1405</v>
      </c>
      <c r="AG10" s="88" t="s">
        <v>1406</v>
      </c>
      <c r="AH10" s="88" t="s">
        <v>482</v>
      </c>
      <c r="AI10" s="88" t="s">
        <v>483</v>
      </c>
      <c r="AJ10" s="424" t="s">
        <v>1312</v>
      </c>
      <c r="AK10" s="424" t="s">
        <v>1313</v>
      </c>
      <c r="AL10" s="424" t="s">
        <v>481</v>
      </c>
      <c r="AM10" s="424" t="s">
        <v>1405</v>
      </c>
      <c r="AN10" s="424" t="s">
        <v>1406</v>
      </c>
      <c r="AO10" s="424" t="s">
        <v>482</v>
      </c>
      <c r="AP10" s="424" t="s">
        <v>483</v>
      </c>
      <c r="AQ10" s="90" t="s">
        <v>1314</v>
      </c>
      <c r="AR10" s="90" t="s">
        <v>1315</v>
      </c>
      <c r="AS10" s="90" t="s">
        <v>481</v>
      </c>
      <c r="AT10" s="90" t="s">
        <v>1405</v>
      </c>
      <c r="AU10" s="90" t="s">
        <v>1406</v>
      </c>
      <c r="AV10" s="90" t="s">
        <v>482</v>
      </c>
      <c r="AW10" s="90" t="s">
        <v>483</v>
      </c>
      <c r="AX10" s="91" t="s">
        <v>1316</v>
      </c>
      <c r="AY10" s="91" t="s">
        <v>1317</v>
      </c>
      <c r="AZ10" s="91" t="s">
        <v>481</v>
      </c>
      <c r="BA10" s="91" t="s">
        <v>1405</v>
      </c>
      <c r="BB10" s="91" t="s">
        <v>1406</v>
      </c>
      <c r="BC10" s="91" t="s">
        <v>482</v>
      </c>
      <c r="BD10" s="91" t="s">
        <v>483</v>
      </c>
      <c r="BE10" s="92" t="s">
        <v>1319</v>
      </c>
      <c r="BF10" s="92" t="s">
        <v>1318</v>
      </c>
      <c r="BG10" s="92" t="s">
        <v>481</v>
      </c>
      <c r="BH10" s="92" t="s">
        <v>1405</v>
      </c>
      <c r="BI10" s="92" t="s">
        <v>1406</v>
      </c>
      <c r="BJ10" s="92" t="s">
        <v>482</v>
      </c>
      <c r="BK10" s="92" t="s">
        <v>483</v>
      </c>
      <c r="BL10" s="93" t="s">
        <v>1307</v>
      </c>
      <c r="BM10" s="93" t="s">
        <v>1308</v>
      </c>
      <c r="BN10" s="93" t="s">
        <v>481</v>
      </c>
      <c r="BO10" s="93" t="s">
        <v>1405</v>
      </c>
      <c r="BP10" s="93" t="s">
        <v>1406</v>
      </c>
      <c r="BQ10" s="93" t="s">
        <v>482</v>
      </c>
      <c r="BR10" s="93" t="s">
        <v>483</v>
      </c>
    </row>
    <row r="11" spans="1:70" s="4" customFormat="1" ht="84.75" customHeight="1" thickBot="1">
      <c r="A11" s="1019">
        <v>1</v>
      </c>
      <c r="B11" s="1020" t="s">
        <v>1333</v>
      </c>
      <c r="C11" s="1019" t="s">
        <v>1617</v>
      </c>
      <c r="D11" s="94" t="s">
        <v>1618</v>
      </c>
      <c r="E11" s="94" t="s">
        <v>43</v>
      </c>
      <c r="F11" s="95">
        <v>8</v>
      </c>
      <c r="G11" s="94" t="s">
        <v>219</v>
      </c>
      <c r="H11" s="94" t="s">
        <v>220</v>
      </c>
      <c r="I11" s="94" t="s">
        <v>221</v>
      </c>
      <c r="J11" s="96">
        <v>41640</v>
      </c>
      <c r="K11" s="96">
        <v>42004</v>
      </c>
      <c r="L11" s="94"/>
      <c r="M11" s="94"/>
      <c r="N11" s="94"/>
      <c r="O11" s="94"/>
      <c r="P11" s="94"/>
      <c r="Q11" s="97"/>
      <c r="R11" s="97"/>
      <c r="S11" s="97"/>
      <c r="T11" s="97"/>
      <c r="U11" s="97"/>
      <c r="V11" s="97"/>
      <c r="W11" s="97"/>
      <c r="X11" s="98">
        <f>+F11</f>
        <v>8</v>
      </c>
      <c r="Y11" s="99">
        <v>0</v>
      </c>
      <c r="Z11" s="100" t="s">
        <v>222</v>
      </c>
      <c r="AA11" s="100"/>
      <c r="AB11" s="100"/>
      <c r="AC11" s="328">
        <v>0</v>
      </c>
      <c r="AD11" s="328">
        <v>0</v>
      </c>
      <c r="AE11" s="359">
        <v>0</v>
      </c>
      <c r="AF11" s="328"/>
      <c r="AG11" s="328"/>
      <c r="AH11" s="328"/>
      <c r="AI11" s="328" t="s">
        <v>1619</v>
      </c>
      <c r="AJ11" s="486">
        <f>+X11</f>
        <v>8</v>
      </c>
      <c r="AK11" s="329">
        <v>2</v>
      </c>
      <c r="AL11" s="487">
        <v>0.25</v>
      </c>
      <c r="AM11" s="329"/>
      <c r="AN11" s="329"/>
      <c r="AO11" s="329" t="s">
        <v>1977</v>
      </c>
      <c r="AP11" s="329"/>
      <c r="AQ11" s="103"/>
      <c r="AR11" s="103"/>
      <c r="AS11" s="103"/>
      <c r="AT11" s="90"/>
      <c r="AU11" s="90"/>
      <c r="AV11" s="103"/>
      <c r="AW11" s="103"/>
      <c r="AX11" s="104"/>
      <c r="AY11" s="104"/>
      <c r="AZ11" s="104"/>
      <c r="BA11" s="91"/>
      <c r="BB11" s="91"/>
      <c r="BC11" s="104"/>
      <c r="BD11" s="104"/>
      <c r="BE11" s="105"/>
      <c r="BF11" s="105"/>
      <c r="BG11" s="105"/>
      <c r="BH11" s="92"/>
      <c r="BI11" s="92"/>
      <c r="BJ11" s="105"/>
      <c r="BK11" s="105"/>
      <c r="BL11" s="106"/>
      <c r="BM11" s="106"/>
      <c r="BN11" s="106"/>
      <c r="BO11" s="93"/>
      <c r="BP11" s="93"/>
      <c r="BQ11" s="106"/>
      <c r="BR11" s="106"/>
    </row>
    <row r="12" spans="1:70" s="4" customFormat="1" ht="23.25" customHeight="1" thickBot="1">
      <c r="A12" s="1019"/>
      <c r="B12" s="1020"/>
      <c r="C12" s="1019"/>
      <c r="D12" s="1019" t="s">
        <v>1620</v>
      </c>
      <c r="E12" s="94" t="s">
        <v>36</v>
      </c>
      <c r="F12" s="95">
        <v>1</v>
      </c>
      <c r="G12" s="94" t="s">
        <v>219</v>
      </c>
      <c r="H12" s="94" t="s">
        <v>224</v>
      </c>
      <c r="I12" s="94" t="s">
        <v>221</v>
      </c>
      <c r="J12" s="96">
        <v>41640</v>
      </c>
      <c r="K12" s="96">
        <v>42004</v>
      </c>
      <c r="L12" s="94"/>
      <c r="M12" s="94"/>
      <c r="N12" s="94"/>
      <c r="O12" s="94"/>
      <c r="P12" s="94"/>
      <c r="Q12" s="97"/>
      <c r="R12" s="97"/>
      <c r="S12" s="97"/>
      <c r="T12" s="97"/>
      <c r="U12" s="97"/>
      <c r="V12" s="97"/>
      <c r="W12" s="97"/>
      <c r="X12" s="98">
        <f aca="true" t="shared" si="0" ref="X12:X24">+F12</f>
        <v>1</v>
      </c>
      <c r="Y12" s="99">
        <v>0</v>
      </c>
      <c r="Z12" s="100" t="s">
        <v>222</v>
      </c>
      <c r="AA12" s="100"/>
      <c r="AB12" s="100"/>
      <c r="AC12" s="328">
        <v>0</v>
      </c>
      <c r="AD12" s="328">
        <v>0</v>
      </c>
      <c r="AE12" s="359">
        <v>0</v>
      </c>
      <c r="AF12" s="328"/>
      <c r="AG12" s="328"/>
      <c r="AH12" s="328"/>
      <c r="AI12" s="328" t="s">
        <v>1619</v>
      </c>
      <c r="AJ12" s="486"/>
      <c r="AK12" s="329"/>
      <c r="AL12" s="329"/>
      <c r="AM12" s="424"/>
      <c r="AN12" s="424"/>
      <c r="AO12" s="329"/>
      <c r="AP12" s="329"/>
      <c r="AQ12" s="103"/>
      <c r="AR12" s="103"/>
      <c r="AS12" s="103"/>
      <c r="AT12" s="90"/>
      <c r="AU12" s="90"/>
      <c r="AV12" s="103"/>
      <c r="AW12" s="103"/>
      <c r="AX12" s="104"/>
      <c r="AY12" s="104"/>
      <c r="AZ12" s="104"/>
      <c r="BA12" s="91"/>
      <c r="BB12" s="91"/>
      <c r="BC12" s="104"/>
      <c r="BD12" s="104"/>
      <c r="BE12" s="105"/>
      <c r="BF12" s="105"/>
      <c r="BG12" s="105"/>
      <c r="BH12" s="92"/>
      <c r="BI12" s="92"/>
      <c r="BJ12" s="105"/>
      <c r="BK12" s="105"/>
      <c r="BL12" s="106"/>
      <c r="BM12" s="106"/>
      <c r="BN12" s="106"/>
      <c r="BO12" s="93"/>
      <c r="BP12" s="93"/>
      <c r="BQ12" s="106"/>
      <c r="BR12" s="106"/>
    </row>
    <row r="13" spans="1:70" s="4" customFormat="1" ht="21" customHeight="1" thickBot="1">
      <c r="A13" s="1019"/>
      <c r="B13" s="1020"/>
      <c r="C13" s="1019"/>
      <c r="D13" s="1019"/>
      <c r="E13" s="94" t="s">
        <v>225</v>
      </c>
      <c r="F13" s="95">
        <v>1</v>
      </c>
      <c r="G13" s="94" t="s">
        <v>226</v>
      </c>
      <c r="H13" s="94" t="s">
        <v>227</v>
      </c>
      <c r="I13" s="94" t="s">
        <v>221</v>
      </c>
      <c r="J13" s="96">
        <v>41640</v>
      </c>
      <c r="K13" s="96">
        <v>42004</v>
      </c>
      <c r="L13" s="94"/>
      <c r="M13" s="94"/>
      <c r="N13" s="94"/>
      <c r="O13" s="94"/>
      <c r="P13" s="94"/>
      <c r="Q13" s="97"/>
      <c r="R13" s="97"/>
      <c r="S13" s="97"/>
      <c r="T13" s="97"/>
      <c r="U13" s="97"/>
      <c r="V13" s="97"/>
      <c r="W13" s="97"/>
      <c r="X13" s="98">
        <f t="shared" si="0"/>
        <v>1</v>
      </c>
      <c r="Y13" s="99">
        <v>0</v>
      </c>
      <c r="Z13" s="100" t="s">
        <v>222</v>
      </c>
      <c r="AA13" s="100"/>
      <c r="AB13" s="100"/>
      <c r="AC13" s="328">
        <v>0</v>
      </c>
      <c r="AD13" s="328">
        <v>0</v>
      </c>
      <c r="AE13" s="359">
        <v>0</v>
      </c>
      <c r="AF13" s="328"/>
      <c r="AG13" s="328"/>
      <c r="AH13" s="328"/>
      <c r="AI13" s="328" t="s">
        <v>1619</v>
      </c>
      <c r="AJ13" s="486">
        <v>1</v>
      </c>
      <c r="AK13" s="329"/>
      <c r="AL13" s="329"/>
      <c r="AM13" s="329"/>
      <c r="AN13" s="329"/>
      <c r="AO13" s="329" t="s">
        <v>1978</v>
      </c>
      <c r="AP13" s="329"/>
      <c r="AQ13" s="103"/>
      <c r="AR13" s="103"/>
      <c r="AS13" s="103"/>
      <c r="AT13" s="90"/>
      <c r="AU13" s="90"/>
      <c r="AV13" s="103"/>
      <c r="AW13" s="103"/>
      <c r="AX13" s="104"/>
      <c r="AY13" s="104"/>
      <c r="AZ13" s="104"/>
      <c r="BA13" s="91"/>
      <c r="BB13" s="91"/>
      <c r="BC13" s="104"/>
      <c r="BD13" s="104"/>
      <c r="BE13" s="105"/>
      <c r="BF13" s="105"/>
      <c r="BG13" s="105"/>
      <c r="BH13" s="92"/>
      <c r="BI13" s="92"/>
      <c r="BJ13" s="105"/>
      <c r="BK13" s="105"/>
      <c r="BL13" s="106"/>
      <c r="BM13" s="106"/>
      <c r="BN13" s="106"/>
      <c r="BO13" s="93"/>
      <c r="BP13" s="93"/>
      <c r="BQ13" s="106"/>
      <c r="BR13" s="106"/>
    </row>
    <row r="14" spans="1:70" s="4" customFormat="1" ht="34.5" customHeight="1" thickBot="1">
      <c r="A14" s="1019"/>
      <c r="B14" s="1020"/>
      <c r="C14" s="1019" t="s">
        <v>1621</v>
      </c>
      <c r="D14" s="94" t="s">
        <v>228</v>
      </c>
      <c r="E14" s="94" t="s">
        <v>229</v>
      </c>
      <c r="F14" s="95" t="s">
        <v>157</v>
      </c>
      <c r="G14" s="94" t="s">
        <v>229</v>
      </c>
      <c r="H14" s="94" t="s">
        <v>230</v>
      </c>
      <c r="I14" s="94" t="s">
        <v>221</v>
      </c>
      <c r="J14" s="96">
        <v>41640</v>
      </c>
      <c r="K14" s="96">
        <v>42004</v>
      </c>
      <c r="L14" s="94"/>
      <c r="M14" s="94"/>
      <c r="N14" s="94"/>
      <c r="O14" s="94"/>
      <c r="P14" s="94"/>
      <c r="Q14" s="97"/>
      <c r="R14" s="97"/>
      <c r="S14" s="97"/>
      <c r="T14" s="97"/>
      <c r="U14" s="97"/>
      <c r="V14" s="97"/>
      <c r="W14" s="97"/>
      <c r="X14" s="98" t="str">
        <f t="shared" si="0"/>
        <v>Por demanda</v>
      </c>
      <c r="Y14" s="99">
        <v>3000</v>
      </c>
      <c r="Z14" s="100" t="s">
        <v>17</v>
      </c>
      <c r="AA14" s="100"/>
      <c r="AB14" s="100"/>
      <c r="AC14" s="328">
        <v>0</v>
      </c>
      <c r="AD14" s="328">
        <v>0</v>
      </c>
      <c r="AE14" s="359">
        <v>0</v>
      </c>
      <c r="AF14" s="328"/>
      <c r="AG14" s="328"/>
      <c r="AH14" s="328"/>
      <c r="AI14" s="328" t="s">
        <v>1619</v>
      </c>
      <c r="AJ14" s="486" t="str">
        <f aca="true" t="shared" si="1" ref="AJ14:AJ38">+X14</f>
        <v>Por demanda</v>
      </c>
      <c r="AK14" s="329">
        <v>4</v>
      </c>
      <c r="AL14" s="487">
        <v>1</v>
      </c>
      <c r="AM14" s="424"/>
      <c r="AN14" s="424"/>
      <c r="AO14" s="329" t="s">
        <v>1979</v>
      </c>
      <c r="AP14" s="329"/>
      <c r="AQ14" s="103"/>
      <c r="AR14" s="103"/>
      <c r="AS14" s="103"/>
      <c r="AT14" s="90"/>
      <c r="AU14" s="90"/>
      <c r="AV14" s="103"/>
      <c r="AW14" s="103"/>
      <c r="AX14" s="104"/>
      <c r="AY14" s="104"/>
      <c r="AZ14" s="104"/>
      <c r="BA14" s="91"/>
      <c r="BB14" s="91"/>
      <c r="BC14" s="104"/>
      <c r="BD14" s="104"/>
      <c r="BE14" s="105"/>
      <c r="BF14" s="105"/>
      <c r="BG14" s="105"/>
      <c r="BH14" s="92"/>
      <c r="BI14" s="92"/>
      <c r="BJ14" s="105"/>
      <c r="BK14" s="105"/>
      <c r="BL14" s="106"/>
      <c r="BM14" s="106"/>
      <c r="BN14" s="106"/>
      <c r="BO14" s="93"/>
      <c r="BP14" s="93"/>
      <c r="BQ14" s="106"/>
      <c r="BR14" s="106"/>
    </row>
    <row r="15" spans="1:70" s="4" customFormat="1" ht="35.25" customHeight="1" thickBot="1">
      <c r="A15" s="1019"/>
      <c r="B15" s="1020"/>
      <c r="C15" s="1019"/>
      <c r="D15" s="94" t="s">
        <v>1622</v>
      </c>
      <c r="E15" s="94" t="s">
        <v>231</v>
      </c>
      <c r="F15" s="95">
        <v>4</v>
      </c>
      <c r="G15" s="94" t="s">
        <v>232</v>
      </c>
      <c r="H15" s="94" t="s">
        <v>233</v>
      </c>
      <c r="I15" s="94" t="s">
        <v>234</v>
      </c>
      <c r="J15" s="96">
        <v>41640</v>
      </c>
      <c r="K15" s="96">
        <v>42004</v>
      </c>
      <c r="L15" s="94"/>
      <c r="M15" s="94"/>
      <c r="N15" s="94"/>
      <c r="O15" s="94"/>
      <c r="P15" s="94"/>
      <c r="Q15" s="97"/>
      <c r="R15" s="97"/>
      <c r="S15" s="97"/>
      <c r="T15" s="97"/>
      <c r="U15" s="97"/>
      <c r="V15" s="97"/>
      <c r="W15" s="97"/>
      <c r="X15" s="98">
        <f t="shared" si="0"/>
        <v>4</v>
      </c>
      <c r="Y15" s="99">
        <v>0</v>
      </c>
      <c r="Z15" s="100" t="s">
        <v>222</v>
      </c>
      <c r="AA15" s="100"/>
      <c r="AB15" s="100"/>
      <c r="AC15" s="328">
        <v>0</v>
      </c>
      <c r="AD15" s="328">
        <v>0</v>
      </c>
      <c r="AE15" s="359">
        <v>0</v>
      </c>
      <c r="AF15" s="328"/>
      <c r="AG15" s="328"/>
      <c r="AH15" s="328"/>
      <c r="AI15" s="328" t="s">
        <v>1619</v>
      </c>
      <c r="AJ15" s="486">
        <f t="shared" si="1"/>
        <v>4</v>
      </c>
      <c r="AK15" s="329">
        <v>4</v>
      </c>
      <c r="AL15" s="487">
        <v>0.2</v>
      </c>
      <c r="AM15" s="329"/>
      <c r="AN15" s="329"/>
      <c r="AO15" s="329" t="s">
        <v>1979</v>
      </c>
      <c r="AP15" s="329"/>
      <c r="AQ15" s="103"/>
      <c r="AR15" s="103"/>
      <c r="AS15" s="103"/>
      <c r="AT15" s="90"/>
      <c r="AU15" s="90"/>
      <c r="AV15" s="103"/>
      <c r="AW15" s="103"/>
      <c r="AX15" s="104"/>
      <c r="AY15" s="104"/>
      <c r="AZ15" s="104"/>
      <c r="BA15" s="91"/>
      <c r="BB15" s="91"/>
      <c r="BC15" s="104"/>
      <c r="BD15" s="104"/>
      <c r="BE15" s="105"/>
      <c r="BF15" s="105"/>
      <c r="BG15" s="105"/>
      <c r="BH15" s="92"/>
      <c r="BI15" s="92"/>
      <c r="BJ15" s="105"/>
      <c r="BK15" s="105"/>
      <c r="BL15" s="106"/>
      <c r="BM15" s="106"/>
      <c r="BN15" s="106"/>
      <c r="BO15" s="93"/>
      <c r="BP15" s="93"/>
      <c r="BQ15" s="106"/>
      <c r="BR15" s="106"/>
    </row>
    <row r="16" spans="1:70" s="37" customFormat="1" ht="45.75" thickBot="1">
      <c r="A16" s="1019"/>
      <c r="B16" s="1020"/>
      <c r="C16" s="1019"/>
      <c r="D16" s="1019" t="s">
        <v>1623</v>
      </c>
      <c r="E16" s="107" t="s">
        <v>235</v>
      </c>
      <c r="F16" s="107">
        <v>2</v>
      </c>
      <c r="G16" s="108" t="s">
        <v>236</v>
      </c>
      <c r="H16" s="108" t="s">
        <v>1624</v>
      </c>
      <c r="I16" s="108" t="s">
        <v>237</v>
      </c>
      <c r="J16" s="96">
        <v>41640</v>
      </c>
      <c r="K16" s="96">
        <v>41851</v>
      </c>
      <c r="L16" s="108"/>
      <c r="M16" s="108"/>
      <c r="N16" s="108"/>
      <c r="O16" s="108">
        <v>1</v>
      </c>
      <c r="P16" s="108"/>
      <c r="Q16" s="109">
        <v>0.01</v>
      </c>
      <c r="R16" s="109"/>
      <c r="S16" s="109"/>
      <c r="T16" s="109"/>
      <c r="U16" s="109"/>
      <c r="V16" s="109"/>
      <c r="W16" s="109"/>
      <c r="X16" s="98">
        <f t="shared" si="0"/>
        <v>2</v>
      </c>
      <c r="Y16" s="110">
        <v>0</v>
      </c>
      <c r="Z16" s="108" t="s">
        <v>222</v>
      </c>
      <c r="AA16" s="108"/>
      <c r="AB16" s="108"/>
      <c r="AC16" s="328">
        <v>0</v>
      </c>
      <c r="AD16" s="328">
        <v>0</v>
      </c>
      <c r="AE16" s="359">
        <v>0</v>
      </c>
      <c r="AF16" s="328"/>
      <c r="AG16" s="328"/>
      <c r="AH16" s="328"/>
      <c r="AI16" s="328" t="s">
        <v>1619</v>
      </c>
      <c r="AJ16" s="486">
        <f t="shared" si="1"/>
        <v>2</v>
      </c>
      <c r="AK16" s="329">
        <v>1</v>
      </c>
      <c r="AL16" s="487">
        <v>1</v>
      </c>
      <c r="AM16" s="424"/>
      <c r="AN16" s="424"/>
      <c r="AO16" s="329" t="s">
        <v>1980</v>
      </c>
      <c r="AP16" s="329"/>
      <c r="AQ16" s="103"/>
      <c r="AR16" s="103"/>
      <c r="AS16" s="103"/>
      <c r="AT16" s="90"/>
      <c r="AU16" s="90"/>
      <c r="AV16" s="103"/>
      <c r="AW16" s="103"/>
      <c r="AX16" s="104"/>
      <c r="AY16" s="104"/>
      <c r="AZ16" s="104"/>
      <c r="BA16" s="91"/>
      <c r="BB16" s="91"/>
      <c r="BC16" s="104"/>
      <c r="BD16" s="104"/>
      <c r="BE16" s="105"/>
      <c r="BF16" s="105"/>
      <c r="BG16" s="105"/>
      <c r="BH16" s="92"/>
      <c r="BI16" s="92"/>
      <c r="BJ16" s="105"/>
      <c r="BK16" s="105"/>
      <c r="BL16" s="106"/>
      <c r="BM16" s="106"/>
      <c r="BN16" s="106"/>
      <c r="BO16" s="93"/>
      <c r="BP16" s="93"/>
      <c r="BQ16" s="106"/>
      <c r="BR16" s="106"/>
    </row>
    <row r="17" spans="1:70" s="37" customFormat="1" ht="54.75" thickBot="1">
      <c r="A17" s="1019"/>
      <c r="B17" s="1020"/>
      <c r="C17" s="1019"/>
      <c r="D17" s="1019"/>
      <c r="E17" s="107" t="s">
        <v>229</v>
      </c>
      <c r="F17" s="107">
        <v>1</v>
      </c>
      <c r="G17" s="108" t="s">
        <v>219</v>
      </c>
      <c r="H17" s="108" t="s">
        <v>1625</v>
      </c>
      <c r="I17" s="108" t="s">
        <v>221</v>
      </c>
      <c r="J17" s="96">
        <v>41640</v>
      </c>
      <c r="K17" s="96">
        <v>42004</v>
      </c>
      <c r="L17" s="108"/>
      <c r="M17" s="108"/>
      <c r="N17" s="108"/>
      <c r="O17" s="108"/>
      <c r="P17" s="108"/>
      <c r="Q17" s="109"/>
      <c r="R17" s="109"/>
      <c r="S17" s="109"/>
      <c r="T17" s="109"/>
      <c r="U17" s="109"/>
      <c r="V17" s="109"/>
      <c r="W17" s="109"/>
      <c r="X17" s="98">
        <f t="shared" si="0"/>
        <v>1</v>
      </c>
      <c r="Y17" s="99">
        <v>1000</v>
      </c>
      <c r="Z17" s="100" t="s">
        <v>17</v>
      </c>
      <c r="AA17" s="108"/>
      <c r="AB17" s="108"/>
      <c r="AC17" s="328">
        <v>0</v>
      </c>
      <c r="AD17" s="328">
        <v>0</v>
      </c>
      <c r="AE17" s="359">
        <v>0</v>
      </c>
      <c r="AF17" s="328"/>
      <c r="AG17" s="328"/>
      <c r="AH17" s="328"/>
      <c r="AI17" s="328" t="s">
        <v>1619</v>
      </c>
      <c r="AJ17" s="486"/>
      <c r="AK17" s="329"/>
      <c r="AL17" s="329"/>
      <c r="AM17" s="329"/>
      <c r="AN17" s="329"/>
      <c r="AO17" s="329" t="s">
        <v>1981</v>
      </c>
      <c r="AP17" s="329"/>
      <c r="AQ17" s="103"/>
      <c r="AR17" s="103"/>
      <c r="AS17" s="103"/>
      <c r="AT17" s="90"/>
      <c r="AU17" s="90"/>
      <c r="AV17" s="103"/>
      <c r="AW17" s="103"/>
      <c r="AX17" s="104"/>
      <c r="AY17" s="104"/>
      <c r="AZ17" s="104"/>
      <c r="BA17" s="91"/>
      <c r="BB17" s="91"/>
      <c r="BC17" s="104"/>
      <c r="BD17" s="104"/>
      <c r="BE17" s="105"/>
      <c r="BF17" s="105"/>
      <c r="BG17" s="105"/>
      <c r="BH17" s="92"/>
      <c r="BI17" s="92"/>
      <c r="BJ17" s="105"/>
      <c r="BK17" s="105"/>
      <c r="BL17" s="106"/>
      <c r="BM17" s="106"/>
      <c r="BN17" s="106"/>
      <c r="BO17" s="93"/>
      <c r="BP17" s="93"/>
      <c r="BQ17" s="106"/>
      <c r="BR17" s="106"/>
    </row>
    <row r="18" spans="1:70" s="4" customFormat="1" ht="45.75" thickBot="1">
      <c r="A18" s="1019"/>
      <c r="B18" s="1020"/>
      <c r="C18" s="1019" t="s">
        <v>238</v>
      </c>
      <c r="D18" s="1019" t="s">
        <v>1626</v>
      </c>
      <c r="E18" s="94" t="s">
        <v>36</v>
      </c>
      <c r="F18" s="95">
        <v>4</v>
      </c>
      <c r="G18" s="94" t="s">
        <v>219</v>
      </c>
      <c r="H18" s="94" t="s">
        <v>239</v>
      </c>
      <c r="I18" s="94" t="s">
        <v>221</v>
      </c>
      <c r="J18" s="96">
        <v>41640</v>
      </c>
      <c r="K18" s="96">
        <v>42004</v>
      </c>
      <c r="L18" s="94"/>
      <c r="M18" s="94"/>
      <c r="N18" s="94"/>
      <c r="O18" s="94"/>
      <c r="P18" s="94"/>
      <c r="Q18" s="97"/>
      <c r="R18" s="97"/>
      <c r="S18" s="97"/>
      <c r="T18" s="97"/>
      <c r="U18" s="97"/>
      <c r="V18" s="97"/>
      <c r="W18" s="97"/>
      <c r="X18" s="98">
        <f t="shared" si="0"/>
        <v>4</v>
      </c>
      <c r="Y18" s="99">
        <v>636</v>
      </c>
      <c r="Z18" s="100" t="s">
        <v>222</v>
      </c>
      <c r="AA18" s="100"/>
      <c r="AB18" s="100"/>
      <c r="AC18" s="328">
        <v>0</v>
      </c>
      <c r="AD18" s="328">
        <v>0</v>
      </c>
      <c r="AE18" s="359">
        <v>0</v>
      </c>
      <c r="AF18" s="328"/>
      <c r="AG18" s="328"/>
      <c r="AH18" s="328"/>
      <c r="AI18" s="328" t="s">
        <v>1619</v>
      </c>
      <c r="AJ18" s="486">
        <f t="shared" si="1"/>
        <v>4</v>
      </c>
      <c r="AK18" s="329">
        <v>1</v>
      </c>
      <c r="AL18" s="487">
        <v>0.25</v>
      </c>
      <c r="AM18" s="424"/>
      <c r="AN18" s="424"/>
      <c r="AO18" s="329" t="s">
        <v>1982</v>
      </c>
      <c r="AP18" s="329"/>
      <c r="AQ18" s="103"/>
      <c r="AR18" s="103"/>
      <c r="AS18" s="103"/>
      <c r="AT18" s="90"/>
      <c r="AU18" s="90"/>
      <c r="AV18" s="103"/>
      <c r="AW18" s="103"/>
      <c r="AX18" s="104"/>
      <c r="AY18" s="104"/>
      <c r="AZ18" s="104"/>
      <c r="BA18" s="91"/>
      <c r="BB18" s="91"/>
      <c r="BC18" s="104"/>
      <c r="BD18" s="104"/>
      <c r="BE18" s="105"/>
      <c r="BF18" s="105"/>
      <c r="BG18" s="105"/>
      <c r="BH18" s="92"/>
      <c r="BI18" s="92"/>
      <c r="BJ18" s="105"/>
      <c r="BK18" s="105"/>
      <c r="BL18" s="106"/>
      <c r="BM18" s="106"/>
      <c r="BN18" s="106"/>
      <c r="BO18" s="93"/>
      <c r="BP18" s="93"/>
      <c r="BQ18" s="106"/>
      <c r="BR18" s="106"/>
    </row>
    <row r="19" spans="1:70" s="4" customFormat="1" ht="45.75" thickBot="1">
      <c r="A19" s="1019"/>
      <c r="B19" s="1020"/>
      <c r="C19" s="1019"/>
      <c r="D19" s="1019"/>
      <c r="E19" s="94" t="s">
        <v>240</v>
      </c>
      <c r="F19" s="95">
        <v>4</v>
      </c>
      <c r="G19" s="94" t="s">
        <v>241</v>
      </c>
      <c r="H19" s="94" t="s">
        <v>242</v>
      </c>
      <c r="I19" s="94" t="s">
        <v>243</v>
      </c>
      <c r="J19" s="96">
        <v>41640</v>
      </c>
      <c r="K19" s="96">
        <v>42004</v>
      </c>
      <c r="L19" s="94"/>
      <c r="M19" s="94"/>
      <c r="N19" s="94"/>
      <c r="O19" s="94"/>
      <c r="P19" s="94"/>
      <c r="Q19" s="97"/>
      <c r="R19" s="97"/>
      <c r="S19" s="97"/>
      <c r="T19" s="97"/>
      <c r="U19" s="97"/>
      <c r="V19" s="97"/>
      <c r="W19" s="97"/>
      <c r="X19" s="98">
        <f t="shared" si="0"/>
        <v>4</v>
      </c>
      <c r="Y19" s="99"/>
      <c r="Z19" s="100" t="s">
        <v>222</v>
      </c>
      <c r="AA19" s="100"/>
      <c r="AB19" s="100"/>
      <c r="AC19" s="328">
        <v>0</v>
      </c>
      <c r="AD19" s="328">
        <v>0</v>
      </c>
      <c r="AE19" s="359">
        <v>0</v>
      </c>
      <c r="AF19" s="328"/>
      <c r="AG19" s="328"/>
      <c r="AH19" s="328"/>
      <c r="AI19" s="328" t="s">
        <v>1619</v>
      </c>
      <c r="AJ19" s="486"/>
      <c r="AK19" s="329"/>
      <c r="AL19" s="329"/>
      <c r="AM19" s="329"/>
      <c r="AN19" s="329"/>
      <c r="AO19" s="329"/>
      <c r="AP19" s="329"/>
      <c r="AQ19" s="103"/>
      <c r="AR19" s="103"/>
      <c r="AS19" s="103"/>
      <c r="AT19" s="90"/>
      <c r="AU19" s="90"/>
      <c r="AV19" s="103"/>
      <c r="AW19" s="103"/>
      <c r="AX19" s="104"/>
      <c r="AY19" s="104"/>
      <c r="AZ19" s="104"/>
      <c r="BA19" s="91"/>
      <c r="BB19" s="91"/>
      <c r="BC19" s="104"/>
      <c r="BD19" s="104"/>
      <c r="BE19" s="105"/>
      <c r="BF19" s="105"/>
      <c r="BG19" s="105"/>
      <c r="BH19" s="92"/>
      <c r="BI19" s="92"/>
      <c r="BJ19" s="105"/>
      <c r="BK19" s="105"/>
      <c r="BL19" s="106"/>
      <c r="BM19" s="106"/>
      <c r="BN19" s="106"/>
      <c r="BO19" s="93"/>
      <c r="BP19" s="93"/>
      <c r="BQ19" s="106"/>
      <c r="BR19" s="106"/>
    </row>
    <row r="20" spans="1:70" s="4" customFormat="1" ht="18" customHeight="1" thickBot="1">
      <c r="A20" s="1019"/>
      <c r="B20" s="1020"/>
      <c r="C20" s="1019" t="s">
        <v>244</v>
      </c>
      <c r="D20" s="1015" t="s">
        <v>1627</v>
      </c>
      <c r="E20" s="94" t="s">
        <v>245</v>
      </c>
      <c r="F20" s="95">
        <v>1</v>
      </c>
      <c r="G20" s="94" t="s">
        <v>246</v>
      </c>
      <c r="H20" s="94" t="s">
        <v>1628</v>
      </c>
      <c r="I20" s="94" t="s">
        <v>247</v>
      </c>
      <c r="J20" s="96">
        <v>41730</v>
      </c>
      <c r="K20" s="96">
        <v>41943</v>
      </c>
      <c r="L20" s="94"/>
      <c r="M20" s="94"/>
      <c r="N20" s="94"/>
      <c r="O20" s="94"/>
      <c r="P20" s="94"/>
      <c r="Q20" s="97"/>
      <c r="R20" s="97"/>
      <c r="S20" s="97"/>
      <c r="T20" s="97"/>
      <c r="U20" s="97"/>
      <c r="V20" s="97"/>
      <c r="W20" s="97"/>
      <c r="X20" s="98">
        <f t="shared" si="0"/>
        <v>1</v>
      </c>
      <c r="Y20" s="99">
        <v>40</v>
      </c>
      <c r="Z20" s="100" t="s">
        <v>17</v>
      </c>
      <c r="AA20" s="100"/>
      <c r="AB20" s="100"/>
      <c r="AC20" s="328">
        <v>0</v>
      </c>
      <c r="AD20" s="328">
        <v>0</v>
      </c>
      <c r="AE20" s="359">
        <v>0</v>
      </c>
      <c r="AF20" s="328"/>
      <c r="AG20" s="328"/>
      <c r="AH20" s="328"/>
      <c r="AI20" s="328" t="s">
        <v>1619</v>
      </c>
      <c r="AJ20" s="486"/>
      <c r="AK20" s="329"/>
      <c r="AL20" s="329"/>
      <c r="AM20" s="424"/>
      <c r="AN20" s="424"/>
      <c r="AO20" s="329"/>
      <c r="AP20" s="329"/>
      <c r="AQ20" s="103"/>
      <c r="AR20" s="103"/>
      <c r="AS20" s="103"/>
      <c r="AT20" s="90"/>
      <c r="AU20" s="90"/>
      <c r="AV20" s="103"/>
      <c r="AW20" s="103"/>
      <c r="AX20" s="104"/>
      <c r="AY20" s="104"/>
      <c r="AZ20" s="104"/>
      <c r="BA20" s="91"/>
      <c r="BB20" s="91"/>
      <c r="BC20" s="104"/>
      <c r="BD20" s="104"/>
      <c r="BE20" s="105"/>
      <c r="BF20" s="105"/>
      <c r="BG20" s="105"/>
      <c r="BH20" s="92"/>
      <c r="BI20" s="92"/>
      <c r="BJ20" s="105"/>
      <c r="BK20" s="105"/>
      <c r="BL20" s="106"/>
      <c r="BM20" s="106"/>
      <c r="BN20" s="106"/>
      <c r="BO20" s="93"/>
      <c r="BP20" s="93"/>
      <c r="BQ20" s="106"/>
      <c r="BR20" s="106"/>
    </row>
    <row r="21" spans="1:70" s="37" customFormat="1" ht="45.75" thickBot="1">
      <c r="A21" s="1019"/>
      <c r="B21" s="1020"/>
      <c r="C21" s="1019"/>
      <c r="D21" s="1015"/>
      <c r="E21" s="108" t="s">
        <v>36</v>
      </c>
      <c r="F21" s="107">
        <v>1</v>
      </c>
      <c r="G21" s="94" t="s">
        <v>219</v>
      </c>
      <c r="H21" s="94" t="s">
        <v>227</v>
      </c>
      <c r="I21" s="94" t="s">
        <v>221</v>
      </c>
      <c r="J21" s="96">
        <v>41805</v>
      </c>
      <c r="K21" s="96">
        <v>41958</v>
      </c>
      <c r="L21" s="108"/>
      <c r="M21" s="108"/>
      <c r="N21" s="108"/>
      <c r="O21" s="108"/>
      <c r="P21" s="108"/>
      <c r="Q21" s="109"/>
      <c r="R21" s="109"/>
      <c r="S21" s="109"/>
      <c r="T21" s="109"/>
      <c r="U21" s="109"/>
      <c r="V21" s="109"/>
      <c r="W21" s="109"/>
      <c r="X21" s="98">
        <f t="shared" si="0"/>
        <v>1</v>
      </c>
      <c r="Y21" s="110">
        <v>0</v>
      </c>
      <c r="Z21" s="108" t="s">
        <v>222</v>
      </c>
      <c r="AA21" s="108"/>
      <c r="AB21" s="108"/>
      <c r="AC21" s="328">
        <v>0</v>
      </c>
      <c r="AD21" s="328">
        <v>0</v>
      </c>
      <c r="AE21" s="359">
        <v>0</v>
      </c>
      <c r="AF21" s="328"/>
      <c r="AG21" s="328"/>
      <c r="AH21" s="328"/>
      <c r="AI21" s="328" t="s">
        <v>1619</v>
      </c>
      <c r="AJ21" s="486">
        <f t="shared" si="1"/>
        <v>1</v>
      </c>
      <c r="AK21" s="329">
        <v>1</v>
      </c>
      <c r="AL21" s="487">
        <v>1</v>
      </c>
      <c r="AM21" s="329"/>
      <c r="AN21" s="329"/>
      <c r="AO21" s="329" t="s">
        <v>1975</v>
      </c>
      <c r="AP21" s="329"/>
      <c r="AQ21" s="103"/>
      <c r="AR21" s="103"/>
      <c r="AS21" s="103"/>
      <c r="AT21" s="90"/>
      <c r="AU21" s="90"/>
      <c r="AV21" s="103"/>
      <c r="AW21" s="103"/>
      <c r="AX21" s="104"/>
      <c r="AY21" s="104"/>
      <c r="AZ21" s="104"/>
      <c r="BA21" s="91"/>
      <c r="BB21" s="91"/>
      <c r="BC21" s="104"/>
      <c r="BD21" s="104"/>
      <c r="BE21" s="105"/>
      <c r="BF21" s="105"/>
      <c r="BG21" s="105"/>
      <c r="BH21" s="92"/>
      <c r="BI21" s="92"/>
      <c r="BJ21" s="105"/>
      <c r="BK21" s="105"/>
      <c r="BL21" s="106"/>
      <c r="BM21" s="106"/>
      <c r="BN21" s="106"/>
      <c r="BO21" s="93"/>
      <c r="BP21" s="93"/>
      <c r="BQ21" s="106"/>
      <c r="BR21" s="106"/>
    </row>
    <row r="22" spans="1:70" s="4" customFormat="1" ht="45.75" thickBot="1">
      <c r="A22" s="1019"/>
      <c r="B22" s="1020"/>
      <c r="C22" s="1019"/>
      <c r="D22" s="1015"/>
      <c r="E22" s="94" t="s">
        <v>248</v>
      </c>
      <c r="F22" s="95">
        <v>2</v>
      </c>
      <c r="G22" s="94" t="s">
        <v>249</v>
      </c>
      <c r="H22" s="94" t="s">
        <v>1628</v>
      </c>
      <c r="I22" s="94" t="s">
        <v>237</v>
      </c>
      <c r="J22" s="96">
        <v>41640</v>
      </c>
      <c r="K22" s="96">
        <v>42004</v>
      </c>
      <c r="L22" s="94"/>
      <c r="M22" s="94"/>
      <c r="N22" s="94"/>
      <c r="O22" s="94"/>
      <c r="P22" s="94"/>
      <c r="Q22" s="97"/>
      <c r="R22" s="97"/>
      <c r="S22" s="97"/>
      <c r="T22" s="97"/>
      <c r="U22" s="97"/>
      <c r="V22" s="97"/>
      <c r="W22" s="97"/>
      <c r="X22" s="98">
        <f t="shared" si="0"/>
        <v>2</v>
      </c>
      <c r="Y22" s="99">
        <v>50</v>
      </c>
      <c r="Z22" s="100" t="s">
        <v>17</v>
      </c>
      <c r="AA22" s="100"/>
      <c r="AB22" s="100"/>
      <c r="AC22" s="328">
        <v>0</v>
      </c>
      <c r="AD22" s="328">
        <v>0</v>
      </c>
      <c r="AE22" s="359">
        <v>0</v>
      </c>
      <c r="AF22" s="328"/>
      <c r="AG22" s="328"/>
      <c r="AH22" s="328"/>
      <c r="AI22" s="328" t="s">
        <v>1619</v>
      </c>
      <c r="AJ22" s="486"/>
      <c r="AK22" s="329"/>
      <c r="AL22" s="329"/>
      <c r="AM22" s="424"/>
      <c r="AN22" s="424"/>
      <c r="AO22" s="329"/>
      <c r="AP22" s="329"/>
      <c r="AQ22" s="103"/>
      <c r="AR22" s="103"/>
      <c r="AS22" s="103"/>
      <c r="AT22" s="90"/>
      <c r="AU22" s="90"/>
      <c r="AV22" s="103"/>
      <c r="AW22" s="103"/>
      <c r="AX22" s="104"/>
      <c r="AY22" s="104"/>
      <c r="AZ22" s="104"/>
      <c r="BA22" s="91"/>
      <c r="BB22" s="91"/>
      <c r="BC22" s="104"/>
      <c r="BD22" s="104"/>
      <c r="BE22" s="105"/>
      <c r="BF22" s="105"/>
      <c r="BG22" s="105"/>
      <c r="BH22" s="92"/>
      <c r="BI22" s="92"/>
      <c r="BJ22" s="105"/>
      <c r="BK22" s="105"/>
      <c r="BL22" s="106"/>
      <c r="BM22" s="106"/>
      <c r="BN22" s="106"/>
      <c r="BO22" s="93"/>
      <c r="BP22" s="93"/>
      <c r="BQ22" s="106"/>
      <c r="BR22" s="106"/>
    </row>
    <row r="23" spans="1:70" s="4" customFormat="1" ht="45.75" thickBot="1">
      <c r="A23" s="1019"/>
      <c r="B23" s="1020"/>
      <c r="C23" s="1019"/>
      <c r="D23" s="1021" t="s">
        <v>250</v>
      </c>
      <c r="E23" s="94" t="s">
        <v>97</v>
      </c>
      <c r="F23" s="95">
        <v>1</v>
      </c>
      <c r="G23" s="94" t="s">
        <v>251</v>
      </c>
      <c r="H23" s="94" t="s">
        <v>1629</v>
      </c>
      <c r="I23" s="94" t="s">
        <v>221</v>
      </c>
      <c r="J23" s="96">
        <v>41640</v>
      </c>
      <c r="K23" s="96">
        <v>41820</v>
      </c>
      <c r="L23" s="94"/>
      <c r="M23" s="94"/>
      <c r="N23" s="94"/>
      <c r="O23" s="94"/>
      <c r="P23" s="94"/>
      <c r="Q23" s="97"/>
      <c r="R23" s="97"/>
      <c r="S23" s="97"/>
      <c r="T23" s="97"/>
      <c r="U23" s="97"/>
      <c r="V23" s="97"/>
      <c r="W23" s="97"/>
      <c r="X23" s="98">
        <f t="shared" si="0"/>
        <v>1</v>
      </c>
      <c r="Y23" s="99">
        <v>0</v>
      </c>
      <c r="Z23" s="100" t="s">
        <v>222</v>
      </c>
      <c r="AA23" s="100"/>
      <c r="AB23" s="100"/>
      <c r="AC23" s="328">
        <v>0</v>
      </c>
      <c r="AD23" s="328">
        <v>0</v>
      </c>
      <c r="AE23" s="359">
        <v>0</v>
      </c>
      <c r="AF23" s="328"/>
      <c r="AG23" s="328"/>
      <c r="AH23" s="328"/>
      <c r="AI23" s="328" t="s">
        <v>1619</v>
      </c>
      <c r="AJ23" s="486">
        <f t="shared" si="1"/>
        <v>1</v>
      </c>
      <c r="AK23" s="329">
        <v>0.5</v>
      </c>
      <c r="AL23" s="487">
        <v>0.5</v>
      </c>
      <c r="AM23" s="329"/>
      <c r="AN23" s="329"/>
      <c r="AO23" s="329" t="s">
        <v>1983</v>
      </c>
      <c r="AP23" s="329"/>
      <c r="AQ23" s="103"/>
      <c r="AR23" s="103"/>
      <c r="AS23" s="103"/>
      <c r="AT23" s="90"/>
      <c r="AU23" s="90"/>
      <c r="AV23" s="103"/>
      <c r="AW23" s="103"/>
      <c r="AX23" s="104"/>
      <c r="AY23" s="104"/>
      <c r="AZ23" s="104"/>
      <c r="BA23" s="91"/>
      <c r="BB23" s="91"/>
      <c r="BC23" s="104"/>
      <c r="BD23" s="104"/>
      <c r="BE23" s="105"/>
      <c r="BF23" s="105"/>
      <c r="BG23" s="105"/>
      <c r="BH23" s="92"/>
      <c r="BI23" s="92"/>
      <c r="BJ23" s="105"/>
      <c r="BK23" s="105"/>
      <c r="BL23" s="106"/>
      <c r="BM23" s="106"/>
      <c r="BN23" s="106"/>
      <c r="BO23" s="93"/>
      <c r="BP23" s="93"/>
      <c r="BQ23" s="106"/>
      <c r="BR23" s="106"/>
    </row>
    <row r="24" spans="1:70" s="4" customFormat="1" ht="45.75" thickBot="1">
      <c r="A24" s="1019"/>
      <c r="B24" s="1020"/>
      <c r="C24" s="1019"/>
      <c r="D24" s="1021"/>
      <c r="E24" s="94" t="s">
        <v>245</v>
      </c>
      <c r="F24" s="95">
        <v>1</v>
      </c>
      <c r="G24" s="94" t="s">
        <v>246</v>
      </c>
      <c r="H24" s="94" t="s">
        <v>1630</v>
      </c>
      <c r="I24" s="94" t="s">
        <v>247</v>
      </c>
      <c r="J24" s="96">
        <v>41821</v>
      </c>
      <c r="K24" s="96">
        <v>41912</v>
      </c>
      <c r="L24" s="94"/>
      <c r="M24" s="94"/>
      <c r="N24" s="94"/>
      <c r="O24" s="94"/>
      <c r="P24" s="94"/>
      <c r="Q24" s="97"/>
      <c r="R24" s="97"/>
      <c r="S24" s="97"/>
      <c r="T24" s="97"/>
      <c r="U24" s="97"/>
      <c r="V24" s="97"/>
      <c r="W24" s="97"/>
      <c r="X24" s="98">
        <f t="shared" si="0"/>
        <v>1</v>
      </c>
      <c r="Y24" s="99">
        <v>40</v>
      </c>
      <c r="Z24" s="100" t="s">
        <v>17</v>
      </c>
      <c r="AA24" s="100"/>
      <c r="AB24" s="100"/>
      <c r="AC24" s="328">
        <v>0</v>
      </c>
      <c r="AD24" s="328">
        <v>0</v>
      </c>
      <c r="AE24" s="359">
        <v>0</v>
      </c>
      <c r="AF24" s="328"/>
      <c r="AG24" s="328"/>
      <c r="AH24" s="328"/>
      <c r="AI24" s="328" t="s">
        <v>1619</v>
      </c>
      <c r="AJ24" s="486"/>
      <c r="AK24" s="329"/>
      <c r="AL24" s="329"/>
      <c r="AM24" s="424"/>
      <c r="AN24" s="424"/>
      <c r="AO24" s="329"/>
      <c r="AP24" s="329"/>
      <c r="AQ24" s="103"/>
      <c r="AR24" s="103"/>
      <c r="AS24" s="103"/>
      <c r="AT24" s="90"/>
      <c r="AU24" s="90"/>
      <c r="AV24" s="103"/>
      <c r="AW24" s="103"/>
      <c r="AX24" s="104"/>
      <c r="AY24" s="104"/>
      <c r="AZ24" s="104"/>
      <c r="BA24" s="91"/>
      <c r="BB24" s="91"/>
      <c r="BC24" s="104"/>
      <c r="BD24" s="104"/>
      <c r="BE24" s="105"/>
      <c r="BF24" s="105"/>
      <c r="BG24" s="105"/>
      <c r="BH24" s="92"/>
      <c r="BI24" s="92"/>
      <c r="BJ24" s="105"/>
      <c r="BK24" s="105"/>
      <c r="BL24" s="106"/>
      <c r="BM24" s="106"/>
      <c r="BN24" s="106"/>
      <c r="BO24" s="93"/>
      <c r="BP24" s="93"/>
      <c r="BQ24" s="106"/>
      <c r="BR24" s="106"/>
    </row>
    <row r="25" spans="1:70" s="38" customFormat="1" ht="9.75" thickBot="1">
      <c r="A25" s="1023" t="s">
        <v>1325</v>
      </c>
      <c r="B25" s="1023"/>
      <c r="C25" s="1023"/>
      <c r="D25" s="1023"/>
      <c r="E25" s="1023"/>
      <c r="F25" s="1023"/>
      <c r="G25" s="1023"/>
      <c r="H25" s="111"/>
      <c r="I25" s="111"/>
      <c r="J25" s="111"/>
      <c r="K25" s="111"/>
      <c r="L25" s="111"/>
      <c r="M25" s="111"/>
      <c r="N25" s="111"/>
      <c r="O25" s="111"/>
      <c r="P25" s="111"/>
      <c r="Q25" s="111"/>
      <c r="R25" s="111"/>
      <c r="S25" s="111"/>
      <c r="T25" s="111"/>
      <c r="U25" s="111"/>
      <c r="V25" s="111"/>
      <c r="W25" s="111"/>
      <c r="X25" s="112"/>
      <c r="Y25" s="113">
        <f>SUM(Y11:Y24)</f>
        <v>4766</v>
      </c>
      <c r="Z25" s="111"/>
      <c r="AA25" s="111"/>
      <c r="AB25" s="111"/>
      <c r="AC25" s="417"/>
      <c r="AD25" s="417"/>
      <c r="AE25" s="417"/>
      <c r="AF25" s="417"/>
      <c r="AG25" s="417"/>
      <c r="AH25" s="417"/>
      <c r="AI25" s="417"/>
      <c r="AJ25" s="417"/>
      <c r="AK25" s="417"/>
      <c r="AL25" s="417"/>
      <c r="AM25" s="417"/>
      <c r="AN25" s="417"/>
      <c r="AO25" s="417"/>
      <c r="AP25" s="417"/>
      <c r="AQ25" s="111"/>
      <c r="AR25" s="111"/>
      <c r="AS25" s="111"/>
      <c r="AT25" s="276"/>
      <c r="AU25" s="276"/>
      <c r="AV25" s="111"/>
      <c r="AW25" s="111"/>
      <c r="AX25" s="111"/>
      <c r="AY25" s="111"/>
      <c r="AZ25" s="111"/>
      <c r="BA25" s="276"/>
      <c r="BB25" s="276"/>
      <c r="BC25" s="111"/>
      <c r="BD25" s="111"/>
      <c r="BE25" s="111"/>
      <c r="BF25" s="111"/>
      <c r="BG25" s="111"/>
      <c r="BH25" s="276"/>
      <c r="BI25" s="276"/>
      <c r="BJ25" s="111"/>
      <c r="BK25" s="111"/>
      <c r="BL25" s="111"/>
      <c r="BM25" s="111"/>
      <c r="BN25" s="111"/>
      <c r="BO25" s="276"/>
      <c r="BP25" s="276"/>
      <c r="BQ25" s="111"/>
      <c r="BR25" s="111"/>
    </row>
    <row r="26" spans="1:70" s="4" customFormat="1" ht="18" customHeight="1" thickBot="1">
      <c r="A26" s="1019">
        <v>2</v>
      </c>
      <c r="B26" s="1022" t="s">
        <v>1334</v>
      </c>
      <c r="C26" s="1019" t="s">
        <v>252</v>
      </c>
      <c r="D26" s="94" t="s">
        <v>253</v>
      </c>
      <c r="E26" s="94" t="s">
        <v>36</v>
      </c>
      <c r="F26" s="95">
        <v>1</v>
      </c>
      <c r="G26" s="94" t="s">
        <v>219</v>
      </c>
      <c r="H26" s="94" t="s">
        <v>1631</v>
      </c>
      <c r="I26" s="94" t="s">
        <v>221</v>
      </c>
      <c r="J26" s="96">
        <v>41640</v>
      </c>
      <c r="K26" s="96">
        <v>42004</v>
      </c>
      <c r="L26" s="94"/>
      <c r="M26" s="94"/>
      <c r="N26" s="94"/>
      <c r="O26" s="94"/>
      <c r="P26" s="94"/>
      <c r="Q26" s="97"/>
      <c r="R26" s="97"/>
      <c r="S26" s="97"/>
      <c r="T26" s="97"/>
      <c r="U26" s="97"/>
      <c r="V26" s="97"/>
      <c r="W26" s="97"/>
      <c r="X26" s="98">
        <f>+F26</f>
        <v>1</v>
      </c>
      <c r="Y26" s="99">
        <v>0</v>
      </c>
      <c r="Z26" s="100" t="s">
        <v>222</v>
      </c>
      <c r="AA26" s="100"/>
      <c r="AB26" s="100"/>
      <c r="AC26" s="328">
        <v>0</v>
      </c>
      <c r="AD26" s="328">
        <v>0</v>
      </c>
      <c r="AE26" s="359">
        <v>0</v>
      </c>
      <c r="AF26" s="328"/>
      <c r="AG26" s="328"/>
      <c r="AH26" s="328"/>
      <c r="AI26" s="328" t="s">
        <v>1619</v>
      </c>
      <c r="AJ26" s="486">
        <f t="shared" si="1"/>
        <v>1</v>
      </c>
      <c r="AK26" s="329">
        <v>1</v>
      </c>
      <c r="AL26" s="487">
        <v>1</v>
      </c>
      <c r="AM26" s="424"/>
      <c r="AN26" s="424"/>
      <c r="AO26" s="329" t="s">
        <v>1984</v>
      </c>
      <c r="AP26" s="329"/>
      <c r="AQ26" s="103"/>
      <c r="AR26" s="103"/>
      <c r="AS26" s="103"/>
      <c r="AT26" s="90"/>
      <c r="AU26" s="90"/>
      <c r="AV26" s="103"/>
      <c r="AW26" s="103"/>
      <c r="AX26" s="104"/>
      <c r="AY26" s="104"/>
      <c r="AZ26" s="104"/>
      <c r="BA26" s="91"/>
      <c r="BB26" s="91"/>
      <c r="BC26" s="104"/>
      <c r="BD26" s="104"/>
      <c r="BE26" s="105"/>
      <c r="BF26" s="105"/>
      <c r="BG26" s="105"/>
      <c r="BH26" s="92"/>
      <c r="BI26" s="92"/>
      <c r="BJ26" s="105"/>
      <c r="BK26" s="105"/>
      <c r="BL26" s="106"/>
      <c r="BM26" s="106"/>
      <c r="BN26" s="106"/>
      <c r="BO26" s="93"/>
      <c r="BP26" s="93"/>
      <c r="BQ26" s="106"/>
      <c r="BR26" s="106"/>
    </row>
    <row r="27" spans="1:70" s="4" customFormat="1" ht="45.75" thickBot="1">
      <c r="A27" s="1019"/>
      <c r="B27" s="1022"/>
      <c r="C27" s="1019"/>
      <c r="D27" s="1019" t="s">
        <v>254</v>
      </c>
      <c r="E27" s="94" t="s">
        <v>255</v>
      </c>
      <c r="F27" s="95">
        <v>4</v>
      </c>
      <c r="G27" s="94" t="s">
        <v>256</v>
      </c>
      <c r="H27" s="94" t="s">
        <v>1631</v>
      </c>
      <c r="I27" s="94" t="s">
        <v>221</v>
      </c>
      <c r="J27" s="96">
        <v>41671</v>
      </c>
      <c r="K27" s="96">
        <v>41943</v>
      </c>
      <c r="L27" s="94"/>
      <c r="M27" s="94"/>
      <c r="N27" s="94"/>
      <c r="O27" s="94"/>
      <c r="P27" s="94"/>
      <c r="Q27" s="97"/>
      <c r="R27" s="97"/>
      <c r="S27" s="97"/>
      <c r="T27" s="97"/>
      <c r="U27" s="97"/>
      <c r="V27" s="97"/>
      <c r="W27" s="97"/>
      <c r="X27" s="98">
        <f aca="true" t="shared" si="2" ref="X27:X34">+F27</f>
        <v>4</v>
      </c>
      <c r="Y27" s="99">
        <v>0</v>
      </c>
      <c r="Z27" s="100" t="s">
        <v>222</v>
      </c>
      <c r="AA27" s="100"/>
      <c r="AB27" s="100"/>
      <c r="AC27" s="328">
        <v>0</v>
      </c>
      <c r="AD27" s="328">
        <v>0</v>
      </c>
      <c r="AE27" s="359">
        <v>0</v>
      </c>
      <c r="AF27" s="328"/>
      <c r="AG27" s="328"/>
      <c r="AH27" s="328"/>
      <c r="AI27" s="328" t="s">
        <v>1619</v>
      </c>
      <c r="AJ27" s="486">
        <f t="shared" si="1"/>
        <v>4</v>
      </c>
      <c r="AK27" s="329"/>
      <c r="AL27" s="329"/>
      <c r="AM27" s="329"/>
      <c r="AN27" s="329"/>
      <c r="AO27" s="329" t="s">
        <v>1985</v>
      </c>
      <c r="AP27" s="329" t="s">
        <v>1986</v>
      </c>
      <c r="AQ27" s="103"/>
      <c r="AR27" s="103"/>
      <c r="AS27" s="103"/>
      <c r="AT27" s="90"/>
      <c r="AU27" s="90"/>
      <c r="AV27" s="103"/>
      <c r="AW27" s="103"/>
      <c r="AX27" s="104"/>
      <c r="AY27" s="104"/>
      <c r="AZ27" s="104"/>
      <c r="BA27" s="91"/>
      <c r="BB27" s="91"/>
      <c r="BC27" s="104"/>
      <c r="BD27" s="104"/>
      <c r="BE27" s="105"/>
      <c r="BF27" s="105"/>
      <c r="BG27" s="105"/>
      <c r="BH27" s="92"/>
      <c r="BI27" s="92"/>
      <c r="BJ27" s="105"/>
      <c r="BK27" s="105"/>
      <c r="BL27" s="106"/>
      <c r="BM27" s="106"/>
      <c r="BN27" s="106"/>
      <c r="BO27" s="93"/>
      <c r="BP27" s="93"/>
      <c r="BQ27" s="106"/>
      <c r="BR27" s="106"/>
    </row>
    <row r="28" spans="1:70" s="4" customFormat="1" ht="45.75" thickBot="1">
      <c r="A28" s="1019"/>
      <c r="B28" s="1022"/>
      <c r="C28" s="1019"/>
      <c r="D28" s="1019"/>
      <c r="E28" s="108" t="s">
        <v>257</v>
      </c>
      <c r="F28" s="94" t="s">
        <v>517</v>
      </c>
      <c r="G28" s="94" t="s">
        <v>258</v>
      </c>
      <c r="H28" s="94" t="s">
        <v>1631</v>
      </c>
      <c r="I28" s="94" t="s">
        <v>237</v>
      </c>
      <c r="J28" s="96">
        <v>41640</v>
      </c>
      <c r="K28" s="96">
        <v>42004</v>
      </c>
      <c r="L28" s="94"/>
      <c r="M28" s="94"/>
      <c r="N28" s="94"/>
      <c r="O28" s="94"/>
      <c r="P28" s="94"/>
      <c r="Q28" s="97"/>
      <c r="R28" s="97"/>
      <c r="S28" s="97"/>
      <c r="T28" s="97"/>
      <c r="U28" s="97"/>
      <c r="V28" s="97"/>
      <c r="W28" s="97"/>
      <c r="X28" s="98" t="str">
        <f t="shared" si="2"/>
        <v>Por Demanda</v>
      </c>
      <c r="Y28" s="99">
        <v>0</v>
      </c>
      <c r="Z28" s="100" t="s">
        <v>222</v>
      </c>
      <c r="AA28" s="100"/>
      <c r="AB28" s="100"/>
      <c r="AC28" s="328">
        <v>0</v>
      </c>
      <c r="AD28" s="328">
        <v>0</v>
      </c>
      <c r="AE28" s="359">
        <v>0</v>
      </c>
      <c r="AF28" s="328"/>
      <c r="AG28" s="328"/>
      <c r="AH28" s="328"/>
      <c r="AI28" s="328" t="s">
        <v>1619</v>
      </c>
      <c r="AJ28" s="486" t="str">
        <f t="shared" si="1"/>
        <v>Por Demanda</v>
      </c>
      <c r="AK28" s="329">
        <v>2</v>
      </c>
      <c r="AL28" s="487">
        <v>1</v>
      </c>
      <c r="AM28" s="424"/>
      <c r="AN28" s="424"/>
      <c r="AO28" s="329" t="s">
        <v>1987</v>
      </c>
      <c r="AP28" s="329"/>
      <c r="AQ28" s="103"/>
      <c r="AR28" s="103"/>
      <c r="AS28" s="103"/>
      <c r="AT28" s="90"/>
      <c r="AU28" s="90"/>
      <c r="AV28" s="103"/>
      <c r="AW28" s="103"/>
      <c r="AX28" s="104"/>
      <c r="AY28" s="104"/>
      <c r="AZ28" s="104"/>
      <c r="BA28" s="91"/>
      <c r="BB28" s="91"/>
      <c r="BC28" s="104"/>
      <c r="BD28" s="104"/>
      <c r="BE28" s="105"/>
      <c r="BF28" s="105"/>
      <c r="BG28" s="105"/>
      <c r="BH28" s="92"/>
      <c r="BI28" s="92"/>
      <c r="BJ28" s="105"/>
      <c r="BK28" s="105"/>
      <c r="BL28" s="106"/>
      <c r="BM28" s="106"/>
      <c r="BN28" s="106"/>
      <c r="BO28" s="93"/>
      <c r="BP28" s="93"/>
      <c r="BQ28" s="106"/>
      <c r="BR28" s="106"/>
    </row>
    <row r="29" spans="1:70" s="4" customFormat="1" ht="45.75" thickBot="1">
      <c r="A29" s="1019"/>
      <c r="B29" s="1022"/>
      <c r="C29" s="1019"/>
      <c r="D29" s="94" t="s">
        <v>259</v>
      </c>
      <c r="E29" s="108" t="s">
        <v>43</v>
      </c>
      <c r="F29" s="94" t="s">
        <v>517</v>
      </c>
      <c r="G29" s="94" t="s">
        <v>219</v>
      </c>
      <c r="H29" s="94" t="s">
        <v>1631</v>
      </c>
      <c r="I29" s="94" t="s">
        <v>221</v>
      </c>
      <c r="J29" s="96">
        <v>41640</v>
      </c>
      <c r="K29" s="96">
        <v>42004</v>
      </c>
      <c r="L29" s="94"/>
      <c r="M29" s="94"/>
      <c r="N29" s="94"/>
      <c r="O29" s="94"/>
      <c r="P29" s="94"/>
      <c r="Q29" s="97"/>
      <c r="R29" s="97"/>
      <c r="S29" s="97"/>
      <c r="T29" s="97"/>
      <c r="U29" s="97"/>
      <c r="V29" s="97"/>
      <c r="W29" s="97"/>
      <c r="X29" s="98" t="str">
        <f t="shared" si="2"/>
        <v>Por Demanda</v>
      </c>
      <c r="Y29" s="99">
        <v>0</v>
      </c>
      <c r="Z29" s="100" t="s">
        <v>222</v>
      </c>
      <c r="AA29" s="100"/>
      <c r="AB29" s="100"/>
      <c r="AC29" s="328">
        <v>0</v>
      </c>
      <c r="AD29" s="328">
        <v>0</v>
      </c>
      <c r="AE29" s="359">
        <v>0</v>
      </c>
      <c r="AF29" s="328"/>
      <c r="AG29" s="328"/>
      <c r="AH29" s="328"/>
      <c r="AI29" s="328" t="s">
        <v>1619</v>
      </c>
      <c r="AJ29" s="486"/>
      <c r="AK29" s="329"/>
      <c r="AL29" s="329"/>
      <c r="AM29" s="329"/>
      <c r="AN29" s="329"/>
      <c r="AO29" s="329"/>
      <c r="AP29" s="329"/>
      <c r="AQ29" s="103"/>
      <c r="AR29" s="103"/>
      <c r="AS29" s="103"/>
      <c r="AT29" s="90"/>
      <c r="AU29" s="90"/>
      <c r="AV29" s="103"/>
      <c r="AW29" s="103"/>
      <c r="AX29" s="104"/>
      <c r="AY29" s="104"/>
      <c r="AZ29" s="104"/>
      <c r="BA29" s="91"/>
      <c r="BB29" s="91"/>
      <c r="BC29" s="104"/>
      <c r="BD29" s="104"/>
      <c r="BE29" s="105"/>
      <c r="BF29" s="105"/>
      <c r="BG29" s="105"/>
      <c r="BH29" s="92"/>
      <c r="BI29" s="92"/>
      <c r="BJ29" s="105"/>
      <c r="BK29" s="105"/>
      <c r="BL29" s="106"/>
      <c r="BM29" s="106"/>
      <c r="BN29" s="106"/>
      <c r="BO29" s="93"/>
      <c r="BP29" s="93"/>
      <c r="BQ29" s="106"/>
      <c r="BR29" s="106"/>
    </row>
    <row r="30" spans="1:70" s="4" customFormat="1" ht="45.75" customHeight="1" thickBot="1">
      <c r="A30" s="1019"/>
      <c r="B30" s="1022"/>
      <c r="C30" s="1021" t="s">
        <v>260</v>
      </c>
      <c r="D30" s="108" t="s">
        <v>1632</v>
      </c>
      <c r="E30" s="94" t="s">
        <v>36</v>
      </c>
      <c r="F30" s="95">
        <v>1</v>
      </c>
      <c r="G30" s="94" t="s">
        <v>219</v>
      </c>
      <c r="H30" s="94" t="s">
        <v>261</v>
      </c>
      <c r="I30" s="94" t="s">
        <v>221</v>
      </c>
      <c r="J30" s="96">
        <v>41671</v>
      </c>
      <c r="K30" s="96">
        <v>41912</v>
      </c>
      <c r="L30" s="94"/>
      <c r="M30" s="94"/>
      <c r="N30" s="94"/>
      <c r="O30" s="94"/>
      <c r="P30" s="94"/>
      <c r="Q30" s="94"/>
      <c r="R30" s="94"/>
      <c r="S30" s="94"/>
      <c r="T30" s="94"/>
      <c r="U30" s="94"/>
      <c r="V30" s="94"/>
      <c r="W30" s="94"/>
      <c r="X30" s="98">
        <f t="shared" si="2"/>
        <v>1</v>
      </c>
      <c r="Y30" s="99">
        <v>0</v>
      </c>
      <c r="Z30" s="100" t="s">
        <v>222</v>
      </c>
      <c r="AA30" s="100"/>
      <c r="AB30" s="100"/>
      <c r="AC30" s="328">
        <v>0</v>
      </c>
      <c r="AD30" s="328">
        <v>0</v>
      </c>
      <c r="AE30" s="359">
        <v>0</v>
      </c>
      <c r="AF30" s="328"/>
      <c r="AG30" s="328"/>
      <c r="AH30" s="328"/>
      <c r="AI30" s="328" t="s">
        <v>1619</v>
      </c>
      <c r="AJ30" s="486">
        <f t="shared" si="1"/>
        <v>1</v>
      </c>
      <c r="AK30" s="329">
        <v>1</v>
      </c>
      <c r="AL30" s="487">
        <v>1</v>
      </c>
      <c r="AM30" s="424"/>
      <c r="AN30" s="424"/>
      <c r="AO30" s="329" t="s">
        <v>1988</v>
      </c>
      <c r="AP30" s="329"/>
      <c r="AQ30" s="103"/>
      <c r="AR30" s="103"/>
      <c r="AS30" s="103"/>
      <c r="AT30" s="90"/>
      <c r="AU30" s="90"/>
      <c r="AV30" s="103"/>
      <c r="AW30" s="103"/>
      <c r="AX30" s="104"/>
      <c r="AY30" s="104"/>
      <c r="AZ30" s="104"/>
      <c r="BA30" s="91"/>
      <c r="BB30" s="91"/>
      <c r="BC30" s="104"/>
      <c r="BD30" s="104"/>
      <c r="BE30" s="105"/>
      <c r="BF30" s="105"/>
      <c r="BG30" s="105"/>
      <c r="BH30" s="92"/>
      <c r="BI30" s="92"/>
      <c r="BJ30" s="105"/>
      <c r="BK30" s="105"/>
      <c r="BL30" s="106"/>
      <c r="BM30" s="106"/>
      <c r="BN30" s="106"/>
      <c r="BO30" s="93"/>
      <c r="BP30" s="93"/>
      <c r="BQ30" s="106"/>
      <c r="BR30" s="106"/>
    </row>
    <row r="31" spans="1:70" s="4" customFormat="1" ht="29.25" customHeight="1" thickBot="1">
      <c r="A31" s="1019"/>
      <c r="B31" s="1022"/>
      <c r="C31" s="1021"/>
      <c r="D31" s="108" t="s">
        <v>262</v>
      </c>
      <c r="E31" s="94" t="s">
        <v>263</v>
      </c>
      <c r="F31" s="95">
        <v>2</v>
      </c>
      <c r="G31" s="94" t="s">
        <v>264</v>
      </c>
      <c r="H31" s="94" t="s">
        <v>261</v>
      </c>
      <c r="I31" s="94" t="s">
        <v>221</v>
      </c>
      <c r="J31" s="96">
        <v>41640</v>
      </c>
      <c r="K31" s="96">
        <v>42004</v>
      </c>
      <c r="L31" s="94"/>
      <c r="M31" s="94"/>
      <c r="N31" s="94"/>
      <c r="O31" s="94"/>
      <c r="P31" s="94"/>
      <c r="Q31" s="94"/>
      <c r="R31" s="94"/>
      <c r="S31" s="94"/>
      <c r="T31" s="94"/>
      <c r="U31" s="94"/>
      <c r="V31" s="94"/>
      <c r="W31" s="94"/>
      <c r="X31" s="98">
        <f t="shared" si="2"/>
        <v>2</v>
      </c>
      <c r="Y31" s="99">
        <v>1000</v>
      </c>
      <c r="Z31" s="100" t="s">
        <v>17</v>
      </c>
      <c r="AA31" s="100"/>
      <c r="AB31" s="100"/>
      <c r="AC31" s="328">
        <v>0</v>
      </c>
      <c r="AD31" s="328">
        <v>0</v>
      </c>
      <c r="AE31" s="359">
        <v>0</v>
      </c>
      <c r="AF31" s="328"/>
      <c r="AG31" s="328"/>
      <c r="AH31" s="328"/>
      <c r="AI31" s="328" t="s">
        <v>1619</v>
      </c>
      <c r="AJ31" s="486"/>
      <c r="AK31" s="329"/>
      <c r="AL31" s="329"/>
      <c r="AM31" s="329"/>
      <c r="AN31" s="329"/>
      <c r="AO31" s="329"/>
      <c r="AP31" s="329"/>
      <c r="AQ31" s="103"/>
      <c r="AR31" s="103"/>
      <c r="AS31" s="103"/>
      <c r="AT31" s="90"/>
      <c r="AU31" s="90"/>
      <c r="AV31" s="103"/>
      <c r="AW31" s="103"/>
      <c r="AX31" s="104"/>
      <c r="AY31" s="104"/>
      <c r="AZ31" s="104"/>
      <c r="BA31" s="91"/>
      <c r="BB31" s="91"/>
      <c r="BC31" s="104"/>
      <c r="BD31" s="104"/>
      <c r="BE31" s="105"/>
      <c r="BF31" s="105"/>
      <c r="BG31" s="105"/>
      <c r="BH31" s="92"/>
      <c r="BI31" s="92"/>
      <c r="BJ31" s="105"/>
      <c r="BK31" s="105"/>
      <c r="BL31" s="106"/>
      <c r="BM31" s="106"/>
      <c r="BN31" s="106"/>
      <c r="BO31" s="93"/>
      <c r="BP31" s="93"/>
      <c r="BQ31" s="106"/>
      <c r="BR31" s="106"/>
    </row>
    <row r="32" spans="1:70" s="4" customFormat="1" ht="48" customHeight="1" thickBot="1">
      <c r="A32" s="1019"/>
      <c r="B32" s="1022"/>
      <c r="C32" s="94" t="s">
        <v>266</v>
      </c>
      <c r="D32" s="94" t="s">
        <v>267</v>
      </c>
      <c r="E32" s="94" t="s">
        <v>43</v>
      </c>
      <c r="F32" s="95">
        <v>2</v>
      </c>
      <c r="G32" s="94" t="s">
        <v>268</v>
      </c>
      <c r="H32" s="94" t="s">
        <v>269</v>
      </c>
      <c r="I32" s="94" t="s">
        <v>221</v>
      </c>
      <c r="J32" s="96">
        <v>41640</v>
      </c>
      <c r="K32" s="96">
        <v>42004</v>
      </c>
      <c r="L32" s="94"/>
      <c r="M32" s="94"/>
      <c r="N32" s="94"/>
      <c r="O32" s="94"/>
      <c r="P32" s="94"/>
      <c r="Q32" s="97"/>
      <c r="R32" s="97"/>
      <c r="S32" s="97"/>
      <c r="T32" s="97"/>
      <c r="U32" s="97"/>
      <c r="V32" s="97"/>
      <c r="W32" s="97"/>
      <c r="X32" s="98">
        <f t="shared" si="2"/>
        <v>2</v>
      </c>
      <c r="Y32" s="99">
        <v>0</v>
      </c>
      <c r="Z32" s="100" t="s">
        <v>270</v>
      </c>
      <c r="AA32" s="100" t="s">
        <v>223</v>
      </c>
      <c r="AB32" s="100"/>
      <c r="AC32" s="328">
        <v>0</v>
      </c>
      <c r="AD32" s="328">
        <v>0</v>
      </c>
      <c r="AE32" s="359">
        <v>0</v>
      </c>
      <c r="AF32" s="328"/>
      <c r="AG32" s="328"/>
      <c r="AH32" s="328"/>
      <c r="AI32" s="328" t="s">
        <v>1619</v>
      </c>
      <c r="AJ32" s="486"/>
      <c r="AK32" s="329"/>
      <c r="AL32" s="329"/>
      <c r="AM32" s="424"/>
      <c r="AN32" s="424"/>
      <c r="AO32" s="329" t="s">
        <v>1989</v>
      </c>
      <c r="AP32" s="329" t="s">
        <v>1990</v>
      </c>
      <c r="AQ32" s="103"/>
      <c r="AR32" s="103"/>
      <c r="AS32" s="103"/>
      <c r="AT32" s="90"/>
      <c r="AU32" s="90"/>
      <c r="AV32" s="103"/>
      <c r="AW32" s="103"/>
      <c r="AX32" s="104"/>
      <c r="AY32" s="104"/>
      <c r="AZ32" s="104"/>
      <c r="BA32" s="91"/>
      <c r="BB32" s="91"/>
      <c r="BC32" s="104"/>
      <c r="BD32" s="104"/>
      <c r="BE32" s="105"/>
      <c r="BF32" s="105"/>
      <c r="BG32" s="105"/>
      <c r="BH32" s="92"/>
      <c r="BI32" s="92"/>
      <c r="BJ32" s="105"/>
      <c r="BK32" s="105"/>
      <c r="BL32" s="106"/>
      <c r="BM32" s="106"/>
      <c r="BN32" s="106"/>
      <c r="BO32" s="93"/>
      <c r="BP32" s="93"/>
      <c r="BQ32" s="106"/>
      <c r="BR32" s="106"/>
    </row>
    <row r="33" spans="1:70" s="4" customFormat="1" ht="43.5" customHeight="1" thickBot="1">
      <c r="A33" s="1019"/>
      <c r="B33" s="1022"/>
      <c r="C33" s="94" t="s">
        <v>271</v>
      </c>
      <c r="D33" s="94" t="s">
        <v>1633</v>
      </c>
      <c r="E33" s="94" t="s">
        <v>43</v>
      </c>
      <c r="F33" s="95">
        <v>1</v>
      </c>
      <c r="G33" s="94" t="s">
        <v>219</v>
      </c>
      <c r="H33" s="94" t="s">
        <v>272</v>
      </c>
      <c r="I33" s="94" t="s">
        <v>273</v>
      </c>
      <c r="J33" s="96">
        <v>41640</v>
      </c>
      <c r="K33" s="96">
        <v>42004</v>
      </c>
      <c r="L33" s="94"/>
      <c r="M33" s="94"/>
      <c r="N33" s="94"/>
      <c r="O33" s="94"/>
      <c r="P33" s="94"/>
      <c r="Q33" s="97"/>
      <c r="R33" s="97"/>
      <c r="S33" s="97"/>
      <c r="T33" s="97"/>
      <c r="U33" s="97"/>
      <c r="V33" s="97"/>
      <c r="W33" s="97"/>
      <c r="X33" s="98">
        <f t="shared" si="2"/>
        <v>1</v>
      </c>
      <c r="Y33" s="99">
        <v>0</v>
      </c>
      <c r="Z33" s="100" t="s">
        <v>270</v>
      </c>
      <c r="AA33" s="100"/>
      <c r="AB33" s="100"/>
      <c r="AC33" s="328">
        <v>0</v>
      </c>
      <c r="AD33" s="328">
        <v>0</v>
      </c>
      <c r="AE33" s="359">
        <v>0</v>
      </c>
      <c r="AF33" s="328"/>
      <c r="AG33" s="328"/>
      <c r="AH33" s="328"/>
      <c r="AI33" s="328" t="s">
        <v>1619</v>
      </c>
      <c r="AJ33" s="486"/>
      <c r="AK33" s="329"/>
      <c r="AL33" s="487"/>
      <c r="AM33" s="329"/>
      <c r="AN33" s="329"/>
      <c r="AO33" s="329"/>
      <c r="AP33" s="329"/>
      <c r="AQ33" s="103"/>
      <c r="AR33" s="103"/>
      <c r="AS33" s="103"/>
      <c r="AT33" s="90"/>
      <c r="AU33" s="90"/>
      <c r="AV33" s="103"/>
      <c r="AW33" s="103"/>
      <c r="AX33" s="104"/>
      <c r="AY33" s="104"/>
      <c r="AZ33" s="104"/>
      <c r="BA33" s="91"/>
      <c r="BB33" s="91"/>
      <c r="BC33" s="104"/>
      <c r="BD33" s="104"/>
      <c r="BE33" s="105"/>
      <c r="BF33" s="105"/>
      <c r="BG33" s="105"/>
      <c r="BH33" s="92"/>
      <c r="BI33" s="92"/>
      <c r="BJ33" s="105"/>
      <c r="BK33" s="105"/>
      <c r="BL33" s="106"/>
      <c r="BM33" s="106"/>
      <c r="BN33" s="106"/>
      <c r="BO33" s="93"/>
      <c r="BP33" s="93"/>
      <c r="BQ33" s="106"/>
      <c r="BR33" s="106"/>
    </row>
    <row r="34" spans="1:70" s="4" customFormat="1" ht="56.25" customHeight="1" thickBot="1">
      <c r="A34" s="1019"/>
      <c r="B34" s="1022"/>
      <c r="C34" s="94" t="s">
        <v>274</v>
      </c>
      <c r="D34" s="94" t="s">
        <v>275</v>
      </c>
      <c r="E34" s="94" t="s">
        <v>43</v>
      </c>
      <c r="F34" s="95">
        <v>1</v>
      </c>
      <c r="G34" s="94" t="s">
        <v>219</v>
      </c>
      <c r="H34" s="94" t="s">
        <v>1631</v>
      </c>
      <c r="I34" s="94" t="s">
        <v>221</v>
      </c>
      <c r="J34" s="96">
        <v>41640</v>
      </c>
      <c r="K34" s="96">
        <v>42004</v>
      </c>
      <c r="L34" s="94"/>
      <c r="M34" s="94"/>
      <c r="N34" s="94"/>
      <c r="O34" s="94"/>
      <c r="P34" s="94"/>
      <c r="Q34" s="97"/>
      <c r="R34" s="97"/>
      <c r="S34" s="97"/>
      <c r="T34" s="97"/>
      <c r="U34" s="97"/>
      <c r="V34" s="97"/>
      <c r="W34" s="97"/>
      <c r="X34" s="98">
        <f t="shared" si="2"/>
        <v>1</v>
      </c>
      <c r="Y34" s="99">
        <v>0</v>
      </c>
      <c r="Z34" s="100" t="s">
        <v>270</v>
      </c>
      <c r="AA34" s="100"/>
      <c r="AB34" s="100"/>
      <c r="AC34" s="328">
        <v>0</v>
      </c>
      <c r="AD34" s="328">
        <v>0</v>
      </c>
      <c r="AE34" s="359">
        <v>0</v>
      </c>
      <c r="AF34" s="328"/>
      <c r="AG34" s="328"/>
      <c r="AH34" s="328"/>
      <c r="AI34" s="328" t="s">
        <v>1619</v>
      </c>
      <c r="AJ34" s="486">
        <f t="shared" si="1"/>
        <v>1</v>
      </c>
      <c r="AK34" s="329">
        <v>1</v>
      </c>
      <c r="AL34" s="487">
        <v>1</v>
      </c>
      <c r="AM34" s="424"/>
      <c r="AN34" s="424"/>
      <c r="AO34" s="329" t="s">
        <v>1991</v>
      </c>
      <c r="AP34" s="329"/>
      <c r="AQ34" s="103"/>
      <c r="AR34" s="103"/>
      <c r="AS34" s="103"/>
      <c r="AT34" s="90"/>
      <c r="AU34" s="90"/>
      <c r="AV34" s="103"/>
      <c r="AW34" s="103"/>
      <c r="AX34" s="104"/>
      <c r="AY34" s="104"/>
      <c r="AZ34" s="104"/>
      <c r="BA34" s="91"/>
      <c r="BB34" s="91"/>
      <c r="BC34" s="104"/>
      <c r="BD34" s="104"/>
      <c r="BE34" s="105"/>
      <c r="BF34" s="105"/>
      <c r="BG34" s="105"/>
      <c r="BH34" s="92"/>
      <c r="BI34" s="92"/>
      <c r="BJ34" s="105"/>
      <c r="BK34" s="105"/>
      <c r="BL34" s="106"/>
      <c r="BM34" s="106"/>
      <c r="BN34" s="106"/>
      <c r="BO34" s="93"/>
      <c r="BP34" s="93"/>
      <c r="BQ34" s="106"/>
      <c r="BR34" s="106"/>
    </row>
    <row r="35" spans="1:70" s="38" customFormat="1" ht="9.75" thickBot="1">
      <c r="A35" s="1023" t="s">
        <v>1325</v>
      </c>
      <c r="B35" s="1023"/>
      <c r="C35" s="1023"/>
      <c r="D35" s="1023"/>
      <c r="E35" s="1023"/>
      <c r="F35" s="1023"/>
      <c r="G35" s="1023"/>
      <c r="H35" s="111"/>
      <c r="I35" s="111"/>
      <c r="J35" s="111"/>
      <c r="K35" s="111"/>
      <c r="L35" s="111"/>
      <c r="M35" s="111"/>
      <c r="N35" s="111"/>
      <c r="O35" s="111"/>
      <c r="P35" s="111"/>
      <c r="Q35" s="111"/>
      <c r="R35" s="111"/>
      <c r="S35" s="111"/>
      <c r="T35" s="111"/>
      <c r="U35" s="111"/>
      <c r="V35" s="111"/>
      <c r="W35" s="111"/>
      <c r="X35" s="112"/>
      <c r="Y35" s="113">
        <f>SUM(Y30:Y34)</f>
        <v>1000</v>
      </c>
      <c r="Z35" s="111"/>
      <c r="AA35" s="111"/>
      <c r="AB35" s="111"/>
      <c r="AC35" s="417"/>
      <c r="AD35" s="417"/>
      <c r="AE35" s="417"/>
      <c r="AF35" s="417"/>
      <c r="AG35" s="417"/>
      <c r="AH35" s="417"/>
      <c r="AI35" s="417"/>
      <c r="AJ35" s="417"/>
      <c r="AK35" s="417"/>
      <c r="AL35" s="417"/>
      <c r="AM35" s="417"/>
      <c r="AN35" s="417"/>
      <c r="AO35" s="417"/>
      <c r="AP35" s="417"/>
      <c r="AQ35" s="111"/>
      <c r="AR35" s="111"/>
      <c r="AS35" s="111"/>
      <c r="AT35" s="276"/>
      <c r="AU35" s="276"/>
      <c r="AV35" s="111"/>
      <c r="AW35" s="111"/>
      <c r="AX35" s="111"/>
      <c r="AY35" s="111"/>
      <c r="AZ35" s="111"/>
      <c r="BA35" s="276"/>
      <c r="BB35" s="276"/>
      <c r="BC35" s="111"/>
      <c r="BD35" s="111"/>
      <c r="BE35" s="111"/>
      <c r="BF35" s="111"/>
      <c r="BG35" s="111"/>
      <c r="BH35" s="276"/>
      <c r="BI35" s="276"/>
      <c r="BJ35" s="111"/>
      <c r="BK35" s="111"/>
      <c r="BL35" s="111"/>
      <c r="BM35" s="111"/>
      <c r="BN35" s="111"/>
      <c r="BO35" s="276"/>
      <c r="BP35" s="276"/>
      <c r="BQ35" s="111"/>
      <c r="BR35" s="111"/>
    </row>
    <row r="36" spans="1:70" s="38" customFormat="1" ht="45.75" thickBot="1">
      <c r="A36" s="1014">
        <v>3</v>
      </c>
      <c r="B36" s="1014" t="s">
        <v>403</v>
      </c>
      <c r="C36" s="1015" t="s">
        <v>1294</v>
      </c>
      <c r="D36" s="108" t="s">
        <v>1295</v>
      </c>
      <c r="E36" s="94" t="s">
        <v>127</v>
      </c>
      <c r="F36" s="94">
        <v>4</v>
      </c>
      <c r="G36" s="94" t="s">
        <v>405</v>
      </c>
      <c r="H36" s="94"/>
      <c r="I36" s="94" t="s">
        <v>406</v>
      </c>
      <c r="J36" s="114">
        <v>41640</v>
      </c>
      <c r="K36" s="114">
        <v>42004</v>
      </c>
      <c r="L36" s="115"/>
      <c r="M36" s="115"/>
      <c r="N36" s="115">
        <v>1</v>
      </c>
      <c r="O36" s="115"/>
      <c r="P36" s="115"/>
      <c r="Q36" s="115"/>
      <c r="R36" s="115"/>
      <c r="S36" s="115"/>
      <c r="T36" s="115"/>
      <c r="U36" s="115"/>
      <c r="V36" s="115"/>
      <c r="W36" s="115"/>
      <c r="X36" s="116">
        <f>SUM(L36:W36)</f>
        <v>1</v>
      </c>
      <c r="Y36" s="117"/>
      <c r="Z36" s="118"/>
      <c r="AA36" s="118"/>
      <c r="AB36" s="118"/>
      <c r="AC36" s="328">
        <v>0</v>
      </c>
      <c r="AD36" s="328">
        <v>0</v>
      </c>
      <c r="AE36" s="359">
        <v>0</v>
      </c>
      <c r="AF36" s="309"/>
      <c r="AG36" s="309"/>
      <c r="AH36" s="309"/>
      <c r="AI36" s="328" t="s">
        <v>1619</v>
      </c>
      <c r="AJ36" s="486">
        <f t="shared" si="1"/>
        <v>1</v>
      </c>
      <c r="AK36" s="310">
        <v>1</v>
      </c>
      <c r="AL36" s="488">
        <v>1</v>
      </c>
      <c r="AM36" s="424"/>
      <c r="AN36" s="424"/>
      <c r="AO36" s="310" t="s">
        <v>1992</v>
      </c>
      <c r="AP36" s="310"/>
      <c r="AQ36" s="121"/>
      <c r="AR36" s="121"/>
      <c r="AS36" s="121"/>
      <c r="AT36" s="90"/>
      <c r="AU36" s="90"/>
      <c r="AV36" s="121"/>
      <c r="AW36" s="121"/>
      <c r="AX36" s="122"/>
      <c r="AY36" s="122"/>
      <c r="AZ36" s="122"/>
      <c r="BA36" s="91"/>
      <c r="BB36" s="91"/>
      <c r="BC36" s="122"/>
      <c r="BD36" s="122"/>
      <c r="BE36" s="123"/>
      <c r="BF36" s="123"/>
      <c r="BG36" s="123"/>
      <c r="BH36" s="92"/>
      <c r="BI36" s="92"/>
      <c r="BJ36" s="123"/>
      <c r="BK36" s="123"/>
      <c r="BL36" s="124"/>
      <c r="BM36" s="124"/>
      <c r="BN36" s="124"/>
      <c r="BO36" s="93"/>
      <c r="BP36" s="93"/>
      <c r="BQ36" s="124"/>
      <c r="BR36" s="124"/>
    </row>
    <row r="37" spans="1:70" s="38" customFormat="1" ht="45.75" thickBot="1">
      <c r="A37" s="1014"/>
      <c r="B37" s="1014"/>
      <c r="C37" s="1015"/>
      <c r="D37" s="108" t="s">
        <v>1296</v>
      </c>
      <c r="E37" s="94" t="s">
        <v>1277</v>
      </c>
      <c r="F37" s="94">
        <v>4</v>
      </c>
      <c r="G37" s="94" t="s">
        <v>1297</v>
      </c>
      <c r="H37" s="94"/>
      <c r="I37" s="94" t="s">
        <v>312</v>
      </c>
      <c r="J37" s="114">
        <v>41640</v>
      </c>
      <c r="K37" s="114">
        <v>42004</v>
      </c>
      <c r="L37" s="115"/>
      <c r="M37" s="115"/>
      <c r="N37" s="115">
        <v>1</v>
      </c>
      <c r="O37" s="115"/>
      <c r="P37" s="115"/>
      <c r="Q37" s="115">
        <v>1</v>
      </c>
      <c r="R37" s="115"/>
      <c r="S37" s="115"/>
      <c r="T37" s="115">
        <v>1</v>
      </c>
      <c r="U37" s="115"/>
      <c r="V37" s="115"/>
      <c r="W37" s="115">
        <v>1</v>
      </c>
      <c r="X37" s="116">
        <f>SUM(L37:W37)</f>
        <v>4</v>
      </c>
      <c r="Y37" s="117"/>
      <c r="Z37" s="118"/>
      <c r="AA37" s="118"/>
      <c r="AB37" s="118"/>
      <c r="AC37" s="328">
        <v>0</v>
      </c>
      <c r="AD37" s="328">
        <v>0</v>
      </c>
      <c r="AE37" s="359">
        <v>0</v>
      </c>
      <c r="AF37" s="309"/>
      <c r="AG37" s="309"/>
      <c r="AH37" s="309"/>
      <c r="AI37" s="328" t="s">
        <v>1619</v>
      </c>
      <c r="AJ37" s="486">
        <f t="shared" si="1"/>
        <v>4</v>
      </c>
      <c r="AK37" s="310"/>
      <c r="AL37" s="310"/>
      <c r="AM37" s="329"/>
      <c r="AN37" s="329"/>
      <c r="AO37" s="310"/>
      <c r="AP37" s="310"/>
      <c r="AQ37" s="121"/>
      <c r="AR37" s="121"/>
      <c r="AS37" s="121"/>
      <c r="AT37" s="90"/>
      <c r="AU37" s="90"/>
      <c r="AV37" s="121"/>
      <c r="AW37" s="121"/>
      <c r="AX37" s="122"/>
      <c r="AY37" s="122"/>
      <c r="AZ37" s="122"/>
      <c r="BA37" s="91"/>
      <c r="BB37" s="91"/>
      <c r="BC37" s="122"/>
      <c r="BD37" s="122"/>
      <c r="BE37" s="123"/>
      <c r="BF37" s="123"/>
      <c r="BG37" s="123"/>
      <c r="BH37" s="92"/>
      <c r="BI37" s="92"/>
      <c r="BJ37" s="123"/>
      <c r="BK37" s="123"/>
      <c r="BL37" s="124"/>
      <c r="BM37" s="124"/>
      <c r="BN37" s="124"/>
      <c r="BO37" s="93"/>
      <c r="BP37" s="93"/>
      <c r="BQ37" s="124"/>
      <c r="BR37" s="124"/>
    </row>
    <row r="38" spans="1:70" s="38" customFormat="1" ht="45.75" thickBot="1">
      <c r="A38" s="1014"/>
      <c r="B38" s="1014"/>
      <c r="C38" s="125" t="s">
        <v>1298</v>
      </c>
      <c r="D38" s="108" t="s">
        <v>1299</v>
      </c>
      <c r="E38" s="94" t="s">
        <v>1277</v>
      </c>
      <c r="F38" s="94">
        <v>4</v>
      </c>
      <c r="G38" s="94" t="s">
        <v>1297</v>
      </c>
      <c r="H38" s="94"/>
      <c r="I38" s="94" t="s">
        <v>312</v>
      </c>
      <c r="J38" s="114">
        <v>41640</v>
      </c>
      <c r="K38" s="114">
        <v>42004</v>
      </c>
      <c r="L38" s="115"/>
      <c r="M38" s="115"/>
      <c r="N38" s="115">
        <v>1</v>
      </c>
      <c r="O38" s="115"/>
      <c r="P38" s="115"/>
      <c r="Q38" s="115">
        <v>1</v>
      </c>
      <c r="R38" s="115"/>
      <c r="S38" s="115"/>
      <c r="T38" s="115">
        <v>1</v>
      </c>
      <c r="U38" s="115"/>
      <c r="V38" s="115"/>
      <c r="W38" s="115">
        <v>1</v>
      </c>
      <c r="X38" s="116">
        <f>SUM(L38:W38)</f>
        <v>4</v>
      </c>
      <c r="Y38" s="117"/>
      <c r="Z38" s="118"/>
      <c r="AA38" s="118"/>
      <c r="AB38" s="118"/>
      <c r="AC38" s="328">
        <v>0</v>
      </c>
      <c r="AD38" s="328">
        <v>0</v>
      </c>
      <c r="AE38" s="359">
        <v>0</v>
      </c>
      <c r="AF38" s="309"/>
      <c r="AG38" s="309"/>
      <c r="AH38" s="309"/>
      <c r="AI38" s="328" t="s">
        <v>1619</v>
      </c>
      <c r="AJ38" s="486">
        <f t="shared" si="1"/>
        <v>4</v>
      </c>
      <c r="AK38" s="310"/>
      <c r="AL38" s="310"/>
      <c r="AM38" s="424"/>
      <c r="AN38" s="424"/>
      <c r="AO38" s="310"/>
      <c r="AP38" s="310"/>
      <c r="AQ38" s="121"/>
      <c r="AR38" s="121"/>
      <c r="AS38" s="121"/>
      <c r="AT38" s="90"/>
      <c r="AU38" s="90"/>
      <c r="AV38" s="121"/>
      <c r="AW38" s="121"/>
      <c r="AX38" s="122"/>
      <c r="AY38" s="122"/>
      <c r="AZ38" s="122"/>
      <c r="BA38" s="91"/>
      <c r="BB38" s="91"/>
      <c r="BC38" s="122"/>
      <c r="BD38" s="122"/>
      <c r="BE38" s="123"/>
      <c r="BF38" s="123"/>
      <c r="BG38" s="123"/>
      <c r="BH38" s="92"/>
      <c r="BI38" s="92"/>
      <c r="BJ38" s="123"/>
      <c r="BK38" s="123"/>
      <c r="BL38" s="124"/>
      <c r="BM38" s="124"/>
      <c r="BN38" s="124"/>
      <c r="BO38" s="93"/>
      <c r="BP38" s="93"/>
      <c r="BQ38" s="124"/>
      <c r="BR38" s="124"/>
    </row>
    <row r="39" spans="1:70" s="46" customFormat="1" ht="15" customHeight="1" thickBot="1">
      <c r="A39" s="1023" t="s">
        <v>1325</v>
      </c>
      <c r="B39" s="1023"/>
      <c r="C39" s="1023"/>
      <c r="D39" s="1023"/>
      <c r="E39" s="1023"/>
      <c r="F39" s="1023"/>
      <c r="G39" s="1023"/>
      <c r="H39" s="111"/>
      <c r="I39" s="111"/>
      <c r="J39" s="111"/>
      <c r="K39" s="111"/>
      <c r="L39" s="111"/>
      <c r="M39" s="111"/>
      <c r="N39" s="111"/>
      <c r="O39" s="111"/>
      <c r="P39" s="111"/>
      <c r="Q39" s="111"/>
      <c r="R39" s="111"/>
      <c r="S39" s="111"/>
      <c r="T39" s="111"/>
      <c r="U39" s="111"/>
      <c r="V39" s="111"/>
      <c r="W39" s="111"/>
      <c r="X39" s="112"/>
      <c r="Y39" s="113">
        <f>SUM(Y26:Y31)</f>
        <v>1000</v>
      </c>
      <c r="Z39" s="111"/>
      <c r="AA39" s="111"/>
      <c r="AB39" s="111"/>
      <c r="AC39" s="111"/>
      <c r="AD39" s="111"/>
      <c r="AE39" s="111"/>
      <c r="AF39" s="276"/>
      <c r="AG39" s="276"/>
      <c r="AH39" s="111"/>
      <c r="AI39" s="111"/>
      <c r="AJ39" s="484"/>
      <c r="AK39" s="484"/>
      <c r="AL39" s="484"/>
      <c r="AM39" s="484"/>
      <c r="AN39" s="484"/>
      <c r="AO39" s="484"/>
      <c r="AP39" s="484"/>
      <c r="AQ39" s="111"/>
      <c r="AR39" s="111"/>
      <c r="AS39" s="111"/>
      <c r="AT39" s="276"/>
      <c r="AU39" s="276"/>
      <c r="AV39" s="111"/>
      <c r="AW39" s="111"/>
      <c r="AX39" s="111"/>
      <c r="AY39" s="111"/>
      <c r="AZ39" s="111"/>
      <c r="BA39" s="276"/>
      <c r="BB39" s="276"/>
      <c r="BC39" s="111"/>
      <c r="BD39" s="111"/>
      <c r="BE39" s="111"/>
      <c r="BF39" s="111"/>
      <c r="BG39" s="111"/>
      <c r="BH39" s="276"/>
      <c r="BI39" s="276"/>
      <c r="BJ39" s="111"/>
      <c r="BK39" s="111"/>
      <c r="BL39" s="111"/>
      <c r="BM39" s="111"/>
      <c r="BN39" s="111"/>
      <c r="BO39" s="276"/>
      <c r="BP39" s="276"/>
      <c r="BQ39" s="111"/>
      <c r="BR39" s="111"/>
    </row>
    <row r="40" spans="1:70" s="44" customFormat="1" ht="12" thickBot="1">
      <c r="A40" s="1024" t="s">
        <v>1327</v>
      </c>
      <c r="B40" s="1024"/>
      <c r="C40" s="1024"/>
      <c r="D40" s="1024"/>
      <c r="E40" s="1024"/>
      <c r="F40" s="1024"/>
      <c r="G40" s="1024"/>
      <c r="H40" s="126"/>
      <c r="I40" s="126"/>
      <c r="J40" s="126"/>
      <c r="K40" s="126"/>
      <c r="L40" s="126"/>
      <c r="M40" s="126"/>
      <c r="N40" s="126"/>
      <c r="O40" s="126"/>
      <c r="P40" s="126"/>
      <c r="Q40" s="126"/>
      <c r="R40" s="126"/>
      <c r="S40" s="126"/>
      <c r="T40" s="126"/>
      <c r="U40" s="126"/>
      <c r="V40" s="126"/>
      <c r="W40" s="126"/>
      <c r="X40" s="127"/>
      <c r="Y40" s="128" t="e">
        <f>#REF!+#REF!+Y25+Y39+#REF!</f>
        <v>#REF!</v>
      </c>
      <c r="Z40" s="126"/>
      <c r="AA40" s="126"/>
      <c r="AB40" s="126"/>
      <c r="AC40" s="126"/>
      <c r="AD40" s="126"/>
      <c r="AE40" s="126"/>
      <c r="AF40" s="277"/>
      <c r="AG40" s="277"/>
      <c r="AH40" s="126"/>
      <c r="AI40" s="126"/>
      <c r="AJ40" s="483"/>
      <c r="AK40" s="483"/>
      <c r="AL40" s="483"/>
      <c r="AM40" s="483"/>
      <c r="AN40" s="483"/>
      <c r="AO40" s="483"/>
      <c r="AP40" s="483"/>
      <c r="AQ40" s="126"/>
      <c r="AR40" s="126"/>
      <c r="AS40" s="126"/>
      <c r="AT40" s="277"/>
      <c r="AU40" s="277"/>
      <c r="AV40" s="126"/>
      <c r="AW40" s="126"/>
      <c r="AX40" s="126"/>
      <c r="AY40" s="126"/>
      <c r="AZ40" s="126"/>
      <c r="BA40" s="277"/>
      <c r="BB40" s="277"/>
      <c r="BC40" s="126"/>
      <c r="BD40" s="126"/>
      <c r="BE40" s="126"/>
      <c r="BF40" s="126"/>
      <c r="BG40" s="126"/>
      <c r="BH40" s="277"/>
      <c r="BI40" s="277"/>
      <c r="BJ40" s="126"/>
      <c r="BK40" s="126"/>
      <c r="BL40" s="126"/>
      <c r="BM40" s="126"/>
      <c r="BN40" s="126"/>
      <c r="BO40" s="277"/>
      <c r="BP40" s="277"/>
      <c r="BQ40" s="126"/>
      <c r="BR40" s="126"/>
    </row>
    <row r="41" spans="1:42" ht="6.75" customHeight="1" thickBot="1">
      <c r="A41" s="83"/>
      <c r="B41" s="83"/>
      <c r="C41" s="83"/>
      <c r="D41" s="83"/>
      <c r="E41" s="83"/>
      <c r="F41" s="83"/>
      <c r="G41" s="83"/>
      <c r="H41" s="83"/>
      <c r="I41" s="83"/>
      <c r="J41" s="83"/>
      <c r="K41" s="83"/>
      <c r="L41" s="83"/>
      <c r="M41" s="83"/>
      <c r="N41" s="83"/>
      <c r="O41" s="83"/>
      <c r="P41" s="83"/>
      <c r="Q41" s="83"/>
      <c r="R41" s="83"/>
      <c r="S41" s="83"/>
      <c r="T41" s="83"/>
      <c r="U41" s="83"/>
      <c r="V41" s="83"/>
      <c r="W41" s="83"/>
      <c r="X41" s="84"/>
      <c r="Y41" s="85"/>
      <c r="Z41" s="83"/>
      <c r="AA41" s="83"/>
      <c r="AB41" s="83"/>
      <c r="AJ41" s="421"/>
      <c r="AK41" s="421"/>
      <c r="AL41" s="421"/>
      <c r="AM41" s="421"/>
      <c r="AN41" s="421"/>
      <c r="AO41" s="421"/>
      <c r="AP41" s="421"/>
    </row>
    <row r="42" spans="1:70" s="269" customFormat="1" ht="21" customHeight="1" thickBot="1">
      <c r="A42" s="1004" t="s">
        <v>265</v>
      </c>
      <c r="B42" s="1004"/>
      <c r="C42" s="1004"/>
      <c r="D42" s="889" t="s">
        <v>307</v>
      </c>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t="s">
        <v>307</v>
      </c>
      <c r="AD42" s="889"/>
      <c r="AE42" s="889"/>
      <c r="AF42" s="889"/>
      <c r="AG42" s="889"/>
      <c r="AH42" s="889"/>
      <c r="AI42" s="889"/>
      <c r="AJ42" s="889" t="s">
        <v>307</v>
      </c>
      <c r="AK42" s="889"/>
      <c r="AL42" s="889"/>
      <c r="AM42" s="889"/>
      <c r="AN42" s="889"/>
      <c r="AO42" s="889"/>
      <c r="AP42" s="889"/>
      <c r="AQ42" s="889" t="s">
        <v>307</v>
      </c>
      <c r="AR42" s="889"/>
      <c r="AS42" s="889"/>
      <c r="AT42" s="889"/>
      <c r="AU42" s="889"/>
      <c r="AV42" s="889"/>
      <c r="AW42" s="889"/>
      <c r="AX42" s="889" t="s">
        <v>307</v>
      </c>
      <c r="AY42" s="889"/>
      <c r="AZ42" s="889"/>
      <c r="BA42" s="889"/>
      <c r="BB42" s="889"/>
      <c r="BC42" s="889"/>
      <c r="BD42" s="889"/>
      <c r="BE42" s="889" t="s">
        <v>307</v>
      </c>
      <c r="BF42" s="889"/>
      <c r="BG42" s="889"/>
      <c r="BH42" s="889"/>
      <c r="BI42" s="889"/>
      <c r="BJ42" s="889"/>
      <c r="BK42" s="889"/>
      <c r="BL42" s="889" t="s">
        <v>307</v>
      </c>
      <c r="BM42" s="889"/>
      <c r="BN42" s="889"/>
      <c r="BO42" s="889"/>
      <c r="BP42" s="889"/>
      <c r="BQ42" s="889"/>
      <c r="BR42" s="889"/>
    </row>
    <row r="43" spans="1:42" ht="6.75" customHeight="1" thickBot="1">
      <c r="A43" s="83"/>
      <c r="B43" s="83"/>
      <c r="C43" s="83"/>
      <c r="D43" s="83"/>
      <c r="E43" s="83"/>
      <c r="F43" s="83"/>
      <c r="G43" s="83"/>
      <c r="H43" s="83"/>
      <c r="I43" s="83"/>
      <c r="J43" s="83"/>
      <c r="K43" s="83"/>
      <c r="L43" s="83"/>
      <c r="M43" s="83"/>
      <c r="N43" s="83"/>
      <c r="O43" s="83"/>
      <c r="P43" s="83"/>
      <c r="Q43" s="83"/>
      <c r="R43" s="83"/>
      <c r="S43" s="83"/>
      <c r="T43" s="83"/>
      <c r="U43" s="83"/>
      <c r="V43" s="83"/>
      <c r="W43" s="83"/>
      <c r="X43" s="84"/>
      <c r="Y43" s="85"/>
      <c r="Z43" s="83"/>
      <c r="AA43" s="83"/>
      <c r="AB43" s="83"/>
      <c r="AJ43" s="421"/>
      <c r="AK43" s="421"/>
      <c r="AL43" s="421"/>
      <c r="AM43" s="421"/>
      <c r="AN43" s="421"/>
      <c r="AO43" s="421"/>
      <c r="AP43" s="421"/>
    </row>
    <row r="44" spans="1:70" ht="36.75" thickBot="1">
      <c r="A44" s="86" t="s">
        <v>2</v>
      </c>
      <c r="B44" s="86" t="s">
        <v>216</v>
      </c>
      <c r="C44" s="86" t="s">
        <v>182</v>
      </c>
      <c r="D44" s="86" t="s">
        <v>183</v>
      </c>
      <c r="E44" s="86" t="s">
        <v>8</v>
      </c>
      <c r="F44" s="86" t="s">
        <v>9</v>
      </c>
      <c r="G44" s="86" t="s">
        <v>10</v>
      </c>
      <c r="H44" s="86" t="s">
        <v>11</v>
      </c>
      <c r="I44" s="86" t="s">
        <v>185</v>
      </c>
      <c r="J44" s="86" t="s">
        <v>217</v>
      </c>
      <c r="K44" s="86" t="s">
        <v>13</v>
      </c>
      <c r="L44" s="86" t="s">
        <v>169</v>
      </c>
      <c r="M44" s="86" t="s">
        <v>170</v>
      </c>
      <c r="N44" s="86" t="s">
        <v>171</v>
      </c>
      <c r="O44" s="86" t="s">
        <v>172</v>
      </c>
      <c r="P44" s="86" t="s">
        <v>173</v>
      </c>
      <c r="Q44" s="86" t="s">
        <v>174</v>
      </c>
      <c r="R44" s="86" t="s">
        <v>180</v>
      </c>
      <c r="S44" s="86" t="s">
        <v>175</v>
      </c>
      <c r="T44" s="86" t="s">
        <v>176</v>
      </c>
      <c r="U44" s="86" t="s">
        <v>177</v>
      </c>
      <c r="V44" s="86" t="s">
        <v>178</v>
      </c>
      <c r="W44" s="86" t="s">
        <v>179</v>
      </c>
      <c r="X44" s="87" t="s">
        <v>218</v>
      </c>
      <c r="Y44" s="86" t="s">
        <v>14</v>
      </c>
      <c r="Z44" s="86" t="s">
        <v>15</v>
      </c>
      <c r="AA44" s="86" t="s">
        <v>16</v>
      </c>
      <c r="AB44" s="86" t="s">
        <v>17</v>
      </c>
      <c r="AC44" s="88" t="s">
        <v>1307</v>
      </c>
      <c r="AD44" s="88" t="s">
        <v>1308</v>
      </c>
      <c r="AE44" s="88" t="s">
        <v>481</v>
      </c>
      <c r="AF44" s="88" t="s">
        <v>1405</v>
      </c>
      <c r="AG44" s="88" t="s">
        <v>1406</v>
      </c>
      <c r="AH44" s="88" t="s">
        <v>482</v>
      </c>
      <c r="AI44" s="88" t="s">
        <v>483</v>
      </c>
      <c r="AJ44" s="424" t="s">
        <v>1307</v>
      </c>
      <c r="AK44" s="424" t="s">
        <v>1308</v>
      </c>
      <c r="AL44" s="424" t="s">
        <v>481</v>
      </c>
      <c r="AM44" s="424" t="s">
        <v>1405</v>
      </c>
      <c r="AN44" s="424" t="s">
        <v>1406</v>
      </c>
      <c r="AO44" s="424" t="s">
        <v>482</v>
      </c>
      <c r="AP44" s="424" t="s">
        <v>483</v>
      </c>
      <c r="AQ44" s="90" t="s">
        <v>1307</v>
      </c>
      <c r="AR44" s="90" t="s">
        <v>1308</v>
      </c>
      <c r="AS44" s="90" t="s">
        <v>481</v>
      </c>
      <c r="AT44" s="90" t="s">
        <v>1405</v>
      </c>
      <c r="AU44" s="90" t="s">
        <v>1406</v>
      </c>
      <c r="AV44" s="90" t="s">
        <v>482</v>
      </c>
      <c r="AW44" s="90" t="s">
        <v>483</v>
      </c>
      <c r="AX44" s="91" t="s">
        <v>1307</v>
      </c>
      <c r="AY44" s="91" t="s">
        <v>1308</v>
      </c>
      <c r="AZ44" s="91" t="s">
        <v>481</v>
      </c>
      <c r="BA44" s="91" t="s">
        <v>1405</v>
      </c>
      <c r="BB44" s="91" t="s">
        <v>1406</v>
      </c>
      <c r="BC44" s="91" t="s">
        <v>482</v>
      </c>
      <c r="BD44" s="91" t="s">
        <v>483</v>
      </c>
      <c r="BE44" s="92" t="s">
        <v>1307</v>
      </c>
      <c r="BF44" s="92" t="s">
        <v>1308</v>
      </c>
      <c r="BG44" s="92" t="s">
        <v>481</v>
      </c>
      <c r="BH44" s="92" t="s">
        <v>1405</v>
      </c>
      <c r="BI44" s="92" t="s">
        <v>1406</v>
      </c>
      <c r="BJ44" s="92" t="s">
        <v>482</v>
      </c>
      <c r="BK44" s="92" t="s">
        <v>483</v>
      </c>
      <c r="BL44" s="93" t="s">
        <v>1307</v>
      </c>
      <c r="BM44" s="93" t="s">
        <v>1308</v>
      </c>
      <c r="BN44" s="93" t="s">
        <v>481</v>
      </c>
      <c r="BO44" s="93" t="s">
        <v>1405</v>
      </c>
      <c r="BP44" s="93" t="s">
        <v>1406</v>
      </c>
      <c r="BQ44" s="93" t="s">
        <v>482</v>
      </c>
      <c r="BR44" s="93" t="s">
        <v>483</v>
      </c>
    </row>
    <row r="45" spans="1:70" s="4" customFormat="1" ht="37.5" customHeight="1" thickBot="1">
      <c r="A45" s="1019">
        <v>4</v>
      </c>
      <c r="B45" s="1020" t="s">
        <v>316</v>
      </c>
      <c r="C45" s="1021" t="s">
        <v>1634</v>
      </c>
      <c r="D45" s="1019" t="s">
        <v>1635</v>
      </c>
      <c r="E45" s="94" t="s">
        <v>276</v>
      </c>
      <c r="F45" s="95">
        <v>2</v>
      </c>
      <c r="G45" s="94" t="s">
        <v>277</v>
      </c>
      <c r="H45" s="94" t="s">
        <v>272</v>
      </c>
      <c r="I45" s="94" t="s">
        <v>278</v>
      </c>
      <c r="J45" s="96">
        <v>41640</v>
      </c>
      <c r="K45" s="96">
        <v>42004</v>
      </c>
      <c r="L45" s="94"/>
      <c r="M45" s="94"/>
      <c r="N45" s="94"/>
      <c r="O45" s="94"/>
      <c r="P45" s="94"/>
      <c r="Q45" s="97"/>
      <c r="R45" s="97"/>
      <c r="S45" s="97"/>
      <c r="T45" s="97"/>
      <c r="U45" s="97"/>
      <c r="V45" s="97"/>
      <c r="W45" s="97"/>
      <c r="X45" s="98">
        <f>+F45</f>
        <v>2</v>
      </c>
      <c r="Y45" s="99">
        <v>0</v>
      </c>
      <c r="Z45" s="100" t="s">
        <v>270</v>
      </c>
      <c r="AA45" s="100" t="s">
        <v>223</v>
      </c>
      <c r="AB45" s="100"/>
      <c r="AC45" s="328">
        <v>0</v>
      </c>
      <c r="AD45" s="328">
        <v>0</v>
      </c>
      <c r="AE45" s="359">
        <v>0</v>
      </c>
      <c r="AF45" s="328"/>
      <c r="AG45" s="328"/>
      <c r="AH45" s="328"/>
      <c r="AI45" s="328" t="s">
        <v>1619</v>
      </c>
      <c r="AJ45" s="481">
        <f aca="true" t="shared" si="3" ref="AJ45:AJ54">+X45</f>
        <v>2</v>
      </c>
      <c r="AK45" s="102">
        <v>1</v>
      </c>
      <c r="AL45" s="479">
        <v>0.5</v>
      </c>
      <c r="AM45" s="102"/>
      <c r="AN45" s="102"/>
      <c r="AO45" s="102" t="s">
        <v>1993</v>
      </c>
      <c r="AP45" s="102"/>
      <c r="AQ45" s="103"/>
      <c r="AR45" s="103"/>
      <c r="AS45" s="103"/>
      <c r="AT45" s="90"/>
      <c r="AU45" s="90"/>
      <c r="AV45" s="103"/>
      <c r="AW45" s="103"/>
      <c r="AX45" s="104"/>
      <c r="AY45" s="104"/>
      <c r="AZ45" s="104"/>
      <c r="BA45" s="91"/>
      <c r="BB45" s="91"/>
      <c r="BC45" s="104"/>
      <c r="BD45" s="104"/>
      <c r="BE45" s="105"/>
      <c r="BF45" s="105"/>
      <c r="BG45" s="105"/>
      <c r="BH45" s="92"/>
      <c r="BI45" s="92"/>
      <c r="BJ45" s="105"/>
      <c r="BK45" s="105"/>
      <c r="BL45" s="106"/>
      <c r="BM45" s="106"/>
      <c r="BN45" s="106"/>
      <c r="BO45" s="93"/>
      <c r="BP45" s="93"/>
      <c r="BQ45" s="106"/>
      <c r="BR45" s="106"/>
    </row>
    <row r="46" spans="1:70" s="4" customFormat="1" ht="38.25" customHeight="1" thickBot="1">
      <c r="A46" s="1019"/>
      <c r="B46" s="1020"/>
      <c r="C46" s="1021"/>
      <c r="D46" s="1019"/>
      <c r="E46" s="94" t="s">
        <v>279</v>
      </c>
      <c r="F46" s="95">
        <v>5</v>
      </c>
      <c r="G46" s="94" t="s">
        <v>277</v>
      </c>
      <c r="H46" s="94" t="s">
        <v>272</v>
      </c>
      <c r="I46" s="94" t="s">
        <v>278</v>
      </c>
      <c r="J46" s="96">
        <v>41640</v>
      </c>
      <c r="K46" s="96">
        <v>42004</v>
      </c>
      <c r="L46" s="94"/>
      <c r="M46" s="94"/>
      <c r="N46" s="94"/>
      <c r="O46" s="94"/>
      <c r="P46" s="94"/>
      <c r="Q46" s="97"/>
      <c r="R46" s="97"/>
      <c r="S46" s="97"/>
      <c r="T46" s="97"/>
      <c r="U46" s="97"/>
      <c r="V46" s="97"/>
      <c r="W46" s="97"/>
      <c r="X46" s="98">
        <f>+F46</f>
        <v>5</v>
      </c>
      <c r="Y46" s="99">
        <v>0</v>
      </c>
      <c r="Z46" s="100" t="s">
        <v>270</v>
      </c>
      <c r="AA46" s="100"/>
      <c r="AB46" s="100"/>
      <c r="AC46" s="328">
        <v>0</v>
      </c>
      <c r="AD46" s="328">
        <v>0</v>
      </c>
      <c r="AE46" s="359">
        <v>0</v>
      </c>
      <c r="AF46" s="328"/>
      <c r="AG46" s="328"/>
      <c r="AH46" s="328"/>
      <c r="AI46" s="328" t="s">
        <v>1619</v>
      </c>
      <c r="AJ46" s="481">
        <f t="shared" si="3"/>
        <v>5</v>
      </c>
      <c r="AK46" s="102">
        <v>2</v>
      </c>
      <c r="AL46" s="479">
        <v>0.4</v>
      </c>
      <c r="AM46" s="424"/>
      <c r="AN46" s="424"/>
      <c r="AO46" s="102"/>
      <c r="AP46" s="102"/>
      <c r="AQ46" s="103"/>
      <c r="AR46" s="103"/>
      <c r="AS46" s="103"/>
      <c r="AT46" s="90"/>
      <c r="AU46" s="90"/>
      <c r="AV46" s="103"/>
      <c r="AW46" s="103"/>
      <c r="AX46" s="104"/>
      <c r="AY46" s="104"/>
      <c r="AZ46" s="104"/>
      <c r="BA46" s="91"/>
      <c r="BB46" s="91"/>
      <c r="BC46" s="104"/>
      <c r="BD46" s="104"/>
      <c r="BE46" s="105"/>
      <c r="BF46" s="105"/>
      <c r="BG46" s="105"/>
      <c r="BH46" s="92"/>
      <c r="BI46" s="92"/>
      <c r="BJ46" s="105"/>
      <c r="BK46" s="105"/>
      <c r="BL46" s="106"/>
      <c r="BM46" s="106"/>
      <c r="BN46" s="106"/>
      <c r="BO46" s="93"/>
      <c r="BP46" s="93"/>
      <c r="BQ46" s="106"/>
      <c r="BR46" s="106"/>
    </row>
    <row r="47" spans="1:70" s="4" customFormat="1" ht="34.5" customHeight="1" thickBot="1">
      <c r="A47" s="1019"/>
      <c r="B47" s="1020"/>
      <c r="C47" s="1021"/>
      <c r="D47" s="94" t="s">
        <v>280</v>
      </c>
      <c r="E47" s="94" t="s">
        <v>127</v>
      </c>
      <c r="F47" s="95">
        <v>6</v>
      </c>
      <c r="G47" s="94" t="s">
        <v>277</v>
      </c>
      <c r="H47" s="94" t="s">
        <v>1631</v>
      </c>
      <c r="I47" s="94" t="s">
        <v>278</v>
      </c>
      <c r="J47" s="96">
        <v>41640</v>
      </c>
      <c r="K47" s="96">
        <v>42004</v>
      </c>
      <c r="L47" s="94"/>
      <c r="M47" s="94"/>
      <c r="N47" s="94"/>
      <c r="O47" s="94"/>
      <c r="P47" s="94"/>
      <c r="Q47" s="97"/>
      <c r="R47" s="97"/>
      <c r="S47" s="97"/>
      <c r="T47" s="97"/>
      <c r="U47" s="97"/>
      <c r="V47" s="97"/>
      <c r="W47" s="97"/>
      <c r="X47" s="98">
        <f>+F47</f>
        <v>6</v>
      </c>
      <c r="Y47" s="99">
        <v>0</v>
      </c>
      <c r="Z47" s="100" t="s">
        <v>270</v>
      </c>
      <c r="AA47" s="100" t="s">
        <v>223</v>
      </c>
      <c r="AB47" s="100"/>
      <c r="AC47" s="328">
        <v>0</v>
      </c>
      <c r="AD47" s="328">
        <v>0</v>
      </c>
      <c r="AE47" s="359">
        <v>0</v>
      </c>
      <c r="AF47" s="328"/>
      <c r="AG47" s="328"/>
      <c r="AH47" s="328"/>
      <c r="AI47" s="328" t="s">
        <v>1619</v>
      </c>
      <c r="AJ47" s="481">
        <f t="shared" si="3"/>
        <v>6</v>
      </c>
      <c r="AK47" s="102">
        <v>4</v>
      </c>
      <c r="AL47" s="479">
        <v>0.6</v>
      </c>
      <c r="AM47" s="102"/>
      <c r="AN47" s="102"/>
      <c r="AO47" s="102" t="s">
        <v>1994</v>
      </c>
      <c r="AP47" s="102"/>
      <c r="AQ47" s="103"/>
      <c r="AR47" s="103"/>
      <c r="AS47" s="103"/>
      <c r="AT47" s="90"/>
      <c r="AU47" s="90"/>
      <c r="AV47" s="103"/>
      <c r="AW47" s="103"/>
      <c r="AX47" s="104"/>
      <c r="AY47" s="104"/>
      <c r="AZ47" s="104"/>
      <c r="BA47" s="91"/>
      <c r="BB47" s="91"/>
      <c r="BC47" s="104"/>
      <c r="BD47" s="104"/>
      <c r="BE47" s="105"/>
      <c r="BF47" s="105"/>
      <c r="BG47" s="105"/>
      <c r="BH47" s="92"/>
      <c r="BI47" s="92"/>
      <c r="BJ47" s="105"/>
      <c r="BK47" s="105"/>
      <c r="BL47" s="106"/>
      <c r="BM47" s="106"/>
      <c r="BN47" s="106"/>
      <c r="BO47" s="93"/>
      <c r="BP47" s="93"/>
      <c r="BQ47" s="106"/>
      <c r="BR47" s="106"/>
    </row>
    <row r="48" spans="1:70" s="4" customFormat="1" ht="30" customHeight="1" thickBot="1">
      <c r="A48" s="1019"/>
      <c r="B48" s="1020"/>
      <c r="C48" s="1021"/>
      <c r="D48" s="94" t="s">
        <v>1636</v>
      </c>
      <c r="E48" s="94" t="s">
        <v>127</v>
      </c>
      <c r="F48" s="95">
        <v>2</v>
      </c>
      <c r="G48" s="94" t="s">
        <v>277</v>
      </c>
      <c r="H48" s="94" t="s">
        <v>1631</v>
      </c>
      <c r="I48" s="94" t="s">
        <v>278</v>
      </c>
      <c r="J48" s="96">
        <v>41640</v>
      </c>
      <c r="K48" s="96">
        <v>42004</v>
      </c>
      <c r="L48" s="94"/>
      <c r="M48" s="94"/>
      <c r="N48" s="94"/>
      <c r="O48" s="94"/>
      <c r="P48" s="94"/>
      <c r="Q48" s="97"/>
      <c r="R48" s="97"/>
      <c r="S48" s="97"/>
      <c r="T48" s="97"/>
      <c r="U48" s="97"/>
      <c r="V48" s="97"/>
      <c r="W48" s="97"/>
      <c r="X48" s="98">
        <f>+F48</f>
        <v>2</v>
      </c>
      <c r="Y48" s="99">
        <v>0</v>
      </c>
      <c r="Z48" s="100" t="s">
        <v>270</v>
      </c>
      <c r="AA48" s="100"/>
      <c r="AB48" s="100"/>
      <c r="AC48" s="328">
        <v>0</v>
      </c>
      <c r="AD48" s="328">
        <v>0</v>
      </c>
      <c r="AE48" s="359">
        <v>0</v>
      </c>
      <c r="AF48" s="328"/>
      <c r="AG48" s="328"/>
      <c r="AH48" s="328"/>
      <c r="AI48" s="328" t="s">
        <v>1619</v>
      </c>
      <c r="AJ48" s="481">
        <f t="shared" si="3"/>
        <v>2</v>
      </c>
      <c r="AK48" s="102"/>
      <c r="AL48" s="102"/>
      <c r="AM48" s="424"/>
      <c r="AN48" s="424"/>
      <c r="AO48" s="102"/>
      <c r="AP48" s="102"/>
      <c r="AQ48" s="103"/>
      <c r="AR48" s="103"/>
      <c r="AS48" s="103"/>
      <c r="AT48" s="90"/>
      <c r="AU48" s="90"/>
      <c r="AV48" s="103"/>
      <c r="AW48" s="103"/>
      <c r="AX48" s="104"/>
      <c r="AY48" s="104"/>
      <c r="AZ48" s="104"/>
      <c r="BA48" s="91"/>
      <c r="BB48" s="91"/>
      <c r="BC48" s="104"/>
      <c r="BD48" s="104"/>
      <c r="BE48" s="105"/>
      <c r="BF48" s="105"/>
      <c r="BG48" s="105"/>
      <c r="BH48" s="92"/>
      <c r="BI48" s="92"/>
      <c r="BJ48" s="105"/>
      <c r="BK48" s="105"/>
      <c r="BL48" s="106"/>
      <c r="BM48" s="106"/>
      <c r="BN48" s="106"/>
      <c r="BO48" s="93"/>
      <c r="BP48" s="93"/>
      <c r="BQ48" s="106"/>
      <c r="BR48" s="106"/>
    </row>
    <row r="49" spans="1:70" s="37" customFormat="1" ht="52.5" customHeight="1" thickBot="1">
      <c r="A49" s="1019"/>
      <c r="B49" s="1020"/>
      <c r="C49" s="1021"/>
      <c r="D49" s="108" t="s">
        <v>281</v>
      </c>
      <c r="E49" s="108" t="s">
        <v>43</v>
      </c>
      <c r="F49" s="108">
        <v>1</v>
      </c>
      <c r="G49" s="108" t="s">
        <v>219</v>
      </c>
      <c r="H49" s="108" t="s">
        <v>282</v>
      </c>
      <c r="I49" s="108" t="s">
        <v>221</v>
      </c>
      <c r="J49" s="96">
        <v>41640</v>
      </c>
      <c r="K49" s="96">
        <v>42004</v>
      </c>
      <c r="L49" s="94"/>
      <c r="M49" s="94"/>
      <c r="N49" s="94"/>
      <c r="O49" s="94"/>
      <c r="P49" s="94"/>
      <c r="Q49" s="97"/>
      <c r="R49" s="97"/>
      <c r="S49" s="97"/>
      <c r="T49" s="97"/>
      <c r="U49" s="97"/>
      <c r="V49" s="97"/>
      <c r="W49" s="97"/>
      <c r="X49" s="98">
        <f>+F49</f>
        <v>1</v>
      </c>
      <c r="Y49" s="99">
        <v>70</v>
      </c>
      <c r="Z49" s="100" t="s">
        <v>17</v>
      </c>
      <c r="AA49" s="108"/>
      <c r="AB49" s="108"/>
      <c r="AC49" s="328">
        <v>0</v>
      </c>
      <c r="AD49" s="328">
        <v>0</v>
      </c>
      <c r="AE49" s="359">
        <v>0</v>
      </c>
      <c r="AF49" s="328"/>
      <c r="AG49" s="328"/>
      <c r="AH49" s="328"/>
      <c r="AI49" s="328" t="s">
        <v>1619</v>
      </c>
      <c r="AJ49" s="481"/>
      <c r="AK49" s="102"/>
      <c r="AL49" s="102"/>
      <c r="AM49" s="102"/>
      <c r="AN49" s="102"/>
      <c r="AO49" s="102" t="s">
        <v>1976</v>
      </c>
      <c r="AP49" s="102"/>
      <c r="AQ49" s="103"/>
      <c r="AR49" s="103"/>
      <c r="AS49" s="103"/>
      <c r="AT49" s="90"/>
      <c r="AU49" s="90"/>
      <c r="AV49" s="103"/>
      <c r="AW49" s="103"/>
      <c r="AX49" s="104"/>
      <c r="AY49" s="104"/>
      <c r="AZ49" s="104"/>
      <c r="BA49" s="91"/>
      <c r="BB49" s="91"/>
      <c r="BC49" s="104"/>
      <c r="BD49" s="104"/>
      <c r="BE49" s="105"/>
      <c r="BF49" s="105"/>
      <c r="BG49" s="105"/>
      <c r="BH49" s="92"/>
      <c r="BI49" s="92"/>
      <c r="BJ49" s="105"/>
      <c r="BK49" s="105"/>
      <c r="BL49" s="106"/>
      <c r="BM49" s="106"/>
      <c r="BN49" s="106"/>
      <c r="BO49" s="93"/>
      <c r="BP49" s="93"/>
      <c r="BQ49" s="106"/>
      <c r="BR49" s="106"/>
    </row>
    <row r="50" spans="1:70" s="38" customFormat="1" ht="9.75" thickBot="1">
      <c r="A50" s="1023" t="s">
        <v>1325</v>
      </c>
      <c r="B50" s="1023"/>
      <c r="C50" s="1023"/>
      <c r="D50" s="1023"/>
      <c r="E50" s="1023"/>
      <c r="F50" s="1023"/>
      <c r="G50" s="1023"/>
      <c r="H50" s="111"/>
      <c r="I50" s="111"/>
      <c r="J50" s="111"/>
      <c r="K50" s="111"/>
      <c r="L50" s="111"/>
      <c r="M50" s="111"/>
      <c r="N50" s="111"/>
      <c r="O50" s="111"/>
      <c r="P50" s="111"/>
      <c r="Q50" s="111"/>
      <c r="R50" s="111"/>
      <c r="S50" s="111"/>
      <c r="T50" s="111"/>
      <c r="U50" s="111"/>
      <c r="V50" s="111"/>
      <c r="W50" s="111"/>
      <c r="X50" s="112"/>
      <c r="Y50" s="113">
        <f>SUM(Y45:Y49)</f>
        <v>70</v>
      </c>
      <c r="Z50" s="111"/>
      <c r="AA50" s="111"/>
      <c r="AB50" s="111"/>
      <c r="AC50" s="417"/>
      <c r="AD50" s="417"/>
      <c r="AE50" s="417"/>
      <c r="AF50" s="417"/>
      <c r="AG50" s="417"/>
      <c r="AH50" s="417"/>
      <c r="AI50" s="417"/>
      <c r="AJ50" s="481"/>
      <c r="AK50" s="484"/>
      <c r="AL50" s="484"/>
      <c r="AM50" s="484"/>
      <c r="AN50" s="484"/>
      <c r="AO50" s="484"/>
      <c r="AP50" s="484"/>
      <c r="AQ50" s="111"/>
      <c r="AR50" s="111"/>
      <c r="AS50" s="111"/>
      <c r="AT50" s="276"/>
      <c r="AU50" s="276"/>
      <c r="AV50" s="111"/>
      <c r="AW50" s="111"/>
      <c r="AX50" s="111"/>
      <c r="AY50" s="111"/>
      <c r="AZ50" s="111"/>
      <c r="BA50" s="276"/>
      <c r="BB50" s="276"/>
      <c r="BC50" s="111"/>
      <c r="BD50" s="111"/>
      <c r="BE50" s="111"/>
      <c r="BF50" s="111"/>
      <c r="BG50" s="111"/>
      <c r="BH50" s="276"/>
      <c r="BI50" s="276"/>
      <c r="BJ50" s="111"/>
      <c r="BK50" s="111"/>
      <c r="BL50" s="111"/>
      <c r="BM50" s="111"/>
      <c r="BN50" s="111"/>
      <c r="BO50" s="276"/>
      <c r="BP50" s="276"/>
      <c r="BQ50" s="111"/>
      <c r="BR50" s="111"/>
    </row>
    <row r="51" spans="1:70" s="4" customFormat="1" ht="45.75" thickBot="1">
      <c r="A51" s="1019">
        <v>5</v>
      </c>
      <c r="B51" s="1025" t="s">
        <v>1335</v>
      </c>
      <c r="C51" s="100" t="s">
        <v>283</v>
      </c>
      <c r="D51" s="94" t="s">
        <v>284</v>
      </c>
      <c r="E51" s="108" t="s">
        <v>285</v>
      </c>
      <c r="F51" s="129" t="s">
        <v>157</v>
      </c>
      <c r="G51" s="94" t="s">
        <v>286</v>
      </c>
      <c r="H51" s="94" t="s">
        <v>287</v>
      </c>
      <c r="I51" s="108" t="s">
        <v>288</v>
      </c>
      <c r="J51" s="96">
        <v>41640</v>
      </c>
      <c r="K51" s="96">
        <v>42004</v>
      </c>
      <c r="L51" s="94"/>
      <c r="M51" s="94"/>
      <c r="N51" s="94"/>
      <c r="O51" s="94"/>
      <c r="P51" s="94"/>
      <c r="Q51" s="97"/>
      <c r="R51" s="97"/>
      <c r="S51" s="97"/>
      <c r="T51" s="97"/>
      <c r="U51" s="97"/>
      <c r="V51" s="97"/>
      <c r="W51" s="97"/>
      <c r="X51" s="98" t="str">
        <f>+F51</f>
        <v>Por demanda</v>
      </c>
      <c r="Y51" s="99">
        <v>50</v>
      </c>
      <c r="Z51" s="100" t="s">
        <v>17</v>
      </c>
      <c r="AA51" s="100"/>
      <c r="AB51" s="100"/>
      <c r="AC51" s="328">
        <v>0</v>
      </c>
      <c r="AD51" s="328">
        <v>0</v>
      </c>
      <c r="AE51" s="359">
        <v>0</v>
      </c>
      <c r="AF51" s="328"/>
      <c r="AG51" s="328"/>
      <c r="AH51" s="328"/>
      <c r="AI51" s="328" t="s">
        <v>1619</v>
      </c>
      <c r="AJ51" s="481" t="str">
        <f t="shared" si="3"/>
        <v>Por demanda</v>
      </c>
      <c r="AK51" s="102"/>
      <c r="AL51" s="102"/>
      <c r="AM51" s="424"/>
      <c r="AN51" s="424"/>
      <c r="AO51" s="329" t="s">
        <v>1995</v>
      </c>
      <c r="AP51" s="102"/>
      <c r="AQ51" s="103"/>
      <c r="AR51" s="103"/>
      <c r="AS51" s="103"/>
      <c r="AT51" s="90"/>
      <c r="AU51" s="90"/>
      <c r="AV51" s="103"/>
      <c r="AW51" s="103"/>
      <c r="AX51" s="104"/>
      <c r="AY51" s="104"/>
      <c r="AZ51" s="104"/>
      <c r="BA51" s="91"/>
      <c r="BB51" s="91"/>
      <c r="BC51" s="104"/>
      <c r="BD51" s="104"/>
      <c r="BE51" s="105"/>
      <c r="BF51" s="105"/>
      <c r="BG51" s="105"/>
      <c r="BH51" s="92"/>
      <c r="BI51" s="92"/>
      <c r="BJ51" s="105"/>
      <c r="BK51" s="105"/>
      <c r="BL51" s="106"/>
      <c r="BM51" s="106"/>
      <c r="BN51" s="106"/>
      <c r="BO51" s="93"/>
      <c r="BP51" s="93"/>
      <c r="BQ51" s="106"/>
      <c r="BR51" s="106"/>
    </row>
    <row r="52" spans="1:70" s="4" customFormat="1" ht="45.75" thickBot="1">
      <c r="A52" s="1019"/>
      <c r="B52" s="1025"/>
      <c r="C52" s="94" t="s">
        <v>289</v>
      </c>
      <c r="D52" s="94" t="s">
        <v>290</v>
      </c>
      <c r="E52" s="94" t="s">
        <v>291</v>
      </c>
      <c r="F52" s="129" t="s">
        <v>157</v>
      </c>
      <c r="G52" s="94" t="s">
        <v>292</v>
      </c>
      <c r="H52" s="100" t="s">
        <v>293</v>
      </c>
      <c r="I52" s="94" t="s">
        <v>294</v>
      </c>
      <c r="J52" s="96">
        <v>41640</v>
      </c>
      <c r="K52" s="96">
        <v>42004</v>
      </c>
      <c r="L52" s="94"/>
      <c r="M52" s="94"/>
      <c r="N52" s="94"/>
      <c r="O52" s="94"/>
      <c r="P52" s="94"/>
      <c r="Q52" s="97"/>
      <c r="R52" s="97"/>
      <c r="S52" s="97"/>
      <c r="T52" s="97"/>
      <c r="U52" s="97"/>
      <c r="V52" s="97"/>
      <c r="W52" s="97"/>
      <c r="X52" s="98" t="str">
        <f>+F52</f>
        <v>Por demanda</v>
      </c>
      <c r="Y52" s="99">
        <v>0</v>
      </c>
      <c r="Z52" s="100" t="s">
        <v>270</v>
      </c>
      <c r="AA52" s="100"/>
      <c r="AB52" s="100"/>
      <c r="AC52" s="328">
        <v>0</v>
      </c>
      <c r="AD52" s="328">
        <v>0</v>
      </c>
      <c r="AE52" s="359">
        <v>0</v>
      </c>
      <c r="AF52" s="328"/>
      <c r="AG52" s="328"/>
      <c r="AH52" s="328"/>
      <c r="AI52" s="328" t="s">
        <v>1619</v>
      </c>
      <c r="AJ52" s="481" t="str">
        <f t="shared" si="3"/>
        <v>Por demanda</v>
      </c>
      <c r="AK52" s="102">
        <v>3</v>
      </c>
      <c r="AL52" s="479">
        <v>1</v>
      </c>
      <c r="AM52" s="102"/>
      <c r="AN52" s="102"/>
      <c r="AO52" s="329" t="s">
        <v>1996</v>
      </c>
      <c r="AP52" s="102"/>
      <c r="AQ52" s="103"/>
      <c r="AR52" s="103"/>
      <c r="AS52" s="103"/>
      <c r="AT52" s="90"/>
      <c r="AU52" s="90"/>
      <c r="AV52" s="103"/>
      <c r="AW52" s="103"/>
      <c r="AX52" s="104"/>
      <c r="AY52" s="104"/>
      <c r="AZ52" s="104"/>
      <c r="BA52" s="91"/>
      <c r="BB52" s="91"/>
      <c r="BC52" s="104"/>
      <c r="BD52" s="104"/>
      <c r="BE52" s="105"/>
      <c r="BF52" s="105"/>
      <c r="BG52" s="105"/>
      <c r="BH52" s="92"/>
      <c r="BI52" s="92"/>
      <c r="BJ52" s="105"/>
      <c r="BK52" s="105"/>
      <c r="BL52" s="106"/>
      <c r="BM52" s="106"/>
      <c r="BN52" s="106"/>
      <c r="BO52" s="93"/>
      <c r="BP52" s="93"/>
      <c r="BQ52" s="106"/>
      <c r="BR52" s="106"/>
    </row>
    <row r="53" spans="1:70" s="4" customFormat="1" ht="45.75" thickBot="1">
      <c r="A53" s="1019"/>
      <c r="B53" s="1025"/>
      <c r="C53" s="100" t="s">
        <v>295</v>
      </c>
      <c r="D53" s="94" t="s">
        <v>296</v>
      </c>
      <c r="E53" s="94" t="s">
        <v>36</v>
      </c>
      <c r="F53" s="95">
        <v>1</v>
      </c>
      <c r="G53" s="94" t="s">
        <v>268</v>
      </c>
      <c r="H53" s="94" t="s">
        <v>297</v>
      </c>
      <c r="I53" s="94" t="s">
        <v>298</v>
      </c>
      <c r="J53" s="96">
        <v>41640</v>
      </c>
      <c r="K53" s="96">
        <v>42004</v>
      </c>
      <c r="L53" s="94"/>
      <c r="M53" s="94"/>
      <c r="N53" s="94"/>
      <c r="O53" s="94"/>
      <c r="P53" s="94"/>
      <c r="Q53" s="97"/>
      <c r="R53" s="97"/>
      <c r="S53" s="97"/>
      <c r="T53" s="97"/>
      <c r="U53" s="97"/>
      <c r="V53" s="97"/>
      <c r="W53" s="97"/>
      <c r="X53" s="98">
        <f>+F53</f>
        <v>1</v>
      </c>
      <c r="Y53" s="99">
        <v>36</v>
      </c>
      <c r="Z53" s="100" t="s">
        <v>17</v>
      </c>
      <c r="AA53" s="100"/>
      <c r="AB53" s="100"/>
      <c r="AC53" s="328">
        <v>0</v>
      </c>
      <c r="AD53" s="328">
        <v>0</v>
      </c>
      <c r="AE53" s="359">
        <v>0</v>
      </c>
      <c r="AF53" s="328"/>
      <c r="AG53" s="328"/>
      <c r="AH53" s="328"/>
      <c r="AI53" s="328" t="s">
        <v>1619</v>
      </c>
      <c r="AJ53" s="481"/>
      <c r="AK53" s="102"/>
      <c r="AL53" s="102"/>
      <c r="AM53" s="424"/>
      <c r="AN53" s="424"/>
      <c r="AO53" s="329" t="s">
        <v>1997</v>
      </c>
      <c r="AP53" s="102"/>
      <c r="AQ53" s="103"/>
      <c r="AR53" s="103"/>
      <c r="AS53" s="103"/>
      <c r="AT53" s="90"/>
      <c r="AU53" s="90"/>
      <c r="AV53" s="103"/>
      <c r="AW53" s="103"/>
      <c r="AX53" s="104"/>
      <c r="AY53" s="104"/>
      <c r="AZ53" s="104"/>
      <c r="BA53" s="91"/>
      <c r="BB53" s="91"/>
      <c r="BC53" s="104"/>
      <c r="BD53" s="104"/>
      <c r="BE53" s="105"/>
      <c r="BF53" s="105"/>
      <c r="BG53" s="105"/>
      <c r="BH53" s="92"/>
      <c r="BI53" s="92"/>
      <c r="BJ53" s="105"/>
      <c r="BK53" s="105"/>
      <c r="BL53" s="106"/>
      <c r="BM53" s="106"/>
      <c r="BN53" s="106"/>
      <c r="BO53" s="93"/>
      <c r="BP53" s="93"/>
      <c r="BQ53" s="106"/>
      <c r="BR53" s="106"/>
    </row>
    <row r="54" spans="1:70" s="39" customFormat="1" ht="45.75" thickBot="1">
      <c r="A54" s="1019"/>
      <c r="B54" s="1025"/>
      <c r="C54" s="1026" t="s">
        <v>299</v>
      </c>
      <c r="D54" s="1026" t="s">
        <v>300</v>
      </c>
      <c r="E54" s="100" t="s">
        <v>301</v>
      </c>
      <c r="F54" s="100" t="s">
        <v>157</v>
      </c>
      <c r="G54" s="100" t="s">
        <v>302</v>
      </c>
      <c r="H54" s="100" t="s">
        <v>261</v>
      </c>
      <c r="I54" s="100" t="s">
        <v>237</v>
      </c>
      <c r="J54" s="96">
        <v>41640</v>
      </c>
      <c r="K54" s="96">
        <v>42004</v>
      </c>
      <c r="L54" s="130"/>
      <c r="M54" s="130"/>
      <c r="N54" s="130"/>
      <c r="O54" s="130"/>
      <c r="P54" s="130"/>
      <c r="Q54" s="130"/>
      <c r="R54" s="130"/>
      <c r="S54" s="130"/>
      <c r="T54" s="130"/>
      <c r="U54" s="130"/>
      <c r="V54" s="130"/>
      <c r="W54" s="130"/>
      <c r="X54" s="98" t="str">
        <f>+F54</f>
        <v>Por demanda</v>
      </c>
      <c r="Y54" s="99">
        <v>0</v>
      </c>
      <c r="Z54" s="100" t="s">
        <v>270</v>
      </c>
      <c r="AA54" s="100"/>
      <c r="AB54" s="100"/>
      <c r="AC54" s="328">
        <v>0</v>
      </c>
      <c r="AD54" s="328">
        <v>0</v>
      </c>
      <c r="AE54" s="359">
        <v>0</v>
      </c>
      <c r="AF54" s="328"/>
      <c r="AG54" s="328"/>
      <c r="AH54" s="328"/>
      <c r="AI54" s="328" t="s">
        <v>1619</v>
      </c>
      <c r="AJ54" s="481" t="str">
        <f t="shared" si="3"/>
        <v>Por demanda</v>
      </c>
      <c r="AK54" s="102"/>
      <c r="AL54" s="102"/>
      <c r="AM54" s="102"/>
      <c r="AN54" s="102"/>
      <c r="AO54" s="102"/>
      <c r="AP54" s="102"/>
      <c r="AQ54" s="103"/>
      <c r="AR54" s="103"/>
      <c r="AS54" s="103"/>
      <c r="AT54" s="90"/>
      <c r="AU54" s="90"/>
      <c r="AV54" s="103"/>
      <c r="AW54" s="103"/>
      <c r="AX54" s="104"/>
      <c r="AY54" s="104"/>
      <c r="AZ54" s="104"/>
      <c r="BA54" s="91"/>
      <c r="BB54" s="91"/>
      <c r="BC54" s="104"/>
      <c r="BD54" s="104"/>
      <c r="BE54" s="105"/>
      <c r="BF54" s="105"/>
      <c r="BG54" s="105"/>
      <c r="BH54" s="92"/>
      <c r="BI54" s="92"/>
      <c r="BJ54" s="105"/>
      <c r="BK54" s="105"/>
      <c r="BL54" s="106"/>
      <c r="BM54" s="106"/>
      <c r="BN54" s="106"/>
      <c r="BO54" s="93"/>
      <c r="BP54" s="93"/>
      <c r="BQ54" s="106"/>
      <c r="BR54" s="106"/>
    </row>
    <row r="55" spans="1:70" s="37" customFormat="1" ht="45.75" thickBot="1">
      <c r="A55" s="1019"/>
      <c r="B55" s="1025"/>
      <c r="C55" s="1026"/>
      <c r="D55" s="1026"/>
      <c r="E55" s="108" t="s">
        <v>257</v>
      </c>
      <c r="F55" s="108">
        <v>3</v>
      </c>
      <c r="G55" s="108" t="s">
        <v>303</v>
      </c>
      <c r="H55" s="108" t="s">
        <v>1631</v>
      </c>
      <c r="I55" s="108" t="s">
        <v>237</v>
      </c>
      <c r="J55" s="96">
        <v>41640</v>
      </c>
      <c r="K55" s="96">
        <v>42004</v>
      </c>
      <c r="L55" s="131"/>
      <c r="M55" s="131"/>
      <c r="N55" s="131"/>
      <c r="O55" s="131"/>
      <c r="P55" s="131"/>
      <c r="Q55" s="131"/>
      <c r="R55" s="131"/>
      <c r="S55" s="131"/>
      <c r="T55" s="131"/>
      <c r="U55" s="131"/>
      <c r="V55" s="131"/>
      <c r="W55" s="131"/>
      <c r="X55" s="98">
        <f>+F55</f>
        <v>3</v>
      </c>
      <c r="Y55" s="110">
        <v>0</v>
      </c>
      <c r="Z55" s="108" t="s">
        <v>270</v>
      </c>
      <c r="AA55" s="108"/>
      <c r="AB55" s="108"/>
      <c r="AC55" s="328">
        <v>0</v>
      </c>
      <c r="AD55" s="328">
        <v>0</v>
      </c>
      <c r="AE55" s="359">
        <v>0</v>
      </c>
      <c r="AF55" s="328"/>
      <c r="AG55" s="328"/>
      <c r="AH55" s="328"/>
      <c r="AI55" s="328" t="s">
        <v>1619</v>
      </c>
      <c r="AJ55" s="481"/>
      <c r="AK55" s="102"/>
      <c r="AL55" s="102"/>
      <c r="AM55" s="424"/>
      <c r="AN55" s="424"/>
      <c r="AO55" s="102"/>
      <c r="AP55" s="102"/>
      <c r="AQ55" s="103"/>
      <c r="AR55" s="103"/>
      <c r="AS55" s="103"/>
      <c r="AT55" s="90"/>
      <c r="AU55" s="90"/>
      <c r="AV55" s="103"/>
      <c r="AW55" s="103"/>
      <c r="AX55" s="104"/>
      <c r="AY55" s="104"/>
      <c r="AZ55" s="104"/>
      <c r="BA55" s="91"/>
      <c r="BB55" s="91"/>
      <c r="BC55" s="104"/>
      <c r="BD55" s="104"/>
      <c r="BE55" s="105"/>
      <c r="BF55" s="105"/>
      <c r="BG55" s="105"/>
      <c r="BH55" s="92"/>
      <c r="BI55" s="92"/>
      <c r="BJ55" s="105"/>
      <c r="BK55" s="105"/>
      <c r="BL55" s="106"/>
      <c r="BM55" s="106"/>
      <c r="BN55" s="106"/>
      <c r="BO55" s="93"/>
      <c r="BP55" s="93"/>
      <c r="BQ55" s="106"/>
      <c r="BR55" s="106"/>
    </row>
    <row r="56" spans="1:70" s="46" customFormat="1" ht="9.75" thickBot="1">
      <c r="A56" s="1023" t="s">
        <v>1325</v>
      </c>
      <c r="B56" s="1023"/>
      <c r="C56" s="1023"/>
      <c r="D56" s="1023"/>
      <c r="E56" s="1023"/>
      <c r="F56" s="1023"/>
      <c r="G56" s="1023"/>
      <c r="H56" s="111"/>
      <c r="I56" s="111"/>
      <c r="J56" s="111"/>
      <c r="K56" s="111"/>
      <c r="L56" s="111"/>
      <c r="M56" s="111"/>
      <c r="N56" s="111"/>
      <c r="O56" s="111"/>
      <c r="P56" s="111"/>
      <c r="Q56" s="111"/>
      <c r="R56" s="111"/>
      <c r="S56" s="111"/>
      <c r="T56" s="111"/>
      <c r="U56" s="111"/>
      <c r="V56" s="111"/>
      <c r="W56" s="111"/>
      <c r="X56" s="112"/>
      <c r="Y56" s="113">
        <f>SUM(Y51:Y54)</f>
        <v>86</v>
      </c>
      <c r="Z56" s="111"/>
      <c r="AA56" s="111"/>
      <c r="AB56" s="111"/>
      <c r="AC56" s="111"/>
      <c r="AD56" s="111"/>
      <c r="AE56" s="111"/>
      <c r="AF56" s="276"/>
      <c r="AG56" s="276"/>
      <c r="AH56" s="111"/>
      <c r="AI56" s="111"/>
      <c r="AJ56" s="484"/>
      <c r="AK56" s="484"/>
      <c r="AL56" s="484"/>
      <c r="AM56" s="484"/>
      <c r="AN56" s="484"/>
      <c r="AO56" s="484"/>
      <c r="AP56" s="484"/>
      <c r="AQ56" s="111"/>
      <c r="AR56" s="111"/>
      <c r="AS56" s="111"/>
      <c r="AT56" s="276"/>
      <c r="AU56" s="276"/>
      <c r="AV56" s="111"/>
      <c r="AW56" s="111"/>
      <c r="AX56" s="111"/>
      <c r="AY56" s="111"/>
      <c r="AZ56" s="111"/>
      <c r="BA56" s="276"/>
      <c r="BB56" s="276"/>
      <c r="BC56" s="111"/>
      <c r="BD56" s="111"/>
      <c r="BE56" s="111"/>
      <c r="BF56" s="111"/>
      <c r="BG56" s="111"/>
      <c r="BH56" s="276"/>
      <c r="BI56" s="276"/>
      <c r="BJ56" s="111"/>
      <c r="BK56" s="111"/>
      <c r="BL56" s="111"/>
      <c r="BM56" s="111"/>
      <c r="BN56" s="111"/>
      <c r="BO56" s="276"/>
      <c r="BP56" s="276"/>
      <c r="BQ56" s="111"/>
      <c r="BR56" s="111"/>
    </row>
    <row r="57" spans="1:70" s="44" customFormat="1" ht="12" thickBot="1">
      <c r="A57" s="1024" t="s">
        <v>304</v>
      </c>
      <c r="B57" s="1024"/>
      <c r="C57" s="1024"/>
      <c r="D57" s="1024"/>
      <c r="E57" s="1024"/>
      <c r="F57" s="1024"/>
      <c r="G57" s="1024"/>
      <c r="H57" s="126"/>
      <c r="I57" s="126"/>
      <c r="J57" s="126"/>
      <c r="K57" s="126"/>
      <c r="L57" s="126"/>
      <c r="M57" s="126"/>
      <c r="N57" s="126"/>
      <c r="O57" s="126"/>
      <c r="P57" s="126"/>
      <c r="Q57" s="126"/>
      <c r="R57" s="126"/>
      <c r="S57" s="126"/>
      <c r="T57" s="126"/>
      <c r="U57" s="126"/>
      <c r="V57" s="126"/>
      <c r="W57" s="126"/>
      <c r="X57" s="127"/>
      <c r="Y57" s="128" t="e">
        <f>SUM(#REF!+Y50+Y56)</f>
        <v>#REF!</v>
      </c>
      <c r="Z57" s="126"/>
      <c r="AA57" s="126"/>
      <c r="AB57" s="126"/>
      <c r="AC57" s="126"/>
      <c r="AD57" s="126"/>
      <c r="AE57" s="126"/>
      <c r="AF57" s="277"/>
      <c r="AG57" s="277"/>
      <c r="AH57" s="126"/>
      <c r="AI57" s="126"/>
      <c r="AJ57" s="483"/>
      <c r="AK57" s="483"/>
      <c r="AL57" s="483"/>
      <c r="AM57" s="483"/>
      <c r="AN57" s="483"/>
      <c r="AO57" s="483"/>
      <c r="AP57" s="483"/>
      <c r="AQ57" s="126"/>
      <c r="AR57" s="126"/>
      <c r="AS57" s="126"/>
      <c r="AT57" s="277"/>
      <c r="AU57" s="277"/>
      <c r="AV57" s="126"/>
      <c r="AW57" s="126"/>
      <c r="AX57" s="126"/>
      <c r="AY57" s="126"/>
      <c r="AZ57" s="126"/>
      <c r="BA57" s="277"/>
      <c r="BB57" s="277"/>
      <c r="BC57" s="126"/>
      <c r="BD57" s="126"/>
      <c r="BE57" s="126"/>
      <c r="BF57" s="126"/>
      <c r="BG57" s="126"/>
      <c r="BH57" s="277"/>
      <c r="BI57" s="277"/>
      <c r="BJ57" s="126"/>
      <c r="BK57" s="126"/>
      <c r="BL57" s="126"/>
      <c r="BM57" s="126"/>
      <c r="BN57" s="126"/>
      <c r="BO57" s="277"/>
      <c r="BP57" s="277"/>
      <c r="BQ57" s="126"/>
      <c r="BR57" s="126"/>
    </row>
    <row r="58" spans="1:70" s="45" customFormat="1" ht="18" customHeight="1" thickBot="1">
      <c r="A58" s="1013" t="s">
        <v>1326</v>
      </c>
      <c r="B58" s="1013"/>
      <c r="C58" s="1013"/>
      <c r="D58" s="1013"/>
      <c r="E58" s="1013"/>
      <c r="F58" s="1013"/>
      <c r="G58" s="1013"/>
      <c r="H58" s="132"/>
      <c r="I58" s="132"/>
      <c r="J58" s="132"/>
      <c r="K58" s="132"/>
      <c r="L58" s="132"/>
      <c r="M58" s="132"/>
      <c r="N58" s="132"/>
      <c r="O58" s="132"/>
      <c r="P58" s="132"/>
      <c r="Q58" s="132"/>
      <c r="R58" s="132"/>
      <c r="S58" s="132"/>
      <c r="T58" s="132"/>
      <c r="U58" s="132"/>
      <c r="V58" s="132"/>
      <c r="W58" s="132"/>
      <c r="X58" s="133"/>
      <c r="Y58" s="134"/>
      <c r="Z58" s="132"/>
      <c r="AA58" s="132"/>
      <c r="AB58" s="132"/>
      <c r="AC58" s="132"/>
      <c r="AD58" s="132"/>
      <c r="AE58" s="132"/>
      <c r="AF58" s="278"/>
      <c r="AG58" s="278"/>
      <c r="AH58" s="132"/>
      <c r="AI58" s="132"/>
      <c r="AJ58" s="482"/>
      <c r="AK58" s="482"/>
      <c r="AL58" s="482"/>
      <c r="AM58" s="482"/>
      <c r="AN58" s="482"/>
      <c r="AO58" s="482"/>
      <c r="AP58" s="482"/>
      <c r="AQ58" s="132"/>
      <c r="AR58" s="132"/>
      <c r="AS58" s="132"/>
      <c r="AT58" s="278"/>
      <c r="AU58" s="278"/>
      <c r="AV58" s="132"/>
      <c r="AW58" s="132"/>
      <c r="AX58" s="132"/>
      <c r="AY58" s="132"/>
      <c r="AZ58" s="132"/>
      <c r="BA58" s="278"/>
      <c r="BB58" s="278"/>
      <c r="BC58" s="132"/>
      <c r="BD58" s="132"/>
      <c r="BE58" s="132"/>
      <c r="BF58" s="132"/>
      <c r="BG58" s="132"/>
      <c r="BH58" s="278"/>
      <c r="BI58" s="278"/>
      <c r="BJ58" s="132"/>
      <c r="BK58" s="132"/>
      <c r="BL58" s="132"/>
      <c r="BM58" s="132"/>
      <c r="BN58" s="132"/>
      <c r="BO58" s="278"/>
      <c r="BP58" s="278"/>
      <c r="BQ58" s="132"/>
      <c r="BR58" s="132"/>
    </row>
    <row r="59" spans="24:25" s="4" customFormat="1" ht="9">
      <c r="X59" s="24"/>
      <c r="Y59" s="40"/>
    </row>
    <row r="60" spans="24:25" s="4" customFormat="1" ht="9">
      <c r="X60" s="24"/>
      <c r="Y60" s="40"/>
    </row>
    <row r="61" spans="24:25" s="4" customFormat="1" ht="9">
      <c r="X61" s="24"/>
      <c r="Y61" s="40"/>
    </row>
    <row r="62" spans="24:25" s="4" customFormat="1" ht="9">
      <c r="X62" s="24"/>
      <c r="Y62" s="40"/>
    </row>
    <row r="63" spans="24:25" s="4" customFormat="1" ht="9">
      <c r="X63" s="24"/>
      <c r="Y63" s="40"/>
    </row>
    <row r="64" spans="24:25" s="4" customFormat="1" ht="9">
      <c r="X64" s="24"/>
      <c r="Y64" s="40"/>
    </row>
    <row r="65" spans="24:25" s="4" customFormat="1" ht="9">
      <c r="X65" s="24"/>
      <c r="Y65" s="40"/>
    </row>
    <row r="66" spans="24:25" s="4" customFormat="1" ht="9">
      <c r="X66" s="24"/>
      <c r="Y66" s="40"/>
    </row>
    <row r="67" spans="24:25" s="4" customFormat="1" ht="9">
      <c r="X67" s="24"/>
      <c r="Y67" s="40"/>
    </row>
    <row r="68" spans="24:25" s="4" customFormat="1" ht="9">
      <c r="X68" s="24"/>
      <c r="Y68" s="40"/>
    </row>
    <row r="69" spans="24:25" s="4" customFormat="1" ht="9">
      <c r="X69" s="24"/>
      <c r="Y69" s="40"/>
    </row>
    <row r="70" spans="24:25" s="4" customFormat="1" ht="9">
      <c r="X70" s="24"/>
      <c r="Y70" s="40"/>
    </row>
    <row r="71" spans="24:25" s="4" customFormat="1" ht="9">
      <c r="X71" s="24"/>
      <c r="Y71" s="40"/>
    </row>
    <row r="72" spans="24:25" s="4" customFormat="1" ht="9">
      <c r="X72" s="24"/>
      <c r="Y72" s="40"/>
    </row>
    <row r="73" spans="24:25" s="4" customFormat="1" ht="9">
      <c r="X73" s="24"/>
      <c r="Y73" s="40"/>
    </row>
    <row r="74" spans="24:25" s="4" customFormat="1" ht="9">
      <c r="X74" s="24"/>
      <c r="Y74" s="40"/>
    </row>
    <row r="75" spans="24:25" s="4" customFormat="1" ht="9">
      <c r="X75" s="24"/>
      <c r="Y75" s="40"/>
    </row>
    <row r="76" spans="24:25" s="4" customFormat="1" ht="21" customHeight="1">
      <c r="X76" s="24"/>
      <c r="Y76" s="40"/>
    </row>
    <row r="77" spans="24:25" s="4" customFormat="1" ht="9">
      <c r="X77" s="24"/>
      <c r="Y77" s="40"/>
    </row>
    <row r="78" spans="24:25" s="4" customFormat="1" ht="9">
      <c r="X78" s="24"/>
      <c r="Y78" s="40"/>
    </row>
    <row r="79" spans="24:25" s="4" customFormat="1" ht="9">
      <c r="X79" s="24"/>
      <c r="Y79" s="40"/>
    </row>
    <row r="80" spans="24:25" s="4" customFormat="1" ht="9">
      <c r="X80" s="24"/>
      <c r="Y80" s="40"/>
    </row>
    <row r="81" spans="24:25" s="4" customFormat="1" ht="9">
      <c r="X81" s="24"/>
      <c r="Y81" s="40"/>
    </row>
    <row r="82" spans="24:25" s="4" customFormat="1" ht="9">
      <c r="X82" s="24"/>
      <c r="Y82" s="40"/>
    </row>
    <row r="83" spans="24:25" s="4" customFormat="1" ht="9">
      <c r="X83" s="24"/>
      <c r="Y83" s="40"/>
    </row>
    <row r="84" spans="24:25" s="4" customFormat="1" ht="9">
      <c r="X84" s="24"/>
      <c r="Y84" s="40"/>
    </row>
    <row r="85" spans="24:25" s="4" customFormat="1" ht="9">
      <c r="X85" s="24"/>
      <c r="Y85" s="40"/>
    </row>
    <row r="86" spans="24:25" s="4" customFormat="1" ht="9">
      <c r="X86" s="24"/>
      <c r="Y86" s="40"/>
    </row>
    <row r="87" spans="24:25" s="4" customFormat="1" ht="9">
      <c r="X87" s="24"/>
      <c r="Y87" s="40"/>
    </row>
    <row r="88" spans="24:25" s="4" customFormat="1" ht="9">
      <c r="X88" s="24"/>
      <c r="Y88" s="40"/>
    </row>
    <row r="89" spans="24:25" s="4" customFormat="1" ht="9">
      <c r="X89" s="24"/>
      <c r="Y89" s="40"/>
    </row>
    <row r="90" spans="24:25" s="4" customFormat="1" ht="9">
      <c r="X90" s="24"/>
      <c r="Y90" s="40"/>
    </row>
    <row r="91" spans="24:25" s="4" customFormat="1" ht="9">
      <c r="X91" s="24"/>
      <c r="Y91" s="40"/>
    </row>
    <row r="92" spans="24:25" s="4" customFormat="1" ht="9">
      <c r="X92" s="24"/>
      <c r="Y92" s="40"/>
    </row>
    <row r="93" spans="24:25" s="4" customFormat="1" ht="9">
      <c r="X93" s="24"/>
      <c r="Y93" s="40"/>
    </row>
    <row r="94" spans="24:25" s="4" customFormat="1" ht="9">
      <c r="X94" s="24"/>
      <c r="Y94" s="40"/>
    </row>
    <row r="95" spans="24:25" s="4" customFormat="1" ht="9">
      <c r="X95" s="24"/>
      <c r="Y95" s="40"/>
    </row>
    <row r="96" spans="24:25" s="4" customFormat="1" ht="9">
      <c r="X96" s="24"/>
      <c r="Y96" s="40"/>
    </row>
    <row r="97" spans="24:25" s="4" customFormat="1" ht="9">
      <c r="X97" s="24"/>
      <c r="Y97" s="40"/>
    </row>
    <row r="98" spans="24:25" s="4" customFormat="1" ht="9">
      <c r="X98" s="24"/>
      <c r="Y98" s="40"/>
    </row>
    <row r="99" spans="24:25" s="4" customFormat="1" ht="9">
      <c r="X99" s="24"/>
      <c r="Y99" s="40"/>
    </row>
    <row r="100" spans="24:25" s="4" customFormat="1" ht="9">
      <c r="X100" s="24"/>
      <c r="Y100" s="40"/>
    </row>
    <row r="101" spans="24:25" s="4" customFormat="1" ht="9">
      <c r="X101" s="24"/>
      <c r="Y101" s="40"/>
    </row>
    <row r="102" spans="24:25" s="4" customFormat="1" ht="9">
      <c r="X102" s="24"/>
      <c r="Y102" s="40"/>
    </row>
    <row r="103" spans="24:25" s="4" customFormat="1" ht="9">
      <c r="X103" s="24"/>
      <c r="Y103" s="40"/>
    </row>
    <row r="104" spans="24:25" s="4" customFormat="1" ht="9">
      <c r="X104" s="24"/>
      <c r="Y104" s="40"/>
    </row>
    <row r="105" spans="24:25" s="4" customFormat="1" ht="9">
      <c r="X105" s="24"/>
      <c r="Y105" s="40"/>
    </row>
    <row r="106" spans="24:25" s="4" customFormat="1" ht="9">
      <c r="X106" s="24"/>
      <c r="Y106" s="40"/>
    </row>
    <row r="107" spans="24:25" s="4" customFormat="1" ht="9">
      <c r="X107" s="24"/>
      <c r="Y107" s="40"/>
    </row>
    <row r="108" spans="24:25" s="4" customFormat="1" ht="9">
      <c r="X108" s="24"/>
      <c r="Y108" s="40"/>
    </row>
    <row r="109" spans="24:25" s="4" customFormat="1" ht="9">
      <c r="X109" s="24"/>
      <c r="Y109" s="40"/>
    </row>
    <row r="110" spans="24:25" s="4" customFormat="1" ht="9">
      <c r="X110" s="24"/>
      <c r="Y110" s="40"/>
    </row>
    <row r="111" spans="24:25" s="4" customFormat="1" ht="9">
      <c r="X111" s="24"/>
      <c r="Y111" s="40"/>
    </row>
    <row r="112" spans="24:25" s="4" customFormat="1" ht="9">
      <c r="X112" s="24"/>
      <c r="Y112" s="40"/>
    </row>
    <row r="113" spans="24:25" s="4" customFormat="1" ht="9">
      <c r="X113" s="24"/>
      <c r="Y113" s="40"/>
    </row>
    <row r="114" spans="24:25" s="4" customFormat="1" ht="9">
      <c r="X114" s="24"/>
      <c r="Y114" s="40"/>
    </row>
    <row r="115" spans="24:25" s="4" customFormat="1" ht="9">
      <c r="X115" s="24"/>
      <c r="Y115" s="40"/>
    </row>
    <row r="116" spans="24:25" s="4" customFormat="1" ht="9">
      <c r="X116" s="24"/>
      <c r="Y116" s="40"/>
    </row>
    <row r="117" spans="24:25" s="4" customFormat="1" ht="9">
      <c r="X117" s="24"/>
      <c r="Y117" s="40"/>
    </row>
    <row r="118" spans="24:25" s="4" customFormat="1" ht="9">
      <c r="X118" s="24"/>
      <c r="Y118" s="40"/>
    </row>
    <row r="119" spans="24:25" s="4" customFormat="1" ht="9">
      <c r="X119" s="24"/>
      <c r="Y119" s="40"/>
    </row>
    <row r="120" spans="24:25" s="4" customFormat="1" ht="9">
      <c r="X120" s="24"/>
      <c r="Y120" s="40"/>
    </row>
    <row r="121" spans="24:25" s="4" customFormat="1" ht="9">
      <c r="X121" s="24"/>
      <c r="Y121" s="40"/>
    </row>
    <row r="122" spans="24:25" s="4" customFormat="1" ht="9">
      <c r="X122" s="24"/>
      <c r="Y122" s="40"/>
    </row>
    <row r="123" spans="24:25" s="4" customFormat="1" ht="9">
      <c r="X123" s="24"/>
      <c r="Y123" s="40"/>
    </row>
    <row r="124" spans="24:25" s="4" customFormat="1" ht="9">
      <c r="X124" s="24"/>
      <c r="Y124" s="40"/>
    </row>
  </sheetData>
  <sheetProtection/>
  <mergeCells count="76">
    <mergeCell ref="C45:C49"/>
    <mergeCell ref="D45:D46"/>
    <mergeCell ref="D42:AB42"/>
    <mergeCell ref="A57:G57"/>
    <mergeCell ref="A58:G58"/>
    <mergeCell ref="A36:A38"/>
    <mergeCell ref="B36:B38"/>
    <mergeCell ref="C36:C37"/>
    <mergeCell ref="A50:G50"/>
    <mergeCell ref="A56:G56"/>
    <mergeCell ref="A35:G35"/>
    <mergeCell ref="A51:A55"/>
    <mergeCell ref="B51:B55"/>
    <mergeCell ref="C54:C55"/>
    <mergeCell ref="D54:D55"/>
    <mergeCell ref="A42:C42"/>
    <mergeCell ref="A45:A49"/>
    <mergeCell ref="B45:B49"/>
    <mergeCell ref="BL1:BR2"/>
    <mergeCell ref="BL3:BR5"/>
    <mergeCell ref="BL7:BR7"/>
    <mergeCell ref="BL9:BR9"/>
    <mergeCell ref="BL42:BR42"/>
    <mergeCell ref="A25:G25"/>
    <mergeCell ref="A39:G39"/>
    <mergeCell ref="A40:G40"/>
    <mergeCell ref="AX3:BD5"/>
    <mergeCell ref="AX7:BD7"/>
    <mergeCell ref="AX9:BD9"/>
    <mergeCell ref="AX42:BD42"/>
    <mergeCell ref="BE1:BK2"/>
    <mergeCell ref="BE3:BK5"/>
    <mergeCell ref="BE7:BK7"/>
    <mergeCell ref="BE9:BK9"/>
    <mergeCell ref="BE42:BK42"/>
    <mergeCell ref="AX1:BD2"/>
    <mergeCell ref="AQ42:AW42"/>
    <mergeCell ref="AC42:AI42"/>
    <mergeCell ref="AC1:AI2"/>
    <mergeCell ref="AC3:AI5"/>
    <mergeCell ref="AJ1:AP2"/>
    <mergeCell ref="AJ3:AP5"/>
    <mergeCell ref="AJ7:AP7"/>
    <mergeCell ref="AJ9:AP9"/>
    <mergeCell ref="AJ42:AP42"/>
    <mergeCell ref="AC7:AI7"/>
    <mergeCell ref="B26:B34"/>
    <mergeCell ref="A26:A34"/>
    <mergeCell ref="AQ1:AW2"/>
    <mergeCell ref="AQ3:AW5"/>
    <mergeCell ref="AQ7:AW7"/>
    <mergeCell ref="AQ9:AW9"/>
    <mergeCell ref="AC9:AI9"/>
    <mergeCell ref="D16:D17"/>
    <mergeCell ref="C18:C19"/>
    <mergeCell ref="D18:D19"/>
    <mergeCell ref="C26:C29"/>
    <mergeCell ref="D27:D28"/>
    <mergeCell ref="C30:C31"/>
    <mergeCell ref="A9:C9"/>
    <mergeCell ref="C11:C13"/>
    <mergeCell ref="D12:D13"/>
    <mergeCell ref="B11:B24"/>
    <mergeCell ref="A11:A24"/>
    <mergeCell ref="D9:AB9"/>
    <mergeCell ref="C20:C24"/>
    <mergeCell ref="D20:D22"/>
    <mergeCell ref="D23:D24"/>
    <mergeCell ref="C14:C17"/>
    <mergeCell ref="A7:C7"/>
    <mergeCell ref="A1:AB1"/>
    <mergeCell ref="A2:AB2"/>
    <mergeCell ref="A3:AB3"/>
    <mergeCell ref="A4:AB4"/>
    <mergeCell ref="A5:AB5"/>
    <mergeCell ref="D7:AB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IV117"/>
  <sheetViews>
    <sheetView zoomScalePageLayoutView="0" workbookViewId="0" topLeftCell="AA74">
      <selection activeCell="AI77" sqref="AI77"/>
    </sheetView>
  </sheetViews>
  <sheetFormatPr defaultColWidth="11.421875" defaultRowHeight="15"/>
  <cols>
    <col min="1" max="1" width="20.57421875" style="5" bestFit="1" customWidth="1"/>
    <col min="2" max="2" width="16.28125" style="9" customWidth="1"/>
    <col min="3" max="3" width="24.57421875" style="9" customWidth="1"/>
    <col min="4" max="4" width="25.28125" style="9" customWidth="1"/>
    <col min="5" max="5" width="12.7109375" style="9" customWidth="1"/>
    <col min="6" max="6" width="7.00390625" style="47" customWidth="1"/>
    <col min="7" max="7" width="16.57421875" style="9" customWidth="1"/>
    <col min="8" max="8" width="12.57421875" style="9" customWidth="1"/>
    <col min="9" max="9" width="8.140625" style="41" hidden="1" customWidth="1"/>
    <col min="10" max="10" width="14.421875" style="9" bestFit="1" customWidth="1"/>
    <col min="11" max="12" width="12.421875" style="42" customWidth="1"/>
    <col min="13" max="24" width="4.57421875" style="9" customWidth="1"/>
    <col min="25" max="25" width="6.00390625" style="9" customWidth="1"/>
    <col min="26" max="26" width="20.7109375" style="6" customWidth="1"/>
    <col min="27" max="27" width="12.140625" style="9" customWidth="1"/>
    <col min="28" max="30" width="11.421875" style="9" customWidth="1"/>
    <col min="31" max="31" width="10.7109375" style="9" bestFit="1" customWidth="1"/>
    <col min="32" max="32" width="12.28125" style="9" bestFit="1" customWidth="1"/>
    <col min="33" max="33" width="28.7109375" style="9" customWidth="1"/>
    <col min="34" max="34" width="22.140625" style="9" customWidth="1"/>
    <col min="35" max="39" width="11.421875" style="9" customWidth="1"/>
    <col min="40" max="40" width="19.28125" style="9" customWidth="1"/>
    <col min="41" max="41" width="24.57421875" style="9" customWidth="1"/>
    <col min="42" max="46" width="11.421875" style="9" customWidth="1"/>
    <col min="47" max="47" width="22.140625" style="9" customWidth="1"/>
    <col min="48" max="48" width="19.7109375" style="9" customWidth="1"/>
    <col min="49" max="53" width="11.421875" style="9" customWidth="1"/>
    <col min="54" max="54" width="28.421875" style="9" customWidth="1"/>
    <col min="55" max="55" width="23.140625" style="9" customWidth="1"/>
    <col min="56" max="60" width="11.421875" style="9" customWidth="1"/>
    <col min="61" max="61" width="22.7109375" style="9" customWidth="1"/>
    <col min="62" max="62" width="22.57421875" style="9" customWidth="1"/>
    <col min="63" max="67" width="11.421875" style="9" customWidth="1"/>
    <col min="68" max="68" width="25.7109375" style="9" customWidth="1"/>
    <col min="69" max="69" width="21.57421875" style="9" customWidth="1"/>
    <col min="70" max="16384" width="11.421875" style="9" customWidth="1"/>
  </cols>
  <sheetData>
    <row r="1" spans="1:69" s="268" customFormat="1" ht="20.25" customHeight="1">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896" t="s">
        <v>0</v>
      </c>
      <c r="AC1" s="896"/>
      <c r="AD1" s="896"/>
      <c r="AE1" s="896"/>
      <c r="AF1" s="896"/>
      <c r="AG1" s="896"/>
      <c r="AH1" s="896"/>
      <c r="AI1" s="897" t="s">
        <v>0</v>
      </c>
      <c r="AJ1" s="897"/>
      <c r="AK1" s="897"/>
      <c r="AL1" s="897"/>
      <c r="AM1" s="897"/>
      <c r="AN1" s="897"/>
      <c r="AO1" s="897"/>
      <c r="AP1" s="898" t="s">
        <v>0</v>
      </c>
      <c r="AQ1" s="898"/>
      <c r="AR1" s="898"/>
      <c r="AS1" s="898"/>
      <c r="AT1" s="898"/>
      <c r="AU1" s="898"/>
      <c r="AV1" s="898"/>
      <c r="AW1" s="986" t="s">
        <v>0</v>
      </c>
      <c r="AX1" s="986"/>
      <c r="AY1" s="986"/>
      <c r="AZ1" s="986"/>
      <c r="BA1" s="986"/>
      <c r="BB1" s="986"/>
      <c r="BC1" s="986"/>
      <c r="BD1" s="987" t="s">
        <v>0</v>
      </c>
      <c r="BE1" s="987"/>
      <c r="BF1" s="987"/>
      <c r="BG1" s="987"/>
      <c r="BH1" s="987"/>
      <c r="BI1" s="987"/>
      <c r="BJ1" s="987"/>
      <c r="BK1" s="988" t="s">
        <v>0</v>
      </c>
      <c r="BL1" s="988"/>
      <c r="BM1" s="988"/>
      <c r="BN1" s="988"/>
      <c r="BO1" s="988"/>
      <c r="BP1" s="988"/>
      <c r="BQ1" s="988"/>
    </row>
    <row r="2" spans="1:69" s="286" customFormat="1" ht="15.75" customHeight="1">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896"/>
      <c r="AC2" s="896"/>
      <c r="AD2" s="896"/>
      <c r="AE2" s="896"/>
      <c r="AF2" s="896"/>
      <c r="AG2" s="896"/>
      <c r="AH2" s="896"/>
      <c r="AI2" s="897"/>
      <c r="AJ2" s="897"/>
      <c r="AK2" s="897"/>
      <c r="AL2" s="897"/>
      <c r="AM2" s="897"/>
      <c r="AN2" s="897"/>
      <c r="AO2" s="897"/>
      <c r="AP2" s="898"/>
      <c r="AQ2" s="898"/>
      <c r="AR2" s="898"/>
      <c r="AS2" s="898"/>
      <c r="AT2" s="898"/>
      <c r="AU2" s="898"/>
      <c r="AV2" s="898"/>
      <c r="AW2" s="986"/>
      <c r="AX2" s="986"/>
      <c r="AY2" s="986"/>
      <c r="AZ2" s="986"/>
      <c r="BA2" s="986"/>
      <c r="BB2" s="986"/>
      <c r="BC2" s="986"/>
      <c r="BD2" s="987"/>
      <c r="BE2" s="987"/>
      <c r="BF2" s="987"/>
      <c r="BG2" s="987"/>
      <c r="BH2" s="987"/>
      <c r="BI2" s="987"/>
      <c r="BJ2" s="987"/>
      <c r="BK2" s="988"/>
      <c r="BL2" s="988"/>
      <c r="BM2" s="988"/>
      <c r="BN2" s="988"/>
      <c r="BO2" s="988"/>
      <c r="BP2" s="988"/>
      <c r="BQ2" s="988"/>
    </row>
    <row r="3" spans="1:69" s="286" customFormat="1" ht="15.75" customHeight="1">
      <c r="A3" s="1032" t="s">
        <v>1400</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899" t="s">
        <v>1311</v>
      </c>
      <c r="AC3" s="899"/>
      <c r="AD3" s="899"/>
      <c r="AE3" s="899"/>
      <c r="AF3" s="899"/>
      <c r="AG3" s="899"/>
      <c r="AH3" s="899"/>
      <c r="AI3" s="900" t="s">
        <v>1320</v>
      </c>
      <c r="AJ3" s="900"/>
      <c r="AK3" s="900"/>
      <c r="AL3" s="900"/>
      <c r="AM3" s="900"/>
      <c r="AN3" s="900"/>
      <c r="AO3" s="900"/>
      <c r="AP3" s="901" t="s">
        <v>1321</v>
      </c>
      <c r="AQ3" s="901"/>
      <c r="AR3" s="901"/>
      <c r="AS3" s="901"/>
      <c r="AT3" s="901"/>
      <c r="AU3" s="901"/>
      <c r="AV3" s="901"/>
      <c r="AW3" s="989" t="s">
        <v>1322</v>
      </c>
      <c r="AX3" s="989"/>
      <c r="AY3" s="989"/>
      <c r="AZ3" s="989"/>
      <c r="BA3" s="989"/>
      <c r="BB3" s="989"/>
      <c r="BC3" s="989"/>
      <c r="BD3" s="990" t="s">
        <v>1323</v>
      </c>
      <c r="BE3" s="990"/>
      <c r="BF3" s="990"/>
      <c r="BG3" s="990"/>
      <c r="BH3" s="990"/>
      <c r="BI3" s="990"/>
      <c r="BJ3" s="990"/>
      <c r="BK3" s="991" t="s">
        <v>1324</v>
      </c>
      <c r="BL3" s="991"/>
      <c r="BM3" s="991"/>
      <c r="BN3" s="991"/>
      <c r="BO3" s="991"/>
      <c r="BP3" s="991"/>
      <c r="BQ3" s="991"/>
    </row>
    <row r="4" spans="1:69" s="286" customFormat="1" ht="15.75" customHeight="1">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899"/>
      <c r="AC4" s="899"/>
      <c r="AD4" s="899"/>
      <c r="AE4" s="899"/>
      <c r="AF4" s="899"/>
      <c r="AG4" s="899"/>
      <c r="AH4" s="899"/>
      <c r="AI4" s="900"/>
      <c r="AJ4" s="900"/>
      <c r="AK4" s="900"/>
      <c r="AL4" s="900"/>
      <c r="AM4" s="900"/>
      <c r="AN4" s="900"/>
      <c r="AO4" s="900"/>
      <c r="AP4" s="901"/>
      <c r="AQ4" s="901"/>
      <c r="AR4" s="901"/>
      <c r="AS4" s="901"/>
      <c r="AT4" s="901"/>
      <c r="AU4" s="901"/>
      <c r="AV4" s="901"/>
      <c r="AW4" s="989"/>
      <c r="AX4" s="989"/>
      <c r="AY4" s="989"/>
      <c r="AZ4" s="989"/>
      <c r="BA4" s="989"/>
      <c r="BB4" s="989"/>
      <c r="BC4" s="989"/>
      <c r="BD4" s="990"/>
      <c r="BE4" s="990"/>
      <c r="BF4" s="990"/>
      <c r="BG4" s="990"/>
      <c r="BH4" s="990"/>
      <c r="BI4" s="990"/>
      <c r="BJ4" s="990"/>
      <c r="BK4" s="991"/>
      <c r="BL4" s="991"/>
      <c r="BM4" s="991"/>
      <c r="BN4" s="991"/>
      <c r="BO4" s="991"/>
      <c r="BP4" s="991"/>
      <c r="BQ4" s="991"/>
    </row>
    <row r="5" spans="1:69" s="286" customFormat="1" ht="15.75" customHeight="1">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899"/>
      <c r="AC5" s="899"/>
      <c r="AD5" s="899"/>
      <c r="AE5" s="899"/>
      <c r="AF5" s="899"/>
      <c r="AG5" s="899"/>
      <c r="AH5" s="899"/>
      <c r="AI5" s="900"/>
      <c r="AJ5" s="900"/>
      <c r="AK5" s="900"/>
      <c r="AL5" s="900"/>
      <c r="AM5" s="900"/>
      <c r="AN5" s="900"/>
      <c r="AO5" s="900"/>
      <c r="AP5" s="901"/>
      <c r="AQ5" s="901"/>
      <c r="AR5" s="901"/>
      <c r="AS5" s="901"/>
      <c r="AT5" s="901"/>
      <c r="AU5" s="901"/>
      <c r="AV5" s="901"/>
      <c r="AW5" s="989"/>
      <c r="AX5" s="989"/>
      <c r="AY5" s="989"/>
      <c r="AZ5" s="989"/>
      <c r="BA5" s="989"/>
      <c r="BB5" s="989"/>
      <c r="BC5" s="989"/>
      <c r="BD5" s="990"/>
      <c r="BE5" s="990"/>
      <c r="BF5" s="990"/>
      <c r="BG5" s="990"/>
      <c r="BH5" s="990"/>
      <c r="BI5" s="990"/>
      <c r="BJ5" s="990"/>
      <c r="BK5" s="991"/>
      <c r="BL5" s="991"/>
      <c r="BM5" s="991"/>
      <c r="BN5" s="991"/>
      <c r="BO5" s="991"/>
      <c r="BP5" s="991"/>
      <c r="BQ5" s="991"/>
    </row>
    <row r="6" ht="15.75" thickBot="1"/>
    <row r="7" spans="1:69" s="269" customFormat="1" ht="21" thickBot="1">
      <c r="A7" s="1037" t="s">
        <v>213</v>
      </c>
      <c r="B7" s="1038"/>
      <c r="C7" s="1039"/>
      <c r="D7" s="980" t="s">
        <v>211</v>
      </c>
      <c r="E7" s="981"/>
      <c r="F7" s="981"/>
      <c r="G7" s="981"/>
      <c r="H7" s="981"/>
      <c r="I7" s="981"/>
      <c r="J7" s="981"/>
      <c r="K7" s="981"/>
      <c r="L7" s="981"/>
      <c r="M7" s="981"/>
      <c r="N7" s="981"/>
      <c r="O7" s="981"/>
      <c r="P7" s="981"/>
      <c r="Q7" s="981"/>
      <c r="R7" s="981"/>
      <c r="S7" s="981"/>
      <c r="T7" s="981"/>
      <c r="U7" s="981"/>
      <c r="V7" s="981"/>
      <c r="W7" s="981"/>
      <c r="X7" s="981"/>
      <c r="Y7" s="981"/>
      <c r="Z7" s="981"/>
      <c r="AA7" s="982"/>
      <c r="AB7" s="980" t="s">
        <v>211</v>
      </c>
      <c r="AC7" s="981"/>
      <c r="AD7" s="981"/>
      <c r="AE7" s="981"/>
      <c r="AF7" s="981"/>
      <c r="AG7" s="981"/>
      <c r="AH7" s="981"/>
      <c r="AI7" s="980" t="s">
        <v>211</v>
      </c>
      <c r="AJ7" s="981"/>
      <c r="AK7" s="981"/>
      <c r="AL7" s="981"/>
      <c r="AM7" s="981"/>
      <c r="AN7" s="981"/>
      <c r="AO7" s="981"/>
      <c r="AP7" s="980" t="s">
        <v>211</v>
      </c>
      <c r="AQ7" s="981"/>
      <c r="AR7" s="981"/>
      <c r="AS7" s="981"/>
      <c r="AT7" s="981"/>
      <c r="AU7" s="981"/>
      <c r="AV7" s="981"/>
      <c r="AW7" s="980" t="s">
        <v>211</v>
      </c>
      <c r="AX7" s="981"/>
      <c r="AY7" s="981"/>
      <c r="AZ7" s="981"/>
      <c r="BA7" s="981"/>
      <c r="BB7" s="981"/>
      <c r="BC7" s="981"/>
      <c r="BD7" s="980" t="s">
        <v>211</v>
      </c>
      <c r="BE7" s="981"/>
      <c r="BF7" s="981"/>
      <c r="BG7" s="981"/>
      <c r="BH7" s="981"/>
      <c r="BI7" s="981"/>
      <c r="BJ7" s="981"/>
      <c r="BK7" s="980" t="s">
        <v>211</v>
      </c>
      <c r="BL7" s="981"/>
      <c r="BM7" s="981"/>
      <c r="BN7" s="981"/>
      <c r="BO7" s="981"/>
      <c r="BP7" s="981"/>
      <c r="BQ7" s="981"/>
    </row>
    <row r="8" ht="15.75" thickBot="1"/>
    <row r="9" spans="1:69" s="269" customFormat="1" ht="21" thickBot="1">
      <c r="A9" s="1040" t="s">
        <v>306</v>
      </c>
      <c r="B9" s="1041"/>
      <c r="C9" s="1042"/>
      <c r="D9" s="983" t="s">
        <v>307</v>
      </c>
      <c r="E9" s="984"/>
      <c r="F9" s="984"/>
      <c r="G9" s="984"/>
      <c r="H9" s="984"/>
      <c r="I9" s="984"/>
      <c r="J9" s="984"/>
      <c r="K9" s="984"/>
      <c r="L9" s="984"/>
      <c r="M9" s="984"/>
      <c r="N9" s="984"/>
      <c r="O9" s="984"/>
      <c r="P9" s="984"/>
      <c r="Q9" s="984"/>
      <c r="R9" s="984"/>
      <c r="S9" s="984"/>
      <c r="T9" s="984"/>
      <c r="U9" s="984"/>
      <c r="V9" s="984"/>
      <c r="W9" s="984"/>
      <c r="X9" s="984"/>
      <c r="Y9" s="984"/>
      <c r="Z9" s="984"/>
      <c r="AA9" s="985"/>
      <c r="AB9" s="983" t="s">
        <v>307</v>
      </c>
      <c r="AC9" s="984"/>
      <c r="AD9" s="984"/>
      <c r="AE9" s="984"/>
      <c r="AF9" s="984"/>
      <c r="AG9" s="984"/>
      <c r="AH9" s="984"/>
      <c r="AI9" s="983" t="s">
        <v>307</v>
      </c>
      <c r="AJ9" s="984"/>
      <c r="AK9" s="984"/>
      <c r="AL9" s="984"/>
      <c r="AM9" s="984"/>
      <c r="AN9" s="984"/>
      <c r="AO9" s="984"/>
      <c r="AP9" s="983" t="s">
        <v>307</v>
      </c>
      <c r="AQ9" s="984"/>
      <c r="AR9" s="984"/>
      <c r="AS9" s="984"/>
      <c r="AT9" s="984"/>
      <c r="AU9" s="984"/>
      <c r="AV9" s="984"/>
      <c r="AW9" s="983" t="s">
        <v>307</v>
      </c>
      <c r="AX9" s="984"/>
      <c r="AY9" s="984"/>
      <c r="AZ9" s="984"/>
      <c r="BA9" s="984"/>
      <c r="BB9" s="984"/>
      <c r="BC9" s="984"/>
      <c r="BD9" s="983" t="s">
        <v>307</v>
      </c>
      <c r="BE9" s="984"/>
      <c r="BF9" s="984"/>
      <c r="BG9" s="984"/>
      <c r="BH9" s="984"/>
      <c r="BI9" s="984"/>
      <c r="BJ9" s="984"/>
      <c r="BK9" s="983" t="s">
        <v>307</v>
      </c>
      <c r="BL9" s="984"/>
      <c r="BM9" s="984"/>
      <c r="BN9" s="984"/>
      <c r="BO9" s="984"/>
      <c r="BP9" s="984"/>
      <c r="BQ9" s="984"/>
    </row>
    <row r="10" spans="11:26" ht="15.75" thickBot="1">
      <c r="K10" s="9"/>
      <c r="L10" s="9"/>
      <c r="Z10" s="9"/>
    </row>
    <row r="11" spans="1:69" s="4" customFormat="1" ht="36.75" customHeight="1" thickBot="1">
      <c r="A11" s="86" t="s">
        <v>2</v>
      </c>
      <c r="B11" s="86" t="s">
        <v>410</v>
      </c>
      <c r="C11" s="86" t="s">
        <v>182</v>
      </c>
      <c r="D11" s="86" t="s">
        <v>183</v>
      </c>
      <c r="E11" s="86" t="s">
        <v>8</v>
      </c>
      <c r="F11" s="135" t="s">
        <v>9</v>
      </c>
      <c r="G11" s="86" t="s">
        <v>10</v>
      </c>
      <c r="H11" s="86" t="s">
        <v>11</v>
      </c>
      <c r="I11" s="136" t="s">
        <v>12</v>
      </c>
      <c r="J11" s="86" t="s">
        <v>185</v>
      </c>
      <c r="K11" s="86" t="s">
        <v>217</v>
      </c>
      <c r="L11" s="86" t="s">
        <v>13</v>
      </c>
      <c r="M11" s="86" t="s">
        <v>169</v>
      </c>
      <c r="N11" s="86" t="s">
        <v>170</v>
      </c>
      <c r="O11" s="86" t="s">
        <v>171</v>
      </c>
      <c r="P11" s="86" t="s">
        <v>172</v>
      </c>
      <c r="Q11" s="86" t="s">
        <v>173</v>
      </c>
      <c r="R11" s="86" t="s">
        <v>174</v>
      </c>
      <c r="S11" s="86" t="s">
        <v>180</v>
      </c>
      <c r="T11" s="86" t="s">
        <v>175</v>
      </c>
      <c r="U11" s="86" t="s">
        <v>176</v>
      </c>
      <c r="V11" s="86" t="s">
        <v>177</v>
      </c>
      <c r="W11" s="86" t="s">
        <v>178</v>
      </c>
      <c r="X11" s="86" t="s">
        <v>179</v>
      </c>
      <c r="Y11" s="86" t="s">
        <v>218</v>
      </c>
      <c r="Z11" s="86" t="s">
        <v>14</v>
      </c>
      <c r="AA11" s="86" t="s">
        <v>15</v>
      </c>
      <c r="AB11" s="88" t="s">
        <v>1309</v>
      </c>
      <c r="AC11" s="88" t="s">
        <v>1310</v>
      </c>
      <c r="AD11" s="88" t="s">
        <v>481</v>
      </c>
      <c r="AE11" s="88" t="s">
        <v>1405</v>
      </c>
      <c r="AF11" s="88" t="s">
        <v>1406</v>
      </c>
      <c r="AG11" s="88" t="s">
        <v>482</v>
      </c>
      <c r="AH11" s="88" t="s">
        <v>483</v>
      </c>
      <c r="AI11" s="89" t="s">
        <v>1312</v>
      </c>
      <c r="AJ11" s="89" t="s">
        <v>1313</v>
      </c>
      <c r="AK11" s="89" t="s">
        <v>481</v>
      </c>
      <c r="AL11" s="89" t="s">
        <v>1405</v>
      </c>
      <c r="AM11" s="89" t="s">
        <v>1406</v>
      </c>
      <c r="AN11" s="89" t="s">
        <v>482</v>
      </c>
      <c r="AO11" s="89" t="s">
        <v>483</v>
      </c>
      <c r="AP11" s="90" t="s">
        <v>1314</v>
      </c>
      <c r="AQ11" s="90" t="s">
        <v>1315</v>
      </c>
      <c r="AR11" s="90" t="s">
        <v>481</v>
      </c>
      <c r="AS11" s="90" t="s">
        <v>1405</v>
      </c>
      <c r="AT11" s="90" t="s">
        <v>1406</v>
      </c>
      <c r="AU11" s="90" t="s">
        <v>482</v>
      </c>
      <c r="AV11" s="90" t="s">
        <v>483</v>
      </c>
      <c r="AW11" s="91" t="s">
        <v>1316</v>
      </c>
      <c r="AX11" s="91" t="s">
        <v>1317</v>
      </c>
      <c r="AY11" s="91" t="s">
        <v>481</v>
      </c>
      <c r="AZ11" s="91" t="s">
        <v>1405</v>
      </c>
      <c r="BA11" s="91" t="s">
        <v>1406</v>
      </c>
      <c r="BB11" s="91" t="s">
        <v>482</v>
      </c>
      <c r="BC11" s="91" t="s">
        <v>483</v>
      </c>
      <c r="BD11" s="92" t="s">
        <v>1319</v>
      </c>
      <c r="BE11" s="92" t="s">
        <v>1318</v>
      </c>
      <c r="BF11" s="92" t="s">
        <v>481</v>
      </c>
      <c r="BG11" s="92" t="s">
        <v>1405</v>
      </c>
      <c r="BH11" s="92" t="s">
        <v>1406</v>
      </c>
      <c r="BI11" s="92" t="s">
        <v>482</v>
      </c>
      <c r="BJ11" s="92" t="s">
        <v>483</v>
      </c>
      <c r="BK11" s="93" t="s">
        <v>1307</v>
      </c>
      <c r="BL11" s="93" t="s">
        <v>1308</v>
      </c>
      <c r="BM11" s="93" t="s">
        <v>481</v>
      </c>
      <c r="BN11" s="93" t="s">
        <v>1405</v>
      </c>
      <c r="BO11" s="93" t="s">
        <v>1406</v>
      </c>
      <c r="BP11" s="93" t="s">
        <v>482</v>
      </c>
      <c r="BQ11" s="93" t="s">
        <v>483</v>
      </c>
    </row>
    <row r="12" spans="1:69" s="15" customFormat="1" ht="36.75" thickBot="1">
      <c r="A12" s="1014">
        <v>1</v>
      </c>
      <c r="B12" s="1014" t="s">
        <v>531</v>
      </c>
      <c r="C12" s="1031" t="s">
        <v>532</v>
      </c>
      <c r="D12" s="498" t="s">
        <v>533</v>
      </c>
      <c r="E12" s="115" t="s">
        <v>534</v>
      </c>
      <c r="F12" s="216">
        <v>6</v>
      </c>
      <c r="G12" s="115" t="s">
        <v>535</v>
      </c>
      <c r="H12" s="115" t="s">
        <v>542</v>
      </c>
      <c r="I12" s="217"/>
      <c r="J12" s="115" t="s">
        <v>391</v>
      </c>
      <c r="K12" s="210">
        <v>41671</v>
      </c>
      <c r="L12" s="210">
        <v>42004</v>
      </c>
      <c r="M12" s="115"/>
      <c r="N12" s="115">
        <v>1</v>
      </c>
      <c r="O12" s="115"/>
      <c r="P12" s="115">
        <v>1</v>
      </c>
      <c r="Q12" s="115"/>
      <c r="R12" s="115">
        <v>1</v>
      </c>
      <c r="S12" s="115"/>
      <c r="T12" s="115">
        <v>1</v>
      </c>
      <c r="U12" s="115"/>
      <c r="V12" s="115">
        <v>1</v>
      </c>
      <c r="W12" s="115"/>
      <c r="X12" s="115">
        <v>1</v>
      </c>
      <c r="Y12" s="115">
        <f>SUM(M12:X12)</f>
        <v>6</v>
      </c>
      <c r="Z12" s="218"/>
      <c r="AA12" s="218"/>
      <c r="AB12" s="328">
        <f>+M12+N12</f>
        <v>1</v>
      </c>
      <c r="AC12" s="328">
        <v>1</v>
      </c>
      <c r="AD12" s="360">
        <f>+AC12/AB12</f>
        <v>1</v>
      </c>
      <c r="AE12" s="328"/>
      <c r="AF12" s="328"/>
      <c r="AG12" s="328" t="s">
        <v>1664</v>
      </c>
      <c r="AH12" s="328"/>
      <c r="AI12" s="329">
        <v>2</v>
      </c>
      <c r="AJ12" s="329">
        <v>2</v>
      </c>
      <c r="AK12" s="487">
        <v>1</v>
      </c>
      <c r="AL12" s="329"/>
      <c r="AM12" s="329"/>
      <c r="AN12" s="329" t="s">
        <v>1664</v>
      </c>
      <c r="AO12" s="329"/>
      <c r="AP12" s="121"/>
      <c r="AQ12" s="121"/>
      <c r="AR12" s="121"/>
      <c r="AS12" s="121"/>
      <c r="AT12" s="121"/>
      <c r="AU12" s="121"/>
      <c r="AV12" s="121"/>
      <c r="AW12" s="122"/>
      <c r="AX12" s="122"/>
      <c r="AY12" s="122"/>
      <c r="AZ12" s="122"/>
      <c r="BA12" s="122"/>
      <c r="BB12" s="122"/>
      <c r="BC12" s="122"/>
      <c r="BD12" s="123"/>
      <c r="BE12" s="123"/>
      <c r="BF12" s="123"/>
      <c r="BG12" s="123"/>
      <c r="BH12" s="123"/>
      <c r="BI12" s="123"/>
      <c r="BJ12" s="123"/>
      <c r="BK12" s="124"/>
      <c r="BL12" s="124"/>
      <c r="BM12" s="124"/>
      <c r="BN12" s="124"/>
      <c r="BO12" s="124"/>
      <c r="BP12" s="124"/>
      <c r="BQ12" s="124"/>
    </row>
    <row r="13" spans="1:69" s="15" customFormat="1" ht="36.75" thickBot="1">
      <c r="A13" s="1014"/>
      <c r="B13" s="1014"/>
      <c r="C13" s="1031"/>
      <c r="D13" s="498" t="s">
        <v>536</v>
      </c>
      <c r="E13" s="115" t="s">
        <v>537</v>
      </c>
      <c r="F13" s="216">
        <v>1</v>
      </c>
      <c r="G13" s="115" t="s">
        <v>538</v>
      </c>
      <c r="H13" s="115" t="s">
        <v>542</v>
      </c>
      <c r="I13" s="217"/>
      <c r="J13" s="115" t="s">
        <v>391</v>
      </c>
      <c r="K13" s="210">
        <v>41671</v>
      </c>
      <c r="L13" s="210">
        <v>42004</v>
      </c>
      <c r="M13" s="115"/>
      <c r="N13" s="115"/>
      <c r="O13" s="115"/>
      <c r="P13" s="115"/>
      <c r="Q13" s="115"/>
      <c r="R13" s="115"/>
      <c r="S13" s="115"/>
      <c r="T13" s="115"/>
      <c r="U13" s="115"/>
      <c r="V13" s="115"/>
      <c r="W13" s="115"/>
      <c r="X13" s="115">
        <v>1</v>
      </c>
      <c r="Y13" s="115">
        <f aca="true" t="shared" si="0" ref="Y13:Y50">SUM(M13:X13)</f>
        <v>1</v>
      </c>
      <c r="Z13" s="218"/>
      <c r="AA13" s="218"/>
      <c r="AB13" s="328"/>
      <c r="AC13" s="328"/>
      <c r="AD13" s="360"/>
      <c r="AE13" s="328"/>
      <c r="AF13" s="328"/>
      <c r="AG13" s="328"/>
      <c r="AH13" s="328"/>
      <c r="AI13" s="329"/>
      <c r="AJ13" s="329"/>
      <c r="AK13" s="329"/>
      <c r="AL13" s="329"/>
      <c r="AM13" s="329"/>
      <c r="AN13" s="329"/>
      <c r="AO13" s="329"/>
      <c r="AP13" s="121"/>
      <c r="AQ13" s="121"/>
      <c r="AR13" s="121"/>
      <c r="AS13" s="121"/>
      <c r="AT13" s="121"/>
      <c r="AU13" s="121"/>
      <c r="AV13" s="121"/>
      <c r="AW13" s="122"/>
      <c r="AX13" s="122"/>
      <c r="AY13" s="122"/>
      <c r="AZ13" s="122"/>
      <c r="BA13" s="122"/>
      <c r="BB13" s="122"/>
      <c r="BC13" s="122"/>
      <c r="BD13" s="123"/>
      <c r="BE13" s="123"/>
      <c r="BF13" s="123"/>
      <c r="BG13" s="123"/>
      <c r="BH13" s="123"/>
      <c r="BI13" s="123"/>
      <c r="BJ13" s="123"/>
      <c r="BK13" s="124"/>
      <c r="BL13" s="124"/>
      <c r="BM13" s="124"/>
      <c r="BN13" s="124"/>
      <c r="BO13" s="124"/>
      <c r="BP13" s="124"/>
      <c r="BQ13" s="124"/>
    </row>
    <row r="14" spans="1:69" s="15" customFormat="1" ht="18.75" thickBot="1">
      <c r="A14" s="1014"/>
      <c r="B14" s="1014"/>
      <c r="C14" s="1031"/>
      <c r="D14" s="1031" t="s">
        <v>539</v>
      </c>
      <c r="E14" s="115" t="s">
        <v>540</v>
      </c>
      <c r="F14" s="216">
        <v>1</v>
      </c>
      <c r="G14" s="115" t="s">
        <v>541</v>
      </c>
      <c r="H14" s="115" t="s">
        <v>542</v>
      </c>
      <c r="I14" s="217"/>
      <c r="J14" s="115" t="s">
        <v>391</v>
      </c>
      <c r="K14" s="210">
        <v>41671</v>
      </c>
      <c r="L14" s="210">
        <v>42004</v>
      </c>
      <c r="M14" s="115"/>
      <c r="N14" s="115"/>
      <c r="O14" s="115"/>
      <c r="P14" s="115"/>
      <c r="Q14" s="115"/>
      <c r="R14" s="115"/>
      <c r="S14" s="115"/>
      <c r="T14" s="115"/>
      <c r="U14" s="115"/>
      <c r="V14" s="115">
        <v>1</v>
      </c>
      <c r="W14" s="115"/>
      <c r="X14" s="115"/>
      <c r="Y14" s="115">
        <f t="shared" si="0"/>
        <v>1</v>
      </c>
      <c r="Z14" s="218"/>
      <c r="AA14" s="218"/>
      <c r="AB14" s="328"/>
      <c r="AC14" s="328"/>
      <c r="AD14" s="360"/>
      <c r="AE14" s="328"/>
      <c r="AF14" s="328"/>
      <c r="AG14" s="328"/>
      <c r="AH14" s="328"/>
      <c r="AI14" s="329"/>
      <c r="AJ14" s="329"/>
      <c r="AK14" s="329"/>
      <c r="AL14" s="329"/>
      <c r="AM14" s="329"/>
      <c r="AN14" s="329"/>
      <c r="AO14" s="329"/>
      <c r="AP14" s="121"/>
      <c r="AQ14" s="121"/>
      <c r="AR14" s="121"/>
      <c r="AS14" s="121"/>
      <c r="AT14" s="121"/>
      <c r="AU14" s="121"/>
      <c r="AV14" s="121"/>
      <c r="AW14" s="122"/>
      <c r="AX14" s="122"/>
      <c r="AY14" s="122"/>
      <c r="AZ14" s="122"/>
      <c r="BA14" s="122"/>
      <c r="BB14" s="122"/>
      <c r="BC14" s="122"/>
      <c r="BD14" s="123"/>
      <c r="BE14" s="123"/>
      <c r="BF14" s="123"/>
      <c r="BG14" s="123"/>
      <c r="BH14" s="123"/>
      <c r="BI14" s="123"/>
      <c r="BJ14" s="123"/>
      <c r="BK14" s="124"/>
      <c r="BL14" s="124"/>
      <c r="BM14" s="124"/>
      <c r="BN14" s="124"/>
      <c r="BO14" s="124"/>
      <c r="BP14" s="124"/>
      <c r="BQ14" s="124"/>
    </row>
    <row r="15" spans="1:69" s="15" customFormat="1" ht="50.25" customHeight="1" thickBot="1">
      <c r="A15" s="1014"/>
      <c r="B15" s="1014"/>
      <c r="C15" s="1031"/>
      <c r="D15" s="1031"/>
      <c r="E15" s="115" t="s">
        <v>543</v>
      </c>
      <c r="F15" s="216">
        <v>6</v>
      </c>
      <c r="G15" s="115" t="s">
        <v>544</v>
      </c>
      <c r="H15" s="115" t="s">
        <v>542</v>
      </c>
      <c r="I15" s="217"/>
      <c r="J15" s="115" t="s">
        <v>391</v>
      </c>
      <c r="K15" s="210">
        <v>41671</v>
      </c>
      <c r="L15" s="210">
        <v>42004</v>
      </c>
      <c r="M15" s="115"/>
      <c r="N15" s="115">
        <v>1</v>
      </c>
      <c r="O15" s="115"/>
      <c r="P15" s="115">
        <v>1</v>
      </c>
      <c r="Q15" s="115"/>
      <c r="R15" s="115">
        <v>1</v>
      </c>
      <c r="S15" s="115"/>
      <c r="T15" s="115">
        <v>1</v>
      </c>
      <c r="U15" s="115"/>
      <c r="V15" s="115">
        <v>1</v>
      </c>
      <c r="W15" s="115"/>
      <c r="X15" s="115">
        <v>1</v>
      </c>
      <c r="Y15" s="115">
        <f t="shared" si="0"/>
        <v>6</v>
      </c>
      <c r="Z15" s="218"/>
      <c r="AA15" s="218"/>
      <c r="AB15" s="328">
        <f>+M15+N15</f>
        <v>1</v>
      </c>
      <c r="AC15" s="328"/>
      <c r="AD15" s="360">
        <f>+AC15/AB15</f>
        <v>0</v>
      </c>
      <c r="AE15" s="328"/>
      <c r="AF15" s="328"/>
      <c r="AG15" s="328" t="s">
        <v>1525</v>
      </c>
      <c r="AH15" s="328"/>
      <c r="AI15" s="329">
        <v>2</v>
      </c>
      <c r="AJ15" s="329">
        <v>0</v>
      </c>
      <c r="AK15" s="487">
        <v>0</v>
      </c>
      <c r="AL15" s="329"/>
      <c r="AM15" s="329"/>
      <c r="AN15" s="329"/>
      <c r="AO15" s="329" t="s">
        <v>2025</v>
      </c>
      <c r="AP15" s="121"/>
      <c r="AQ15" s="121"/>
      <c r="AR15" s="121"/>
      <c r="AS15" s="121"/>
      <c r="AT15" s="121"/>
      <c r="AU15" s="121"/>
      <c r="AV15" s="121"/>
      <c r="AW15" s="122"/>
      <c r="AX15" s="122"/>
      <c r="AY15" s="122"/>
      <c r="AZ15" s="122"/>
      <c r="BA15" s="122"/>
      <c r="BB15" s="122"/>
      <c r="BC15" s="122"/>
      <c r="BD15" s="123"/>
      <c r="BE15" s="123"/>
      <c r="BF15" s="123"/>
      <c r="BG15" s="123"/>
      <c r="BH15" s="123"/>
      <c r="BI15" s="123"/>
      <c r="BJ15" s="123"/>
      <c r="BK15" s="124"/>
      <c r="BL15" s="124"/>
      <c r="BM15" s="124"/>
      <c r="BN15" s="124"/>
      <c r="BO15" s="124"/>
      <c r="BP15" s="124"/>
      <c r="BQ15" s="124"/>
    </row>
    <row r="16" spans="1:69" s="15" customFormat="1" ht="9" customHeight="1" thickBot="1">
      <c r="A16" s="1014"/>
      <c r="B16" s="1014"/>
      <c r="C16" s="1031"/>
      <c r="D16" s="1031" t="s">
        <v>545</v>
      </c>
      <c r="E16" s="115" t="s">
        <v>546</v>
      </c>
      <c r="F16" s="216">
        <v>1</v>
      </c>
      <c r="G16" s="115" t="s">
        <v>541</v>
      </c>
      <c r="H16" s="115" t="s">
        <v>542</v>
      </c>
      <c r="I16" s="217"/>
      <c r="J16" s="115" t="s">
        <v>391</v>
      </c>
      <c r="K16" s="210">
        <v>41671</v>
      </c>
      <c r="L16" s="210">
        <v>42004</v>
      </c>
      <c r="M16" s="115">
        <v>1</v>
      </c>
      <c r="N16" s="115"/>
      <c r="O16" s="115"/>
      <c r="P16" s="115"/>
      <c r="Q16" s="115"/>
      <c r="R16" s="115"/>
      <c r="S16" s="115"/>
      <c r="T16" s="115"/>
      <c r="U16" s="115"/>
      <c r="V16" s="115"/>
      <c r="W16" s="115"/>
      <c r="X16" s="115"/>
      <c r="Y16" s="115">
        <f t="shared" si="0"/>
        <v>1</v>
      </c>
      <c r="Z16" s="218"/>
      <c r="AA16" s="218"/>
      <c r="AB16" s="328">
        <f>+M16+N16</f>
        <v>1</v>
      </c>
      <c r="AC16" s="328">
        <v>1</v>
      </c>
      <c r="AD16" s="360">
        <f>+AC16/AB16</f>
        <v>1</v>
      </c>
      <c r="AE16" s="328"/>
      <c r="AF16" s="328"/>
      <c r="AG16" s="328" t="s">
        <v>1637</v>
      </c>
      <c r="AH16" s="328"/>
      <c r="AI16" s="329"/>
      <c r="AJ16" s="329"/>
      <c r="AK16" s="329"/>
      <c r="AL16" s="329"/>
      <c r="AM16" s="329"/>
      <c r="AN16" s="329"/>
      <c r="AO16" s="329"/>
      <c r="AP16" s="121"/>
      <c r="AQ16" s="121"/>
      <c r="AR16" s="121"/>
      <c r="AS16" s="121"/>
      <c r="AT16" s="121"/>
      <c r="AU16" s="121"/>
      <c r="AV16" s="121"/>
      <c r="AW16" s="122"/>
      <c r="AX16" s="122"/>
      <c r="AY16" s="122"/>
      <c r="AZ16" s="122"/>
      <c r="BA16" s="122"/>
      <c r="BB16" s="122"/>
      <c r="BC16" s="122"/>
      <c r="BD16" s="123"/>
      <c r="BE16" s="123"/>
      <c r="BF16" s="123"/>
      <c r="BG16" s="123"/>
      <c r="BH16" s="123"/>
      <c r="BI16" s="123"/>
      <c r="BJ16" s="123"/>
      <c r="BK16" s="124"/>
      <c r="BL16" s="124"/>
      <c r="BM16" s="124"/>
      <c r="BN16" s="124"/>
      <c r="BO16" s="124"/>
      <c r="BP16" s="124"/>
      <c r="BQ16" s="124"/>
    </row>
    <row r="17" spans="1:69" s="15" customFormat="1" ht="90.75" customHeight="1" thickBot="1">
      <c r="A17" s="1014"/>
      <c r="B17" s="1014"/>
      <c r="C17" s="1031"/>
      <c r="D17" s="1031"/>
      <c r="E17" s="115" t="s">
        <v>547</v>
      </c>
      <c r="F17" s="216">
        <v>6</v>
      </c>
      <c r="G17" s="115" t="s">
        <v>544</v>
      </c>
      <c r="H17" s="115" t="s">
        <v>542</v>
      </c>
      <c r="I17" s="217"/>
      <c r="J17" s="115" t="s">
        <v>391</v>
      </c>
      <c r="K17" s="210">
        <v>41671</v>
      </c>
      <c r="L17" s="210">
        <v>42004</v>
      </c>
      <c r="M17" s="115">
        <v>1</v>
      </c>
      <c r="N17" s="115"/>
      <c r="O17" s="115">
        <v>1</v>
      </c>
      <c r="P17" s="115"/>
      <c r="Q17" s="115">
        <v>1</v>
      </c>
      <c r="R17" s="115"/>
      <c r="S17" s="115">
        <v>1</v>
      </c>
      <c r="T17" s="115"/>
      <c r="U17" s="115">
        <v>1</v>
      </c>
      <c r="V17" s="115"/>
      <c r="W17" s="115">
        <v>1</v>
      </c>
      <c r="X17" s="115"/>
      <c r="Y17" s="115">
        <f t="shared" si="0"/>
        <v>6</v>
      </c>
      <c r="Z17" s="218"/>
      <c r="AA17" s="218"/>
      <c r="AB17" s="328">
        <f>+M17+N17</f>
        <v>1</v>
      </c>
      <c r="AC17" s="328">
        <v>1</v>
      </c>
      <c r="AD17" s="360">
        <f>+AC17/AB17</f>
        <v>1</v>
      </c>
      <c r="AE17" s="328"/>
      <c r="AF17" s="328"/>
      <c r="AG17" s="328" t="s">
        <v>1638</v>
      </c>
      <c r="AH17" s="328"/>
      <c r="AI17" s="329">
        <v>2</v>
      </c>
      <c r="AJ17" s="329">
        <v>2</v>
      </c>
      <c r="AK17" s="487">
        <v>1</v>
      </c>
      <c r="AL17" s="329"/>
      <c r="AM17" s="329"/>
      <c r="AN17" s="329" t="s">
        <v>2026</v>
      </c>
      <c r="AO17" s="329"/>
      <c r="AP17" s="121"/>
      <c r="AQ17" s="121"/>
      <c r="AR17" s="121"/>
      <c r="AS17" s="121"/>
      <c r="AT17" s="121"/>
      <c r="AU17" s="121"/>
      <c r="AV17" s="121"/>
      <c r="AW17" s="122"/>
      <c r="AX17" s="122"/>
      <c r="AY17" s="122"/>
      <c r="AZ17" s="122"/>
      <c r="BA17" s="122"/>
      <c r="BB17" s="122"/>
      <c r="BC17" s="122"/>
      <c r="BD17" s="123"/>
      <c r="BE17" s="123"/>
      <c r="BF17" s="123"/>
      <c r="BG17" s="123"/>
      <c r="BH17" s="123"/>
      <c r="BI17" s="123"/>
      <c r="BJ17" s="123"/>
      <c r="BK17" s="124"/>
      <c r="BL17" s="124"/>
      <c r="BM17" s="124"/>
      <c r="BN17" s="124"/>
      <c r="BO17" s="124"/>
      <c r="BP17" s="124"/>
      <c r="BQ17" s="124"/>
    </row>
    <row r="18" spans="1:69" s="15" customFormat="1" ht="18.75" thickBot="1">
      <c r="A18" s="1014"/>
      <c r="B18" s="1014"/>
      <c r="C18" s="1031"/>
      <c r="D18" s="1031" t="s">
        <v>548</v>
      </c>
      <c r="E18" s="115" t="s">
        <v>549</v>
      </c>
      <c r="F18" s="216" t="s">
        <v>385</v>
      </c>
      <c r="G18" s="115" t="s">
        <v>550</v>
      </c>
      <c r="H18" s="115" t="s">
        <v>551</v>
      </c>
      <c r="I18" s="217"/>
      <c r="J18" s="115" t="s">
        <v>391</v>
      </c>
      <c r="K18" s="210">
        <v>41671</v>
      </c>
      <c r="L18" s="210">
        <v>42004</v>
      </c>
      <c r="M18" s="115"/>
      <c r="N18" s="115"/>
      <c r="O18" s="115"/>
      <c r="P18" s="115"/>
      <c r="Q18" s="115"/>
      <c r="R18" s="115"/>
      <c r="S18" s="115"/>
      <c r="T18" s="115"/>
      <c r="U18" s="115"/>
      <c r="V18" s="115"/>
      <c r="W18" s="115"/>
      <c r="X18" s="115"/>
      <c r="Y18" s="115">
        <f t="shared" si="0"/>
        <v>0</v>
      </c>
      <c r="Z18" s="218"/>
      <c r="AA18" s="218"/>
      <c r="AB18" s="328"/>
      <c r="AC18" s="328"/>
      <c r="AD18" s="360">
        <v>1</v>
      </c>
      <c r="AE18" s="328"/>
      <c r="AF18" s="328"/>
      <c r="AG18" s="328" t="s">
        <v>2027</v>
      </c>
      <c r="AH18" s="328"/>
      <c r="AI18" s="329"/>
      <c r="AJ18" s="329"/>
      <c r="AK18" s="487">
        <v>1</v>
      </c>
      <c r="AL18" s="329"/>
      <c r="AM18" s="329"/>
      <c r="AN18" s="329" t="s">
        <v>2027</v>
      </c>
      <c r="AO18" s="329"/>
      <c r="AP18" s="121"/>
      <c r="AQ18" s="121"/>
      <c r="AR18" s="121"/>
      <c r="AS18" s="121"/>
      <c r="AT18" s="121"/>
      <c r="AU18" s="121"/>
      <c r="AV18" s="121"/>
      <c r="AW18" s="122"/>
      <c r="AX18" s="122"/>
      <c r="AY18" s="122"/>
      <c r="AZ18" s="122"/>
      <c r="BA18" s="122"/>
      <c r="BB18" s="122"/>
      <c r="BC18" s="122"/>
      <c r="BD18" s="123"/>
      <c r="BE18" s="123"/>
      <c r="BF18" s="123"/>
      <c r="BG18" s="123"/>
      <c r="BH18" s="123"/>
      <c r="BI18" s="123"/>
      <c r="BJ18" s="123"/>
      <c r="BK18" s="124"/>
      <c r="BL18" s="124"/>
      <c r="BM18" s="124"/>
      <c r="BN18" s="124"/>
      <c r="BO18" s="124"/>
      <c r="BP18" s="124"/>
      <c r="BQ18" s="124"/>
    </row>
    <row r="19" spans="1:69" s="15" customFormat="1" ht="36" customHeight="1" thickBot="1">
      <c r="A19" s="1014"/>
      <c r="B19" s="1014"/>
      <c r="C19" s="1031"/>
      <c r="D19" s="1031"/>
      <c r="E19" s="115" t="s">
        <v>552</v>
      </c>
      <c r="F19" s="216">
        <v>12</v>
      </c>
      <c r="G19" s="115" t="s">
        <v>553</v>
      </c>
      <c r="H19" s="115" t="s">
        <v>551</v>
      </c>
      <c r="I19" s="217"/>
      <c r="J19" s="115" t="s">
        <v>391</v>
      </c>
      <c r="K19" s="210">
        <v>41671</v>
      </c>
      <c r="L19" s="210">
        <v>42004</v>
      </c>
      <c r="M19" s="115">
        <v>1</v>
      </c>
      <c r="N19" s="115">
        <v>1</v>
      </c>
      <c r="O19" s="115">
        <v>1</v>
      </c>
      <c r="P19" s="115">
        <v>1</v>
      </c>
      <c r="Q19" s="115">
        <v>1</v>
      </c>
      <c r="R19" s="115">
        <v>1</v>
      </c>
      <c r="S19" s="115">
        <v>1</v>
      </c>
      <c r="T19" s="115">
        <v>1</v>
      </c>
      <c r="U19" s="115">
        <v>1</v>
      </c>
      <c r="V19" s="115">
        <v>1</v>
      </c>
      <c r="W19" s="115">
        <v>1</v>
      </c>
      <c r="X19" s="115">
        <v>1</v>
      </c>
      <c r="Y19" s="115">
        <f t="shared" si="0"/>
        <v>12</v>
      </c>
      <c r="Z19" s="218"/>
      <c r="AA19" s="218"/>
      <c r="AB19" s="328">
        <f>+M19+N19</f>
        <v>2</v>
      </c>
      <c r="AC19" s="328">
        <v>2</v>
      </c>
      <c r="AD19" s="360">
        <f>+AC19/AB19</f>
        <v>1</v>
      </c>
      <c r="AE19" s="328"/>
      <c r="AF19" s="328"/>
      <c r="AG19" s="328" t="s">
        <v>1526</v>
      </c>
      <c r="AH19" s="328"/>
      <c r="AI19" s="329">
        <v>4</v>
      </c>
      <c r="AJ19" s="329">
        <v>4</v>
      </c>
      <c r="AK19" s="487">
        <v>1</v>
      </c>
      <c r="AL19" s="329"/>
      <c r="AM19" s="329"/>
      <c r="AN19" s="329" t="s">
        <v>1526</v>
      </c>
      <c r="AO19" s="329"/>
      <c r="AP19" s="121"/>
      <c r="AQ19" s="121"/>
      <c r="AR19" s="121"/>
      <c r="AS19" s="121"/>
      <c r="AT19" s="121"/>
      <c r="AU19" s="121"/>
      <c r="AV19" s="121"/>
      <c r="AW19" s="122"/>
      <c r="AX19" s="122"/>
      <c r="AY19" s="122"/>
      <c r="AZ19" s="122"/>
      <c r="BA19" s="122"/>
      <c r="BB19" s="122"/>
      <c r="BC19" s="122"/>
      <c r="BD19" s="123"/>
      <c r="BE19" s="123"/>
      <c r="BF19" s="123"/>
      <c r="BG19" s="123"/>
      <c r="BH19" s="123"/>
      <c r="BI19" s="123"/>
      <c r="BJ19" s="123"/>
      <c r="BK19" s="124"/>
      <c r="BL19" s="124"/>
      <c r="BM19" s="124"/>
      <c r="BN19" s="124"/>
      <c r="BO19" s="124"/>
      <c r="BP19" s="124"/>
      <c r="BQ19" s="124"/>
    </row>
    <row r="20" spans="1:69" s="15" customFormat="1" ht="63.75" thickBot="1">
      <c r="A20" s="1014"/>
      <c r="B20" s="1014"/>
      <c r="C20" s="1031"/>
      <c r="D20" s="498" t="s">
        <v>554</v>
      </c>
      <c r="E20" s="115" t="s">
        <v>555</v>
      </c>
      <c r="F20" s="216">
        <v>4</v>
      </c>
      <c r="G20" s="115" t="s">
        <v>556</v>
      </c>
      <c r="H20" s="115" t="s">
        <v>2076</v>
      </c>
      <c r="I20" s="217"/>
      <c r="J20" s="115" t="s">
        <v>391</v>
      </c>
      <c r="K20" s="210">
        <v>41670</v>
      </c>
      <c r="L20" s="210">
        <v>42004</v>
      </c>
      <c r="M20" s="218"/>
      <c r="N20" s="218"/>
      <c r="O20" s="115">
        <v>1</v>
      </c>
      <c r="P20" s="115"/>
      <c r="Q20" s="115"/>
      <c r="R20" s="115">
        <v>1</v>
      </c>
      <c r="S20" s="115"/>
      <c r="T20" s="115"/>
      <c r="U20" s="115">
        <v>1</v>
      </c>
      <c r="V20" s="115"/>
      <c r="W20" s="115"/>
      <c r="X20" s="115">
        <v>1</v>
      </c>
      <c r="Y20" s="115">
        <f t="shared" si="0"/>
        <v>4</v>
      </c>
      <c r="Z20" s="218"/>
      <c r="AA20" s="218"/>
      <c r="AB20" s="328"/>
      <c r="AC20" s="328"/>
      <c r="AD20" s="360"/>
      <c r="AE20" s="328"/>
      <c r="AF20" s="328"/>
      <c r="AG20" s="328"/>
      <c r="AH20" s="328"/>
      <c r="AI20" s="532">
        <v>1</v>
      </c>
      <c r="AJ20" s="532">
        <v>2</v>
      </c>
      <c r="AK20" s="487">
        <v>1</v>
      </c>
      <c r="AL20" s="532"/>
      <c r="AM20" s="532"/>
      <c r="AN20" s="532" t="s">
        <v>2077</v>
      </c>
      <c r="AO20" s="532"/>
      <c r="AP20" s="121"/>
      <c r="AQ20" s="121"/>
      <c r="AR20" s="121"/>
      <c r="AS20" s="121"/>
      <c r="AT20" s="121"/>
      <c r="AU20" s="121"/>
      <c r="AV20" s="121"/>
      <c r="AW20" s="122"/>
      <c r="AX20" s="122"/>
      <c r="AY20" s="122"/>
      <c r="AZ20" s="122"/>
      <c r="BA20" s="122"/>
      <c r="BB20" s="122"/>
      <c r="BC20" s="122"/>
      <c r="BD20" s="123"/>
      <c r="BE20" s="123"/>
      <c r="BF20" s="123"/>
      <c r="BG20" s="123"/>
      <c r="BH20" s="123"/>
      <c r="BI20" s="123"/>
      <c r="BJ20" s="123"/>
      <c r="BK20" s="124"/>
      <c r="BL20" s="124"/>
      <c r="BM20" s="124"/>
      <c r="BN20" s="124"/>
      <c r="BO20" s="124"/>
      <c r="BP20" s="124"/>
      <c r="BQ20" s="124"/>
    </row>
    <row r="21" spans="1:69" s="15" customFormat="1" ht="39" customHeight="1" thickBot="1">
      <c r="A21" s="1014"/>
      <c r="B21" s="1014"/>
      <c r="C21" s="1031"/>
      <c r="D21" s="498" t="s">
        <v>557</v>
      </c>
      <c r="E21" s="115" t="s">
        <v>558</v>
      </c>
      <c r="F21" s="216" t="s">
        <v>157</v>
      </c>
      <c r="G21" s="115" t="s">
        <v>559</v>
      </c>
      <c r="H21" s="115" t="s">
        <v>560</v>
      </c>
      <c r="I21" s="217"/>
      <c r="J21" s="115" t="s">
        <v>391</v>
      </c>
      <c r="K21" s="210">
        <v>41671</v>
      </c>
      <c r="L21" s="210">
        <v>42004</v>
      </c>
      <c r="M21" s="218"/>
      <c r="N21" s="218"/>
      <c r="O21" s="218"/>
      <c r="P21" s="218"/>
      <c r="Q21" s="218"/>
      <c r="R21" s="218"/>
      <c r="S21" s="218"/>
      <c r="T21" s="218"/>
      <c r="U21" s="218"/>
      <c r="V21" s="218"/>
      <c r="W21" s="218"/>
      <c r="X21" s="218"/>
      <c r="Y21" s="115">
        <f t="shared" si="0"/>
        <v>0</v>
      </c>
      <c r="Z21" s="218"/>
      <c r="AA21" s="218"/>
      <c r="AB21" s="328"/>
      <c r="AC21" s="328"/>
      <c r="AD21" s="360">
        <v>1</v>
      </c>
      <c r="AE21" s="328"/>
      <c r="AF21" s="328"/>
      <c r="AG21" s="328" t="s">
        <v>2028</v>
      </c>
      <c r="AH21" s="328"/>
      <c r="AI21" s="434"/>
      <c r="AJ21" s="434"/>
      <c r="AK21" s="493">
        <v>1</v>
      </c>
      <c r="AL21" s="329"/>
      <c r="AM21" s="329"/>
      <c r="AN21" s="329" t="s">
        <v>2028</v>
      </c>
      <c r="AO21" s="434"/>
      <c r="AP21" s="121"/>
      <c r="AQ21" s="121"/>
      <c r="AR21" s="121"/>
      <c r="AS21" s="121"/>
      <c r="AT21" s="121"/>
      <c r="AU21" s="121"/>
      <c r="AV21" s="121"/>
      <c r="AW21" s="122"/>
      <c r="AX21" s="122"/>
      <c r="AY21" s="122"/>
      <c r="AZ21" s="122"/>
      <c r="BA21" s="122"/>
      <c r="BB21" s="122"/>
      <c r="BC21" s="122"/>
      <c r="BD21" s="123"/>
      <c r="BE21" s="123"/>
      <c r="BF21" s="123"/>
      <c r="BG21" s="123"/>
      <c r="BH21" s="123"/>
      <c r="BI21" s="123"/>
      <c r="BJ21" s="123"/>
      <c r="BK21" s="124"/>
      <c r="BL21" s="124"/>
      <c r="BM21" s="124"/>
      <c r="BN21" s="124"/>
      <c r="BO21" s="124"/>
      <c r="BP21" s="124"/>
      <c r="BQ21" s="124"/>
    </row>
    <row r="22" spans="1:69" s="48" customFormat="1" ht="63.75" thickBot="1">
      <c r="A22" s="1014"/>
      <c r="B22" s="1014"/>
      <c r="C22" s="1031"/>
      <c r="D22" s="498" t="s">
        <v>561</v>
      </c>
      <c r="E22" s="115" t="s">
        <v>562</v>
      </c>
      <c r="F22" s="216">
        <v>1</v>
      </c>
      <c r="G22" s="115" t="s">
        <v>563</v>
      </c>
      <c r="H22" s="115" t="s">
        <v>564</v>
      </c>
      <c r="I22" s="115"/>
      <c r="J22" s="115" t="s">
        <v>565</v>
      </c>
      <c r="K22" s="210">
        <v>41685</v>
      </c>
      <c r="L22" s="210">
        <v>41713</v>
      </c>
      <c r="M22" s="115"/>
      <c r="N22" s="115"/>
      <c r="O22" s="115">
        <v>1</v>
      </c>
      <c r="P22" s="115"/>
      <c r="Q22" s="115"/>
      <c r="R22" s="115"/>
      <c r="S22" s="115"/>
      <c r="T22" s="115"/>
      <c r="U22" s="115"/>
      <c r="V22" s="115"/>
      <c r="W22" s="115"/>
      <c r="X22" s="115"/>
      <c r="Y22" s="115">
        <f t="shared" si="0"/>
        <v>1</v>
      </c>
      <c r="Z22" s="118"/>
      <c r="AA22" s="118"/>
      <c r="AB22" s="328"/>
      <c r="AC22" s="328"/>
      <c r="AD22" s="360"/>
      <c r="AE22" s="328"/>
      <c r="AF22" s="328"/>
      <c r="AG22" s="328"/>
      <c r="AH22" s="328"/>
      <c r="AI22" s="532">
        <v>1</v>
      </c>
      <c r="AJ22" s="532">
        <v>0.5</v>
      </c>
      <c r="AK22" s="493">
        <v>0.5</v>
      </c>
      <c r="AL22" s="532"/>
      <c r="AM22" s="532"/>
      <c r="AN22" s="532" t="s">
        <v>2070</v>
      </c>
      <c r="AO22" s="521"/>
      <c r="AP22" s="121"/>
      <c r="AQ22" s="121"/>
      <c r="AR22" s="121"/>
      <c r="AS22" s="121"/>
      <c r="AT22" s="121"/>
      <c r="AU22" s="121"/>
      <c r="AV22" s="121"/>
      <c r="AW22" s="122"/>
      <c r="AX22" s="122"/>
      <c r="AY22" s="122"/>
      <c r="AZ22" s="122"/>
      <c r="BA22" s="122"/>
      <c r="BB22" s="122"/>
      <c r="BC22" s="122"/>
      <c r="BD22" s="123"/>
      <c r="BE22" s="123"/>
      <c r="BF22" s="123"/>
      <c r="BG22" s="123"/>
      <c r="BH22" s="123"/>
      <c r="BI22" s="123"/>
      <c r="BJ22" s="123"/>
      <c r="BK22" s="124"/>
      <c r="BL22" s="124"/>
      <c r="BM22" s="124"/>
      <c r="BN22" s="124"/>
      <c r="BO22" s="124"/>
      <c r="BP22" s="124"/>
      <c r="BQ22" s="124"/>
    </row>
    <row r="23" spans="1:69" s="48" customFormat="1" ht="189" customHeight="1" thickBot="1">
      <c r="A23" s="1014"/>
      <c r="B23" s="1014"/>
      <c r="C23" s="1031"/>
      <c r="D23" s="498" t="s">
        <v>566</v>
      </c>
      <c r="E23" s="115" t="s">
        <v>567</v>
      </c>
      <c r="F23" s="216">
        <v>1</v>
      </c>
      <c r="G23" s="115" t="s">
        <v>568</v>
      </c>
      <c r="H23" s="115" t="s">
        <v>564</v>
      </c>
      <c r="I23" s="115"/>
      <c r="J23" s="115" t="s">
        <v>391</v>
      </c>
      <c r="K23" s="210">
        <v>41713</v>
      </c>
      <c r="L23" s="210">
        <v>41729</v>
      </c>
      <c r="M23" s="115"/>
      <c r="N23" s="115"/>
      <c r="O23" s="115">
        <v>1</v>
      </c>
      <c r="P23" s="115"/>
      <c r="Q23" s="115"/>
      <c r="R23" s="115"/>
      <c r="S23" s="115"/>
      <c r="T23" s="115"/>
      <c r="U23" s="115"/>
      <c r="V23" s="115"/>
      <c r="W23" s="115"/>
      <c r="X23" s="115"/>
      <c r="Y23" s="115">
        <f t="shared" si="0"/>
        <v>1</v>
      </c>
      <c r="Z23" s="118"/>
      <c r="AA23" s="118"/>
      <c r="AB23" s="328"/>
      <c r="AC23" s="328"/>
      <c r="AD23" s="360"/>
      <c r="AE23" s="328"/>
      <c r="AF23" s="328"/>
      <c r="AG23" s="328"/>
      <c r="AH23" s="328"/>
      <c r="AI23" s="532">
        <v>1</v>
      </c>
      <c r="AJ23" s="532">
        <v>0.5</v>
      </c>
      <c r="AK23" s="493">
        <v>0.5</v>
      </c>
      <c r="AL23" s="532"/>
      <c r="AM23" s="532"/>
      <c r="AN23" s="532" t="s">
        <v>2071</v>
      </c>
      <c r="AO23" s="521"/>
      <c r="AP23" s="121"/>
      <c r="AQ23" s="121"/>
      <c r="AR23" s="121"/>
      <c r="AS23" s="121"/>
      <c r="AT23" s="121"/>
      <c r="AU23" s="121"/>
      <c r="AV23" s="121"/>
      <c r="AW23" s="122"/>
      <c r="AX23" s="122"/>
      <c r="AY23" s="122"/>
      <c r="AZ23" s="122"/>
      <c r="BA23" s="122"/>
      <c r="BB23" s="122"/>
      <c r="BC23" s="122"/>
      <c r="BD23" s="123"/>
      <c r="BE23" s="123"/>
      <c r="BF23" s="123"/>
      <c r="BG23" s="123"/>
      <c r="BH23" s="123"/>
      <c r="BI23" s="123"/>
      <c r="BJ23" s="123"/>
      <c r="BK23" s="124"/>
      <c r="BL23" s="124"/>
      <c r="BM23" s="124"/>
      <c r="BN23" s="124"/>
      <c r="BO23" s="124"/>
      <c r="BP23" s="124"/>
      <c r="BQ23" s="124"/>
    </row>
    <row r="24" spans="1:69" s="48" customFormat="1" ht="45.75" thickBot="1">
      <c r="A24" s="1014"/>
      <c r="B24" s="1014"/>
      <c r="C24" s="1031"/>
      <c r="D24" s="498" t="s">
        <v>569</v>
      </c>
      <c r="E24" s="115" t="s">
        <v>570</v>
      </c>
      <c r="F24" s="216">
        <v>9</v>
      </c>
      <c r="G24" s="115" t="s">
        <v>571</v>
      </c>
      <c r="H24" s="115" t="s">
        <v>564</v>
      </c>
      <c r="I24" s="115"/>
      <c r="J24" s="115" t="s">
        <v>391</v>
      </c>
      <c r="K24" s="210">
        <v>41671</v>
      </c>
      <c r="L24" s="210">
        <v>42004</v>
      </c>
      <c r="M24" s="115"/>
      <c r="N24" s="115"/>
      <c r="O24" s="115"/>
      <c r="P24" s="115">
        <v>1</v>
      </c>
      <c r="Q24" s="115">
        <v>1</v>
      </c>
      <c r="R24" s="115">
        <v>1</v>
      </c>
      <c r="S24" s="115">
        <v>1</v>
      </c>
      <c r="T24" s="115">
        <v>1</v>
      </c>
      <c r="U24" s="115">
        <v>1</v>
      </c>
      <c r="V24" s="115">
        <v>1</v>
      </c>
      <c r="W24" s="115">
        <v>1</v>
      </c>
      <c r="X24" s="115">
        <v>1</v>
      </c>
      <c r="Y24" s="115">
        <f t="shared" si="0"/>
        <v>9</v>
      </c>
      <c r="Z24" s="118"/>
      <c r="AA24" s="118"/>
      <c r="AB24" s="328"/>
      <c r="AC24" s="328"/>
      <c r="AD24" s="360"/>
      <c r="AE24" s="328"/>
      <c r="AF24" s="328"/>
      <c r="AG24" s="328"/>
      <c r="AH24" s="328"/>
      <c r="AI24" s="532">
        <v>1</v>
      </c>
      <c r="AJ24" s="532">
        <v>0.5</v>
      </c>
      <c r="AK24" s="487">
        <v>0.5</v>
      </c>
      <c r="AL24" s="532"/>
      <c r="AM24" s="532"/>
      <c r="AN24" s="532" t="s">
        <v>2072</v>
      </c>
      <c r="AO24" s="532"/>
      <c r="AP24" s="121"/>
      <c r="AQ24" s="121"/>
      <c r="AR24" s="121"/>
      <c r="AS24" s="121"/>
      <c r="AT24" s="121"/>
      <c r="AU24" s="121"/>
      <c r="AV24" s="121"/>
      <c r="AW24" s="122"/>
      <c r="AX24" s="122"/>
      <c r="AY24" s="122"/>
      <c r="AZ24" s="122"/>
      <c r="BA24" s="122"/>
      <c r="BB24" s="122"/>
      <c r="BC24" s="122"/>
      <c r="BD24" s="123"/>
      <c r="BE24" s="123"/>
      <c r="BF24" s="123"/>
      <c r="BG24" s="123"/>
      <c r="BH24" s="123"/>
      <c r="BI24" s="123"/>
      <c r="BJ24" s="123"/>
      <c r="BK24" s="124"/>
      <c r="BL24" s="124"/>
      <c r="BM24" s="124"/>
      <c r="BN24" s="124"/>
      <c r="BO24" s="124"/>
      <c r="BP24" s="124"/>
      <c r="BQ24" s="124"/>
    </row>
    <row r="25" spans="1:69" s="48" customFormat="1" ht="54.75" thickBot="1">
      <c r="A25" s="1014"/>
      <c r="B25" s="1014"/>
      <c r="C25" s="1031"/>
      <c r="D25" s="498" t="s">
        <v>2079</v>
      </c>
      <c r="E25" s="115" t="s">
        <v>36</v>
      </c>
      <c r="F25" s="216">
        <v>1</v>
      </c>
      <c r="G25" s="115" t="s">
        <v>111</v>
      </c>
      <c r="H25" s="115" t="s">
        <v>2076</v>
      </c>
      <c r="I25" s="115"/>
      <c r="J25" s="115" t="s">
        <v>391</v>
      </c>
      <c r="K25" s="210">
        <v>41671</v>
      </c>
      <c r="L25" s="210">
        <v>42004</v>
      </c>
      <c r="M25" s="115"/>
      <c r="N25" s="115"/>
      <c r="O25" s="115"/>
      <c r="P25" s="115"/>
      <c r="Q25" s="115"/>
      <c r="R25" s="115"/>
      <c r="S25" s="115"/>
      <c r="T25" s="115">
        <v>1</v>
      </c>
      <c r="U25" s="115"/>
      <c r="V25" s="115"/>
      <c r="W25" s="115"/>
      <c r="X25" s="115"/>
      <c r="Y25" s="115">
        <f t="shared" si="0"/>
        <v>1</v>
      </c>
      <c r="Z25" s="118"/>
      <c r="AA25" s="118"/>
      <c r="AB25" s="328"/>
      <c r="AC25" s="328"/>
      <c r="AD25" s="360"/>
      <c r="AE25" s="328"/>
      <c r="AF25" s="328"/>
      <c r="AG25" s="328"/>
      <c r="AH25" s="328"/>
      <c r="AI25" s="138"/>
      <c r="AJ25" s="138"/>
      <c r="AK25" s="138"/>
      <c r="AL25" s="138"/>
      <c r="AM25" s="138"/>
      <c r="AN25" s="138"/>
      <c r="AO25" s="138"/>
      <c r="AP25" s="121"/>
      <c r="AQ25" s="121"/>
      <c r="AR25" s="121"/>
      <c r="AS25" s="121"/>
      <c r="AT25" s="121"/>
      <c r="AU25" s="121"/>
      <c r="AV25" s="121"/>
      <c r="AW25" s="122"/>
      <c r="AX25" s="122"/>
      <c r="AY25" s="122"/>
      <c r="AZ25" s="122"/>
      <c r="BA25" s="122"/>
      <c r="BB25" s="122"/>
      <c r="BC25" s="122"/>
      <c r="BD25" s="123"/>
      <c r="BE25" s="123"/>
      <c r="BF25" s="123"/>
      <c r="BG25" s="123"/>
      <c r="BH25" s="123"/>
      <c r="BI25" s="123"/>
      <c r="BJ25" s="123"/>
      <c r="BK25" s="124"/>
      <c r="BL25" s="124"/>
      <c r="BM25" s="124"/>
      <c r="BN25" s="124"/>
      <c r="BO25" s="124"/>
      <c r="BP25" s="124"/>
      <c r="BQ25" s="124"/>
    </row>
    <row r="26" spans="1:69" s="48" customFormat="1" ht="27.75" thickBot="1">
      <c r="A26" s="1014"/>
      <c r="B26" s="1014"/>
      <c r="C26" s="1031"/>
      <c r="D26" s="115" t="s">
        <v>1639</v>
      </c>
      <c r="E26" s="115" t="s">
        <v>1640</v>
      </c>
      <c r="F26" s="216">
        <v>1</v>
      </c>
      <c r="G26" s="115" t="s">
        <v>1640</v>
      </c>
      <c r="H26" s="115" t="s">
        <v>2078</v>
      </c>
      <c r="I26" s="115"/>
      <c r="J26" s="115" t="s">
        <v>391</v>
      </c>
      <c r="K26" s="210">
        <v>41671</v>
      </c>
      <c r="L26" s="210">
        <v>42004</v>
      </c>
      <c r="M26" s="115"/>
      <c r="N26" s="115">
        <v>1</v>
      </c>
      <c r="O26" s="115"/>
      <c r="P26" s="115"/>
      <c r="Q26" s="115"/>
      <c r="R26" s="115"/>
      <c r="S26" s="115"/>
      <c r="T26" s="115"/>
      <c r="U26" s="115"/>
      <c r="V26" s="115"/>
      <c r="W26" s="115"/>
      <c r="X26" s="115"/>
      <c r="Y26" s="115">
        <f t="shared" si="0"/>
        <v>1</v>
      </c>
      <c r="Z26" s="118"/>
      <c r="AA26" s="118"/>
      <c r="AB26" s="328">
        <f>+M26+N26</f>
        <v>1</v>
      </c>
      <c r="AC26" s="328">
        <v>1</v>
      </c>
      <c r="AD26" s="360">
        <f>+AC26/AB26</f>
        <v>1</v>
      </c>
      <c r="AE26" s="328"/>
      <c r="AF26" s="328"/>
      <c r="AG26" s="328" t="s">
        <v>1641</v>
      </c>
      <c r="AH26" s="328"/>
      <c r="AI26" s="138"/>
      <c r="AJ26" s="138"/>
      <c r="AK26" s="138"/>
      <c r="AL26" s="138"/>
      <c r="AM26" s="138"/>
      <c r="AN26" s="138"/>
      <c r="AO26" s="138"/>
      <c r="AP26" s="121"/>
      <c r="AQ26" s="121"/>
      <c r="AR26" s="121"/>
      <c r="AS26" s="121"/>
      <c r="AT26" s="121"/>
      <c r="AU26" s="121"/>
      <c r="AV26" s="121"/>
      <c r="AW26" s="122"/>
      <c r="AX26" s="122"/>
      <c r="AY26" s="122"/>
      <c r="AZ26" s="122"/>
      <c r="BA26" s="122"/>
      <c r="BB26" s="122"/>
      <c r="BC26" s="122"/>
      <c r="BD26" s="123"/>
      <c r="BE26" s="123"/>
      <c r="BF26" s="123"/>
      <c r="BG26" s="123"/>
      <c r="BH26" s="123"/>
      <c r="BI26" s="123"/>
      <c r="BJ26" s="123"/>
      <c r="BK26" s="124"/>
      <c r="BL26" s="124"/>
      <c r="BM26" s="124"/>
      <c r="BN26" s="124"/>
      <c r="BO26" s="124"/>
      <c r="BP26" s="124"/>
      <c r="BQ26" s="124"/>
    </row>
    <row r="27" spans="1:69" s="48" customFormat="1" ht="37.5" customHeight="1" thickBot="1">
      <c r="A27" s="1014"/>
      <c r="B27" s="1014"/>
      <c r="C27" s="1031"/>
      <c r="D27" s="115" t="s">
        <v>572</v>
      </c>
      <c r="E27" s="115" t="s">
        <v>570</v>
      </c>
      <c r="F27" s="216">
        <v>5</v>
      </c>
      <c r="G27" s="115" t="s">
        <v>571</v>
      </c>
      <c r="H27" s="115" t="s">
        <v>1402</v>
      </c>
      <c r="I27" s="115"/>
      <c r="J27" s="115" t="s">
        <v>391</v>
      </c>
      <c r="K27" s="210">
        <v>41699</v>
      </c>
      <c r="L27" s="210">
        <v>42004</v>
      </c>
      <c r="M27" s="115"/>
      <c r="N27" s="115"/>
      <c r="O27" s="115"/>
      <c r="P27" s="115">
        <v>1</v>
      </c>
      <c r="Q27" s="115">
        <v>1</v>
      </c>
      <c r="R27" s="115">
        <v>1</v>
      </c>
      <c r="S27" s="115">
        <v>1</v>
      </c>
      <c r="T27" s="115">
        <v>1</v>
      </c>
      <c r="U27" s="115"/>
      <c r="V27" s="115"/>
      <c r="W27" s="118"/>
      <c r="X27" s="118"/>
      <c r="Y27" s="115">
        <f t="shared" si="0"/>
        <v>5</v>
      </c>
      <c r="Z27" s="219"/>
      <c r="AA27" s="139"/>
      <c r="AB27" s="328"/>
      <c r="AC27" s="328"/>
      <c r="AD27" s="360"/>
      <c r="AE27" s="328"/>
      <c r="AF27" s="328"/>
      <c r="AG27" s="328"/>
      <c r="AH27" s="328"/>
      <c r="AI27" s="532">
        <v>1</v>
      </c>
      <c r="AJ27" s="532">
        <v>0.5</v>
      </c>
      <c r="AK27" s="532">
        <v>0.5</v>
      </c>
      <c r="AL27" s="532"/>
      <c r="AM27" s="532"/>
      <c r="AN27" s="532" t="s">
        <v>2080</v>
      </c>
      <c r="AO27" s="532"/>
      <c r="AP27" s="121"/>
      <c r="AQ27" s="121"/>
      <c r="AR27" s="121"/>
      <c r="AS27" s="121"/>
      <c r="AT27" s="121"/>
      <c r="AU27" s="121"/>
      <c r="AV27" s="121"/>
      <c r="AW27" s="122"/>
      <c r="AX27" s="122"/>
      <c r="AY27" s="122"/>
      <c r="AZ27" s="122"/>
      <c r="BA27" s="122"/>
      <c r="BB27" s="122"/>
      <c r="BC27" s="122"/>
      <c r="BD27" s="123"/>
      <c r="BE27" s="123"/>
      <c r="BF27" s="123"/>
      <c r="BG27" s="123"/>
      <c r="BH27" s="123"/>
      <c r="BI27" s="123"/>
      <c r="BJ27" s="123"/>
      <c r="BK27" s="124"/>
      <c r="BL27" s="124"/>
      <c r="BM27" s="124"/>
      <c r="BN27" s="124"/>
      <c r="BO27" s="124"/>
      <c r="BP27" s="124"/>
      <c r="BQ27" s="124"/>
    </row>
    <row r="28" spans="1:69" s="38" customFormat="1" ht="242.25" customHeight="1" thickBot="1">
      <c r="A28" s="1030">
        <v>2</v>
      </c>
      <c r="B28" s="1014"/>
      <c r="C28" s="1021" t="s">
        <v>529</v>
      </c>
      <c r="D28" s="115" t="s">
        <v>573</v>
      </c>
      <c r="E28" s="115" t="s">
        <v>574</v>
      </c>
      <c r="F28" s="216">
        <v>1</v>
      </c>
      <c r="G28" s="115" t="s">
        <v>575</v>
      </c>
      <c r="H28" s="115" t="s">
        <v>576</v>
      </c>
      <c r="I28" s="115"/>
      <c r="J28" s="115" t="s">
        <v>577</v>
      </c>
      <c r="K28" s="210">
        <v>41671</v>
      </c>
      <c r="L28" s="210">
        <v>41882</v>
      </c>
      <c r="M28" s="115"/>
      <c r="N28" s="115"/>
      <c r="O28" s="115"/>
      <c r="P28" s="115"/>
      <c r="Q28" s="115">
        <v>1</v>
      </c>
      <c r="R28" s="115"/>
      <c r="S28" s="115"/>
      <c r="T28" s="115"/>
      <c r="U28" s="115"/>
      <c r="V28" s="115"/>
      <c r="W28" s="118"/>
      <c r="X28" s="118"/>
      <c r="Y28" s="115">
        <f t="shared" si="0"/>
        <v>1</v>
      </c>
      <c r="Z28" s="219">
        <v>67053000</v>
      </c>
      <c r="AA28" s="100" t="s">
        <v>578</v>
      </c>
      <c r="AB28" s="328"/>
      <c r="AC28" s="328"/>
      <c r="AD28" s="360"/>
      <c r="AE28" s="309"/>
      <c r="AF28" s="309"/>
      <c r="AG28" s="309"/>
      <c r="AH28" s="309"/>
      <c r="AI28" s="120"/>
      <c r="AJ28" s="120"/>
      <c r="AK28" s="120"/>
      <c r="AL28" s="120"/>
      <c r="AM28" s="120"/>
      <c r="AN28" s="120"/>
      <c r="AO28" s="120"/>
      <c r="AP28" s="145"/>
      <c r="AQ28" s="145"/>
      <c r="AR28" s="145"/>
      <c r="AS28" s="145"/>
      <c r="AT28" s="145"/>
      <c r="AU28" s="145"/>
      <c r="AV28" s="145"/>
      <c r="AW28" s="220"/>
      <c r="AX28" s="220"/>
      <c r="AY28" s="220"/>
      <c r="AZ28" s="220"/>
      <c r="BA28" s="220"/>
      <c r="BB28" s="220"/>
      <c r="BC28" s="220"/>
      <c r="BD28" s="221"/>
      <c r="BE28" s="221"/>
      <c r="BF28" s="221"/>
      <c r="BG28" s="221"/>
      <c r="BH28" s="221"/>
      <c r="BI28" s="221"/>
      <c r="BJ28" s="221"/>
      <c r="BK28" s="222"/>
      <c r="BL28" s="222"/>
      <c r="BM28" s="222"/>
      <c r="BN28" s="222"/>
      <c r="BO28" s="222"/>
      <c r="BP28" s="222"/>
      <c r="BQ28" s="222"/>
    </row>
    <row r="29" spans="1:69" s="38" customFormat="1" ht="63.75" thickBot="1">
      <c r="A29" s="1030"/>
      <c r="B29" s="1014"/>
      <c r="C29" s="1021"/>
      <c r="D29" s="115" t="s">
        <v>579</v>
      </c>
      <c r="E29" s="115" t="s">
        <v>580</v>
      </c>
      <c r="F29" s="216">
        <v>2</v>
      </c>
      <c r="G29" s="115" t="s">
        <v>581</v>
      </c>
      <c r="H29" s="115" t="s">
        <v>582</v>
      </c>
      <c r="I29" s="115"/>
      <c r="J29" s="115" t="s">
        <v>583</v>
      </c>
      <c r="K29" s="210">
        <v>41730</v>
      </c>
      <c r="L29" s="210">
        <v>41851</v>
      </c>
      <c r="M29" s="115"/>
      <c r="N29" s="115"/>
      <c r="O29" s="115"/>
      <c r="P29" s="115"/>
      <c r="Q29" s="115">
        <v>1</v>
      </c>
      <c r="R29" s="115">
        <v>1</v>
      </c>
      <c r="S29" s="115"/>
      <c r="T29" s="115"/>
      <c r="U29" s="115"/>
      <c r="V29" s="115"/>
      <c r="W29" s="118"/>
      <c r="X29" s="118"/>
      <c r="Y29" s="115">
        <f t="shared" si="0"/>
        <v>2</v>
      </c>
      <c r="Z29" s="219">
        <v>30000000</v>
      </c>
      <c r="AA29" s="100" t="s">
        <v>578</v>
      </c>
      <c r="AB29" s="328"/>
      <c r="AC29" s="328"/>
      <c r="AD29" s="360"/>
      <c r="AE29" s="309"/>
      <c r="AF29" s="309"/>
      <c r="AG29" s="309"/>
      <c r="AH29" s="309"/>
      <c r="AI29" s="120"/>
      <c r="AJ29" s="120"/>
      <c r="AK29" s="120"/>
      <c r="AL29" s="120"/>
      <c r="AM29" s="120"/>
      <c r="AN29" s="120"/>
      <c r="AO29" s="120"/>
      <c r="AP29" s="145"/>
      <c r="AQ29" s="145"/>
      <c r="AR29" s="145"/>
      <c r="AS29" s="145"/>
      <c r="AT29" s="145"/>
      <c r="AU29" s="145"/>
      <c r="AV29" s="145"/>
      <c r="AW29" s="220"/>
      <c r="AX29" s="220"/>
      <c r="AY29" s="220"/>
      <c r="AZ29" s="220"/>
      <c r="BA29" s="220"/>
      <c r="BB29" s="220"/>
      <c r="BC29" s="220"/>
      <c r="BD29" s="221"/>
      <c r="BE29" s="221"/>
      <c r="BF29" s="221"/>
      <c r="BG29" s="221"/>
      <c r="BH29" s="221"/>
      <c r="BI29" s="221"/>
      <c r="BJ29" s="221"/>
      <c r="BK29" s="222"/>
      <c r="BL29" s="222"/>
      <c r="BM29" s="222"/>
      <c r="BN29" s="222"/>
      <c r="BO29" s="222"/>
      <c r="BP29" s="222"/>
      <c r="BQ29" s="222"/>
    </row>
    <row r="30" spans="1:69" s="38" customFormat="1" ht="18.75" thickBot="1">
      <c r="A30" s="1030"/>
      <c r="B30" s="1014"/>
      <c r="C30" s="1021"/>
      <c r="D30" s="1035" t="s">
        <v>584</v>
      </c>
      <c r="E30" s="115" t="s">
        <v>585</v>
      </c>
      <c r="F30" s="216">
        <v>1</v>
      </c>
      <c r="G30" s="115" t="s">
        <v>568</v>
      </c>
      <c r="H30" s="115" t="s">
        <v>582</v>
      </c>
      <c r="I30" s="115"/>
      <c r="J30" s="115" t="s">
        <v>586</v>
      </c>
      <c r="K30" s="210">
        <v>41671</v>
      </c>
      <c r="L30" s="210">
        <v>41882</v>
      </c>
      <c r="M30" s="115"/>
      <c r="N30" s="115"/>
      <c r="O30" s="115"/>
      <c r="P30" s="115"/>
      <c r="Q30" s="115"/>
      <c r="R30" s="115"/>
      <c r="S30" s="115"/>
      <c r="T30" s="115">
        <v>1</v>
      </c>
      <c r="U30" s="115"/>
      <c r="V30" s="115"/>
      <c r="W30" s="118"/>
      <c r="X30" s="118"/>
      <c r="Y30" s="115">
        <f t="shared" si="0"/>
        <v>1</v>
      </c>
      <c r="Z30" s="1036">
        <v>201868901</v>
      </c>
      <c r="AA30" s="1026" t="s">
        <v>578</v>
      </c>
      <c r="AB30" s="328"/>
      <c r="AC30" s="328"/>
      <c r="AD30" s="360"/>
      <c r="AE30" s="309"/>
      <c r="AF30" s="309"/>
      <c r="AG30" s="309"/>
      <c r="AH30" s="309"/>
      <c r="AI30" s="532"/>
      <c r="AJ30" s="532"/>
      <c r="AK30" s="487">
        <v>1</v>
      </c>
      <c r="AL30" s="532"/>
      <c r="AM30" s="532"/>
      <c r="AN30" s="532" t="s">
        <v>2081</v>
      </c>
      <c r="AO30" s="532"/>
      <c r="AP30" s="145"/>
      <c r="AQ30" s="145"/>
      <c r="AR30" s="145"/>
      <c r="AS30" s="145"/>
      <c r="AT30" s="145"/>
      <c r="AU30" s="145"/>
      <c r="AV30" s="145"/>
      <c r="AW30" s="220"/>
      <c r="AX30" s="220"/>
      <c r="AY30" s="220"/>
      <c r="AZ30" s="220"/>
      <c r="BA30" s="220"/>
      <c r="BB30" s="220"/>
      <c r="BC30" s="220"/>
      <c r="BD30" s="221"/>
      <c r="BE30" s="221"/>
      <c r="BF30" s="221"/>
      <c r="BG30" s="221"/>
      <c r="BH30" s="221"/>
      <c r="BI30" s="221"/>
      <c r="BJ30" s="221"/>
      <c r="BK30" s="222"/>
      <c r="BL30" s="222"/>
      <c r="BM30" s="222"/>
      <c r="BN30" s="222"/>
      <c r="BO30" s="222"/>
      <c r="BP30" s="222"/>
      <c r="BQ30" s="222"/>
    </row>
    <row r="31" spans="1:69" s="38" customFormat="1" ht="33.75" customHeight="1" thickBot="1">
      <c r="A31" s="1030"/>
      <c r="B31" s="1014"/>
      <c r="C31" s="1021"/>
      <c r="D31" s="1035"/>
      <c r="E31" s="115" t="s">
        <v>587</v>
      </c>
      <c r="F31" s="216">
        <v>3</v>
      </c>
      <c r="G31" s="115" t="s">
        <v>568</v>
      </c>
      <c r="H31" s="115" t="s">
        <v>582</v>
      </c>
      <c r="I31" s="115"/>
      <c r="J31" s="115" t="s">
        <v>586</v>
      </c>
      <c r="K31" s="210">
        <v>41699</v>
      </c>
      <c r="L31" s="210">
        <v>41866</v>
      </c>
      <c r="M31" s="115"/>
      <c r="N31" s="115"/>
      <c r="O31" s="115"/>
      <c r="P31" s="115">
        <v>1</v>
      </c>
      <c r="Q31" s="115"/>
      <c r="R31" s="115">
        <v>1</v>
      </c>
      <c r="S31" s="115"/>
      <c r="T31" s="115">
        <v>1</v>
      </c>
      <c r="U31" s="115"/>
      <c r="V31" s="115"/>
      <c r="W31" s="118"/>
      <c r="X31" s="118"/>
      <c r="Y31" s="115">
        <f t="shared" si="0"/>
        <v>3</v>
      </c>
      <c r="Z31" s="1036"/>
      <c r="AA31" s="1026"/>
      <c r="AB31" s="328"/>
      <c r="AC31" s="328"/>
      <c r="AD31" s="360"/>
      <c r="AE31" s="309"/>
      <c r="AF31" s="309"/>
      <c r="AG31" s="309"/>
      <c r="AH31" s="309"/>
      <c r="AI31" s="532"/>
      <c r="AJ31" s="532"/>
      <c r="AK31" s="487">
        <v>1</v>
      </c>
      <c r="AL31" s="532"/>
      <c r="AM31" s="532"/>
      <c r="AN31" s="532" t="s">
        <v>2081</v>
      </c>
      <c r="AO31" s="532"/>
      <c r="AP31" s="145"/>
      <c r="AQ31" s="145"/>
      <c r="AR31" s="145"/>
      <c r="AS31" s="145"/>
      <c r="AT31" s="145"/>
      <c r="AU31" s="145"/>
      <c r="AV31" s="145"/>
      <c r="AW31" s="220"/>
      <c r="AX31" s="220"/>
      <c r="AY31" s="220"/>
      <c r="AZ31" s="220"/>
      <c r="BA31" s="220"/>
      <c r="BB31" s="220"/>
      <c r="BC31" s="220"/>
      <c r="BD31" s="221"/>
      <c r="BE31" s="221"/>
      <c r="BF31" s="221"/>
      <c r="BG31" s="221"/>
      <c r="BH31" s="221"/>
      <c r="BI31" s="221"/>
      <c r="BJ31" s="221"/>
      <c r="BK31" s="222"/>
      <c r="BL31" s="222"/>
      <c r="BM31" s="222"/>
      <c r="BN31" s="222"/>
      <c r="BO31" s="222"/>
      <c r="BP31" s="222"/>
      <c r="BQ31" s="222"/>
    </row>
    <row r="32" spans="1:69" s="38" customFormat="1" ht="74.25" customHeight="1" thickBot="1">
      <c r="A32" s="1030"/>
      <c r="B32" s="1014"/>
      <c r="C32" s="1021"/>
      <c r="D32" s="1035"/>
      <c r="E32" s="115" t="s">
        <v>588</v>
      </c>
      <c r="F32" s="216" t="s">
        <v>157</v>
      </c>
      <c r="G32" s="115" t="s">
        <v>589</v>
      </c>
      <c r="H32" s="115" t="s">
        <v>582</v>
      </c>
      <c r="I32" s="115"/>
      <c r="J32" s="115" t="s">
        <v>586</v>
      </c>
      <c r="K32" s="210">
        <v>41699</v>
      </c>
      <c r="L32" s="210">
        <v>41866</v>
      </c>
      <c r="M32" s="115"/>
      <c r="N32" s="115"/>
      <c r="O32" s="115"/>
      <c r="P32" s="115"/>
      <c r="Q32" s="115"/>
      <c r="R32" s="115"/>
      <c r="S32" s="115"/>
      <c r="T32" s="115"/>
      <c r="U32" s="115"/>
      <c r="V32" s="115"/>
      <c r="W32" s="118"/>
      <c r="X32" s="118"/>
      <c r="Y32" s="115">
        <f t="shared" si="0"/>
        <v>0</v>
      </c>
      <c r="Z32" s="1036"/>
      <c r="AA32" s="1026"/>
      <c r="AB32" s="328"/>
      <c r="AC32" s="328"/>
      <c r="AD32" s="360"/>
      <c r="AE32" s="309"/>
      <c r="AF32" s="309"/>
      <c r="AG32" s="309"/>
      <c r="AH32" s="309"/>
      <c r="AI32" s="532"/>
      <c r="AJ32" s="532"/>
      <c r="AK32" s="487">
        <v>1</v>
      </c>
      <c r="AL32" s="532"/>
      <c r="AM32" s="532"/>
      <c r="AN32" s="532" t="s">
        <v>2081</v>
      </c>
      <c r="AO32" s="532"/>
      <c r="AP32" s="145"/>
      <c r="AQ32" s="145"/>
      <c r="AR32" s="145"/>
      <c r="AS32" s="145"/>
      <c r="AT32" s="145"/>
      <c r="AU32" s="145"/>
      <c r="AV32" s="145"/>
      <c r="AW32" s="220"/>
      <c r="AX32" s="220"/>
      <c r="AY32" s="220"/>
      <c r="AZ32" s="220"/>
      <c r="BA32" s="220"/>
      <c r="BB32" s="220"/>
      <c r="BC32" s="220"/>
      <c r="BD32" s="221"/>
      <c r="BE32" s="221"/>
      <c r="BF32" s="221"/>
      <c r="BG32" s="221"/>
      <c r="BH32" s="221"/>
      <c r="BI32" s="221"/>
      <c r="BJ32" s="221"/>
      <c r="BK32" s="222"/>
      <c r="BL32" s="222"/>
      <c r="BM32" s="222"/>
      <c r="BN32" s="222"/>
      <c r="BO32" s="222"/>
      <c r="BP32" s="222"/>
      <c r="BQ32" s="222"/>
    </row>
    <row r="33" spans="1:69" s="38" customFormat="1" ht="18.75" thickBot="1">
      <c r="A33" s="1030"/>
      <c r="B33" s="1014"/>
      <c r="C33" s="1021"/>
      <c r="D33" s="1035" t="s">
        <v>590</v>
      </c>
      <c r="E33" s="115" t="s">
        <v>591</v>
      </c>
      <c r="F33" s="216">
        <v>4</v>
      </c>
      <c r="G33" s="115" t="s">
        <v>568</v>
      </c>
      <c r="H33" s="115" t="s">
        <v>638</v>
      </c>
      <c r="I33" s="115"/>
      <c r="J33" s="115" t="s">
        <v>586</v>
      </c>
      <c r="K33" s="210">
        <v>41671</v>
      </c>
      <c r="L33" s="210">
        <v>42004</v>
      </c>
      <c r="M33" s="115"/>
      <c r="N33" s="115"/>
      <c r="O33" s="115"/>
      <c r="P33" s="115">
        <v>1</v>
      </c>
      <c r="Q33" s="115"/>
      <c r="R33" s="115"/>
      <c r="S33" s="115">
        <v>1</v>
      </c>
      <c r="T33" s="115"/>
      <c r="U33" s="115"/>
      <c r="V33" s="115">
        <v>1</v>
      </c>
      <c r="W33" s="115"/>
      <c r="X33" s="115">
        <v>1</v>
      </c>
      <c r="Y33" s="115">
        <f t="shared" si="0"/>
        <v>4</v>
      </c>
      <c r="Z33" s="219"/>
      <c r="AA33" s="139"/>
      <c r="AB33" s="328"/>
      <c r="AC33" s="328"/>
      <c r="AD33" s="360"/>
      <c r="AE33" s="309"/>
      <c r="AF33" s="309"/>
      <c r="AG33" s="309"/>
      <c r="AH33" s="309"/>
      <c r="AI33" s="532">
        <v>1</v>
      </c>
      <c r="AJ33" s="532">
        <v>1</v>
      </c>
      <c r="AK33" s="487">
        <v>1</v>
      </c>
      <c r="AL33" s="532"/>
      <c r="AM33" s="532"/>
      <c r="AN33" s="532" t="s">
        <v>2029</v>
      </c>
      <c r="AO33" s="532"/>
      <c r="AP33" s="145"/>
      <c r="AQ33" s="145"/>
      <c r="AR33" s="145"/>
      <c r="AS33" s="145"/>
      <c r="AT33" s="145"/>
      <c r="AU33" s="145"/>
      <c r="AV33" s="145"/>
      <c r="AW33" s="220"/>
      <c r="AX33" s="220"/>
      <c r="AY33" s="220"/>
      <c r="AZ33" s="220"/>
      <c r="BA33" s="220"/>
      <c r="BB33" s="220"/>
      <c r="BC33" s="220"/>
      <c r="BD33" s="221"/>
      <c r="BE33" s="221"/>
      <c r="BF33" s="221"/>
      <c r="BG33" s="221"/>
      <c r="BH33" s="221"/>
      <c r="BI33" s="221"/>
      <c r="BJ33" s="221"/>
      <c r="BK33" s="222"/>
      <c r="BL33" s="222"/>
      <c r="BM33" s="222"/>
      <c r="BN33" s="222"/>
      <c r="BO33" s="222"/>
      <c r="BP33" s="222"/>
      <c r="BQ33" s="222"/>
    </row>
    <row r="34" spans="1:69" s="38" customFormat="1" ht="18.75" thickBot="1">
      <c r="A34" s="1030"/>
      <c r="B34" s="1014"/>
      <c r="C34" s="1021"/>
      <c r="D34" s="1035"/>
      <c r="E34" s="115" t="s">
        <v>592</v>
      </c>
      <c r="F34" s="216" t="s">
        <v>385</v>
      </c>
      <c r="G34" s="115" t="s">
        <v>568</v>
      </c>
      <c r="H34" s="115" t="s">
        <v>638</v>
      </c>
      <c r="I34" s="115"/>
      <c r="J34" s="115"/>
      <c r="K34" s="210">
        <v>41671</v>
      </c>
      <c r="L34" s="210">
        <v>42004</v>
      </c>
      <c r="M34" s="115"/>
      <c r="N34" s="115"/>
      <c r="O34" s="115"/>
      <c r="P34" s="115"/>
      <c r="Q34" s="115"/>
      <c r="R34" s="115"/>
      <c r="S34" s="115"/>
      <c r="T34" s="115"/>
      <c r="U34" s="115"/>
      <c r="V34" s="115"/>
      <c r="W34" s="115"/>
      <c r="X34" s="115"/>
      <c r="Y34" s="115">
        <f t="shared" si="0"/>
        <v>0</v>
      </c>
      <c r="Z34" s="219"/>
      <c r="AA34" s="139"/>
      <c r="AB34" s="328"/>
      <c r="AC34" s="328"/>
      <c r="AD34" s="360"/>
      <c r="AE34" s="309"/>
      <c r="AF34" s="309"/>
      <c r="AG34" s="309"/>
      <c r="AH34" s="309"/>
      <c r="AI34" s="532"/>
      <c r="AJ34" s="532"/>
      <c r="AK34" s="487">
        <v>1</v>
      </c>
      <c r="AL34" s="532"/>
      <c r="AM34" s="532"/>
      <c r="AN34" s="532" t="s">
        <v>2030</v>
      </c>
      <c r="AO34" s="532"/>
      <c r="AP34" s="145"/>
      <c r="AQ34" s="145"/>
      <c r="AR34" s="145"/>
      <c r="AS34" s="145"/>
      <c r="AT34" s="145"/>
      <c r="AU34" s="145"/>
      <c r="AV34" s="145"/>
      <c r="AW34" s="220"/>
      <c r="AX34" s="220"/>
      <c r="AY34" s="220"/>
      <c r="AZ34" s="220"/>
      <c r="BA34" s="220"/>
      <c r="BB34" s="220"/>
      <c r="BC34" s="220"/>
      <c r="BD34" s="221"/>
      <c r="BE34" s="221"/>
      <c r="BF34" s="221"/>
      <c r="BG34" s="221"/>
      <c r="BH34" s="221"/>
      <c r="BI34" s="221"/>
      <c r="BJ34" s="221"/>
      <c r="BK34" s="222"/>
      <c r="BL34" s="222"/>
      <c r="BM34" s="222"/>
      <c r="BN34" s="222"/>
      <c r="BO34" s="222"/>
      <c r="BP34" s="222"/>
      <c r="BQ34" s="222"/>
    </row>
    <row r="35" spans="1:69" s="38" customFormat="1" ht="27.75" thickBot="1">
      <c r="A35" s="1030"/>
      <c r="B35" s="1014"/>
      <c r="C35" s="1021"/>
      <c r="D35" s="115" t="s">
        <v>593</v>
      </c>
      <c r="E35" s="115" t="s">
        <v>570</v>
      </c>
      <c r="F35" s="216">
        <v>5</v>
      </c>
      <c r="G35" s="115" t="s">
        <v>571</v>
      </c>
      <c r="H35" s="115" t="s">
        <v>1402</v>
      </c>
      <c r="I35" s="115"/>
      <c r="J35" s="115" t="s">
        <v>391</v>
      </c>
      <c r="K35" s="210">
        <v>41699</v>
      </c>
      <c r="L35" s="210">
        <v>42004</v>
      </c>
      <c r="M35" s="115"/>
      <c r="N35" s="115"/>
      <c r="O35" s="115"/>
      <c r="P35" s="115">
        <v>1</v>
      </c>
      <c r="Q35" s="115"/>
      <c r="R35" s="115">
        <v>1</v>
      </c>
      <c r="S35" s="115"/>
      <c r="T35" s="115">
        <v>1</v>
      </c>
      <c r="U35" s="115"/>
      <c r="V35" s="115">
        <v>1</v>
      </c>
      <c r="W35" s="115"/>
      <c r="X35" s="115">
        <v>1</v>
      </c>
      <c r="Y35" s="115">
        <f t="shared" si="0"/>
        <v>5</v>
      </c>
      <c r="Z35" s="118"/>
      <c r="AA35" s="118"/>
      <c r="AB35" s="328"/>
      <c r="AC35" s="328"/>
      <c r="AD35" s="360"/>
      <c r="AE35" s="309"/>
      <c r="AF35" s="309"/>
      <c r="AG35" s="309"/>
      <c r="AH35" s="309"/>
      <c r="AI35" s="515"/>
      <c r="AJ35" s="515"/>
      <c r="AK35" s="515"/>
      <c r="AL35" s="515"/>
      <c r="AM35" s="515"/>
      <c r="AN35" s="515"/>
      <c r="AO35" s="515"/>
      <c r="AP35" s="145"/>
      <c r="AQ35" s="145"/>
      <c r="AR35" s="145"/>
      <c r="AS35" s="145"/>
      <c r="AT35" s="145"/>
      <c r="AU35" s="145"/>
      <c r="AV35" s="145"/>
      <c r="AW35" s="220"/>
      <c r="AX35" s="220"/>
      <c r="AY35" s="220"/>
      <c r="AZ35" s="220"/>
      <c r="BA35" s="220"/>
      <c r="BB35" s="220"/>
      <c r="BC35" s="220"/>
      <c r="BD35" s="221"/>
      <c r="BE35" s="221"/>
      <c r="BF35" s="221"/>
      <c r="BG35" s="221"/>
      <c r="BH35" s="221"/>
      <c r="BI35" s="221"/>
      <c r="BJ35" s="221"/>
      <c r="BK35" s="222"/>
      <c r="BL35" s="222"/>
      <c r="BM35" s="222"/>
      <c r="BN35" s="222"/>
      <c r="BO35" s="222"/>
      <c r="BP35" s="222"/>
      <c r="BQ35" s="222"/>
    </row>
    <row r="36" spans="1:69" s="46" customFormat="1" ht="27.75" thickBot="1">
      <c r="A36" s="1030"/>
      <c r="B36" s="1014"/>
      <c r="C36" s="1021"/>
      <c r="D36" s="115" t="s">
        <v>594</v>
      </c>
      <c r="E36" s="115" t="s">
        <v>562</v>
      </c>
      <c r="F36" s="216">
        <v>1</v>
      </c>
      <c r="G36" s="115" t="s">
        <v>595</v>
      </c>
      <c r="H36" s="115" t="s">
        <v>1402</v>
      </c>
      <c r="I36" s="115"/>
      <c r="J36" s="115" t="s">
        <v>391</v>
      </c>
      <c r="K36" s="210">
        <v>41699</v>
      </c>
      <c r="L36" s="210">
        <v>41851</v>
      </c>
      <c r="M36" s="115"/>
      <c r="N36" s="115"/>
      <c r="O36" s="115"/>
      <c r="P36" s="115"/>
      <c r="Q36" s="115"/>
      <c r="R36" s="115"/>
      <c r="S36" s="115"/>
      <c r="T36" s="115"/>
      <c r="U36" s="115">
        <v>1</v>
      </c>
      <c r="V36" s="115"/>
      <c r="W36" s="115"/>
      <c r="X36" s="115"/>
      <c r="Y36" s="115">
        <f t="shared" si="0"/>
        <v>1</v>
      </c>
      <c r="Z36" s="118"/>
      <c r="AA36" s="118"/>
      <c r="AB36" s="328"/>
      <c r="AC36" s="328"/>
      <c r="AD36" s="360"/>
      <c r="AE36" s="309"/>
      <c r="AF36" s="309"/>
      <c r="AG36" s="309"/>
      <c r="AH36" s="309"/>
      <c r="AI36" s="223"/>
      <c r="AJ36" s="223"/>
      <c r="AK36" s="223"/>
      <c r="AL36" s="223"/>
      <c r="AM36" s="223"/>
      <c r="AN36" s="223"/>
      <c r="AO36" s="223"/>
      <c r="AP36" s="224"/>
      <c r="AQ36" s="224"/>
      <c r="AR36" s="224"/>
      <c r="AS36" s="224"/>
      <c r="AT36" s="224"/>
      <c r="AU36" s="224"/>
      <c r="AV36" s="224"/>
      <c r="AW36" s="225"/>
      <c r="AX36" s="225"/>
      <c r="AY36" s="225"/>
      <c r="AZ36" s="225"/>
      <c r="BA36" s="225"/>
      <c r="BB36" s="225"/>
      <c r="BC36" s="225"/>
      <c r="BD36" s="226"/>
      <c r="BE36" s="226"/>
      <c r="BF36" s="226"/>
      <c r="BG36" s="226"/>
      <c r="BH36" s="226"/>
      <c r="BI36" s="226"/>
      <c r="BJ36" s="226"/>
      <c r="BK36" s="227"/>
      <c r="BL36" s="227"/>
      <c r="BM36" s="227"/>
      <c r="BN36" s="227"/>
      <c r="BO36" s="227"/>
      <c r="BP36" s="227"/>
      <c r="BQ36" s="227"/>
    </row>
    <row r="37" spans="1:69" s="38" customFormat="1" ht="45" customHeight="1" thickBot="1">
      <c r="A37" s="1030"/>
      <c r="B37" s="1014"/>
      <c r="C37" s="1021"/>
      <c r="D37" s="115" t="s">
        <v>596</v>
      </c>
      <c r="E37" s="115" t="s">
        <v>597</v>
      </c>
      <c r="F37" s="216" t="s">
        <v>385</v>
      </c>
      <c r="G37" s="115" t="s">
        <v>385</v>
      </c>
      <c r="H37" s="115" t="s">
        <v>598</v>
      </c>
      <c r="I37" s="115"/>
      <c r="J37" s="115" t="s">
        <v>36</v>
      </c>
      <c r="K37" s="210">
        <v>41640</v>
      </c>
      <c r="L37" s="210">
        <v>41973</v>
      </c>
      <c r="M37" s="115"/>
      <c r="N37" s="115"/>
      <c r="O37" s="115"/>
      <c r="P37" s="115"/>
      <c r="Q37" s="115"/>
      <c r="R37" s="115"/>
      <c r="S37" s="115"/>
      <c r="T37" s="115"/>
      <c r="U37" s="115"/>
      <c r="V37" s="115"/>
      <c r="W37" s="115"/>
      <c r="X37" s="115"/>
      <c r="Y37" s="115">
        <f t="shared" si="0"/>
        <v>0</v>
      </c>
      <c r="Z37" s="118"/>
      <c r="AA37" s="118"/>
      <c r="AB37" s="328"/>
      <c r="AC37" s="328"/>
      <c r="AD37" s="360"/>
      <c r="AE37" s="309"/>
      <c r="AF37" s="309"/>
      <c r="AG37" s="309"/>
      <c r="AH37" s="309"/>
      <c r="AI37" s="120"/>
      <c r="AJ37" s="120"/>
      <c r="AK37" s="120"/>
      <c r="AL37" s="120"/>
      <c r="AM37" s="120"/>
      <c r="AN37" s="120"/>
      <c r="AO37" s="120"/>
      <c r="AP37" s="145"/>
      <c r="AQ37" s="145"/>
      <c r="AR37" s="145"/>
      <c r="AS37" s="145"/>
      <c r="AT37" s="145"/>
      <c r="AU37" s="145"/>
      <c r="AV37" s="145"/>
      <c r="AW37" s="220"/>
      <c r="AX37" s="220"/>
      <c r="AY37" s="220"/>
      <c r="AZ37" s="220"/>
      <c r="BA37" s="220"/>
      <c r="BB37" s="220"/>
      <c r="BC37" s="220"/>
      <c r="BD37" s="221"/>
      <c r="BE37" s="221"/>
      <c r="BF37" s="221"/>
      <c r="BG37" s="221"/>
      <c r="BH37" s="221"/>
      <c r="BI37" s="221"/>
      <c r="BJ37" s="221"/>
      <c r="BK37" s="222"/>
      <c r="BL37" s="222"/>
      <c r="BM37" s="222"/>
      <c r="BN37" s="222"/>
      <c r="BO37" s="222"/>
      <c r="BP37" s="222"/>
      <c r="BQ37" s="222"/>
    </row>
    <row r="38" spans="1:69" s="7" customFormat="1" ht="15.75" thickBot="1">
      <c r="A38" s="1003" t="s">
        <v>478</v>
      </c>
      <c r="B38" s="1003"/>
      <c r="C38" s="1003"/>
      <c r="D38" s="1003"/>
      <c r="E38" s="1003"/>
      <c r="F38" s="1003"/>
      <c r="G38" s="1003"/>
      <c r="H38" s="1003"/>
      <c r="I38" s="160"/>
      <c r="J38" s="161"/>
      <c r="K38" s="141"/>
      <c r="L38" s="141"/>
      <c r="M38" s="149"/>
      <c r="N38" s="149"/>
      <c r="O38" s="149"/>
      <c r="P38" s="149"/>
      <c r="Q38" s="149"/>
      <c r="R38" s="149"/>
      <c r="S38" s="149"/>
      <c r="T38" s="149"/>
      <c r="U38" s="149"/>
      <c r="V38" s="149"/>
      <c r="W38" s="149"/>
      <c r="X38" s="149"/>
      <c r="Y38" s="149"/>
      <c r="Z38" s="162"/>
      <c r="AA38" s="141"/>
      <c r="AB38" s="322"/>
      <c r="AC38" s="323"/>
      <c r="AD38" s="322"/>
      <c r="AE38" s="322"/>
      <c r="AF38" s="322"/>
      <c r="AG38" s="323"/>
      <c r="AH38" s="322"/>
      <c r="AI38" s="141"/>
      <c r="AJ38" s="162"/>
      <c r="AK38" s="141"/>
      <c r="AL38" s="279"/>
      <c r="AM38" s="279"/>
      <c r="AN38" s="162"/>
      <c r="AO38" s="141"/>
      <c r="AP38" s="162"/>
      <c r="AQ38" s="141"/>
      <c r="AR38" s="162"/>
      <c r="AS38" s="162"/>
      <c r="AT38" s="162"/>
      <c r="AU38" s="141"/>
      <c r="AV38" s="162"/>
      <c r="AW38" s="141"/>
      <c r="AX38" s="162"/>
      <c r="AY38" s="141"/>
      <c r="AZ38" s="279"/>
      <c r="BA38" s="279"/>
      <c r="BB38" s="162"/>
      <c r="BC38" s="141"/>
      <c r="BD38" s="162"/>
      <c r="BE38" s="141"/>
      <c r="BF38" s="162"/>
      <c r="BG38" s="162"/>
      <c r="BH38" s="162"/>
      <c r="BI38" s="141"/>
      <c r="BJ38" s="162"/>
      <c r="BK38" s="141"/>
      <c r="BL38" s="162"/>
      <c r="BM38" s="141"/>
      <c r="BN38" s="279"/>
      <c r="BO38" s="279"/>
      <c r="BP38" s="162"/>
      <c r="BQ38" s="141"/>
    </row>
    <row r="39" spans="1:69" s="48" customFormat="1" ht="36.75" thickBot="1">
      <c r="A39" s="228">
        <v>3</v>
      </c>
      <c r="B39" s="228" t="s">
        <v>599</v>
      </c>
      <c r="C39" s="118" t="s">
        <v>328</v>
      </c>
      <c r="D39" s="115" t="s">
        <v>600</v>
      </c>
      <c r="E39" s="115" t="s">
        <v>601</v>
      </c>
      <c r="F39" s="216">
        <v>1</v>
      </c>
      <c r="G39" s="115" t="s">
        <v>568</v>
      </c>
      <c r="H39" s="115" t="s">
        <v>598</v>
      </c>
      <c r="I39" s="115"/>
      <c r="J39" s="115" t="s">
        <v>36</v>
      </c>
      <c r="K39" s="210">
        <v>41640</v>
      </c>
      <c r="L39" s="210">
        <v>41973</v>
      </c>
      <c r="M39" s="115"/>
      <c r="N39" s="115"/>
      <c r="O39" s="115"/>
      <c r="P39" s="115"/>
      <c r="Q39" s="115"/>
      <c r="R39" s="115">
        <v>1</v>
      </c>
      <c r="S39" s="115"/>
      <c r="T39" s="115"/>
      <c r="U39" s="115"/>
      <c r="V39" s="115"/>
      <c r="W39" s="115"/>
      <c r="X39" s="115"/>
      <c r="Y39" s="115">
        <f t="shared" si="0"/>
        <v>1</v>
      </c>
      <c r="Z39" s="118"/>
      <c r="AA39" s="118"/>
      <c r="AB39" s="328"/>
      <c r="AC39" s="328"/>
      <c r="AD39" s="360"/>
      <c r="AE39" s="328"/>
      <c r="AF39" s="328"/>
      <c r="AG39" s="328"/>
      <c r="AH39" s="328"/>
      <c r="AI39" s="138"/>
      <c r="AJ39" s="138"/>
      <c r="AK39" s="138"/>
      <c r="AL39" s="138"/>
      <c r="AM39" s="138"/>
      <c r="AN39" s="138"/>
      <c r="AO39" s="138"/>
      <c r="AP39" s="121"/>
      <c r="AQ39" s="121"/>
      <c r="AR39" s="121"/>
      <c r="AS39" s="121"/>
      <c r="AT39" s="121"/>
      <c r="AU39" s="121"/>
      <c r="AV39" s="121"/>
      <c r="AW39" s="122"/>
      <c r="AX39" s="122"/>
      <c r="AY39" s="122"/>
      <c r="AZ39" s="122"/>
      <c r="BA39" s="122"/>
      <c r="BB39" s="122"/>
      <c r="BC39" s="122"/>
      <c r="BD39" s="123"/>
      <c r="BE39" s="123"/>
      <c r="BF39" s="123"/>
      <c r="BG39" s="123"/>
      <c r="BH39" s="123"/>
      <c r="BI39" s="123"/>
      <c r="BJ39" s="123"/>
      <c r="BK39" s="124"/>
      <c r="BL39" s="124"/>
      <c r="BM39" s="124"/>
      <c r="BN39" s="124"/>
      <c r="BO39" s="124"/>
      <c r="BP39" s="124"/>
      <c r="BQ39" s="124"/>
    </row>
    <row r="40" spans="1:69" s="7" customFormat="1" ht="15.75" thickBot="1">
      <c r="A40" s="1003" t="s">
        <v>478</v>
      </c>
      <c r="B40" s="1003"/>
      <c r="C40" s="1003"/>
      <c r="D40" s="1003"/>
      <c r="E40" s="1003"/>
      <c r="F40" s="1003"/>
      <c r="G40" s="1003"/>
      <c r="H40" s="1003"/>
      <c r="I40" s="160"/>
      <c r="J40" s="161"/>
      <c r="K40" s="141"/>
      <c r="L40" s="141"/>
      <c r="M40" s="149"/>
      <c r="N40" s="149"/>
      <c r="O40" s="149"/>
      <c r="P40" s="149"/>
      <c r="Q40" s="149"/>
      <c r="R40" s="149"/>
      <c r="S40" s="149"/>
      <c r="T40" s="149"/>
      <c r="U40" s="149"/>
      <c r="V40" s="149"/>
      <c r="W40" s="149"/>
      <c r="X40" s="149"/>
      <c r="Y40" s="149"/>
      <c r="Z40" s="162"/>
      <c r="AA40" s="141"/>
      <c r="AB40" s="322"/>
      <c r="AC40" s="323"/>
      <c r="AD40" s="322"/>
      <c r="AE40" s="322"/>
      <c r="AF40" s="322"/>
      <c r="AG40" s="323"/>
      <c r="AH40" s="322"/>
      <c r="AI40" s="141"/>
      <c r="AJ40" s="162"/>
      <c r="AK40" s="141"/>
      <c r="AL40" s="279"/>
      <c r="AM40" s="279"/>
      <c r="AN40" s="162"/>
      <c r="AO40" s="141"/>
      <c r="AP40" s="162"/>
      <c r="AQ40" s="141"/>
      <c r="AR40" s="162"/>
      <c r="AS40" s="162"/>
      <c r="AT40" s="162"/>
      <c r="AU40" s="141"/>
      <c r="AV40" s="162"/>
      <c r="AW40" s="141"/>
      <c r="AX40" s="162"/>
      <c r="AY40" s="141"/>
      <c r="AZ40" s="279"/>
      <c r="BA40" s="279"/>
      <c r="BB40" s="162"/>
      <c r="BC40" s="141"/>
      <c r="BD40" s="162"/>
      <c r="BE40" s="141"/>
      <c r="BF40" s="162"/>
      <c r="BG40" s="162"/>
      <c r="BH40" s="162"/>
      <c r="BI40" s="141"/>
      <c r="BJ40" s="162"/>
      <c r="BK40" s="141"/>
      <c r="BL40" s="162"/>
      <c r="BM40" s="141"/>
      <c r="BN40" s="279"/>
      <c r="BO40" s="279"/>
      <c r="BP40" s="162"/>
      <c r="BQ40" s="141"/>
    </row>
    <row r="41" spans="1:69" s="48" customFormat="1" ht="27.75" thickBot="1">
      <c r="A41" s="1014">
        <v>4</v>
      </c>
      <c r="B41" s="1014" t="s">
        <v>603</v>
      </c>
      <c r="C41" s="1031" t="s">
        <v>604</v>
      </c>
      <c r="D41" s="115" t="s">
        <v>605</v>
      </c>
      <c r="E41" s="115" t="s">
        <v>245</v>
      </c>
      <c r="F41" s="216">
        <v>1</v>
      </c>
      <c r="G41" s="115" t="s">
        <v>606</v>
      </c>
      <c r="H41" s="115" t="s">
        <v>607</v>
      </c>
      <c r="I41" s="115"/>
      <c r="J41" s="115" t="s">
        <v>245</v>
      </c>
      <c r="K41" s="210">
        <v>41640</v>
      </c>
      <c r="L41" s="210" t="s">
        <v>843</v>
      </c>
      <c r="M41" s="115"/>
      <c r="N41" s="115">
        <v>1</v>
      </c>
      <c r="O41" s="115"/>
      <c r="P41" s="115"/>
      <c r="Q41" s="115"/>
      <c r="R41" s="115"/>
      <c r="S41" s="115"/>
      <c r="T41" s="115"/>
      <c r="U41" s="115"/>
      <c r="V41" s="115"/>
      <c r="W41" s="115"/>
      <c r="X41" s="115"/>
      <c r="Y41" s="115">
        <f t="shared" si="0"/>
        <v>1</v>
      </c>
      <c r="Z41" s="118"/>
      <c r="AA41" s="118"/>
      <c r="AB41" s="328">
        <f>+M41+N41</f>
        <v>1</v>
      </c>
      <c r="AC41" s="328">
        <v>1</v>
      </c>
      <c r="AD41" s="360">
        <f>+AC41/AB41</f>
        <v>1</v>
      </c>
      <c r="AE41" s="328"/>
      <c r="AF41" s="328"/>
      <c r="AG41" s="328" t="s">
        <v>1642</v>
      </c>
      <c r="AH41" s="328"/>
      <c r="AI41" s="138"/>
      <c r="AJ41" s="138"/>
      <c r="AK41" s="138"/>
      <c r="AL41" s="138"/>
      <c r="AM41" s="138"/>
      <c r="AN41" s="138"/>
      <c r="AO41" s="138"/>
      <c r="AP41" s="121"/>
      <c r="AQ41" s="121"/>
      <c r="AR41" s="121"/>
      <c r="AS41" s="121"/>
      <c r="AT41" s="121"/>
      <c r="AU41" s="121"/>
      <c r="AV41" s="121"/>
      <c r="AW41" s="122"/>
      <c r="AX41" s="122"/>
      <c r="AY41" s="122"/>
      <c r="AZ41" s="122"/>
      <c r="BA41" s="122"/>
      <c r="BB41" s="122"/>
      <c r="BC41" s="122"/>
      <c r="BD41" s="123"/>
      <c r="BE41" s="123"/>
      <c r="BF41" s="123"/>
      <c r="BG41" s="123"/>
      <c r="BH41" s="123"/>
      <c r="BI41" s="123"/>
      <c r="BJ41" s="123"/>
      <c r="BK41" s="124"/>
      <c r="BL41" s="124"/>
      <c r="BM41" s="124"/>
      <c r="BN41" s="124"/>
      <c r="BO41" s="124"/>
      <c r="BP41" s="124"/>
      <c r="BQ41" s="124"/>
    </row>
    <row r="42" spans="1:69" s="48" customFormat="1" ht="63" customHeight="1" thickBot="1">
      <c r="A42" s="1014"/>
      <c r="B42" s="1014"/>
      <c r="C42" s="1031"/>
      <c r="D42" s="115" t="s">
        <v>608</v>
      </c>
      <c r="E42" s="115" t="s">
        <v>609</v>
      </c>
      <c r="F42" s="216">
        <v>2</v>
      </c>
      <c r="G42" s="115" t="s">
        <v>610</v>
      </c>
      <c r="H42" s="115" t="s">
        <v>607</v>
      </c>
      <c r="I42" s="115"/>
      <c r="J42" s="115" t="s">
        <v>602</v>
      </c>
      <c r="K42" s="210">
        <v>41699</v>
      </c>
      <c r="L42" s="210">
        <v>41850</v>
      </c>
      <c r="M42" s="115"/>
      <c r="N42" s="115"/>
      <c r="O42" s="115"/>
      <c r="P42" s="115">
        <v>1</v>
      </c>
      <c r="Q42" s="115"/>
      <c r="R42" s="115"/>
      <c r="S42" s="115"/>
      <c r="T42" s="115">
        <v>1</v>
      </c>
      <c r="U42" s="115"/>
      <c r="V42" s="115"/>
      <c r="W42" s="115"/>
      <c r="X42" s="115"/>
      <c r="Y42" s="115">
        <f t="shared" si="0"/>
        <v>2</v>
      </c>
      <c r="Z42" s="118"/>
      <c r="AA42" s="118"/>
      <c r="AB42" s="328"/>
      <c r="AC42" s="328"/>
      <c r="AD42" s="360"/>
      <c r="AE42" s="328"/>
      <c r="AF42" s="328"/>
      <c r="AG42" s="328"/>
      <c r="AH42" s="328"/>
      <c r="AI42" s="532">
        <v>1</v>
      </c>
      <c r="AJ42" s="532">
        <v>1</v>
      </c>
      <c r="AK42" s="532">
        <v>1</v>
      </c>
      <c r="AL42" s="532"/>
      <c r="AM42" s="532"/>
      <c r="AN42" s="532" t="s">
        <v>2069</v>
      </c>
      <c r="AO42" s="521"/>
      <c r="AP42" s="121"/>
      <c r="AQ42" s="121"/>
      <c r="AR42" s="121"/>
      <c r="AS42" s="121"/>
      <c r="AT42" s="121"/>
      <c r="AU42" s="121"/>
      <c r="AV42" s="121"/>
      <c r="AW42" s="122"/>
      <c r="AX42" s="122"/>
      <c r="AY42" s="122"/>
      <c r="AZ42" s="122"/>
      <c r="BA42" s="122"/>
      <c r="BB42" s="122"/>
      <c r="BC42" s="122"/>
      <c r="BD42" s="123"/>
      <c r="BE42" s="123"/>
      <c r="BF42" s="123"/>
      <c r="BG42" s="123"/>
      <c r="BH42" s="123"/>
      <c r="BI42" s="123"/>
      <c r="BJ42" s="123"/>
      <c r="BK42" s="124"/>
      <c r="BL42" s="124"/>
      <c r="BM42" s="124"/>
      <c r="BN42" s="124"/>
      <c r="BO42" s="124"/>
      <c r="BP42" s="124"/>
      <c r="BQ42" s="124"/>
    </row>
    <row r="43" spans="1:69" s="48" customFormat="1" ht="27.75" thickBot="1">
      <c r="A43" s="1014"/>
      <c r="B43" s="1014"/>
      <c r="C43" s="1031"/>
      <c r="D43" s="115" t="s">
        <v>611</v>
      </c>
      <c r="E43" s="115" t="s">
        <v>612</v>
      </c>
      <c r="F43" s="216" t="s">
        <v>385</v>
      </c>
      <c r="G43" s="115" t="s">
        <v>613</v>
      </c>
      <c r="H43" s="115" t="s">
        <v>358</v>
      </c>
      <c r="I43" s="115"/>
      <c r="J43" s="115" t="s">
        <v>614</v>
      </c>
      <c r="K43" s="210">
        <v>41699</v>
      </c>
      <c r="L43" s="210">
        <v>41973</v>
      </c>
      <c r="M43" s="115"/>
      <c r="N43" s="115"/>
      <c r="O43" s="115"/>
      <c r="P43" s="115"/>
      <c r="Q43" s="115"/>
      <c r="R43" s="115"/>
      <c r="S43" s="115"/>
      <c r="T43" s="115"/>
      <c r="U43" s="115"/>
      <c r="V43" s="115"/>
      <c r="W43" s="115"/>
      <c r="X43" s="115"/>
      <c r="Y43" s="115">
        <f t="shared" si="0"/>
        <v>0</v>
      </c>
      <c r="Z43" s="118"/>
      <c r="AA43" s="118"/>
      <c r="AB43" s="328"/>
      <c r="AC43" s="328"/>
      <c r="AD43" s="360"/>
      <c r="AE43" s="328"/>
      <c r="AF43" s="328"/>
      <c r="AG43" s="328"/>
      <c r="AH43" s="328"/>
      <c r="AI43" s="138"/>
      <c r="AJ43" s="138"/>
      <c r="AK43" s="138"/>
      <c r="AL43" s="138"/>
      <c r="AM43" s="138"/>
      <c r="AN43" s="138"/>
      <c r="AO43" s="138"/>
      <c r="AP43" s="121"/>
      <c r="AQ43" s="121"/>
      <c r="AR43" s="121"/>
      <c r="AS43" s="121"/>
      <c r="AT43" s="121"/>
      <c r="AU43" s="121"/>
      <c r="AV43" s="121"/>
      <c r="AW43" s="122"/>
      <c r="AX43" s="122"/>
      <c r="AY43" s="122"/>
      <c r="AZ43" s="122"/>
      <c r="BA43" s="122"/>
      <c r="BB43" s="122"/>
      <c r="BC43" s="122"/>
      <c r="BD43" s="123"/>
      <c r="BE43" s="123"/>
      <c r="BF43" s="123"/>
      <c r="BG43" s="123"/>
      <c r="BH43" s="123"/>
      <c r="BI43" s="123"/>
      <c r="BJ43" s="123"/>
      <c r="BK43" s="124"/>
      <c r="BL43" s="124"/>
      <c r="BM43" s="124"/>
      <c r="BN43" s="124"/>
      <c r="BO43" s="124"/>
      <c r="BP43" s="124"/>
      <c r="BQ43" s="124"/>
    </row>
    <row r="44" spans="1:69" s="48" customFormat="1" ht="27.75" thickBot="1">
      <c r="A44" s="1014"/>
      <c r="B44" s="1014"/>
      <c r="C44" s="1031"/>
      <c r="D44" s="115" t="s">
        <v>615</v>
      </c>
      <c r="E44" s="115" t="s">
        <v>616</v>
      </c>
      <c r="F44" s="216">
        <v>1</v>
      </c>
      <c r="G44" s="115" t="s">
        <v>617</v>
      </c>
      <c r="H44" s="115" t="s">
        <v>551</v>
      </c>
      <c r="I44" s="115"/>
      <c r="J44" s="115" t="s">
        <v>618</v>
      </c>
      <c r="K44" s="210">
        <v>41699</v>
      </c>
      <c r="L44" s="210">
        <v>38321</v>
      </c>
      <c r="M44" s="115"/>
      <c r="N44" s="115"/>
      <c r="O44" s="115"/>
      <c r="P44" s="115"/>
      <c r="Q44" s="115"/>
      <c r="R44" s="115"/>
      <c r="S44" s="115"/>
      <c r="T44" s="115"/>
      <c r="U44" s="115"/>
      <c r="V44" s="115"/>
      <c r="W44" s="115"/>
      <c r="X44" s="115"/>
      <c r="Y44" s="115">
        <f t="shared" si="0"/>
        <v>0</v>
      </c>
      <c r="Z44" s="118"/>
      <c r="AA44" s="118"/>
      <c r="AB44" s="328"/>
      <c r="AC44" s="328"/>
      <c r="AD44" s="360"/>
      <c r="AE44" s="328"/>
      <c r="AF44" s="328"/>
      <c r="AG44" s="328"/>
      <c r="AH44" s="328"/>
      <c r="AI44" s="138"/>
      <c r="AJ44" s="138"/>
      <c r="AK44" s="138"/>
      <c r="AL44" s="138"/>
      <c r="AM44" s="138"/>
      <c r="AN44" s="138"/>
      <c r="AO44" s="138"/>
      <c r="AP44" s="121"/>
      <c r="AQ44" s="121"/>
      <c r="AR44" s="121"/>
      <c r="AS44" s="121"/>
      <c r="AT44" s="121"/>
      <c r="AU44" s="121"/>
      <c r="AV44" s="121"/>
      <c r="AW44" s="122"/>
      <c r="AX44" s="122"/>
      <c r="AY44" s="122"/>
      <c r="AZ44" s="122"/>
      <c r="BA44" s="122"/>
      <c r="BB44" s="122"/>
      <c r="BC44" s="122"/>
      <c r="BD44" s="123"/>
      <c r="BE44" s="123"/>
      <c r="BF44" s="123"/>
      <c r="BG44" s="123"/>
      <c r="BH44" s="123"/>
      <c r="BI44" s="123"/>
      <c r="BJ44" s="123"/>
      <c r="BK44" s="124"/>
      <c r="BL44" s="124"/>
      <c r="BM44" s="124"/>
      <c r="BN44" s="124"/>
      <c r="BO44" s="124"/>
      <c r="BP44" s="124"/>
      <c r="BQ44" s="124"/>
    </row>
    <row r="45" spans="1:69" s="48" customFormat="1" ht="36.75" thickBot="1">
      <c r="A45" s="1014"/>
      <c r="B45" s="1014"/>
      <c r="C45" s="1031"/>
      <c r="D45" s="115" t="s">
        <v>619</v>
      </c>
      <c r="E45" s="115" t="s">
        <v>620</v>
      </c>
      <c r="F45" s="216">
        <v>12</v>
      </c>
      <c r="G45" s="115" t="s">
        <v>621</v>
      </c>
      <c r="H45" s="115" t="s">
        <v>622</v>
      </c>
      <c r="I45" s="115"/>
      <c r="J45" s="115" t="s">
        <v>623</v>
      </c>
      <c r="K45" s="210">
        <v>41671</v>
      </c>
      <c r="L45" s="210">
        <v>42004</v>
      </c>
      <c r="M45" s="115">
        <v>1</v>
      </c>
      <c r="N45" s="115">
        <v>1</v>
      </c>
      <c r="O45" s="115">
        <v>1</v>
      </c>
      <c r="P45" s="115">
        <v>1</v>
      </c>
      <c r="Q45" s="115">
        <v>1</v>
      </c>
      <c r="R45" s="115">
        <v>1</v>
      </c>
      <c r="S45" s="115">
        <v>1</v>
      </c>
      <c r="T45" s="115">
        <v>1</v>
      </c>
      <c r="U45" s="115">
        <v>1</v>
      </c>
      <c r="V45" s="115">
        <v>1</v>
      </c>
      <c r="W45" s="115">
        <v>1</v>
      </c>
      <c r="X45" s="115">
        <v>1</v>
      </c>
      <c r="Y45" s="115">
        <f t="shared" si="0"/>
        <v>12</v>
      </c>
      <c r="Z45" s="118"/>
      <c r="AA45" s="118"/>
      <c r="AB45" s="328">
        <f>+M45+N45</f>
        <v>2</v>
      </c>
      <c r="AC45" s="328">
        <v>2</v>
      </c>
      <c r="AD45" s="360">
        <f>+AC45/AB45</f>
        <v>1</v>
      </c>
      <c r="AE45" s="328"/>
      <c r="AF45" s="328"/>
      <c r="AG45" s="328" t="s">
        <v>1643</v>
      </c>
      <c r="AH45" s="328"/>
      <c r="AI45" s="329">
        <v>4</v>
      </c>
      <c r="AJ45" s="329">
        <v>4</v>
      </c>
      <c r="AK45" s="493">
        <f>+AJ45/AI45</f>
        <v>1</v>
      </c>
      <c r="AL45" s="329"/>
      <c r="AM45" s="329"/>
      <c r="AN45" s="329" t="s">
        <v>1643</v>
      </c>
      <c r="AO45" s="329"/>
      <c r="AP45" s="121"/>
      <c r="AQ45" s="121"/>
      <c r="AR45" s="121"/>
      <c r="AS45" s="121"/>
      <c r="AT45" s="121"/>
      <c r="AU45" s="121"/>
      <c r="AV45" s="121"/>
      <c r="AW45" s="122"/>
      <c r="AX45" s="122"/>
      <c r="AY45" s="122"/>
      <c r="AZ45" s="122"/>
      <c r="BA45" s="122"/>
      <c r="BB45" s="122"/>
      <c r="BC45" s="122"/>
      <c r="BD45" s="123"/>
      <c r="BE45" s="123"/>
      <c r="BF45" s="123"/>
      <c r="BG45" s="123"/>
      <c r="BH45" s="123"/>
      <c r="BI45" s="123"/>
      <c r="BJ45" s="123"/>
      <c r="BK45" s="124"/>
      <c r="BL45" s="124"/>
      <c r="BM45" s="124"/>
      <c r="BN45" s="124"/>
      <c r="BO45" s="124"/>
      <c r="BP45" s="124"/>
      <c r="BQ45" s="124"/>
    </row>
    <row r="46" spans="1:69" s="48" customFormat="1" ht="18.75" thickBot="1">
      <c r="A46" s="1014"/>
      <c r="B46" s="1014"/>
      <c r="C46" s="1031"/>
      <c r="D46" s="115" t="s">
        <v>624</v>
      </c>
      <c r="E46" s="115" t="s">
        <v>625</v>
      </c>
      <c r="F46" s="216">
        <v>2</v>
      </c>
      <c r="G46" s="115" t="s">
        <v>621</v>
      </c>
      <c r="H46" s="115" t="s">
        <v>626</v>
      </c>
      <c r="I46" s="115"/>
      <c r="J46" s="115" t="s">
        <v>623</v>
      </c>
      <c r="K46" s="210">
        <v>41670</v>
      </c>
      <c r="L46" s="210">
        <v>42004</v>
      </c>
      <c r="M46" s="115"/>
      <c r="N46" s="115"/>
      <c r="O46" s="115"/>
      <c r="P46" s="115"/>
      <c r="Q46" s="115"/>
      <c r="R46" s="115">
        <v>1</v>
      </c>
      <c r="S46" s="115"/>
      <c r="T46" s="115"/>
      <c r="U46" s="115"/>
      <c r="V46" s="115"/>
      <c r="W46" s="115"/>
      <c r="X46" s="115">
        <v>1</v>
      </c>
      <c r="Y46" s="115">
        <f t="shared" si="0"/>
        <v>2</v>
      </c>
      <c r="Z46" s="118"/>
      <c r="AA46" s="118"/>
      <c r="AB46" s="328"/>
      <c r="AC46" s="328"/>
      <c r="AD46" s="360"/>
      <c r="AE46" s="328"/>
      <c r="AF46" s="328"/>
      <c r="AG46" s="328"/>
      <c r="AH46" s="328"/>
      <c r="AI46" s="138"/>
      <c r="AJ46" s="138"/>
      <c r="AK46" s="138"/>
      <c r="AL46" s="138"/>
      <c r="AM46" s="138"/>
      <c r="AN46" s="138"/>
      <c r="AO46" s="138"/>
      <c r="AP46" s="121"/>
      <c r="AQ46" s="121"/>
      <c r="AR46" s="121"/>
      <c r="AS46" s="121"/>
      <c r="AT46" s="121"/>
      <c r="AU46" s="121"/>
      <c r="AV46" s="121"/>
      <c r="AW46" s="122"/>
      <c r="AX46" s="122"/>
      <c r="AY46" s="122"/>
      <c r="AZ46" s="122"/>
      <c r="BA46" s="122"/>
      <c r="BB46" s="122"/>
      <c r="BC46" s="122"/>
      <c r="BD46" s="123"/>
      <c r="BE46" s="123"/>
      <c r="BF46" s="123"/>
      <c r="BG46" s="123"/>
      <c r="BH46" s="123"/>
      <c r="BI46" s="123"/>
      <c r="BJ46" s="123"/>
      <c r="BK46" s="124"/>
      <c r="BL46" s="124"/>
      <c r="BM46" s="124"/>
      <c r="BN46" s="124"/>
      <c r="BO46" s="124"/>
      <c r="BP46" s="124"/>
      <c r="BQ46" s="124"/>
    </row>
    <row r="47" spans="1:69" s="38" customFormat="1" ht="15.75" customHeight="1" thickBot="1">
      <c r="A47" s="1027" t="s">
        <v>478</v>
      </c>
      <c r="B47" s="1028"/>
      <c r="C47" s="1028"/>
      <c r="D47" s="1028"/>
      <c r="E47" s="1028"/>
      <c r="F47" s="1029"/>
      <c r="G47" s="1003"/>
      <c r="H47" s="1003"/>
      <c r="I47" s="160" t="e">
        <f>SUM(#REF!)</f>
        <v>#REF!</v>
      </c>
      <c r="J47" s="161"/>
      <c r="K47" s="141"/>
      <c r="L47" s="141"/>
      <c r="M47" s="149"/>
      <c r="N47" s="149"/>
      <c r="O47" s="149"/>
      <c r="P47" s="149"/>
      <c r="Q47" s="149"/>
      <c r="R47" s="149"/>
      <c r="S47" s="149"/>
      <c r="T47" s="149"/>
      <c r="U47" s="149"/>
      <c r="V47" s="149"/>
      <c r="W47" s="149"/>
      <c r="X47" s="149"/>
      <c r="Y47" s="149"/>
      <c r="Z47" s="162" t="e">
        <f>SUM(#REF!)</f>
        <v>#REF!</v>
      </c>
      <c r="AA47" s="141"/>
      <c r="AB47" s="322"/>
      <c r="AC47" s="323"/>
      <c r="AD47" s="322"/>
      <c r="AE47" s="322"/>
      <c r="AF47" s="322"/>
      <c r="AG47" s="323"/>
      <c r="AH47" s="322"/>
      <c r="AI47" s="141"/>
      <c r="AJ47" s="162"/>
      <c r="AK47" s="141"/>
      <c r="AL47" s="279"/>
      <c r="AM47" s="279"/>
      <c r="AN47" s="162"/>
      <c r="AO47" s="141"/>
      <c r="AP47" s="162"/>
      <c r="AQ47" s="141"/>
      <c r="AR47" s="162"/>
      <c r="AS47" s="162"/>
      <c r="AT47" s="162"/>
      <c r="AU47" s="141"/>
      <c r="AV47" s="162"/>
      <c r="AW47" s="141"/>
      <c r="AX47" s="162"/>
      <c r="AY47" s="141"/>
      <c r="AZ47" s="279"/>
      <c r="BA47" s="279"/>
      <c r="BB47" s="162"/>
      <c r="BC47" s="141"/>
      <c r="BD47" s="162"/>
      <c r="BE47" s="141"/>
      <c r="BF47" s="162"/>
      <c r="BG47" s="162"/>
      <c r="BH47" s="162"/>
      <c r="BI47" s="141"/>
      <c r="BJ47" s="162"/>
      <c r="BK47" s="141"/>
      <c r="BL47" s="162"/>
      <c r="BM47" s="141"/>
      <c r="BN47" s="279"/>
      <c r="BO47" s="279"/>
      <c r="BP47" s="162"/>
      <c r="BQ47" s="141"/>
    </row>
    <row r="48" spans="1:69" s="38" customFormat="1" ht="19.5" customHeight="1" thickBot="1">
      <c r="A48" s="1014">
        <v>5</v>
      </c>
      <c r="B48" s="1014" t="s">
        <v>403</v>
      </c>
      <c r="C48" s="1015" t="s">
        <v>1294</v>
      </c>
      <c r="D48" s="108" t="s">
        <v>1295</v>
      </c>
      <c r="E48" s="94" t="s">
        <v>127</v>
      </c>
      <c r="F48" s="94">
        <v>4</v>
      </c>
      <c r="G48" s="94" t="s">
        <v>405</v>
      </c>
      <c r="H48" s="94" t="s">
        <v>576</v>
      </c>
      <c r="I48" s="118"/>
      <c r="J48" s="94" t="s">
        <v>406</v>
      </c>
      <c r="K48" s="114">
        <v>41640</v>
      </c>
      <c r="L48" s="114">
        <v>42004</v>
      </c>
      <c r="M48" s="115"/>
      <c r="N48" s="115"/>
      <c r="O48" s="115">
        <v>1</v>
      </c>
      <c r="P48" s="115"/>
      <c r="Q48" s="115"/>
      <c r="R48" s="115">
        <v>1</v>
      </c>
      <c r="S48" s="115"/>
      <c r="T48" s="115"/>
      <c r="U48" s="115">
        <v>1</v>
      </c>
      <c r="V48" s="115"/>
      <c r="W48" s="115"/>
      <c r="X48" s="115">
        <v>1</v>
      </c>
      <c r="Y48" s="115">
        <f t="shared" si="0"/>
        <v>4</v>
      </c>
      <c r="Z48" s="117">
        <v>0</v>
      </c>
      <c r="AA48" s="117"/>
      <c r="AB48" s="328"/>
      <c r="AC48" s="328"/>
      <c r="AD48" s="360"/>
      <c r="AE48" s="309"/>
      <c r="AF48" s="309"/>
      <c r="AG48" s="309"/>
      <c r="AH48" s="309"/>
      <c r="AI48" s="528">
        <v>1</v>
      </c>
      <c r="AJ48" s="528">
        <v>1</v>
      </c>
      <c r="AK48" s="488">
        <v>1</v>
      </c>
      <c r="AL48" s="120"/>
      <c r="AM48" s="120"/>
      <c r="AN48" s="120"/>
      <c r="AO48" s="120"/>
      <c r="AP48" s="121"/>
      <c r="AQ48" s="121"/>
      <c r="AR48" s="121"/>
      <c r="AS48" s="121"/>
      <c r="AT48" s="121"/>
      <c r="AU48" s="121"/>
      <c r="AV48" s="121"/>
      <c r="AW48" s="122"/>
      <c r="AX48" s="122"/>
      <c r="AY48" s="122"/>
      <c r="AZ48" s="122"/>
      <c r="BA48" s="122"/>
      <c r="BB48" s="122"/>
      <c r="BC48" s="122"/>
      <c r="BD48" s="123"/>
      <c r="BE48" s="123"/>
      <c r="BF48" s="123"/>
      <c r="BG48" s="123"/>
      <c r="BH48" s="123"/>
      <c r="BI48" s="123"/>
      <c r="BJ48" s="123"/>
      <c r="BK48" s="124"/>
      <c r="BL48" s="124"/>
      <c r="BM48" s="124"/>
      <c r="BN48" s="124"/>
      <c r="BO48" s="124"/>
      <c r="BP48" s="124"/>
      <c r="BQ48" s="124"/>
    </row>
    <row r="49" spans="1:69" s="38" customFormat="1" ht="18.75" thickBot="1">
      <c r="A49" s="1014"/>
      <c r="B49" s="1014"/>
      <c r="C49" s="1015"/>
      <c r="D49" s="108" t="s">
        <v>1296</v>
      </c>
      <c r="E49" s="94" t="s">
        <v>1277</v>
      </c>
      <c r="F49" s="94">
        <v>4</v>
      </c>
      <c r="G49" s="94" t="s">
        <v>1297</v>
      </c>
      <c r="H49" s="94" t="s">
        <v>576</v>
      </c>
      <c r="I49" s="118"/>
      <c r="J49" s="94" t="s">
        <v>312</v>
      </c>
      <c r="K49" s="114">
        <v>41640</v>
      </c>
      <c r="L49" s="114">
        <v>42004</v>
      </c>
      <c r="M49" s="115"/>
      <c r="N49" s="115"/>
      <c r="O49" s="115">
        <v>1</v>
      </c>
      <c r="P49" s="115"/>
      <c r="Q49" s="115"/>
      <c r="R49" s="115">
        <v>1</v>
      </c>
      <c r="S49" s="115"/>
      <c r="T49" s="115"/>
      <c r="U49" s="115">
        <v>1</v>
      </c>
      <c r="V49" s="115"/>
      <c r="W49" s="115"/>
      <c r="X49" s="115">
        <v>1</v>
      </c>
      <c r="Y49" s="115">
        <f t="shared" si="0"/>
        <v>4</v>
      </c>
      <c r="Z49" s="117">
        <v>0</v>
      </c>
      <c r="AA49" s="117"/>
      <c r="AB49" s="328"/>
      <c r="AC49" s="328"/>
      <c r="AD49" s="360"/>
      <c r="AE49" s="309"/>
      <c r="AF49" s="309"/>
      <c r="AG49" s="309"/>
      <c r="AH49" s="309"/>
      <c r="AI49" s="528">
        <v>1</v>
      </c>
      <c r="AJ49" s="528">
        <v>1</v>
      </c>
      <c r="AK49" s="488">
        <v>1</v>
      </c>
      <c r="AL49" s="120"/>
      <c r="AM49" s="120"/>
      <c r="AN49" s="120"/>
      <c r="AO49" s="120"/>
      <c r="AP49" s="121"/>
      <c r="AQ49" s="121"/>
      <c r="AR49" s="121"/>
      <c r="AS49" s="121"/>
      <c r="AT49" s="121"/>
      <c r="AU49" s="121"/>
      <c r="AV49" s="121"/>
      <c r="AW49" s="122"/>
      <c r="AX49" s="122"/>
      <c r="AY49" s="122"/>
      <c r="AZ49" s="122"/>
      <c r="BA49" s="122"/>
      <c r="BB49" s="122"/>
      <c r="BC49" s="122"/>
      <c r="BD49" s="123"/>
      <c r="BE49" s="123"/>
      <c r="BF49" s="123"/>
      <c r="BG49" s="123"/>
      <c r="BH49" s="123"/>
      <c r="BI49" s="123"/>
      <c r="BJ49" s="123"/>
      <c r="BK49" s="124"/>
      <c r="BL49" s="124"/>
      <c r="BM49" s="124"/>
      <c r="BN49" s="124"/>
      <c r="BO49" s="124"/>
      <c r="BP49" s="124"/>
      <c r="BQ49" s="124"/>
    </row>
    <row r="50" spans="1:69" s="38" customFormat="1" ht="18.75" thickBot="1">
      <c r="A50" s="1014"/>
      <c r="B50" s="1014"/>
      <c r="C50" s="125" t="s">
        <v>1298</v>
      </c>
      <c r="D50" s="108" t="s">
        <v>1299</v>
      </c>
      <c r="E50" s="94" t="s">
        <v>1277</v>
      </c>
      <c r="F50" s="94">
        <v>4</v>
      </c>
      <c r="G50" s="94" t="s">
        <v>1297</v>
      </c>
      <c r="H50" s="94" t="s">
        <v>576</v>
      </c>
      <c r="I50" s="118"/>
      <c r="J50" s="94" t="s">
        <v>312</v>
      </c>
      <c r="K50" s="114">
        <v>41640</v>
      </c>
      <c r="L50" s="114">
        <v>42004</v>
      </c>
      <c r="M50" s="115"/>
      <c r="N50" s="115"/>
      <c r="O50" s="115">
        <v>1</v>
      </c>
      <c r="P50" s="115"/>
      <c r="Q50" s="115"/>
      <c r="R50" s="115">
        <v>1</v>
      </c>
      <c r="S50" s="115"/>
      <c r="T50" s="115"/>
      <c r="U50" s="115">
        <v>1</v>
      </c>
      <c r="V50" s="115"/>
      <c r="W50" s="115"/>
      <c r="X50" s="115">
        <v>1</v>
      </c>
      <c r="Y50" s="115">
        <f t="shared" si="0"/>
        <v>4</v>
      </c>
      <c r="Z50" s="117"/>
      <c r="AA50" s="117"/>
      <c r="AB50" s="328"/>
      <c r="AC50" s="328"/>
      <c r="AD50" s="360"/>
      <c r="AE50" s="309"/>
      <c r="AF50" s="309"/>
      <c r="AG50" s="309"/>
      <c r="AH50" s="309"/>
      <c r="AI50" s="528">
        <v>1</v>
      </c>
      <c r="AJ50" s="528">
        <v>1</v>
      </c>
      <c r="AK50" s="488">
        <v>1</v>
      </c>
      <c r="AL50" s="120"/>
      <c r="AM50" s="120"/>
      <c r="AN50" s="120"/>
      <c r="AO50" s="120"/>
      <c r="AP50" s="121"/>
      <c r="AQ50" s="121"/>
      <c r="AR50" s="121"/>
      <c r="AS50" s="121"/>
      <c r="AT50" s="121"/>
      <c r="AU50" s="121"/>
      <c r="AV50" s="121"/>
      <c r="AW50" s="122"/>
      <c r="AX50" s="122"/>
      <c r="AY50" s="122"/>
      <c r="AZ50" s="122"/>
      <c r="BA50" s="122"/>
      <c r="BB50" s="122"/>
      <c r="BC50" s="122"/>
      <c r="BD50" s="123"/>
      <c r="BE50" s="123"/>
      <c r="BF50" s="123"/>
      <c r="BG50" s="123"/>
      <c r="BH50" s="123"/>
      <c r="BI50" s="123"/>
      <c r="BJ50" s="123"/>
      <c r="BK50" s="124"/>
      <c r="BL50" s="124"/>
      <c r="BM50" s="124"/>
      <c r="BN50" s="124"/>
      <c r="BO50" s="124"/>
      <c r="BP50" s="124"/>
      <c r="BQ50" s="124"/>
    </row>
    <row r="51" spans="1:69" s="7" customFormat="1" ht="15" customHeight="1" thickBot="1">
      <c r="A51" s="1003" t="s">
        <v>478</v>
      </c>
      <c r="B51" s="1003"/>
      <c r="C51" s="1003"/>
      <c r="D51" s="1003"/>
      <c r="E51" s="1003"/>
      <c r="F51" s="1003"/>
      <c r="G51" s="1003"/>
      <c r="H51" s="1003"/>
      <c r="I51" s="160"/>
      <c r="J51" s="161"/>
      <c r="K51" s="141"/>
      <c r="L51" s="141"/>
      <c r="M51" s="149"/>
      <c r="N51" s="149"/>
      <c r="O51" s="149"/>
      <c r="P51" s="149"/>
      <c r="Q51" s="149"/>
      <c r="R51" s="149"/>
      <c r="S51" s="149"/>
      <c r="T51" s="149"/>
      <c r="U51" s="149"/>
      <c r="V51" s="149"/>
      <c r="W51" s="149"/>
      <c r="X51" s="149"/>
      <c r="Y51" s="149"/>
      <c r="Z51" s="162"/>
      <c r="AA51" s="141"/>
      <c r="AB51" s="322"/>
      <c r="AC51" s="323"/>
      <c r="AD51" s="322"/>
      <c r="AE51" s="322"/>
      <c r="AF51" s="322"/>
      <c r="AG51" s="323"/>
      <c r="AH51" s="322"/>
      <c r="AI51" s="141"/>
      <c r="AJ51" s="162"/>
      <c r="AK51" s="141"/>
      <c r="AL51" s="279"/>
      <c r="AM51" s="279"/>
      <c r="AN51" s="162"/>
      <c r="AO51" s="141"/>
      <c r="AP51" s="162"/>
      <c r="AQ51" s="141"/>
      <c r="AR51" s="162"/>
      <c r="AS51" s="162"/>
      <c r="AT51" s="162"/>
      <c r="AU51" s="141"/>
      <c r="AV51" s="162"/>
      <c r="AW51" s="141"/>
      <c r="AX51" s="162"/>
      <c r="AY51" s="141"/>
      <c r="AZ51" s="279"/>
      <c r="BA51" s="279"/>
      <c r="BB51" s="162"/>
      <c r="BC51" s="141"/>
      <c r="BD51" s="162"/>
      <c r="BE51" s="141"/>
      <c r="BF51" s="162"/>
      <c r="BG51" s="162"/>
      <c r="BH51" s="162"/>
      <c r="BI51" s="141"/>
      <c r="BJ51" s="162"/>
      <c r="BK51" s="141"/>
      <c r="BL51" s="162"/>
      <c r="BM51" s="141"/>
      <c r="BN51" s="279"/>
      <c r="BO51" s="279"/>
      <c r="BP51" s="162"/>
      <c r="BQ51" s="141"/>
    </row>
    <row r="52" spans="1:69" s="38" customFormat="1" ht="15.75" customHeight="1" thickBot="1">
      <c r="A52" s="1044" t="s">
        <v>334</v>
      </c>
      <c r="B52" s="1045"/>
      <c r="C52" s="1045"/>
      <c r="D52" s="1045"/>
      <c r="E52" s="1045"/>
      <c r="F52" s="1046"/>
      <c r="G52" s="142"/>
      <c r="H52" s="142"/>
      <c r="I52" s="187"/>
      <c r="J52" s="142"/>
      <c r="K52" s="142"/>
      <c r="L52" s="142"/>
      <c r="M52" s="188"/>
      <c r="N52" s="188"/>
      <c r="O52" s="188"/>
      <c r="P52" s="188"/>
      <c r="Q52" s="188"/>
      <c r="R52" s="188"/>
      <c r="S52" s="188"/>
      <c r="T52" s="188"/>
      <c r="U52" s="188"/>
      <c r="V52" s="188"/>
      <c r="W52" s="188"/>
      <c r="X52" s="188"/>
      <c r="Y52" s="188"/>
      <c r="Z52" s="189" t="e">
        <f>+#REF!</f>
        <v>#REF!</v>
      </c>
      <c r="AA52" s="142"/>
      <c r="AB52" s="189"/>
      <c r="AC52" s="416"/>
      <c r="AD52" s="189"/>
      <c r="AE52" s="189"/>
      <c r="AF52" s="189"/>
      <c r="AG52" s="416"/>
      <c r="AH52" s="189"/>
      <c r="AI52" s="142"/>
      <c r="AJ52" s="189"/>
      <c r="AK52" s="142"/>
      <c r="AL52" s="280"/>
      <c r="AM52" s="280"/>
      <c r="AN52" s="189"/>
      <c r="AO52" s="142"/>
      <c r="AP52" s="189"/>
      <c r="AQ52" s="142"/>
      <c r="AR52" s="189"/>
      <c r="AS52" s="189"/>
      <c r="AT52" s="189"/>
      <c r="AU52" s="142"/>
      <c r="AV52" s="189"/>
      <c r="AW52" s="142"/>
      <c r="AX52" s="189"/>
      <c r="AY52" s="142"/>
      <c r="AZ52" s="280"/>
      <c r="BA52" s="280"/>
      <c r="BB52" s="189"/>
      <c r="BC52" s="142"/>
      <c r="BD52" s="189"/>
      <c r="BE52" s="142"/>
      <c r="BF52" s="189"/>
      <c r="BG52" s="189"/>
      <c r="BH52" s="189"/>
      <c r="BI52" s="142"/>
      <c r="BJ52" s="189"/>
      <c r="BK52" s="142"/>
      <c r="BL52" s="189"/>
      <c r="BM52" s="142"/>
      <c r="BN52" s="280"/>
      <c r="BO52" s="280"/>
      <c r="BP52" s="189"/>
      <c r="BQ52" s="142"/>
    </row>
    <row r="53" spans="1:27" s="4" customFormat="1" ht="15.75" thickBot="1">
      <c r="A53" s="5"/>
      <c r="B53" s="9"/>
      <c r="C53" s="9"/>
      <c r="D53" s="9"/>
      <c r="E53" s="9"/>
      <c r="F53" s="47"/>
      <c r="G53" s="9"/>
      <c r="H53" s="9"/>
      <c r="I53" s="41"/>
      <c r="J53" s="9"/>
      <c r="K53" s="9"/>
      <c r="L53" s="9"/>
      <c r="M53" s="9"/>
      <c r="N53" s="9"/>
      <c r="O53" s="9"/>
      <c r="P53" s="9"/>
      <c r="Q53" s="9"/>
      <c r="R53" s="9"/>
      <c r="S53" s="9"/>
      <c r="T53" s="9"/>
      <c r="U53" s="9"/>
      <c r="V53" s="9"/>
      <c r="W53" s="9"/>
      <c r="X53" s="9"/>
      <c r="Y53" s="9"/>
      <c r="Z53" s="9"/>
      <c r="AA53" s="9"/>
    </row>
    <row r="54" spans="1:69" s="269" customFormat="1" ht="21" customHeight="1" thickBot="1">
      <c r="A54" s="1040" t="s">
        <v>306</v>
      </c>
      <c r="B54" s="1041"/>
      <c r="C54" s="1042"/>
      <c r="D54" s="983" t="s">
        <v>530</v>
      </c>
      <c r="E54" s="984"/>
      <c r="F54" s="984"/>
      <c r="G54" s="984"/>
      <c r="H54" s="984"/>
      <c r="I54" s="984"/>
      <c r="J54" s="984"/>
      <c r="K54" s="984"/>
      <c r="L54" s="984"/>
      <c r="M54" s="984"/>
      <c r="N54" s="984"/>
      <c r="O54" s="984"/>
      <c r="P54" s="984"/>
      <c r="Q54" s="984"/>
      <c r="R54" s="984"/>
      <c r="S54" s="984"/>
      <c r="T54" s="984"/>
      <c r="U54" s="984"/>
      <c r="V54" s="984"/>
      <c r="W54" s="984"/>
      <c r="X54" s="984"/>
      <c r="Y54" s="984"/>
      <c r="Z54" s="984"/>
      <c r="AA54" s="985"/>
      <c r="AB54" s="983" t="s">
        <v>530</v>
      </c>
      <c r="AC54" s="984"/>
      <c r="AD54" s="984"/>
      <c r="AE54" s="984"/>
      <c r="AF54" s="984"/>
      <c r="AG54" s="984"/>
      <c r="AH54" s="984"/>
      <c r="AI54" s="983" t="s">
        <v>530</v>
      </c>
      <c r="AJ54" s="984"/>
      <c r="AK54" s="984"/>
      <c r="AL54" s="984"/>
      <c r="AM54" s="984"/>
      <c r="AN54" s="984"/>
      <c r="AO54" s="984"/>
      <c r="AP54" s="983" t="s">
        <v>530</v>
      </c>
      <c r="AQ54" s="984"/>
      <c r="AR54" s="984"/>
      <c r="AS54" s="984"/>
      <c r="AT54" s="984"/>
      <c r="AU54" s="984"/>
      <c r="AV54" s="984"/>
      <c r="AW54" s="983" t="s">
        <v>530</v>
      </c>
      <c r="AX54" s="984"/>
      <c r="AY54" s="984"/>
      <c r="AZ54" s="984"/>
      <c r="BA54" s="984"/>
      <c r="BB54" s="984"/>
      <c r="BC54" s="984"/>
      <c r="BD54" s="983" t="s">
        <v>530</v>
      </c>
      <c r="BE54" s="984"/>
      <c r="BF54" s="984"/>
      <c r="BG54" s="984"/>
      <c r="BH54" s="984"/>
      <c r="BI54" s="984"/>
      <c r="BJ54" s="984"/>
      <c r="BK54" s="983" t="s">
        <v>530</v>
      </c>
      <c r="BL54" s="984"/>
      <c r="BM54" s="984"/>
      <c r="BN54" s="984"/>
      <c r="BO54" s="984"/>
      <c r="BP54" s="984"/>
      <c r="BQ54" s="984"/>
    </row>
    <row r="55" spans="11:26" ht="15.75" thickBot="1">
      <c r="K55" s="9"/>
      <c r="L55" s="9"/>
      <c r="Z55" s="9"/>
    </row>
    <row r="56" spans="1:69" s="4" customFormat="1" ht="36.75" thickBot="1">
      <c r="A56" s="86" t="s">
        <v>2</v>
      </c>
      <c r="B56" s="86" t="s">
        <v>410</v>
      </c>
      <c r="C56" s="86" t="s">
        <v>182</v>
      </c>
      <c r="D56" s="86" t="s">
        <v>183</v>
      </c>
      <c r="E56" s="86" t="s">
        <v>8</v>
      </c>
      <c r="F56" s="135" t="s">
        <v>9</v>
      </c>
      <c r="G56" s="86" t="s">
        <v>10</v>
      </c>
      <c r="H56" s="86" t="s">
        <v>11</v>
      </c>
      <c r="I56" s="136" t="s">
        <v>12</v>
      </c>
      <c r="J56" s="86" t="s">
        <v>185</v>
      </c>
      <c r="K56" s="86" t="s">
        <v>217</v>
      </c>
      <c r="L56" s="86" t="s">
        <v>13</v>
      </c>
      <c r="M56" s="86" t="s">
        <v>169</v>
      </c>
      <c r="N56" s="86" t="s">
        <v>170</v>
      </c>
      <c r="O56" s="86" t="s">
        <v>171</v>
      </c>
      <c r="P56" s="86" t="s">
        <v>172</v>
      </c>
      <c r="Q56" s="86" t="s">
        <v>173</v>
      </c>
      <c r="R56" s="86" t="s">
        <v>174</v>
      </c>
      <c r="S56" s="86" t="s">
        <v>180</v>
      </c>
      <c r="T56" s="86" t="s">
        <v>175</v>
      </c>
      <c r="U56" s="86" t="s">
        <v>176</v>
      </c>
      <c r="V56" s="86" t="s">
        <v>177</v>
      </c>
      <c r="W56" s="86" t="s">
        <v>178</v>
      </c>
      <c r="X56" s="86" t="s">
        <v>179</v>
      </c>
      <c r="Y56" s="86" t="s">
        <v>218</v>
      </c>
      <c r="Z56" s="86" t="s">
        <v>14</v>
      </c>
      <c r="AA56" s="86" t="s">
        <v>15</v>
      </c>
      <c r="AB56" s="88" t="s">
        <v>1309</v>
      </c>
      <c r="AC56" s="88" t="s">
        <v>1310</v>
      </c>
      <c r="AD56" s="88" t="s">
        <v>481</v>
      </c>
      <c r="AE56" s="88" t="s">
        <v>1405</v>
      </c>
      <c r="AF56" s="88" t="s">
        <v>1406</v>
      </c>
      <c r="AG56" s="88" t="s">
        <v>482</v>
      </c>
      <c r="AH56" s="88" t="s">
        <v>483</v>
      </c>
      <c r="AI56" s="89" t="s">
        <v>1312</v>
      </c>
      <c r="AJ56" s="89" t="s">
        <v>1313</v>
      </c>
      <c r="AK56" s="89" t="s">
        <v>481</v>
      </c>
      <c r="AL56" s="89" t="s">
        <v>1405</v>
      </c>
      <c r="AM56" s="89" t="s">
        <v>1406</v>
      </c>
      <c r="AN56" s="89" t="s">
        <v>482</v>
      </c>
      <c r="AO56" s="89" t="s">
        <v>483</v>
      </c>
      <c r="AP56" s="90" t="s">
        <v>1314</v>
      </c>
      <c r="AQ56" s="90" t="s">
        <v>1315</v>
      </c>
      <c r="AR56" s="90" t="s">
        <v>481</v>
      </c>
      <c r="AS56" s="90" t="s">
        <v>1405</v>
      </c>
      <c r="AT56" s="90" t="s">
        <v>1406</v>
      </c>
      <c r="AU56" s="90" t="s">
        <v>482</v>
      </c>
      <c r="AV56" s="90" t="s">
        <v>483</v>
      </c>
      <c r="AW56" s="91" t="s">
        <v>1316</v>
      </c>
      <c r="AX56" s="91" t="s">
        <v>1317</v>
      </c>
      <c r="AY56" s="91" t="s">
        <v>481</v>
      </c>
      <c r="AZ56" s="91" t="s">
        <v>1405</v>
      </c>
      <c r="BA56" s="91" t="s">
        <v>1406</v>
      </c>
      <c r="BB56" s="91" t="s">
        <v>482</v>
      </c>
      <c r="BC56" s="91" t="s">
        <v>483</v>
      </c>
      <c r="BD56" s="92" t="s">
        <v>1319</v>
      </c>
      <c r="BE56" s="92" t="s">
        <v>1318</v>
      </c>
      <c r="BF56" s="92" t="s">
        <v>481</v>
      </c>
      <c r="BG56" s="92" t="s">
        <v>1405</v>
      </c>
      <c r="BH56" s="92" t="s">
        <v>1406</v>
      </c>
      <c r="BI56" s="92" t="s">
        <v>482</v>
      </c>
      <c r="BJ56" s="92" t="s">
        <v>483</v>
      </c>
      <c r="BK56" s="93" t="s">
        <v>1307</v>
      </c>
      <c r="BL56" s="93" t="s">
        <v>1308</v>
      </c>
      <c r="BM56" s="93" t="s">
        <v>481</v>
      </c>
      <c r="BN56" s="93" t="s">
        <v>1405</v>
      </c>
      <c r="BO56" s="93" t="s">
        <v>1406</v>
      </c>
      <c r="BP56" s="93" t="s">
        <v>482</v>
      </c>
      <c r="BQ56" s="93" t="s">
        <v>483</v>
      </c>
    </row>
    <row r="57" spans="1:69" ht="25.5" customHeight="1" thickBot="1">
      <c r="A57" s="1043">
        <v>6</v>
      </c>
      <c r="B57" s="1014" t="s">
        <v>1306</v>
      </c>
      <c r="C57" s="1034" t="s">
        <v>629</v>
      </c>
      <c r="D57" s="498" t="s">
        <v>857</v>
      </c>
      <c r="E57" s="115" t="s">
        <v>627</v>
      </c>
      <c r="F57" s="216">
        <v>4</v>
      </c>
      <c r="G57" s="115" t="s">
        <v>628</v>
      </c>
      <c r="H57" s="115" t="s">
        <v>1644</v>
      </c>
      <c r="I57" s="115"/>
      <c r="J57" s="115" t="s">
        <v>565</v>
      </c>
      <c r="K57" s="210" t="s">
        <v>687</v>
      </c>
      <c r="L57" s="210">
        <v>42004</v>
      </c>
      <c r="M57" s="115"/>
      <c r="N57" s="115"/>
      <c r="O57" s="115">
        <v>1</v>
      </c>
      <c r="P57" s="115"/>
      <c r="Q57" s="115"/>
      <c r="R57" s="115">
        <v>1</v>
      </c>
      <c r="S57" s="115"/>
      <c r="T57" s="115"/>
      <c r="U57" s="115">
        <v>1</v>
      </c>
      <c r="V57" s="115"/>
      <c r="W57" s="115"/>
      <c r="X57" s="118">
        <v>1</v>
      </c>
      <c r="Y57" s="118">
        <f>SUM(M57:X57)</f>
        <v>4</v>
      </c>
      <c r="Z57" s="219"/>
      <c r="AA57" s="100"/>
      <c r="AB57" s="328"/>
      <c r="AC57" s="328"/>
      <c r="AD57" s="360"/>
      <c r="AE57" s="418"/>
      <c r="AF57" s="418"/>
      <c r="AG57" s="418"/>
      <c r="AH57" s="418"/>
      <c r="AI57" s="881">
        <v>1</v>
      </c>
      <c r="AJ57" s="881">
        <v>1</v>
      </c>
      <c r="AK57" s="882">
        <v>1</v>
      </c>
      <c r="AL57" s="881"/>
      <c r="AM57" s="881"/>
      <c r="AN57" s="881" t="s">
        <v>2073</v>
      </c>
      <c r="AO57" s="881"/>
      <c r="AP57" s="230"/>
      <c r="AQ57" s="230"/>
      <c r="AR57" s="230"/>
      <c r="AS57" s="230"/>
      <c r="AT57" s="230"/>
      <c r="AU57" s="230"/>
      <c r="AV57" s="230"/>
      <c r="AW57" s="231"/>
      <c r="AX57" s="231"/>
      <c r="AY57" s="231"/>
      <c r="AZ57" s="231"/>
      <c r="BA57" s="231"/>
      <c r="BB57" s="231"/>
      <c r="BC57" s="231"/>
      <c r="BD57" s="232"/>
      <c r="BE57" s="232"/>
      <c r="BF57" s="232"/>
      <c r="BG57" s="232"/>
      <c r="BH57" s="232"/>
      <c r="BI57" s="232"/>
      <c r="BJ57" s="232"/>
      <c r="BK57" s="233"/>
      <c r="BL57" s="233"/>
      <c r="BM57" s="233"/>
      <c r="BN57" s="233"/>
      <c r="BO57" s="233"/>
      <c r="BP57" s="233"/>
      <c r="BQ57" s="233"/>
    </row>
    <row r="58" spans="1:69" s="38" customFormat="1" ht="45.75" thickBot="1">
      <c r="A58" s="1043"/>
      <c r="B58" s="1014"/>
      <c r="C58" s="1034"/>
      <c r="D58" s="498" t="s">
        <v>1645</v>
      </c>
      <c r="E58" s="115" t="s">
        <v>1646</v>
      </c>
      <c r="F58" s="216">
        <v>5</v>
      </c>
      <c r="G58" s="115" t="s">
        <v>1647</v>
      </c>
      <c r="H58" s="115" t="s">
        <v>630</v>
      </c>
      <c r="I58" s="115"/>
      <c r="J58" s="115" t="s">
        <v>711</v>
      </c>
      <c r="K58" s="213">
        <v>41640</v>
      </c>
      <c r="L58" s="213">
        <v>41942</v>
      </c>
      <c r="M58" s="115"/>
      <c r="N58" s="115"/>
      <c r="O58" s="115"/>
      <c r="P58" s="115">
        <v>1</v>
      </c>
      <c r="Q58" s="115"/>
      <c r="R58" s="115">
        <v>1</v>
      </c>
      <c r="S58" s="115">
        <v>1</v>
      </c>
      <c r="T58" s="115"/>
      <c r="U58" s="115">
        <v>1</v>
      </c>
      <c r="V58" s="115">
        <v>1</v>
      </c>
      <c r="W58" s="118"/>
      <c r="X58" s="118"/>
      <c r="Y58" s="118">
        <f aca="true" t="shared" si="1" ref="Y58:Y85">SUM(M58:X58)</f>
        <v>5</v>
      </c>
      <c r="Z58" s="219">
        <v>620000000</v>
      </c>
      <c r="AA58" s="118"/>
      <c r="AB58" s="328"/>
      <c r="AC58" s="328"/>
      <c r="AD58" s="360"/>
      <c r="AE58" s="309"/>
      <c r="AF58" s="309"/>
      <c r="AG58" s="309"/>
      <c r="AH58" s="309"/>
      <c r="AI58" s="881">
        <v>1</v>
      </c>
      <c r="AJ58" s="881">
        <v>1</v>
      </c>
      <c r="AK58" s="882">
        <v>1</v>
      </c>
      <c r="AL58" s="881"/>
      <c r="AM58" s="881"/>
      <c r="AN58" s="881" t="s">
        <v>2074</v>
      </c>
      <c r="AO58" s="881"/>
      <c r="AP58" s="145"/>
      <c r="AQ58" s="145"/>
      <c r="AR58" s="145"/>
      <c r="AS58" s="145"/>
      <c r="AT58" s="145"/>
      <c r="AU58" s="145"/>
      <c r="AV58" s="145"/>
      <c r="AW58" s="220"/>
      <c r="AX58" s="220"/>
      <c r="AY58" s="220"/>
      <c r="AZ58" s="220"/>
      <c r="BA58" s="220"/>
      <c r="BB58" s="220"/>
      <c r="BC58" s="220"/>
      <c r="BD58" s="221"/>
      <c r="BE58" s="221"/>
      <c r="BF58" s="221"/>
      <c r="BG58" s="221"/>
      <c r="BH58" s="221"/>
      <c r="BI58" s="221"/>
      <c r="BJ58" s="221"/>
      <c r="BK58" s="222"/>
      <c r="BL58" s="222"/>
      <c r="BM58" s="222"/>
      <c r="BN58" s="222"/>
      <c r="BO58" s="222"/>
      <c r="BP58" s="222"/>
      <c r="BQ58" s="222"/>
    </row>
    <row r="59" spans="1:69" s="38" customFormat="1" ht="27.75" thickBot="1">
      <c r="A59" s="1043"/>
      <c r="B59" s="1014"/>
      <c r="C59" s="1034"/>
      <c r="D59" s="498" t="s">
        <v>1648</v>
      </c>
      <c r="E59" s="115" t="s">
        <v>1649</v>
      </c>
      <c r="F59" s="216">
        <v>1</v>
      </c>
      <c r="G59" s="115" t="s">
        <v>858</v>
      </c>
      <c r="H59" s="115" t="s">
        <v>630</v>
      </c>
      <c r="I59" s="115"/>
      <c r="J59" s="115" t="s">
        <v>711</v>
      </c>
      <c r="K59" s="213">
        <v>41640</v>
      </c>
      <c r="L59" s="213">
        <v>41640</v>
      </c>
      <c r="M59" s="115">
        <v>1</v>
      </c>
      <c r="N59" s="115"/>
      <c r="O59" s="115"/>
      <c r="P59" s="115"/>
      <c r="Q59" s="115"/>
      <c r="R59" s="115"/>
      <c r="S59" s="115"/>
      <c r="T59" s="115"/>
      <c r="U59" s="115"/>
      <c r="V59" s="115"/>
      <c r="W59" s="118"/>
      <c r="X59" s="118"/>
      <c r="Y59" s="118">
        <f t="shared" si="1"/>
        <v>1</v>
      </c>
      <c r="Z59" s="219"/>
      <c r="AA59" s="118"/>
      <c r="AB59" s="328">
        <f>+M59+N59</f>
        <v>1</v>
      </c>
      <c r="AC59" s="328">
        <v>1</v>
      </c>
      <c r="AD59" s="360">
        <f>+AC59/AB59</f>
        <v>1</v>
      </c>
      <c r="AE59" s="309"/>
      <c r="AF59" s="309"/>
      <c r="AG59" s="309" t="s">
        <v>1529</v>
      </c>
      <c r="AH59" s="309"/>
      <c r="AI59" s="881"/>
      <c r="AJ59" s="881"/>
      <c r="AK59" s="882"/>
      <c r="AL59" s="881"/>
      <c r="AM59" s="881"/>
      <c r="AN59" s="881"/>
      <c r="AO59" s="881"/>
      <c r="AP59" s="145"/>
      <c r="AQ59" s="145"/>
      <c r="AR59" s="145"/>
      <c r="AS59" s="145"/>
      <c r="AT59" s="145"/>
      <c r="AU59" s="145"/>
      <c r="AV59" s="145"/>
      <c r="AW59" s="220"/>
      <c r="AX59" s="220"/>
      <c r="AY59" s="220"/>
      <c r="AZ59" s="220"/>
      <c r="BA59" s="220"/>
      <c r="BB59" s="220"/>
      <c r="BC59" s="220"/>
      <c r="BD59" s="221"/>
      <c r="BE59" s="221"/>
      <c r="BF59" s="221"/>
      <c r="BG59" s="221"/>
      <c r="BH59" s="221"/>
      <c r="BI59" s="221"/>
      <c r="BJ59" s="221"/>
      <c r="BK59" s="222"/>
      <c r="BL59" s="222"/>
      <c r="BM59" s="222"/>
      <c r="BN59" s="222"/>
      <c r="BO59" s="222"/>
      <c r="BP59" s="222"/>
      <c r="BQ59" s="222"/>
    </row>
    <row r="60" spans="1:69" s="38" customFormat="1" ht="57" thickBot="1">
      <c r="A60" s="1043"/>
      <c r="B60" s="1014"/>
      <c r="C60" s="1034"/>
      <c r="D60" s="115" t="s">
        <v>1650</v>
      </c>
      <c r="E60" s="115" t="s">
        <v>1651</v>
      </c>
      <c r="F60" s="216">
        <v>1</v>
      </c>
      <c r="G60" s="115" t="s">
        <v>1652</v>
      </c>
      <c r="H60" s="115" t="s">
        <v>630</v>
      </c>
      <c r="I60" s="115"/>
      <c r="J60" s="115" t="s">
        <v>711</v>
      </c>
      <c r="K60" s="213">
        <v>41640</v>
      </c>
      <c r="L60" s="213">
        <v>41730</v>
      </c>
      <c r="M60" s="115"/>
      <c r="N60" s="115"/>
      <c r="O60" s="115"/>
      <c r="P60" s="115">
        <v>1</v>
      </c>
      <c r="Q60" s="115"/>
      <c r="R60" s="115"/>
      <c r="S60" s="115"/>
      <c r="T60" s="115"/>
      <c r="U60" s="115"/>
      <c r="V60" s="115"/>
      <c r="W60" s="118"/>
      <c r="X60" s="118"/>
      <c r="Y60" s="118">
        <f t="shared" si="1"/>
        <v>1</v>
      </c>
      <c r="Z60" s="219"/>
      <c r="AA60" s="118"/>
      <c r="AB60" s="328"/>
      <c r="AC60" s="328"/>
      <c r="AD60" s="360"/>
      <c r="AE60" s="309"/>
      <c r="AF60" s="309"/>
      <c r="AG60" s="309"/>
      <c r="AH60" s="309"/>
      <c r="AI60" s="881">
        <v>1</v>
      </c>
      <c r="AJ60" s="881">
        <v>1</v>
      </c>
      <c r="AK60" s="882">
        <v>1</v>
      </c>
      <c r="AL60" s="881"/>
      <c r="AM60" s="881"/>
      <c r="AN60" s="881" t="s">
        <v>2075</v>
      </c>
      <c r="AO60" s="881"/>
      <c r="AP60" s="145"/>
      <c r="AQ60" s="145"/>
      <c r="AR60" s="145"/>
      <c r="AS60" s="145"/>
      <c r="AT60" s="145"/>
      <c r="AU60" s="145"/>
      <c r="AV60" s="145"/>
      <c r="AW60" s="220"/>
      <c r="AX60" s="220"/>
      <c r="AY60" s="220"/>
      <c r="AZ60" s="220"/>
      <c r="BA60" s="220"/>
      <c r="BB60" s="220"/>
      <c r="BC60" s="220"/>
      <c r="BD60" s="221"/>
      <c r="BE60" s="221"/>
      <c r="BF60" s="221"/>
      <c r="BG60" s="221"/>
      <c r="BH60" s="221"/>
      <c r="BI60" s="221"/>
      <c r="BJ60" s="221"/>
      <c r="BK60" s="222"/>
      <c r="BL60" s="222"/>
      <c r="BM60" s="222"/>
      <c r="BN60" s="222"/>
      <c r="BO60" s="222"/>
      <c r="BP60" s="222"/>
      <c r="BQ60" s="222"/>
    </row>
    <row r="61" spans="1:69" s="38" customFormat="1" ht="18.75" thickBot="1">
      <c r="A61" s="1043"/>
      <c r="B61" s="1014"/>
      <c r="C61" s="1034"/>
      <c r="D61" s="115" t="s">
        <v>1653</v>
      </c>
      <c r="E61" s="115" t="s">
        <v>1654</v>
      </c>
      <c r="F61" s="216">
        <v>1</v>
      </c>
      <c r="G61" s="115" t="s">
        <v>1654</v>
      </c>
      <c r="H61" s="115" t="s">
        <v>630</v>
      </c>
      <c r="I61" s="115"/>
      <c r="J61" s="115" t="s">
        <v>711</v>
      </c>
      <c r="K61" s="213">
        <v>41640</v>
      </c>
      <c r="L61" s="213">
        <v>41791</v>
      </c>
      <c r="M61" s="115"/>
      <c r="N61" s="115"/>
      <c r="O61" s="115"/>
      <c r="P61" s="115"/>
      <c r="Q61" s="115"/>
      <c r="R61" s="115"/>
      <c r="S61" s="115">
        <v>1</v>
      </c>
      <c r="T61" s="115"/>
      <c r="U61" s="115"/>
      <c r="V61" s="115"/>
      <c r="W61" s="118"/>
      <c r="X61" s="118"/>
      <c r="Y61" s="118">
        <f t="shared" si="1"/>
        <v>1</v>
      </c>
      <c r="Z61" s="219"/>
      <c r="AA61" s="118"/>
      <c r="AB61" s="328"/>
      <c r="AC61" s="328"/>
      <c r="AD61" s="360"/>
      <c r="AE61" s="309"/>
      <c r="AF61" s="309"/>
      <c r="AG61" s="309"/>
      <c r="AH61" s="309"/>
      <c r="AI61" s="120"/>
      <c r="AJ61" s="120"/>
      <c r="AK61" s="120"/>
      <c r="AL61" s="120"/>
      <c r="AM61" s="120"/>
      <c r="AN61" s="120"/>
      <c r="AO61" s="120"/>
      <c r="AP61" s="145"/>
      <c r="AQ61" s="145"/>
      <c r="AR61" s="145"/>
      <c r="AS61" s="145"/>
      <c r="AT61" s="145"/>
      <c r="AU61" s="145"/>
      <c r="AV61" s="145"/>
      <c r="AW61" s="220"/>
      <c r="AX61" s="220"/>
      <c r="AY61" s="220"/>
      <c r="AZ61" s="220"/>
      <c r="BA61" s="220"/>
      <c r="BB61" s="220"/>
      <c r="BC61" s="220"/>
      <c r="BD61" s="221"/>
      <c r="BE61" s="221"/>
      <c r="BF61" s="221"/>
      <c r="BG61" s="221"/>
      <c r="BH61" s="221"/>
      <c r="BI61" s="221"/>
      <c r="BJ61" s="221"/>
      <c r="BK61" s="222"/>
      <c r="BL61" s="222"/>
      <c r="BM61" s="222"/>
      <c r="BN61" s="222"/>
      <c r="BO61" s="222"/>
      <c r="BP61" s="222"/>
      <c r="BQ61" s="222"/>
    </row>
    <row r="62" spans="1:69" s="38" customFormat="1" ht="18.75" thickBot="1">
      <c r="A62" s="1043"/>
      <c r="B62" s="1014"/>
      <c r="C62" s="1034"/>
      <c r="D62" s="115" t="s">
        <v>1655</v>
      </c>
      <c r="E62" s="115" t="s">
        <v>1656</v>
      </c>
      <c r="F62" s="216">
        <v>1</v>
      </c>
      <c r="G62" s="115" t="s">
        <v>1657</v>
      </c>
      <c r="H62" s="115" t="s">
        <v>630</v>
      </c>
      <c r="I62" s="115"/>
      <c r="J62" s="115" t="s">
        <v>711</v>
      </c>
      <c r="K62" s="213">
        <v>41640</v>
      </c>
      <c r="L62" s="213">
        <v>41821</v>
      </c>
      <c r="M62" s="115"/>
      <c r="N62" s="115"/>
      <c r="O62" s="115"/>
      <c r="P62" s="115"/>
      <c r="Q62" s="115"/>
      <c r="R62" s="115"/>
      <c r="S62" s="115"/>
      <c r="T62" s="115">
        <v>1</v>
      </c>
      <c r="U62" s="115"/>
      <c r="V62" s="115"/>
      <c r="W62" s="118"/>
      <c r="X62" s="118"/>
      <c r="Y62" s="118">
        <f t="shared" si="1"/>
        <v>1</v>
      </c>
      <c r="Z62" s="219"/>
      <c r="AA62" s="118"/>
      <c r="AB62" s="328"/>
      <c r="AC62" s="328"/>
      <c r="AD62" s="360"/>
      <c r="AE62" s="309"/>
      <c r="AF62" s="309"/>
      <c r="AG62" s="309"/>
      <c r="AH62" s="309"/>
      <c r="AI62" s="120"/>
      <c r="AJ62" s="120"/>
      <c r="AK62" s="120"/>
      <c r="AL62" s="120"/>
      <c r="AM62" s="120"/>
      <c r="AN62" s="120"/>
      <c r="AO62" s="120"/>
      <c r="AP62" s="145"/>
      <c r="AQ62" s="145"/>
      <c r="AR62" s="145"/>
      <c r="AS62" s="145"/>
      <c r="AT62" s="145"/>
      <c r="AU62" s="145"/>
      <c r="AV62" s="145"/>
      <c r="AW62" s="220"/>
      <c r="AX62" s="220"/>
      <c r="AY62" s="220"/>
      <c r="AZ62" s="220"/>
      <c r="BA62" s="220"/>
      <c r="BB62" s="220"/>
      <c r="BC62" s="220"/>
      <c r="BD62" s="221"/>
      <c r="BE62" s="221"/>
      <c r="BF62" s="221"/>
      <c r="BG62" s="221"/>
      <c r="BH62" s="221"/>
      <c r="BI62" s="221"/>
      <c r="BJ62" s="221"/>
      <c r="BK62" s="222"/>
      <c r="BL62" s="222"/>
      <c r="BM62" s="222"/>
      <c r="BN62" s="222"/>
      <c r="BO62" s="222"/>
      <c r="BP62" s="222"/>
      <c r="BQ62" s="222"/>
    </row>
    <row r="63" spans="1:69" ht="18.75" thickBot="1">
      <c r="A63" s="1043"/>
      <c r="B63" s="1014"/>
      <c r="C63" s="1034"/>
      <c r="D63" s="115" t="s">
        <v>685</v>
      </c>
      <c r="E63" s="115" t="s">
        <v>385</v>
      </c>
      <c r="F63" s="216"/>
      <c r="G63" s="115" t="s">
        <v>686</v>
      </c>
      <c r="H63" s="115" t="s">
        <v>631</v>
      </c>
      <c r="I63" s="115"/>
      <c r="J63" s="115" t="s">
        <v>1658</v>
      </c>
      <c r="K63" s="213">
        <v>41640</v>
      </c>
      <c r="L63" s="213">
        <v>42003</v>
      </c>
      <c r="M63" s="115"/>
      <c r="N63" s="115"/>
      <c r="O63" s="115"/>
      <c r="P63" s="115"/>
      <c r="Q63" s="115"/>
      <c r="R63" s="115"/>
      <c r="S63" s="115"/>
      <c r="T63" s="115"/>
      <c r="U63" s="115"/>
      <c r="V63" s="115"/>
      <c r="W63" s="115"/>
      <c r="X63" s="115"/>
      <c r="Y63" s="118">
        <f t="shared" si="1"/>
        <v>0</v>
      </c>
      <c r="Z63" s="219"/>
      <c r="AA63" s="100"/>
      <c r="AB63" s="328"/>
      <c r="AC63" s="328"/>
      <c r="AD63" s="360"/>
      <c r="AE63" s="418"/>
      <c r="AF63" s="418"/>
      <c r="AG63" s="418"/>
      <c r="AH63" s="418"/>
      <c r="AI63" s="229"/>
      <c r="AJ63" s="229"/>
      <c r="AK63" s="229"/>
      <c r="AL63" s="229"/>
      <c r="AM63" s="229"/>
      <c r="AN63" s="229"/>
      <c r="AO63" s="229"/>
      <c r="AP63" s="230"/>
      <c r="AQ63" s="230"/>
      <c r="AR63" s="230"/>
      <c r="AS63" s="230"/>
      <c r="AT63" s="230"/>
      <c r="AU63" s="230"/>
      <c r="AV63" s="230"/>
      <c r="AW63" s="231"/>
      <c r="AX63" s="231"/>
      <c r="AY63" s="231"/>
      <c r="AZ63" s="231"/>
      <c r="BA63" s="231"/>
      <c r="BB63" s="231"/>
      <c r="BC63" s="231"/>
      <c r="BD63" s="232"/>
      <c r="BE63" s="232"/>
      <c r="BF63" s="232"/>
      <c r="BG63" s="232"/>
      <c r="BH63" s="232"/>
      <c r="BI63" s="232"/>
      <c r="BJ63" s="232"/>
      <c r="BK63" s="233"/>
      <c r="BL63" s="233"/>
      <c r="BM63" s="233"/>
      <c r="BN63" s="233"/>
      <c r="BO63" s="233"/>
      <c r="BP63" s="233"/>
      <c r="BQ63" s="233"/>
    </row>
    <row r="64" spans="1:69" ht="72" customHeight="1" thickBot="1">
      <c r="A64" s="1043"/>
      <c r="B64" s="1014"/>
      <c r="C64" s="1034"/>
      <c r="D64" s="115" t="s">
        <v>1659</v>
      </c>
      <c r="E64" s="115" t="s">
        <v>385</v>
      </c>
      <c r="F64" s="216"/>
      <c r="G64" s="115" t="s">
        <v>1387</v>
      </c>
      <c r="H64" s="115" t="s">
        <v>631</v>
      </c>
      <c r="I64" s="115"/>
      <c r="J64" s="115" t="s">
        <v>1658</v>
      </c>
      <c r="K64" s="213">
        <v>41913</v>
      </c>
      <c r="L64" s="213">
        <v>42003</v>
      </c>
      <c r="M64" s="115"/>
      <c r="N64" s="115"/>
      <c r="O64" s="115"/>
      <c r="P64" s="115"/>
      <c r="Q64" s="115"/>
      <c r="R64" s="115"/>
      <c r="S64" s="115"/>
      <c r="T64" s="115"/>
      <c r="U64" s="115"/>
      <c r="V64" s="115"/>
      <c r="W64" s="115"/>
      <c r="X64" s="115"/>
      <c r="Y64" s="118">
        <f t="shared" si="1"/>
        <v>0</v>
      </c>
      <c r="Z64" s="219"/>
      <c r="AA64" s="100"/>
      <c r="AB64" s="328"/>
      <c r="AC64" s="328"/>
      <c r="AD64" s="360"/>
      <c r="AE64" s="418"/>
      <c r="AF64" s="418"/>
      <c r="AG64" s="418"/>
      <c r="AH64" s="418"/>
      <c r="AI64" s="229"/>
      <c r="AJ64" s="229"/>
      <c r="AK64" s="229"/>
      <c r="AL64" s="229"/>
      <c r="AM64" s="229"/>
      <c r="AN64" s="229"/>
      <c r="AO64" s="229"/>
      <c r="AP64" s="230"/>
      <c r="AQ64" s="230"/>
      <c r="AR64" s="230"/>
      <c r="AS64" s="230"/>
      <c r="AT64" s="230"/>
      <c r="AU64" s="230"/>
      <c r="AV64" s="230"/>
      <c r="AW64" s="231"/>
      <c r="AX64" s="231"/>
      <c r="AY64" s="231"/>
      <c r="AZ64" s="231"/>
      <c r="BA64" s="231"/>
      <c r="BB64" s="231"/>
      <c r="BC64" s="231"/>
      <c r="BD64" s="232"/>
      <c r="BE64" s="232"/>
      <c r="BF64" s="232"/>
      <c r="BG64" s="232"/>
      <c r="BH64" s="232"/>
      <c r="BI64" s="232"/>
      <c r="BJ64" s="232"/>
      <c r="BK64" s="233"/>
      <c r="BL64" s="233"/>
      <c r="BM64" s="233"/>
      <c r="BN64" s="233"/>
      <c r="BO64" s="233"/>
      <c r="BP64" s="233"/>
      <c r="BQ64" s="233"/>
    </row>
    <row r="65" spans="1:69" s="38" customFormat="1" ht="9" customHeight="1" thickBot="1">
      <c r="A65" s="1027" t="s">
        <v>478</v>
      </c>
      <c r="B65" s="1028"/>
      <c r="C65" s="1028"/>
      <c r="D65" s="1028"/>
      <c r="E65" s="1029"/>
      <c r="F65" s="141"/>
      <c r="G65" s="141"/>
      <c r="H65" s="141"/>
      <c r="I65" s="141" t="e">
        <f>SUM(#REF!)</f>
        <v>#REF!</v>
      </c>
      <c r="J65" s="141"/>
      <c r="K65" s="141"/>
      <c r="L65" s="141"/>
      <c r="M65" s="141"/>
      <c r="N65" s="141"/>
      <c r="O65" s="141"/>
      <c r="P65" s="141"/>
      <c r="Q65" s="141"/>
      <c r="R65" s="141"/>
      <c r="S65" s="141"/>
      <c r="T65" s="141"/>
      <c r="U65" s="141"/>
      <c r="V65" s="141"/>
      <c r="W65" s="149"/>
      <c r="X65" s="149"/>
      <c r="Y65" s="149"/>
      <c r="Z65" s="162"/>
      <c r="AA65" s="141"/>
      <c r="AB65" s="322"/>
      <c r="AC65" s="323"/>
      <c r="AD65" s="322"/>
      <c r="AE65" s="322"/>
      <c r="AF65" s="322"/>
      <c r="AG65" s="323"/>
      <c r="AH65" s="322"/>
      <c r="AI65" s="141"/>
      <c r="AJ65" s="162"/>
      <c r="AK65" s="141"/>
      <c r="AL65" s="279"/>
      <c r="AM65" s="279"/>
      <c r="AN65" s="162"/>
      <c r="AO65" s="141"/>
      <c r="AP65" s="162"/>
      <c r="AQ65" s="141"/>
      <c r="AR65" s="162"/>
      <c r="AS65" s="162"/>
      <c r="AT65" s="162"/>
      <c r="AU65" s="141"/>
      <c r="AV65" s="162"/>
      <c r="AW65" s="141"/>
      <c r="AX65" s="162"/>
      <c r="AY65" s="141"/>
      <c r="AZ65" s="279"/>
      <c r="BA65" s="279"/>
      <c r="BB65" s="162"/>
      <c r="BC65" s="141"/>
      <c r="BD65" s="162"/>
      <c r="BE65" s="141"/>
      <c r="BF65" s="162"/>
      <c r="BG65" s="162"/>
      <c r="BH65" s="162"/>
      <c r="BI65" s="141"/>
      <c r="BJ65" s="162"/>
      <c r="BK65" s="141"/>
      <c r="BL65" s="162"/>
      <c r="BM65" s="141"/>
      <c r="BN65" s="279"/>
      <c r="BO65" s="279"/>
      <c r="BP65" s="162"/>
      <c r="BQ65" s="141"/>
    </row>
    <row r="66" spans="1:69" s="38" customFormat="1" ht="21.75" customHeight="1" thickBot="1">
      <c r="A66" s="1043">
        <v>7</v>
      </c>
      <c r="B66" s="1014" t="s">
        <v>633</v>
      </c>
      <c r="C66" s="139" t="s">
        <v>634</v>
      </c>
      <c r="D66" s="115" t="s">
        <v>635</v>
      </c>
      <c r="E66" s="115" t="s">
        <v>636</v>
      </c>
      <c r="F66" s="216">
        <v>1</v>
      </c>
      <c r="G66" s="115" t="s">
        <v>637</v>
      </c>
      <c r="H66" s="115" t="s">
        <v>1403</v>
      </c>
      <c r="I66" s="115"/>
      <c r="J66" s="115" t="s">
        <v>391</v>
      </c>
      <c r="K66" s="213">
        <v>41821</v>
      </c>
      <c r="L66" s="213">
        <v>41973</v>
      </c>
      <c r="M66" s="115"/>
      <c r="N66" s="115"/>
      <c r="O66" s="115"/>
      <c r="P66" s="115"/>
      <c r="Q66" s="115"/>
      <c r="R66" s="115"/>
      <c r="S66" s="115"/>
      <c r="T66" s="115"/>
      <c r="U66" s="115"/>
      <c r="V66" s="115"/>
      <c r="W66" s="118">
        <v>1</v>
      </c>
      <c r="X66" s="118"/>
      <c r="Y66" s="118">
        <f t="shared" si="1"/>
        <v>1</v>
      </c>
      <c r="Z66" s="219"/>
      <c r="AA66" s="139"/>
      <c r="AB66" s="328"/>
      <c r="AC66" s="328"/>
      <c r="AD66" s="360"/>
      <c r="AE66" s="309"/>
      <c r="AF66" s="309"/>
      <c r="AG66" s="309"/>
      <c r="AH66" s="309"/>
      <c r="AI66" s="120"/>
      <c r="AJ66" s="120"/>
      <c r="AK66" s="120"/>
      <c r="AL66" s="120"/>
      <c r="AM66" s="120"/>
      <c r="AN66" s="120"/>
      <c r="AO66" s="120"/>
      <c r="AP66" s="145"/>
      <c r="AQ66" s="145"/>
      <c r="AR66" s="145"/>
      <c r="AS66" s="145"/>
      <c r="AT66" s="145"/>
      <c r="AU66" s="145"/>
      <c r="AV66" s="145"/>
      <c r="AW66" s="220"/>
      <c r="AX66" s="220"/>
      <c r="AY66" s="220"/>
      <c r="AZ66" s="220"/>
      <c r="BA66" s="220"/>
      <c r="BB66" s="220"/>
      <c r="BC66" s="220"/>
      <c r="BD66" s="221"/>
      <c r="BE66" s="221"/>
      <c r="BF66" s="221"/>
      <c r="BG66" s="221"/>
      <c r="BH66" s="221"/>
      <c r="BI66" s="221"/>
      <c r="BJ66" s="221"/>
      <c r="BK66" s="222"/>
      <c r="BL66" s="222"/>
      <c r="BM66" s="222"/>
      <c r="BN66" s="222"/>
      <c r="BO66" s="222"/>
      <c r="BP66" s="222"/>
      <c r="BQ66" s="222"/>
    </row>
    <row r="67" spans="1:256" s="6" customFormat="1" ht="27.75" thickBot="1">
      <c r="A67" s="1043"/>
      <c r="B67" s="1014"/>
      <c r="C67" s="1034" t="s">
        <v>639</v>
      </c>
      <c r="D67" s="115" t="s">
        <v>1660</v>
      </c>
      <c r="E67" s="115" t="s">
        <v>640</v>
      </c>
      <c r="F67" s="216" t="s">
        <v>385</v>
      </c>
      <c r="G67" s="115" t="s">
        <v>842</v>
      </c>
      <c r="H67" s="115" t="s">
        <v>1403</v>
      </c>
      <c r="I67" s="115"/>
      <c r="J67" s="115" t="s">
        <v>614</v>
      </c>
      <c r="K67" s="213">
        <v>41640</v>
      </c>
      <c r="L67" s="210">
        <v>41973</v>
      </c>
      <c r="M67" s="115"/>
      <c r="N67" s="115"/>
      <c r="O67" s="115"/>
      <c r="P67" s="115"/>
      <c r="Q67" s="115"/>
      <c r="R67" s="115"/>
      <c r="S67" s="115"/>
      <c r="T67" s="115"/>
      <c r="U67" s="115"/>
      <c r="V67" s="115"/>
      <c r="W67" s="118"/>
      <c r="X67" s="118"/>
      <c r="Y67" s="118">
        <f t="shared" si="1"/>
        <v>0</v>
      </c>
      <c r="Z67" s="118"/>
      <c r="AA67" s="118"/>
      <c r="AB67" s="328"/>
      <c r="AC67" s="328"/>
      <c r="AD67" s="360"/>
      <c r="AE67" s="418"/>
      <c r="AF67" s="418"/>
      <c r="AG67" s="418"/>
      <c r="AH67" s="418"/>
      <c r="AI67" s="229"/>
      <c r="AJ67" s="229"/>
      <c r="AK67" s="229"/>
      <c r="AL67" s="229"/>
      <c r="AM67" s="229"/>
      <c r="AN67" s="229"/>
      <c r="AO67" s="229"/>
      <c r="AP67" s="230"/>
      <c r="AQ67" s="230"/>
      <c r="AR67" s="230"/>
      <c r="AS67" s="230"/>
      <c r="AT67" s="230"/>
      <c r="AU67" s="230"/>
      <c r="AV67" s="230"/>
      <c r="AW67" s="231"/>
      <c r="AX67" s="231"/>
      <c r="AY67" s="231"/>
      <c r="AZ67" s="231"/>
      <c r="BA67" s="231"/>
      <c r="BB67" s="231"/>
      <c r="BC67" s="231"/>
      <c r="BD67" s="232"/>
      <c r="BE67" s="232"/>
      <c r="BF67" s="232"/>
      <c r="BG67" s="232"/>
      <c r="BH67" s="232"/>
      <c r="BI67" s="232"/>
      <c r="BJ67" s="232"/>
      <c r="BK67" s="233"/>
      <c r="BL67" s="233"/>
      <c r="BM67" s="233"/>
      <c r="BN67" s="233"/>
      <c r="BO67" s="233"/>
      <c r="BP67" s="233"/>
      <c r="BQ67" s="233"/>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row>
    <row r="68" spans="1:256" s="6" customFormat="1" ht="21" customHeight="1" thickBot="1">
      <c r="A68" s="1043"/>
      <c r="B68" s="1014"/>
      <c r="C68" s="1034"/>
      <c r="D68" s="115" t="s">
        <v>841</v>
      </c>
      <c r="E68" s="115" t="s">
        <v>641</v>
      </c>
      <c r="F68" s="234">
        <v>1</v>
      </c>
      <c r="G68" s="115" t="s">
        <v>642</v>
      </c>
      <c r="H68" s="115" t="s">
        <v>1404</v>
      </c>
      <c r="I68" s="115"/>
      <c r="J68" s="115" t="s">
        <v>643</v>
      </c>
      <c r="K68" s="213">
        <v>41730</v>
      </c>
      <c r="L68" s="210">
        <v>41973</v>
      </c>
      <c r="M68" s="115"/>
      <c r="N68" s="115"/>
      <c r="O68" s="115"/>
      <c r="P68" s="115"/>
      <c r="Q68" s="146"/>
      <c r="R68" s="146">
        <v>1</v>
      </c>
      <c r="S68" s="115"/>
      <c r="T68" s="146"/>
      <c r="U68" s="146"/>
      <c r="V68" s="146"/>
      <c r="W68" s="118"/>
      <c r="X68" s="147"/>
      <c r="Y68" s="118">
        <f t="shared" si="1"/>
        <v>1</v>
      </c>
      <c r="Z68" s="219"/>
      <c r="AA68" s="139"/>
      <c r="AB68" s="328"/>
      <c r="AC68" s="328"/>
      <c r="AD68" s="360"/>
      <c r="AE68" s="418"/>
      <c r="AF68" s="418"/>
      <c r="AG68" s="418"/>
      <c r="AH68" s="418"/>
      <c r="AI68" s="229"/>
      <c r="AJ68" s="229"/>
      <c r="AK68" s="229"/>
      <c r="AL68" s="229"/>
      <c r="AM68" s="229"/>
      <c r="AN68" s="229"/>
      <c r="AO68" s="229"/>
      <c r="AP68" s="230"/>
      <c r="AQ68" s="230"/>
      <c r="AR68" s="230"/>
      <c r="AS68" s="230"/>
      <c r="AT68" s="230"/>
      <c r="AU68" s="230"/>
      <c r="AV68" s="230"/>
      <c r="AW68" s="231"/>
      <c r="AX68" s="231"/>
      <c r="AY68" s="231"/>
      <c r="AZ68" s="231"/>
      <c r="BA68" s="231"/>
      <c r="BB68" s="231"/>
      <c r="BC68" s="231"/>
      <c r="BD68" s="232"/>
      <c r="BE68" s="232"/>
      <c r="BF68" s="232"/>
      <c r="BG68" s="232"/>
      <c r="BH68" s="232"/>
      <c r="BI68" s="232"/>
      <c r="BJ68" s="232"/>
      <c r="BK68" s="233"/>
      <c r="BL68" s="233"/>
      <c r="BM68" s="233"/>
      <c r="BN68" s="233"/>
      <c r="BO68" s="233"/>
      <c r="BP68" s="233"/>
      <c r="BQ68" s="233"/>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row>
    <row r="69" spans="1:69" ht="22.5" customHeight="1" thickBot="1">
      <c r="A69" s="1043"/>
      <c r="B69" s="1014"/>
      <c r="C69" s="1034"/>
      <c r="D69" s="115" t="s">
        <v>644</v>
      </c>
      <c r="E69" s="115" t="s">
        <v>645</v>
      </c>
      <c r="F69" s="216">
        <v>1</v>
      </c>
      <c r="G69" s="115" t="s">
        <v>646</v>
      </c>
      <c r="H69" s="115" t="s">
        <v>607</v>
      </c>
      <c r="I69" s="115"/>
      <c r="J69" s="115" t="s">
        <v>647</v>
      </c>
      <c r="K69" s="213">
        <v>41671</v>
      </c>
      <c r="L69" s="213">
        <v>41760</v>
      </c>
      <c r="M69" s="115"/>
      <c r="N69" s="115"/>
      <c r="O69" s="115"/>
      <c r="P69" s="115"/>
      <c r="Q69" s="115">
        <v>1</v>
      </c>
      <c r="R69" s="115"/>
      <c r="S69" s="115"/>
      <c r="T69" s="115"/>
      <c r="U69" s="115"/>
      <c r="V69" s="115"/>
      <c r="W69" s="118"/>
      <c r="X69" s="118"/>
      <c r="Y69" s="118">
        <f t="shared" si="1"/>
        <v>1</v>
      </c>
      <c r="Z69" s="219"/>
      <c r="AA69" s="139"/>
      <c r="AB69" s="328"/>
      <c r="AC69" s="328"/>
      <c r="AD69" s="360"/>
      <c r="AE69" s="418"/>
      <c r="AF69" s="418"/>
      <c r="AG69" s="418"/>
      <c r="AH69" s="418"/>
      <c r="AI69" s="229"/>
      <c r="AJ69" s="229"/>
      <c r="AK69" s="229"/>
      <c r="AL69" s="229"/>
      <c r="AM69" s="229"/>
      <c r="AN69" s="229"/>
      <c r="AO69" s="229"/>
      <c r="AP69" s="230"/>
      <c r="AQ69" s="230"/>
      <c r="AR69" s="230"/>
      <c r="AS69" s="230"/>
      <c r="AT69" s="230"/>
      <c r="AU69" s="230"/>
      <c r="AV69" s="230"/>
      <c r="AW69" s="231"/>
      <c r="AX69" s="231"/>
      <c r="AY69" s="231"/>
      <c r="AZ69" s="231"/>
      <c r="BA69" s="231"/>
      <c r="BB69" s="231"/>
      <c r="BC69" s="231"/>
      <c r="BD69" s="232"/>
      <c r="BE69" s="232"/>
      <c r="BF69" s="232"/>
      <c r="BG69" s="232"/>
      <c r="BH69" s="232"/>
      <c r="BI69" s="232"/>
      <c r="BJ69" s="232"/>
      <c r="BK69" s="233"/>
      <c r="BL69" s="233"/>
      <c r="BM69" s="233"/>
      <c r="BN69" s="233"/>
      <c r="BO69" s="233"/>
      <c r="BP69" s="233"/>
      <c r="BQ69" s="233"/>
    </row>
    <row r="70" spans="1:69" s="38" customFormat="1" ht="15.75" customHeight="1" thickBot="1">
      <c r="A70" s="1027" t="s">
        <v>478</v>
      </c>
      <c r="B70" s="1028"/>
      <c r="C70" s="1028"/>
      <c r="D70" s="1028"/>
      <c r="E70" s="1028"/>
      <c r="F70" s="1029"/>
      <c r="G70" s="1003"/>
      <c r="H70" s="1003"/>
      <c r="I70" s="160" t="e">
        <f>SUM(#REF!)</f>
        <v>#REF!</v>
      </c>
      <c r="J70" s="161"/>
      <c r="K70" s="141"/>
      <c r="L70" s="141"/>
      <c r="M70" s="141"/>
      <c r="N70" s="141"/>
      <c r="O70" s="141"/>
      <c r="P70" s="141"/>
      <c r="Q70" s="141"/>
      <c r="R70" s="141"/>
      <c r="S70" s="141"/>
      <c r="T70" s="141"/>
      <c r="U70" s="141"/>
      <c r="V70" s="141"/>
      <c r="W70" s="149"/>
      <c r="X70" s="149"/>
      <c r="Y70" s="149"/>
      <c r="Z70" s="162"/>
      <c r="AA70" s="141"/>
      <c r="AB70" s="322"/>
      <c r="AC70" s="323"/>
      <c r="AD70" s="322"/>
      <c r="AE70" s="322"/>
      <c r="AF70" s="322"/>
      <c r="AG70" s="323"/>
      <c r="AH70" s="322"/>
      <c r="AI70" s="141"/>
      <c r="AJ70" s="162"/>
      <c r="AK70" s="141"/>
      <c r="AL70" s="279"/>
      <c r="AM70" s="279"/>
      <c r="AN70" s="162"/>
      <c r="AO70" s="141"/>
      <c r="AP70" s="162"/>
      <c r="AQ70" s="141"/>
      <c r="AR70" s="162"/>
      <c r="AS70" s="162"/>
      <c r="AT70" s="162"/>
      <c r="AU70" s="141"/>
      <c r="AV70" s="162"/>
      <c r="AW70" s="141"/>
      <c r="AX70" s="162"/>
      <c r="AY70" s="141"/>
      <c r="AZ70" s="279"/>
      <c r="BA70" s="279"/>
      <c r="BB70" s="162"/>
      <c r="BC70" s="141"/>
      <c r="BD70" s="162"/>
      <c r="BE70" s="141"/>
      <c r="BF70" s="162"/>
      <c r="BG70" s="162"/>
      <c r="BH70" s="162"/>
      <c r="BI70" s="141"/>
      <c r="BJ70" s="162"/>
      <c r="BK70" s="141"/>
      <c r="BL70" s="162"/>
      <c r="BM70" s="141"/>
      <c r="BN70" s="279"/>
      <c r="BO70" s="279"/>
      <c r="BP70" s="162"/>
      <c r="BQ70" s="141"/>
    </row>
    <row r="71" spans="1:256" s="6" customFormat="1" ht="67.5" customHeight="1" thickBot="1">
      <c r="A71" s="1014">
        <v>8</v>
      </c>
      <c r="B71" s="1014"/>
      <c r="C71" s="1031"/>
      <c r="D71" s="118" t="s">
        <v>648</v>
      </c>
      <c r="E71" s="118" t="s">
        <v>649</v>
      </c>
      <c r="F71" s="148">
        <v>6</v>
      </c>
      <c r="G71" s="118" t="s">
        <v>650</v>
      </c>
      <c r="H71" s="115" t="s">
        <v>1402</v>
      </c>
      <c r="I71" s="118"/>
      <c r="J71" s="118" t="s">
        <v>245</v>
      </c>
      <c r="K71" s="140" t="s">
        <v>1386</v>
      </c>
      <c r="L71" s="140">
        <v>41852</v>
      </c>
      <c r="M71" s="115"/>
      <c r="N71" s="115"/>
      <c r="O71" s="115"/>
      <c r="P71" s="115"/>
      <c r="Q71" s="115"/>
      <c r="R71" s="115"/>
      <c r="S71" s="115">
        <v>1</v>
      </c>
      <c r="T71" s="115">
        <v>1</v>
      </c>
      <c r="U71" s="115">
        <v>1</v>
      </c>
      <c r="V71" s="115">
        <v>1</v>
      </c>
      <c r="W71" s="118">
        <v>1</v>
      </c>
      <c r="X71" s="118">
        <v>1</v>
      </c>
      <c r="Y71" s="118">
        <f t="shared" si="1"/>
        <v>6</v>
      </c>
      <c r="Z71" s="118"/>
      <c r="AA71" s="118"/>
      <c r="AB71" s="328"/>
      <c r="AC71" s="328"/>
      <c r="AD71" s="360"/>
      <c r="AE71" s="418"/>
      <c r="AF71" s="418"/>
      <c r="AG71" s="418"/>
      <c r="AH71" s="418"/>
      <c r="AI71" s="229"/>
      <c r="AJ71" s="229"/>
      <c r="AK71" s="229"/>
      <c r="AL71" s="229"/>
      <c r="AM71" s="229"/>
      <c r="AN71" s="229"/>
      <c r="AO71" s="229"/>
      <c r="AP71" s="230"/>
      <c r="AQ71" s="230"/>
      <c r="AR71" s="230"/>
      <c r="AS71" s="230"/>
      <c r="AT71" s="230"/>
      <c r="AU71" s="230"/>
      <c r="AV71" s="230"/>
      <c r="AW71" s="231"/>
      <c r="AX71" s="231"/>
      <c r="AY71" s="231"/>
      <c r="AZ71" s="231"/>
      <c r="BA71" s="231"/>
      <c r="BB71" s="231"/>
      <c r="BC71" s="231"/>
      <c r="BD71" s="232"/>
      <c r="BE71" s="232"/>
      <c r="BF71" s="232"/>
      <c r="BG71" s="232"/>
      <c r="BH71" s="232"/>
      <c r="BI71" s="232"/>
      <c r="BJ71" s="232"/>
      <c r="BK71" s="233"/>
      <c r="BL71" s="233"/>
      <c r="BM71" s="233"/>
      <c r="BN71" s="233"/>
      <c r="BO71" s="233"/>
      <c r="BP71" s="233"/>
      <c r="BQ71" s="233"/>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row>
    <row r="72" spans="1:256" s="6" customFormat="1" ht="27.75" customHeight="1" thickBot="1">
      <c r="A72" s="1014"/>
      <c r="B72" s="1014"/>
      <c r="C72" s="1031"/>
      <c r="D72" s="115" t="s">
        <v>651</v>
      </c>
      <c r="E72" s="115" t="s">
        <v>652</v>
      </c>
      <c r="F72" s="216" t="s">
        <v>157</v>
      </c>
      <c r="G72" s="115" t="s">
        <v>653</v>
      </c>
      <c r="H72" s="115" t="s">
        <v>638</v>
      </c>
      <c r="I72" s="115"/>
      <c r="J72" s="115" t="s">
        <v>391</v>
      </c>
      <c r="K72" s="210">
        <v>41671</v>
      </c>
      <c r="L72" s="210">
        <v>41974</v>
      </c>
      <c r="M72" s="115"/>
      <c r="N72" s="115"/>
      <c r="O72" s="115"/>
      <c r="P72" s="115"/>
      <c r="Q72" s="115"/>
      <c r="R72" s="115"/>
      <c r="S72" s="115"/>
      <c r="T72" s="115"/>
      <c r="U72" s="115"/>
      <c r="V72" s="115"/>
      <c r="W72" s="115"/>
      <c r="X72" s="115"/>
      <c r="Y72" s="118">
        <f t="shared" si="1"/>
        <v>0</v>
      </c>
      <c r="Z72" s="118"/>
      <c r="AA72" s="118"/>
      <c r="AB72" s="328"/>
      <c r="AC72" s="328"/>
      <c r="AD72" s="360"/>
      <c r="AE72" s="418"/>
      <c r="AF72" s="418"/>
      <c r="AG72" s="418"/>
      <c r="AH72" s="418"/>
      <c r="AI72" s="229"/>
      <c r="AJ72" s="229"/>
      <c r="AK72" s="229"/>
      <c r="AL72" s="229"/>
      <c r="AM72" s="229"/>
      <c r="AN72" s="229"/>
      <c r="AO72" s="229"/>
      <c r="AP72" s="230"/>
      <c r="AQ72" s="230"/>
      <c r="AR72" s="230"/>
      <c r="AS72" s="230"/>
      <c r="AT72" s="230"/>
      <c r="AU72" s="230"/>
      <c r="AV72" s="230"/>
      <c r="AW72" s="231"/>
      <c r="AX72" s="231"/>
      <c r="AY72" s="231"/>
      <c r="AZ72" s="231"/>
      <c r="BA72" s="231"/>
      <c r="BB72" s="231"/>
      <c r="BC72" s="231"/>
      <c r="BD72" s="232"/>
      <c r="BE72" s="232"/>
      <c r="BF72" s="232"/>
      <c r="BG72" s="232"/>
      <c r="BH72" s="232"/>
      <c r="BI72" s="232"/>
      <c r="BJ72" s="232"/>
      <c r="BK72" s="233"/>
      <c r="BL72" s="233"/>
      <c r="BM72" s="233"/>
      <c r="BN72" s="233"/>
      <c r="BO72" s="233"/>
      <c r="BP72" s="233"/>
      <c r="BQ72" s="233"/>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row>
    <row r="73" spans="1:256" s="6" customFormat="1" ht="30.75" customHeight="1" thickBot="1">
      <c r="A73" s="1014"/>
      <c r="B73" s="1014"/>
      <c r="C73" s="1031"/>
      <c r="D73" s="115" t="s">
        <v>654</v>
      </c>
      <c r="E73" s="115" t="s">
        <v>655</v>
      </c>
      <c r="F73" s="216">
        <v>12</v>
      </c>
      <c r="G73" s="115" t="s">
        <v>656</v>
      </c>
      <c r="H73" s="115" t="s">
        <v>551</v>
      </c>
      <c r="I73" s="115"/>
      <c r="J73" s="115" t="s">
        <v>391</v>
      </c>
      <c r="K73" s="210">
        <v>41671</v>
      </c>
      <c r="L73" s="210">
        <v>41974</v>
      </c>
      <c r="M73" s="115">
        <v>1</v>
      </c>
      <c r="N73" s="115">
        <v>1</v>
      </c>
      <c r="O73" s="115">
        <v>1</v>
      </c>
      <c r="P73" s="115">
        <v>1</v>
      </c>
      <c r="Q73" s="115">
        <v>1</v>
      </c>
      <c r="R73" s="115">
        <v>1</v>
      </c>
      <c r="S73" s="115">
        <v>1</v>
      </c>
      <c r="T73" s="115">
        <v>1</v>
      </c>
      <c r="U73" s="115">
        <v>1</v>
      </c>
      <c r="V73" s="115">
        <v>1</v>
      </c>
      <c r="W73" s="115">
        <v>1</v>
      </c>
      <c r="X73" s="115">
        <v>1</v>
      </c>
      <c r="Y73" s="118">
        <f t="shared" si="1"/>
        <v>12</v>
      </c>
      <c r="Z73" s="118"/>
      <c r="AA73" s="118"/>
      <c r="AB73" s="328">
        <f>+M73+N73</f>
        <v>2</v>
      </c>
      <c r="AC73" s="328">
        <v>2</v>
      </c>
      <c r="AD73" s="360">
        <f aca="true" t="shared" si="2" ref="AD73:AD79">+AC73/AB73</f>
        <v>1</v>
      </c>
      <c r="AE73" s="418"/>
      <c r="AF73" s="418"/>
      <c r="AG73" s="328" t="s">
        <v>1527</v>
      </c>
      <c r="AH73" s="418"/>
      <c r="AI73" s="329">
        <v>4</v>
      </c>
      <c r="AJ73" s="329">
        <v>4</v>
      </c>
      <c r="AK73" s="493">
        <f>+AJ73/AI73</f>
        <v>1</v>
      </c>
      <c r="AL73" s="495"/>
      <c r="AM73" s="495"/>
      <c r="AN73" s="329" t="s">
        <v>1527</v>
      </c>
      <c r="AO73" s="229"/>
      <c r="AP73" s="230"/>
      <c r="AQ73" s="230"/>
      <c r="AR73" s="230"/>
      <c r="AS73" s="230"/>
      <c r="AT73" s="230"/>
      <c r="AU73" s="230"/>
      <c r="AV73" s="230"/>
      <c r="AW73" s="231"/>
      <c r="AX73" s="231"/>
      <c r="AY73" s="231"/>
      <c r="AZ73" s="231"/>
      <c r="BA73" s="231"/>
      <c r="BB73" s="231"/>
      <c r="BC73" s="231"/>
      <c r="BD73" s="232"/>
      <c r="BE73" s="232"/>
      <c r="BF73" s="232"/>
      <c r="BG73" s="232"/>
      <c r="BH73" s="232"/>
      <c r="BI73" s="232"/>
      <c r="BJ73" s="232"/>
      <c r="BK73" s="233"/>
      <c r="BL73" s="233"/>
      <c r="BM73" s="233"/>
      <c r="BN73" s="233"/>
      <c r="BO73" s="233"/>
      <c r="BP73" s="233"/>
      <c r="BQ73" s="233"/>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row>
    <row r="74" spans="1:256" s="6" customFormat="1" ht="24" customHeight="1" thickBot="1">
      <c r="A74" s="1014"/>
      <c r="B74" s="1014"/>
      <c r="C74" s="1031" t="s">
        <v>657</v>
      </c>
      <c r="D74" s="115" t="s">
        <v>658</v>
      </c>
      <c r="E74" s="115" t="s">
        <v>659</v>
      </c>
      <c r="F74" s="216">
        <v>1</v>
      </c>
      <c r="G74" s="115" t="s">
        <v>660</v>
      </c>
      <c r="H74" s="115" t="s">
        <v>542</v>
      </c>
      <c r="I74" s="115"/>
      <c r="J74" s="115" t="s">
        <v>391</v>
      </c>
      <c r="K74" s="210">
        <v>41671</v>
      </c>
      <c r="L74" s="210">
        <v>41974</v>
      </c>
      <c r="M74" s="115"/>
      <c r="N74" s="115"/>
      <c r="O74" s="115">
        <v>1</v>
      </c>
      <c r="P74" s="115"/>
      <c r="Q74" s="115"/>
      <c r="R74" s="115"/>
      <c r="S74" s="115"/>
      <c r="T74" s="115"/>
      <c r="U74" s="115"/>
      <c r="V74" s="115"/>
      <c r="W74" s="115"/>
      <c r="X74" s="115"/>
      <c r="Y74" s="118">
        <f t="shared" si="1"/>
        <v>1</v>
      </c>
      <c r="Z74" s="118"/>
      <c r="AA74" s="118"/>
      <c r="AB74" s="328"/>
      <c r="AC74" s="328"/>
      <c r="AD74" s="360"/>
      <c r="AE74" s="418"/>
      <c r="AF74" s="418"/>
      <c r="AG74" s="418"/>
      <c r="AH74" s="418"/>
      <c r="AI74" s="329">
        <v>1</v>
      </c>
      <c r="AJ74" s="329">
        <v>1</v>
      </c>
      <c r="AK74" s="493">
        <v>1</v>
      </c>
      <c r="AL74" s="229"/>
      <c r="AM74" s="229"/>
      <c r="AN74" s="329" t="s">
        <v>2031</v>
      </c>
      <c r="AO74" s="229"/>
      <c r="AP74" s="230"/>
      <c r="AQ74" s="230"/>
      <c r="AR74" s="230"/>
      <c r="AS74" s="230"/>
      <c r="AT74" s="230"/>
      <c r="AU74" s="230"/>
      <c r="AV74" s="230"/>
      <c r="AW74" s="231"/>
      <c r="AX74" s="231"/>
      <c r="AY74" s="231"/>
      <c r="AZ74" s="231"/>
      <c r="BA74" s="231"/>
      <c r="BB74" s="231"/>
      <c r="BC74" s="231"/>
      <c r="BD74" s="232"/>
      <c r="BE74" s="232"/>
      <c r="BF74" s="232"/>
      <c r="BG74" s="232"/>
      <c r="BH74" s="232"/>
      <c r="BI74" s="232"/>
      <c r="BJ74" s="232"/>
      <c r="BK74" s="233"/>
      <c r="BL74" s="233"/>
      <c r="BM74" s="233"/>
      <c r="BN74" s="233"/>
      <c r="BO74" s="233"/>
      <c r="BP74" s="233"/>
      <c r="BQ74" s="233"/>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row>
    <row r="75" spans="1:256" s="6" customFormat="1" ht="22.5" customHeight="1" thickBot="1">
      <c r="A75" s="1014"/>
      <c r="B75" s="1014"/>
      <c r="C75" s="1031"/>
      <c r="D75" s="115" t="s">
        <v>661</v>
      </c>
      <c r="E75" s="115" t="s">
        <v>662</v>
      </c>
      <c r="F75" s="216">
        <v>1</v>
      </c>
      <c r="G75" s="115" t="s">
        <v>663</v>
      </c>
      <c r="H75" s="115" t="s">
        <v>542</v>
      </c>
      <c r="I75" s="115"/>
      <c r="J75" s="115" t="s">
        <v>565</v>
      </c>
      <c r="K75" s="210">
        <v>41671</v>
      </c>
      <c r="L75" s="210">
        <v>41974</v>
      </c>
      <c r="M75" s="115">
        <v>1</v>
      </c>
      <c r="N75" s="115"/>
      <c r="O75" s="115"/>
      <c r="P75" s="115"/>
      <c r="Q75" s="115"/>
      <c r="R75" s="115"/>
      <c r="S75" s="115"/>
      <c r="T75" s="115"/>
      <c r="U75" s="115"/>
      <c r="V75" s="115"/>
      <c r="W75" s="115"/>
      <c r="X75" s="115"/>
      <c r="Y75" s="118">
        <f t="shared" si="1"/>
        <v>1</v>
      </c>
      <c r="Z75" s="118"/>
      <c r="AA75" s="118"/>
      <c r="AB75" s="328">
        <f>+M75+N75</f>
        <v>1</v>
      </c>
      <c r="AC75" s="328">
        <v>1</v>
      </c>
      <c r="AD75" s="360">
        <f t="shared" si="2"/>
        <v>1</v>
      </c>
      <c r="AE75" s="418"/>
      <c r="AF75" s="418"/>
      <c r="AG75" s="328" t="s">
        <v>1661</v>
      </c>
      <c r="AH75" s="418"/>
      <c r="AI75" s="229"/>
      <c r="AJ75" s="229"/>
      <c r="AK75" s="229"/>
      <c r="AL75" s="229"/>
      <c r="AM75" s="229"/>
      <c r="AN75" s="229"/>
      <c r="AO75" s="229"/>
      <c r="AP75" s="230"/>
      <c r="AQ75" s="230"/>
      <c r="AR75" s="230"/>
      <c r="AS75" s="230"/>
      <c r="AT75" s="230"/>
      <c r="AU75" s="230"/>
      <c r="AV75" s="230"/>
      <c r="AW75" s="231"/>
      <c r="AX75" s="231"/>
      <c r="AY75" s="231"/>
      <c r="AZ75" s="231"/>
      <c r="BA75" s="231"/>
      <c r="BB75" s="231"/>
      <c r="BC75" s="231"/>
      <c r="BD75" s="232"/>
      <c r="BE75" s="232"/>
      <c r="BF75" s="232"/>
      <c r="BG75" s="232"/>
      <c r="BH75" s="232"/>
      <c r="BI75" s="232"/>
      <c r="BJ75" s="232"/>
      <c r="BK75" s="233"/>
      <c r="BL75" s="233"/>
      <c r="BM75" s="233"/>
      <c r="BN75" s="233"/>
      <c r="BO75" s="233"/>
      <c r="BP75" s="233"/>
      <c r="BQ75" s="233"/>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row>
    <row r="76" spans="1:256" s="6" customFormat="1" ht="27.75" thickBot="1">
      <c r="A76" s="1014"/>
      <c r="B76" s="1014"/>
      <c r="C76" s="1031"/>
      <c r="D76" s="115" t="s">
        <v>664</v>
      </c>
      <c r="E76" s="115" t="s">
        <v>665</v>
      </c>
      <c r="F76" s="216">
        <v>48</v>
      </c>
      <c r="G76" s="115" t="s">
        <v>656</v>
      </c>
      <c r="H76" s="115" t="s">
        <v>542</v>
      </c>
      <c r="I76" s="115"/>
      <c r="J76" s="115" t="s">
        <v>391</v>
      </c>
      <c r="K76" s="210">
        <v>41671</v>
      </c>
      <c r="L76" s="210">
        <v>41974</v>
      </c>
      <c r="M76" s="115">
        <v>4</v>
      </c>
      <c r="N76" s="115">
        <v>4</v>
      </c>
      <c r="O76" s="115">
        <v>4</v>
      </c>
      <c r="P76" s="115">
        <v>4</v>
      </c>
      <c r="Q76" s="115">
        <v>4</v>
      </c>
      <c r="R76" s="115">
        <v>4</v>
      </c>
      <c r="S76" s="115">
        <v>4</v>
      </c>
      <c r="T76" s="115">
        <v>4</v>
      </c>
      <c r="U76" s="115">
        <v>4</v>
      </c>
      <c r="V76" s="115">
        <v>4</v>
      </c>
      <c r="W76" s="115">
        <v>4</v>
      </c>
      <c r="X76" s="115">
        <v>4</v>
      </c>
      <c r="Y76" s="118">
        <f t="shared" si="1"/>
        <v>48</v>
      </c>
      <c r="Z76" s="118"/>
      <c r="AA76" s="118"/>
      <c r="AB76" s="328">
        <f>+M76+N76</f>
        <v>8</v>
      </c>
      <c r="AC76" s="328">
        <v>8</v>
      </c>
      <c r="AD76" s="360">
        <f t="shared" si="2"/>
        <v>1</v>
      </c>
      <c r="AE76" s="418"/>
      <c r="AF76" s="418"/>
      <c r="AG76" s="328" t="s">
        <v>1662</v>
      </c>
      <c r="AH76" s="418"/>
      <c r="AI76" s="329">
        <v>16</v>
      </c>
      <c r="AJ76" s="329">
        <v>16</v>
      </c>
      <c r="AK76" s="493">
        <f>+AJ76/AI76</f>
        <v>1</v>
      </c>
      <c r="AL76" s="495"/>
      <c r="AM76" s="495"/>
      <c r="AN76" s="329" t="s">
        <v>1662</v>
      </c>
      <c r="AO76" s="495"/>
      <c r="AP76" s="230"/>
      <c r="AQ76" s="230"/>
      <c r="AR76" s="230"/>
      <c r="AS76" s="230"/>
      <c r="AT76" s="230"/>
      <c r="AU76" s="230"/>
      <c r="AV76" s="230"/>
      <c r="AW76" s="231"/>
      <c r="AX76" s="231"/>
      <c r="AY76" s="231"/>
      <c r="AZ76" s="231"/>
      <c r="BA76" s="231"/>
      <c r="BB76" s="231"/>
      <c r="BC76" s="231"/>
      <c r="BD76" s="232"/>
      <c r="BE76" s="232"/>
      <c r="BF76" s="232"/>
      <c r="BG76" s="232"/>
      <c r="BH76" s="232"/>
      <c r="BI76" s="232"/>
      <c r="BJ76" s="232"/>
      <c r="BK76" s="233"/>
      <c r="BL76" s="233"/>
      <c r="BM76" s="233"/>
      <c r="BN76" s="233"/>
      <c r="BO76" s="233"/>
      <c r="BP76" s="233"/>
      <c r="BQ76" s="233"/>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row>
    <row r="77" spans="1:256" s="6" customFormat="1" ht="27.75" thickBot="1">
      <c r="A77" s="1014"/>
      <c r="B77" s="1014"/>
      <c r="C77" s="1031"/>
      <c r="D77" s="115" t="s">
        <v>666</v>
      </c>
      <c r="E77" s="115" t="s">
        <v>667</v>
      </c>
      <c r="F77" s="216" t="s">
        <v>157</v>
      </c>
      <c r="G77" s="115" t="s">
        <v>668</v>
      </c>
      <c r="H77" s="115" t="s">
        <v>638</v>
      </c>
      <c r="I77" s="235"/>
      <c r="J77" s="115" t="s">
        <v>391</v>
      </c>
      <c r="K77" s="210">
        <v>41671</v>
      </c>
      <c r="L77" s="210">
        <v>41974</v>
      </c>
      <c r="M77" s="115"/>
      <c r="N77" s="115"/>
      <c r="O77" s="115"/>
      <c r="P77" s="115"/>
      <c r="Q77" s="115"/>
      <c r="R77" s="115"/>
      <c r="S77" s="115"/>
      <c r="T77" s="115"/>
      <c r="U77" s="115"/>
      <c r="V77" s="115"/>
      <c r="W77" s="115"/>
      <c r="X77" s="115"/>
      <c r="Y77" s="118">
        <f t="shared" si="1"/>
        <v>0</v>
      </c>
      <c r="Z77" s="236"/>
      <c r="AA77" s="237"/>
      <c r="AB77" s="328"/>
      <c r="AC77" s="328"/>
      <c r="AD77" s="360"/>
      <c r="AE77" s="418"/>
      <c r="AF77" s="418"/>
      <c r="AG77" s="418"/>
      <c r="AH77" s="418"/>
      <c r="AI77" s="229"/>
      <c r="AJ77" s="229"/>
      <c r="AK77" s="229"/>
      <c r="AL77" s="229"/>
      <c r="AM77" s="229"/>
      <c r="AN77" s="229"/>
      <c r="AO77" s="229"/>
      <c r="AP77" s="230"/>
      <c r="AQ77" s="230"/>
      <c r="AR77" s="230"/>
      <c r="AS77" s="230"/>
      <c r="AT77" s="230"/>
      <c r="AU77" s="230"/>
      <c r="AV77" s="230"/>
      <c r="AW77" s="231"/>
      <c r="AX77" s="231"/>
      <c r="AY77" s="231"/>
      <c r="AZ77" s="231"/>
      <c r="BA77" s="231"/>
      <c r="BB77" s="231"/>
      <c r="BC77" s="231"/>
      <c r="BD77" s="232"/>
      <c r="BE77" s="232"/>
      <c r="BF77" s="232"/>
      <c r="BG77" s="232"/>
      <c r="BH77" s="232"/>
      <c r="BI77" s="232"/>
      <c r="BJ77" s="232"/>
      <c r="BK77" s="233"/>
      <c r="BL77" s="233"/>
      <c r="BM77" s="233"/>
      <c r="BN77" s="233"/>
      <c r="BO77" s="233"/>
      <c r="BP77" s="233"/>
      <c r="BQ77" s="233"/>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row>
    <row r="78" spans="1:256" s="6" customFormat="1" ht="27.75" thickBot="1">
      <c r="A78" s="1014"/>
      <c r="B78" s="1014"/>
      <c r="C78" s="1031"/>
      <c r="D78" s="115" t="s">
        <v>669</v>
      </c>
      <c r="E78" s="115" t="s">
        <v>670</v>
      </c>
      <c r="F78" s="216">
        <v>11</v>
      </c>
      <c r="G78" s="115" t="s">
        <v>656</v>
      </c>
      <c r="H78" s="115" t="s">
        <v>638</v>
      </c>
      <c r="I78" s="235"/>
      <c r="J78" s="115" t="s">
        <v>391</v>
      </c>
      <c r="K78" s="210">
        <v>41671</v>
      </c>
      <c r="L78" s="210">
        <v>41974</v>
      </c>
      <c r="M78" s="115"/>
      <c r="N78" s="115">
        <v>1</v>
      </c>
      <c r="O78" s="115">
        <v>1</v>
      </c>
      <c r="P78" s="115">
        <v>1</v>
      </c>
      <c r="Q78" s="115">
        <v>1</v>
      </c>
      <c r="R78" s="115">
        <v>1</v>
      </c>
      <c r="S78" s="115">
        <v>1</v>
      </c>
      <c r="T78" s="115">
        <v>1</v>
      </c>
      <c r="U78" s="115">
        <v>1</v>
      </c>
      <c r="V78" s="115">
        <v>1</v>
      </c>
      <c r="W78" s="115">
        <v>1</v>
      </c>
      <c r="X78" s="115">
        <v>1</v>
      </c>
      <c r="Y78" s="118">
        <f t="shared" si="1"/>
        <v>11</v>
      </c>
      <c r="Z78" s="236"/>
      <c r="AA78" s="237"/>
      <c r="AB78" s="328">
        <f>+M78+N78</f>
        <v>1</v>
      </c>
      <c r="AC78" s="328">
        <v>1</v>
      </c>
      <c r="AD78" s="360">
        <f t="shared" si="2"/>
        <v>1</v>
      </c>
      <c r="AE78" s="418"/>
      <c r="AF78" s="418"/>
      <c r="AG78" s="328" t="s">
        <v>1528</v>
      </c>
      <c r="AH78" s="418"/>
      <c r="AI78" s="329">
        <v>3</v>
      </c>
      <c r="AJ78" s="329">
        <v>3</v>
      </c>
      <c r="AK78" s="493">
        <f>+AJ78/AI78</f>
        <v>1</v>
      </c>
      <c r="AL78" s="495"/>
      <c r="AM78" s="495"/>
      <c r="AN78" s="329" t="s">
        <v>1528</v>
      </c>
      <c r="AO78" s="495"/>
      <c r="AP78" s="230"/>
      <c r="AQ78" s="230"/>
      <c r="AR78" s="230"/>
      <c r="AS78" s="230"/>
      <c r="AT78" s="230"/>
      <c r="AU78" s="230"/>
      <c r="AV78" s="230"/>
      <c r="AW78" s="231"/>
      <c r="AX78" s="231"/>
      <c r="AY78" s="231"/>
      <c r="AZ78" s="231"/>
      <c r="BA78" s="231"/>
      <c r="BB78" s="231"/>
      <c r="BC78" s="231"/>
      <c r="BD78" s="232"/>
      <c r="BE78" s="232"/>
      <c r="BF78" s="232"/>
      <c r="BG78" s="232"/>
      <c r="BH78" s="232"/>
      <c r="BI78" s="232"/>
      <c r="BJ78" s="232"/>
      <c r="BK78" s="233"/>
      <c r="BL78" s="233"/>
      <c r="BM78" s="233"/>
      <c r="BN78" s="233"/>
      <c r="BO78" s="233"/>
      <c r="BP78" s="233"/>
      <c r="BQ78" s="233"/>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row>
    <row r="79" spans="1:256" s="6" customFormat="1" ht="36.75" thickBot="1">
      <c r="A79" s="1014"/>
      <c r="B79" s="1014"/>
      <c r="C79" s="1031"/>
      <c r="D79" s="115" t="s">
        <v>673</v>
      </c>
      <c r="E79" s="115" t="s">
        <v>670</v>
      </c>
      <c r="F79" s="216">
        <v>46</v>
      </c>
      <c r="G79" s="115" t="s">
        <v>671</v>
      </c>
      <c r="H79" s="115" t="s">
        <v>672</v>
      </c>
      <c r="I79" s="235"/>
      <c r="J79" s="115" t="s">
        <v>391</v>
      </c>
      <c r="K79" s="210">
        <v>41671</v>
      </c>
      <c r="L79" s="210">
        <v>41974</v>
      </c>
      <c r="M79" s="115">
        <v>2</v>
      </c>
      <c r="N79" s="115">
        <v>4</v>
      </c>
      <c r="O79" s="115">
        <v>4</v>
      </c>
      <c r="P79" s="115">
        <v>4</v>
      </c>
      <c r="Q79" s="115">
        <v>4</v>
      </c>
      <c r="R79" s="115">
        <v>4</v>
      </c>
      <c r="S79" s="115">
        <v>4</v>
      </c>
      <c r="T79" s="115">
        <v>4</v>
      </c>
      <c r="U79" s="115">
        <v>4</v>
      </c>
      <c r="V79" s="115">
        <v>4</v>
      </c>
      <c r="W79" s="115">
        <v>4</v>
      </c>
      <c r="X79" s="115">
        <v>4</v>
      </c>
      <c r="Y79" s="118">
        <f t="shared" si="1"/>
        <v>46</v>
      </c>
      <c r="Z79" s="236"/>
      <c r="AA79" s="237"/>
      <c r="AB79" s="328">
        <f>+M79+N79</f>
        <v>6</v>
      </c>
      <c r="AC79" s="328">
        <v>6</v>
      </c>
      <c r="AD79" s="360">
        <f t="shared" si="2"/>
        <v>1</v>
      </c>
      <c r="AE79" s="418"/>
      <c r="AF79" s="418"/>
      <c r="AG79" s="328" t="s">
        <v>1663</v>
      </c>
      <c r="AH79" s="418"/>
      <c r="AI79" s="329">
        <v>14</v>
      </c>
      <c r="AJ79" s="329">
        <v>14</v>
      </c>
      <c r="AK79" s="493">
        <f>+AJ79/AI79</f>
        <v>1</v>
      </c>
      <c r="AL79" s="495"/>
      <c r="AM79" s="495"/>
      <c r="AN79" s="329" t="s">
        <v>1663</v>
      </c>
      <c r="AO79" s="495"/>
      <c r="AP79" s="230"/>
      <c r="AQ79" s="230"/>
      <c r="AR79" s="230"/>
      <c r="AS79" s="230"/>
      <c r="AT79" s="230"/>
      <c r="AU79" s="230"/>
      <c r="AV79" s="230"/>
      <c r="AW79" s="231"/>
      <c r="AX79" s="231"/>
      <c r="AY79" s="231"/>
      <c r="AZ79" s="231"/>
      <c r="BA79" s="231"/>
      <c r="BB79" s="231"/>
      <c r="BC79" s="231"/>
      <c r="BD79" s="232"/>
      <c r="BE79" s="232"/>
      <c r="BF79" s="232"/>
      <c r="BG79" s="232"/>
      <c r="BH79" s="232"/>
      <c r="BI79" s="232"/>
      <c r="BJ79" s="232"/>
      <c r="BK79" s="233"/>
      <c r="BL79" s="233"/>
      <c r="BM79" s="233"/>
      <c r="BN79" s="233"/>
      <c r="BO79" s="233"/>
      <c r="BP79" s="233"/>
      <c r="BQ79" s="233"/>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row>
    <row r="80" spans="1:69" s="38" customFormat="1" ht="20.25" customHeight="1" thickBot="1">
      <c r="A80" s="1027" t="s">
        <v>478</v>
      </c>
      <c r="B80" s="1028"/>
      <c r="C80" s="1028"/>
      <c r="D80" s="1028"/>
      <c r="E80" s="1028"/>
      <c r="F80" s="1029"/>
      <c r="G80" s="1003"/>
      <c r="H80" s="1003"/>
      <c r="I80" s="160" t="e">
        <f>SUM(#REF!)</f>
        <v>#REF!</v>
      </c>
      <c r="J80" s="161"/>
      <c r="K80" s="141"/>
      <c r="L80" s="141"/>
      <c r="M80" s="141"/>
      <c r="N80" s="141"/>
      <c r="O80" s="141"/>
      <c r="P80" s="141"/>
      <c r="Q80" s="141"/>
      <c r="R80" s="141"/>
      <c r="S80" s="141"/>
      <c r="T80" s="141"/>
      <c r="U80" s="141"/>
      <c r="V80" s="141"/>
      <c r="W80" s="149"/>
      <c r="X80" s="149"/>
      <c r="Y80" s="149"/>
      <c r="Z80" s="162"/>
      <c r="AA80" s="141"/>
      <c r="AB80" s="323"/>
      <c r="AC80" s="323"/>
      <c r="AD80" s="323"/>
      <c r="AE80" s="323"/>
      <c r="AF80" s="323"/>
      <c r="AG80" s="323"/>
      <c r="AH80" s="323"/>
      <c r="AI80" s="141"/>
      <c r="AJ80" s="141"/>
      <c r="AK80" s="141"/>
      <c r="AL80" s="279"/>
      <c r="AM80" s="279"/>
      <c r="AN80" s="141"/>
      <c r="AO80" s="141"/>
      <c r="AP80" s="141"/>
      <c r="AQ80" s="141"/>
      <c r="AR80" s="141"/>
      <c r="AS80" s="279"/>
      <c r="AT80" s="279"/>
      <c r="AU80" s="141"/>
      <c r="AV80" s="141"/>
      <c r="AW80" s="141"/>
      <c r="AX80" s="141"/>
      <c r="AY80" s="141"/>
      <c r="AZ80" s="279"/>
      <c r="BA80" s="279"/>
      <c r="BB80" s="141"/>
      <c r="BC80" s="141"/>
      <c r="BD80" s="141"/>
      <c r="BE80" s="141"/>
      <c r="BF80" s="141"/>
      <c r="BG80" s="279"/>
      <c r="BH80" s="279"/>
      <c r="BI80" s="141"/>
      <c r="BJ80" s="141"/>
      <c r="BK80" s="141"/>
      <c r="BL80" s="141"/>
      <c r="BM80" s="141"/>
      <c r="BN80" s="279"/>
      <c r="BO80" s="279"/>
      <c r="BP80" s="141"/>
      <c r="BQ80" s="141"/>
    </row>
    <row r="81" spans="1:69" s="38" customFormat="1" ht="24.75" customHeight="1" thickBot="1">
      <c r="A81" s="1014">
        <v>9</v>
      </c>
      <c r="B81" s="1020" t="s">
        <v>749</v>
      </c>
      <c r="C81" s="1031" t="s">
        <v>407</v>
      </c>
      <c r="D81" s="115" t="s">
        <v>674</v>
      </c>
      <c r="E81" s="115" t="s">
        <v>675</v>
      </c>
      <c r="F81" s="216" t="s">
        <v>385</v>
      </c>
      <c r="G81" s="115" t="s">
        <v>676</v>
      </c>
      <c r="H81" s="115" t="s">
        <v>607</v>
      </c>
      <c r="I81" s="115"/>
      <c r="J81" s="115" t="s">
        <v>677</v>
      </c>
      <c r="K81" s="213">
        <v>41640</v>
      </c>
      <c r="L81" s="213">
        <v>41988</v>
      </c>
      <c r="M81" s="115"/>
      <c r="N81" s="115"/>
      <c r="O81" s="115"/>
      <c r="P81" s="115"/>
      <c r="Q81" s="115"/>
      <c r="R81" s="115"/>
      <c r="S81" s="115"/>
      <c r="T81" s="115"/>
      <c r="U81" s="115"/>
      <c r="V81" s="115"/>
      <c r="W81" s="118"/>
      <c r="X81" s="118"/>
      <c r="Y81" s="118">
        <f t="shared" si="1"/>
        <v>0</v>
      </c>
      <c r="Z81" s="118"/>
      <c r="AA81" s="118"/>
      <c r="AB81" s="328"/>
      <c r="AC81" s="328"/>
      <c r="AD81" s="360"/>
      <c r="AE81" s="309"/>
      <c r="AF81" s="309"/>
      <c r="AG81" s="309"/>
      <c r="AH81" s="309"/>
      <c r="AI81" s="310"/>
      <c r="AJ81" s="310"/>
      <c r="AK81" s="310"/>
      <c r="AL81" s="310"/>
      <c r="AM81" s="310"/>
      <c r="AN81" s="310"/>
      <c r="AO81" s="310"/>
      <c r="AP81" s="145"/>
      <c r="AQ81" s="145"/>
      <c r="AR81" s="145"/>
      <c r="AS81" s="145"/>
      <c r="AT81" s="145"/>
      <c r="AU81" s="145"/>
      <c r="AV81" s="145"/>
      <c r="AW81" s="220"/>
      <c r="AX81" s="220"/>
      <c r="AY81" s="220"/>
      <c r="AZ81" s="220"/>
      <c r="BA81" s="220"/>
      <c r="BB81" s="220"/>
      <c r="BC81" s="220"/>
      <c r="BD81" s="221"/>
      <c r="BE81" s="221"/>
      <c r="BF81" s="221"/>
      <c r="BG81" s="221"/>
      <c r="BH81" s="221"/>
      <c r="BI81" s="221"/>
      <c r="BJ81" s="221"/>
      <c r="BK81" s="222"/>
      <c r="BL81" s="222"/>
      <c r="BM81" s="222"/>
      <c r="BN81" s="222"/>
      <c r="BO81" s="222"/>
      <c r="BP81" s="222"/>
      <c r="BQ81" s="222"/>
    </row>
    <row r="82" spans="1:69" s="38" customFormat="1" ht="28.5" customHeight="1" thickBot="1">
      <c r="A82" s="1014"/>
      <c r="B82" s="1020"/>
      <c r="C82" s="1031"/>
      <c r="D82" s="115" t="s">
        <v>678</v>
      </c>
      <c r="E82" s="115" t="s">
        <v>679</v>
      </c>
      <c r="F82" s="216" t="s">
        <v>844</v>
      </c>
      <c r="G82" s="115" t="s">
        <v>680</v>
      </c>
      <c r="H82" s="115" t="s">
        <v>607</v>
      </c>
      <c r="I82" s="115"/>
      <c r="J82" s="115"/>
      <c r="K82" s="213">
        <v>41640</v>
      </c>
      <c r="L82" s="213">
        <v>42004</v>
      </c>
      <c r="M82" s="115"/>
      <c r="N82" s="115"/>
      <c r="O82" s="115"/>
      <c r="P82" s="115"/>
      <c r="Q82" s="115"/>
      <c r="R82" s="115"/>
      <c r="S82" s="115"/>
      <c r="T82" s="115"/>
      <c r="U82" s="115"/>
      <c r="V82" s="115"/>
      <c r="W82" s="118"/>
      <c r="X82" s="118"/>
      <c r="Y82" s="118">
        <f t="shared" si="1"/>
        <v>0</v>
      </c>
      <c r="Z82" s="219"/>
      <c r="AA82" s="139"/>
      <c r="AB82" s="328"/>
      <c r="AC82" s="328"/>
      <c r="AD82" s="360"/>
      <c r="AE82" s="309"/>
      <c r="AF82" s="309"/>
      <c r="AG82" s="309"/>
      <c r="AH82" s="309"/>
      <c r="AI82" s="310"/>
      <c r="AJ82" s="310"/>
      <c r="AK82" s="310"/>
      <c r="AL82" s="310"/>
      <c r="AM82" s="310"/>
      <c r="AN82" s="310"/>
      <c r="AO82" s="310"/>
      <c r="AP82" s="145"/>
      <c r="AQ82" s="145"/>
      <c r="AR82" s="145"/>
      <c r="AS82" s="145"/>
      <c r="AT82" s="145"/>
      <c r="AU82" s="145"/>
      <c r="AV82" s="145"/>
      <c r="AW82" s="220"/>
      <c r="AX82" s="220"/>
      <c r="AY82" s="220"/>
      <c r="AZ82" s="220"/>
      <c r="BA82" s="220"/>
      <c r="BB82" s="220"/>
      <c r="BC82" s="220"/>
      <c r="BD82" s="221"/>
      <c r="BE82" s="221"/>
      <c r="BF82" s="221"/>
      <c r="BG82" s="221"/>
      <c r="BH82" s="221"/>
      <c r="BI82" s="221"/>
      <c r="BJ82" s="221"/>
      <c r="BK82" s="222"/>
      <c r="BL82" s="222"/>
      <c r="BM82" s="222"/>
      <c r="BN82" s="222"/>
      <c r="BO82" s="222"/>
      <c r="BP82" s="222"/>
      <c r="BQ82" s="222"/>
    </row>
    <row r="83" spans="1:69" s="38" customFormat="1" ht="18" customHeight="1" thickBot="1">
      <c r="A83" s="1014"/>
      <c r="B83" s="1020"/>
      <c r="C83" s="1031"/>
      <c r="D83" s="108" t="s">
        <v>681</v>
      </c>
      <c r="E83" s="108" t="s">
        <v>522</v>
      </c>
      <c r="F83" s="108">
        <v>1</v>
      </c>
      <c r="G83" s="108" t="s">
        <v>523</v>
      </c>
      <c r="H83" s="115" t="s">
        <v>672</v>
      </c>
      <c r="I83" s="115"/>
      <c r="J83" s="108" t="s">
        <v>325</v>
      </c>
      <c r="K83" s="96">
        <v>41671</v>
      </c>
      <c r="L83" s="96">
        <v>42004</v>
      </c>
      <c r="M83" s="115"/>
      <c r="N83" s="115"/>
      <c r="O83" s="115"/>
      <c r="P83" s="115"/>
      <c r="Q83" s="115"/>
      <c r="R83" s="115"/>
      <c r="S83" s="115"/>
      <c r="T83" s="115"/>
      <c r="U83" s="115"/>
      <c r="V83" s="115"/>
      <c r="W83" s="115">
        <v>1</v>
      </c>
      <c r="X83" s="115"/>
      <c r="Y83" s="118">
        <f t="shared" si="1"/>
        <v>1</v>
      </c>
      <c r="Z83" s="118"/>
      <c r="AA83" s="118"/>
      <c r="AB83" s="328"/>
      <c r="AC83" s="328"/>
      <c r="AD83" s="360"/>
      <c r="AE83" s="309"/>
      <c r="AF83" s="309"/>
      <c r="AG83" s="309"/>
      <c r="AH83" s="309"/>
      <c r="AI83" s="310"/>
      <c r="AJ83" s="310"/>
      <c r="AK83" s="310"/>
      <c r="AL83" s="310"/>
      <c r="AM83" s="310"/>
      <c r="AN83" s="310"/>
      <c r="AO83" s="310"/>
      <c r="AP83" s="145"/>
      <c r="AQ83" s="145"/>
      <c r="AR83" s="145"/>
      <c r="AS83" s="145"/>
      <c r="AT83" s="145"/>
      <c r="AU83" s="145"/>
      <c r="AV83" s="145"/>
      <c r="AW83" s="220"/>
      <c r="AX83" s="220"/>
      <c r="AY83" s="220"/>
      <c r="AZ83" s="220"/>
      <c r="BA83" s="220"/>
      <c r="BB83" s="220"/>
      <c r="BC83" s="220"/>
      <c r="BD83" s="221"/>
      <c r="BE83" s="221"/>
      <c r="BF83" s="221"/>
      <c r="BG83" s="221"/>
      <c r="BH83" s="221"/>
      <c r="BI83" s="221"/>
      <c r="BJ83" s="221"/>
      <c r="BK83" s="222"/>
      <c r="BL83" s="222"/>
      <c r="BM83" s="222"/>
      <c r="BN83" s="222"/>
      <c r="BO83" s="222"/>
      <c r="BP83" s="222"/>
      <c r="BQ83" s="222"/>
    </row>
    <row r="84" spans="1:69" s="38" customFormat="1" ht="31.5" customHeight="1" thickBot="1">
      <c r="A84" s="1014"/>
      <c r="B84" s="1020"/>
      <c r="C84" s="1031"/>
      <c r="D84" s="108" t="s">
        <v>682</v>
      </c>
      <c r="E84" s="108" t="s">
        <v>683</v>
      </c>
      <c r="F84" s="108">
        <v>10</v>
      </c>
      <c r="G84" s="108" t="s">
        <v>684</v>
      </c>
      <c r="H84" s="115" t="s">
        <v>551</v>
      </c>
      <c r="I84" s="115"/>
      <c r="J84" s="108" t="s">
        <v>524</v>
      </c>
      <c r="K84" s="96">
        <v>41640</v>
      </c>
      <c r="L84" s="96">
        <v>41973</v>
      </c>
      <c r="M84" s="115"/>
      <c r="N84" s="115"/>
      <c r="O84" s="115"/>
      <c r="P84" s="115"/>
      <c r="Q84" s="115">
        <v>1</v>
      </c>
      <c r="R84" s="115">
        <v>2</v>
      </c>
      <c r="S84" s="115">
        <v>1</v>
      </c>
      <c r="T84" s="115">
        <v>2</v>
      </c>
      <c r="U84" s="115">
        <v>1</v>
      </c>
      <c r="V84" s="115">
        <v>1</v>
      </c>
      <c r="W84" s="118">
        <v>1</v>
      </c>
      <c r="X84" s="118">
        <v>1</v>
      </c>
      <c r="Y84" s="118">
        <f t="shared" si="1"/>
        <v>10</v>
      </c>
      <c r="Z84" s="118"/>
      <c r="AA84" s="118"/>
      <c r="AB84" s="328"/>
      <c r="AC84" s="328"/>
      <c r="AD84" s="360"/>
      <c r="AE84" s="309"/>
      <c r="AF84" s="309"/>
      <c r="AG84" s="309"/>
      <c r="AH84" s="309"/>
      <c r="AI84" s="310"/>
      <c r="AJ84" s="310"/>
      <c r="AK84" s="310"/>
      <c r="AL84" s="310"/>
      <c r="AM84" s="310"/>
      <c r="AN84" s="310"/>
      <c r="AO84" s="310"/>
      <c r="AP84" s="145"/>
      <c r="AQ84" s="145"/>
      <c r="AR84" s="145"/>
      <c r="AS84" s="145"/>
      <c r="AT84" s="145"/>
      <c r="AU84" s="145"/>
      <c r="AV84" s="145"/>
      <c r="AW84" s="220"/>
      <c r="AX84" s="220"/>
      <c r="AY84" s="220"/>
      <c r="AZ84" s="220"/>
      <c r="BA84" s="220"/>
      <c r="BB84" s="220"/>
      <c r="BC84" s="220"/>
      <c r="BD84" s="221"/>
      <c r="BE84" s="221"/>
      <c r="BF84" s="221"/>
      <c r="BG84" s="221"/>
      <c r="BH84" s="221"/>
      <c r="BI84" s="221"/>
      <c r="BJ84" s="221"/>
      <c r="BK84" s="222"/>
      <c r="BL84" s="222"/>
      <c r="BM84" s="222"/>
      <c r="BN84" s="222"/>
      <c r="BO84" s="222"/>
      <c r="BP84" s="222"/>
      <c r="BQ84" s="222"/>
    </row>
    <row r="85" spans="1:69" s="38" customFormat="1" ht="31.5" customHeight="1" thickBot="1">
      <c r="A85" s="1014"/>
      <c r="B85" s="1020"/>
      <c r="C85" s="1031"/>
      <c r="D85" s="108" t="s">
        <v>525</v>
      </c>
      <c r="E85" s="108" t="s">
        <v>526</v>
      </c>
      <c r="F85" s="108">
        <v>5</v>
      </c>
      <c r="G85" s="108" t="s">
        <v>527</v>
      </c>
      <c r="H85" s="115" t="s">
        <v>551</v>
      </c>
      <c r="I85" s="115"/>
      <c r="J85" s="108" t="s">
        <v>528</v>
      </c>
      <c r="K85" s="96">
        <v>41640</v>
      </c>
      <c r="L85" s="96">
        <v>42004</v>
      </c>
      <c r="M85" s="115"/>
      <c r="N85" s="115"/>
      <c r="O85" s="115"/>
      <c r="P85" s="115">
        <v>1</v>
      </c>
      <c r="Q85" s="115"/>
      <c r="R85" s="115">
        <v>1</v>
      </c>
      <c r="S85" s="115"/>
      <c r="T85" s="115">
        <v>1</v>
      </c>
      <c r="U85" s="115"/>
      <c r="V85" s="115">
        <v>1</v>
      </c>
      <c r="W85" s="118"/>
      <c r="X85" s="118">
        <v>1</v>
      </c>
      <c r="Y85" s="118">
        <f t="shared" si="1"/>
        <v>5</v>
      </c>
      <c r="Z85" s="118"/>
      <c r="AA85" s="118"/>
      <c r="AB85" s="328"/>
      <c r="AC85" s="328"/>
      <c r="AD85" s="360"/>
      <c r="AE85" s="309"/>
      <c r="AF85" s="309"/>
      <c r="AG85" s="309"/>
      <c r="AH85" s="309"/>
      <c r="AI85" s="310">
        <v>1</v>
      </c>
      <c r="AJ85" s="310">
        <v>1</v>
      </c>
      <c r="AK85" s="310" t="s">
        <v>2032</v>
      </c>
      <c r="AL85" s="310"/>
      <c r="AM85" s="310"/>
      <c r="AN85" s="310" t="s">
        <v>2033</v>
      </c>
      <c r="AO85" s="310"/>
      <c r="AP85" s="145"/>
      <c r="AQ85" s="145"/>
      <c r="AR85" s="145"/>
      <c r="AS85" s="145"/>
      <c r="AT85" s="145"/>
      <c r="AU85" s="145"/>
      <c r="AV85" s="145"/>
      <c r="AW85" s="220"/>
      <c r="AX85" s="220"/>
      <c r="AY85" s="220"/>
      <c r="AZ85" s="220"/>
      <c r="BA85" s="220"/>
      <c r="BB85" s="220"/>
      <c r="BC85" s="220"/>
      <c r="BD85" s="221"/>
      <c r="BE85" s="221"/>
      <c r="BF85" s="221"/>
      <c r="BG85" s="221"/>
      <c r="BH85" s="221"/>
      <c r="BI85" s="221"/>
      <c r="BJ85" s="221"/>
      <c r="BK85" s="222"/>
      <c r="BL85" s="222"/>
      <c r="BM85" s="222"/>
      <c r="BN85" s="222"/>
      <c r="BO85" s="222"/>
      <c r="BP85" s="222"/>
      <c r="BQ85" s="222"/>
    </row>
    <row r="86" spans="1:69" s="38" customFormat="1" ht="20.25" customHeight="1" thickBot="1">
      <c r="A86" s="1027" t="s">
        <v>478</v>
      </c>
      <c r="B86" s="1028"/>
      <c r="C86" s="1028"/>
      <c r="D86" s="1028"/>
      <c r="E86" s="1028"/>
      <c r="F86" s="1028"/>
      <c r="G86" s="1029"/>
      <c r="H86" s="275"/>
      <c r="I86" s="160" t="e">
        <f>SUM(#REF!)</f>
        <v>#REF!</v>
      </c>
      <c r="J86" s="161"/>
      <c r="K86" s="141"/>
      <c r="L86" s="141"/>
      <c r="M86" s="149"/>
      <c r="N86" s="149"/>
      <c r="O86" s="149"/>
      <c r="P86" s="149"/>
      <c r="Q86" s="149"/>
      <c r="R86" s="149"/>
      <c r="S86" s="149"/>
      <c r="T86" s="149"/>
      <c r="U86" s="149"/>
      <c r="V86" s="149"/>
      <c r="W86" s="149"/>
      <c r="X86" s="149"/>
      <c r="Y86" s="149"/>
      <c r="Z86" s="162"/>
      <c r="AA86" s="141"/>
      <c r="AB86" s="323"/>
      <c r="AC86" s="323"/>
      <c r="AD86" s="323"/>
      <c r="AE86" s="323"/>
      <c r="AF86" s="323"/>
      <c r="AG86" s="323"/>
      <c r="AH86" s="323"/>
      <c r="AI86" s="141"/>
      <c r="AJ86" s="141"/>
      <c r="AK86" s="141"/>
      <c r="AL86" s="279"/>
      <c r="AM86" s="279"/>
      <c r="AN86" s="141"/>
      <c r="AO86" s="141"/>
      <c r="AP86" s="141"/>
      <c r="AQ86" s="141"/>
      <c r="AR86" s="141"/>
      <c r="AS86" s="279"/>
      <c r="AT86" s="279"/>
      <c r="AU86" s="141"/>
      <c r="AV86" s="141"/>
      <c r="AW86" s="141"/>
      <c r="AX86" s="141"/>
      <c r="AY86" s="141"/>
      <c r="AZ86" s="279"/>
      <c r="BA86" s="279"/>
      <c r="BB86" s="141"/>
      <c r="BC86" s="141"/>
      <c r="BD86" s="141"/>
      <c r="BE86" s="141"/>
      <c r="BF86" s="141"/>
      <c r="BG86" s="279"/>
      <c r="BH86" s="279"/>
      <c r="BI86" s="141"/>
      <c r="BJ86" s="141"/>
      <c r="BK86" s="141"/>
      <c r="BL86" s="141"/>
      <c r="BM86" s="141"/>
      <c r="BN86" s="279"/>
      <c r="BO86" s="279"/>
      <c r="BP86" s="141"/>
      <c r="BQ86" s="141"/>
    </row>
    <row r="87" spans="1:69" s="38" customFormat="1" ht="15.75" customHeight="1" thickBot="1">
      <c r="A87" s="1044" t="s">
        <v>334</v>
      </c>
      <c r="B87" s="1045"/>
      <c r="C87" s="1045"/>
      <c r="D87" s="1045"/>
      <c r="E87" s="1045"/>
      <c r="F87" s="1045"/>
      <c r="G87" s="1046"/>
      <c r="H87" s="142"/>
      <c r="I87" s="187"/>
      <c r="J87" s="142"/>
      <c r="K87" s="142"/>
      <c r="L87" s="142"/>
      <c r="M87" s="188"/>
      <c r="N87" s="188"/>
      <c r="O87" s="188"/>
      <c r="P87" s="188"/>
      <c r="Q87" s="188"/>
      <c r="R87" s="188"/>
      <c r="S87" s="188"/>
      <c r="T87" s="188"/>
      <c r="U87" s="188"/>
      <c r="V87" s="188"/>
      <c r="W87" s="188"/>
      <c r="X87" s="188"/>
      <c r="Y87" s="188"/>
      <c r="Z87" s="189"/>
      <c r="AA87" s="142"/>
      <c r="AB87" s="142"/>
      <c r="AC87" s="142"/>
      <c r="AD87" s="142"/>
      <c r="AE87" s="280"/>
      <c r="AF87" s="280"/>
      <c r="AG87" s="142"/>
      <c r="AH87" s="142"/>
      <c r="AI87" s="142"/>
      <c r="AJ87" s="142"/>
      <c r="AK87" s="142"/>
      <c r="AL87" s="280"/>
      <c r="AM87" s="280"/>
      <c r="AN87" s="142"/>
      <c r="AO87" s="142"/>
      <c r="AP87" s="142"/>
      <c r="AQ87" s="142"/>
      <c r="AR87" s="142"/>
      <c r="AS87" s="280"/>
      <c r="AT87" s="280"/>
      <c r="AU87" s="142"/>
      <c r="AV87" s="142"/>
      <c r="AW87" s="142"/>
      <c r="AX87" s="142"/>
      <c r="AY87" s="142"/>
      <c r="AZ87" s="280"/>
      <c r="BA87" s="280"/>
      <c r="BB87" s="142"/>
      <c r="BC87" s="142"/>
      <c r="BD87" s="142"/>
      <c r="BE87" s="142"/>
      <c r="BF87" s="142"/>
      <c r="BG87" s="280"/>
      <c r="BH87" s="280"/>
      <c r="BI87" s="142"/>
      <c r="BJ87" s="142"/>
      <c r="BK87" s="142"/>
      <c r="BL87" s="142"/>
      <c r="BM87" s="142"/>
      <c r="BN87" s="280"/>
      <c r="BO87" s="280"/>
      <c r="BP87" s="142"/>
      <c r="BQ87" s="142"/>
    </row>
    <row r="88" spans="1:69" s="45" customFormat="1" ht="18" customHeight="1" thickBot="1">
      <c r="A88" s="1013" t="s">
        <v>1326</v>
      </c>
      <c r="B88" s="1013"/>
      <c r="C88" s="1013"/>
      <c r="D88" s="1013"/>
      <c r="E88" s="1013"/>
      <c r="F88" s="1013"/>
      <c r="G88" s="1013"/>
      <c r="H88" s="132"/>
      <c r="I88" s="132"/>
      <c r="J88" s="132"/>
      <c r="K88" s="132"/>
      <c r="L88" s="132"/>
      <c r="M88" s="132"/>
      <c r="N88" s="132"/>
      <c r="O88" s="132"/>
      <c r="P88" s="132"/>
      <c r="Q88" s="132"/>
      <c r="R88" s="132"/>
      <c r="S88" s="132"/>
      <c r="T88" s="132"/>
      <c r="U88" s="132"/>
      <c r="V88" s="132"/>
      <c r="W88" s="132"/>
      <c r="X88" s="133"/>
      <c r="Y88" s="134"/>
      <c r="Z88" s="132"/>
      <c r="AA88" s="132"/>
      <c r="AB88" s="132"/>
      <c r="AC88" s="132"/>
      <c r="AD88" s="132"/>
      <c r="AE88" s="278"/>
      <c r="AF88" s="278"/>
      <c r="AG88" s="132"/>
      <c r="AH88" s="132"/>
      <c r="AI88" s="132"/>
      <c r="AJ88" s="132"/>
      <c r="AK88" s="132"/>
      <c r="AL88" s="278"/>
      <c r="AM88" s="278"/>
      <c r="AN88" s="132"/>
      <c r="AO88" s="132"/>
      <c r="AP88" s="132"/>
      <c r="AQ88" s="132"/>
      <c r="AR88" s="132"/>
      <c r="AS88" s="278"/>
      <c r="AT88" s="278"/>
      <c r="AU88" s="132"/>
      <c r="AV88" s="132"/>
      <c r="AW88" s="132"/>
      <c r="AX88" s="132"/>
      <c r="AY88" s="132"/>
      <c r="AZ88" s="278"/>
      <c r="BA88" s="278"/>
      <c r="BB88" s="132"/>
      <c r="BC88" s="132"/>
      <c r="BD88" s="132"/>
      <c r="BE88" s="132"/>
      <c r="BF88" s="132"/>
      <c r="BG88" s="278"/>
      <c r="BH88" s="278"/>
      <c r="BI88" s="132"/>
      <c r="BJ88" s="132"/>
      <c r="BK88" s="132"/>
      <c r="BL88" s="132"/>
      <c r="BM88" s="132"/>
      <c r="BN88" s="278"/>
      <c r="BO88" s="278"/>
      <c r="BP88" s="132"/>
      <c r="BQ88" s="132"/>
    </row>
    <row r="103" spans="1:26" ht="14.25">
      <c r="A103" s="9"/>
      <c r="F103" s="9"/>
      <c r="I103" s="9"/>
      <c r="K103" s="9"/>
      <c r="L103" s="9"/>
      <c r="Z103" s="9"/>
    </row>
    <row r="104" spans="1:26" ht="14.25">
      <c r="A104" s="9"/>
      <c r="F104" s="9"/>
      <c r="I104" s="9"/>
      <c r="K104" s="9"/>
      <c r="L104" s="9"/>
      <c r="Z104" s="9"/>
    </row>
    <row r="105" spans="1:26" ht="14.25">
      <c r="A105" s="9"/>
      <c r="F105" s="9"/>
      <c r="I105" s="9"/>
      <c r="K105" s="9"/>
      <c r="L105" s="9"/>
      <c r="Z105" s="9"/>
    </row>
    <row r="106" spans="1:26" ht="14.25">
      <c r="A106" s="9"/>
      <c r="F106" s="9"/>
      <c r="I106" s="9"/>
      <c r="K106" s="9"/>
      <c r="L106" s="9"/>
      <c r="Z106" s="9"/>
    </row>
    <row r="107" spans="1:26" ht="14.25">
      <c r="A107" s="9"/>
      <c r="F107" s="9"/>
      <c r="I107" s="9"/>
      <c r="K107" s="9"/>
      <c r="L107" s="9"/>
      <c r="Z107" s="9"/>
    </row>
    <row r="108" spans="1:26" ht="14.25">
      <c r="A108" s="9"/>
      <c r="F108" s="9"/>
      <c r="I108" s="9"/>
      <c r="K108" s="9"/>
      <c r="L108" s="9"/>
      <c r="Z108" s="9"/>
    </row>
    <row r="109" spans="1:26" ht="14.25">
      <c r="A109" s="9"/>
      <c r="F109" s="9"/>
      <c r="I109" s="9"/>
      <c r="K109" s="9"/>
      <c r="L109" s="9"/>
      <c r="Z109" s="9"/>
    </row>
    <row r="110" spans="1:26" ht="14.25">
      <c r="A110" s="9"/>
      <c r="F110" s="9"/>
      <c r="I110" s="9"/>
      <c r="K110" s="9"/>
      <c r="L110" s="9"/>
      <c r="Z110" s="9"/>
    </row>
    <row r="111" spans="1:26" ht="14.25">
      <c r="A111" s="9"/>
      <c r="F111" s="9"/>
      <c r="I111" s="9"/>
      <c r="K111" s="9"/>
      <c r="L111" s="9"/>
      <c r="Z111" s="9"/>
    </row>
    <row r="112" spans="1:26" ht="14.25">
      <c r="A112" s="9"/>
      <c r="F112" s="9"/>
      <c r="I112" s="9"/>
      <c r="K112" s="9"/>
      <c r="L112" s="9"/>
      <c r="Z112" s="9"/>
    </row>
    <row r="113" spans="1:26" ht="14.25">
      <c r="A113" s="9"/>
      <c r="F113" s="9"/>
      <c r="I113" s="9"/>
      <c r="K113" s="9"/>
      <c r="L113" s="9"/>
      <c r="Z113" s="9"/>
    </row>
    <row r="114" spans="1:26" ht="14.25">
      <c r="A114" s="9"/>
      <c r="F114" s="9"/>
      <c r="I114" s="9"/>
      <c r="K114" s="9"/>
      <c r="L114" s="9"/>
      <c r="Z114" s="9"/>
    </row>
    <row r="115" spans="1:26" ht="14.25">
      <c r="A115" s="9"/>
      <c r="F115" s="9"/>
      <c r="I115" s="9"/>
      <c r="K115" s="9"/>
      <c r="L115" s="9"/>
      <c r="Z115" s="9"/>
    </row>
    <row r="116" spans="1:26" ht="14.25">
      <c r="A116" s="9"/>
      <c r="F116" s="9"/>
      <c r="I116" s="9"/>
      <c r="K116" s="9"/>
      <c r="L116" s="9"/>
      <c r="Z116" s="9"/>
    </row>
    <row r="117" spans="1:26" ht="14.25">
      <c r="A117" s="9"/>
      <c r="F117" s="9"/>
      <c r="I117" s="9"/>
      <c r="K117" s="9"/>
      <c r="L117" s="9"/>
      <c r="Z117" s="9"/>
    </row>
  </sheetData>
  <sheetProtection/>
  <mergeCells count="89">
    <mergeCell ref="AI54:AO54"/>
    <mergeCell ref="AP54:AV54"/>
    <mergeCell ref="AW54:BC54"/>
    <mergeCell ref="BD54:BJ54"/>
    <mergeCell ref="A52:F52"/>
    <mergeCell ref="A81:A85"/>
    <mergeCell ref="C81:C85"/>
    <mergeCell ref="BD7:BJ7"/>
    <mergeCell ref="A87:G87"/>
    <mergeCell ref="A86:G86"/>
    <mergeCell ref="BK54:BQ54"/>
    <mergeCell ref="A48:A50"/>
    <mergeCell ref="B48:B50"/>
    <mergeCell ref="C48:C49"/>
    <mergeCell ref="A51:F51"/>
    <mergeCell ref="G51:H51"/>
    <mergeCell ref="AB54:AH54"/>
    <mergeCell ref="AB9:AH9"/>
    <mergeCell ref="AI9:AO9"/>
    <mergeCell ref="AP9:AV9"/>
    <mergeCell ref="AW9:BC9"/>
    <mergeCell ref="BD9:BJ9"/>
    <mergeCell ref="BK9:BQ9"/>
    <mergeCell ref="AB1:AH2"/>
    <mergeCell ref="AI1:AO2"/>
    <mergeCell ref="AP1:AV2"/>
    <mergeCell ref="AW1:BC2"/>
    <mergeCell ref="BD1:BJ2"/>
    <mergeCell ref="BK7:BQ7"/>
    <mergeCell ref="AB7:AH7"/>
    <mergeCell ref="AI7:AO7"/>
    <mergeCell ref="AP7:AV7"/>
    <mergeCell ref="AW7:BC7"/>
    <mergeCell ref="G80:H80"/>
    <mergeCell ref="B81:B85"/>
    <mergeCell ref="A65:E65"/>
    <mergeCell ref="BK1:BQ2"/>
    <mergeCell ref="AB3:AH5"/>
    <mergeCell ref="AI3:AO5"/>
    <mergeCell ref="AP3:AV5"/>
    <mergeCell ref="AW3:BC5"/>
    <mergeCell ref="BD3:BJ5"/>
    <mergeCell ref="BK3:BQ5"/>
    <mergeCell ref="A88:G88"/>
    <mergeCell ref="A54:C54"/>
    <mergeCell ref="D54:AA54"/>
    <mergeCell ref="B66:B69"/>
    <mergeCell ref="B57:B64"/>
    <mergeCell ref="A57:A64"/>
    <mergeCell ref="C57:C64"/>
    <mergeCell ref="A66:A69"/>
    <mergeCell ref="G70:H70"/>
    <mergeCell ref="B71:B79"/>
    <mergeCell ref="Z30:Z32"/>
    <mergeCell ref="D18:D19"/>
    <mergeCell ref="A7:C7"/>
    <mergeCell ref="A9:C9"/>
    <mergeCell ref="D33:D34"/>
    <mergeCell ref="AA30:AA32"/>
    <mergeCell ref="A12:A27"/>
    <mergeCell ref="C67:C69"/>
    <mergeCell ref="B12:B37"/>
    <mergeCell ref="C12:C27"/>
    <mergeCell ref="D14:D15"/>
    <mergeCell ref="D16:D17"/>
    <mergeCell ref="C28:C37"/>
    <mergeCell ref="D30:D32"/>
    <mergeCell ref="D9:AA9"/>
    <mergeCell ref="A2:AA2"/>
    <mergeCell ref="A3:AA3"/>
    <mergeCell ref="A4:AA4"/>
    <mergeCell ref="A5:AA5"/>
    <mergeCell ref="A1:AA1"/>
    <mergeCell ref="D7:AA7"/>
    <mergeCell ref="G47:H47"/>
    <mergeCell ref="A38:F38"/>
    <mergeCell ref="G38:H38"/>
    <mergeCell ref="A40:F40"/>
    <mergeCell ref="G40:H40"/>
    <mergeCell ref="A47:F47"/>
    <mergeCell ref="A80:F80"/>
    <mergeCell ref="A28:A37"/>
    <mergeCell ref="A41:A46"/>
    <mergeCell ref="B41:B46"/>
    <mergeCell ref="C41:C46"/>
    <mergeCell ref="A70:F70"/>
    <mergeCell ref="C71:C73"/>
    <mergeCell ref="C74:C79"/>
    <mergeCell ref="A71:A79"/>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BP33"/>
  <sheetViews>
    <sheetView zoomScalePageLayoutView="0" workbookViewId="0" topLeftCell="J12">
      <selection activeCell="Z19" sqref="Z19"/>
    </sheetView>
  </sheetViews>
  <sheetFormatPr defaultColWidth="11.421875" defaultRowHeight="15"/>
  <cols>
    <col min="1" max="1" width="6.00390625" style="420" customWidth="1"/>
    <col min="2" max="2" width="12.7109375" style="420" customWidth="1"/>
    <col min="3" max="3" width="24.57421875" style="420" customWidth="1"/>
    <col min="4" max="4" width="25.28125" style="421" customWidth="1"/>
    <col min="5" max="5" width="12.7109375" style="421" customWidth="1"/>
    <col min="6" max="6" width="7.00390625" style="75" customWidth="1"/>
    <col min="7" max="7" width="16.57421875" style="421" customWidth="1"/>
    <col min="8" max="8" width="12.57421875" style="421" customWidth="1"/>
    <col min="9" max="9" width="8.140625" style="422" customWidth="1"/>
    <col min="10" max="10" width="14.421875" style="421" bestFit="1" customWidth="1"/>
    <col min="11" max="11" width="10.7109375" style="423" customWidth="1"/>
    <col min="12" max="12" width="11.28125" style="423" customWidth="1"/>
    <col min="13" max="21" width="4.00390625" style="421" customWidth="1"/>
    <col min="22" max="22" width="3.57421875" style="421" customWidth="1"/>
    <col min="23" max="24" width="4.00390625" style="421" customWidth="1"/>
    <col min="25" max="25" width="6.00390625" style="421" customWidth="1"/>
    <col min="26" max="26" width="13.421875" style="421" customWidth="1"/>
    <col min="27" max="27" width="12.28125" style="421" customWidth="1"/>
    <col min="28" max="30" width="11.421875" style="421" customWidth="1"/>
    <col min="31" max="31" width="28.140625" style="421" customWidth="1"/>
    <col min="32" max="32" width="30.28125" style="421" customWidth="1"/>
    <col min="33" max="37" width="11.421875" style="421" customWidth="1"/>
    <col min="38" max="39" width="23.28125" style="421" customWidth="1"/>
    <col min="40" max="44" width="11.421875" style="421" customWidth="1"/>
    <col min="45" max="46" width="23.421875" style="421" customWidth="1"/>
    <col min="47" max="51" width="11.421875" style="421" customWidth="1"/>
    <col min="52" max="53" width="27.421875" style="421" customWidth="1"/>
    <col min="54" max="58" width="11.421875" style="421" customWidth="1"/>
    <col min="59" max="60" width="24.57421875" style="421" customWidth="1"/>
    <col min="61" max="65" width="11.421875" style="421" customWidth="1"/>
    <col min="66" max="67" width="23.140625" style="421" customWidth="1"/>
    <col min="68" max="16384" width="11.421875" style="421" customWidth="1"/>
  </cols>
  <sheetData>
    <row r="1" spans="1:67" ht="20.25" customHeight="1">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896" t="s">
        <v>0</v>
      </c>
      <c r="AA1" s="896"/>
      <c r="AB1" s="896"/>
      <c r="AC1" s="896"/>
      <c r="AD1" s="896"/>
      <c r="AE1" s="896"/>
      <c r="AF1" s="896"/>
      <c r="AG1" s="897" t="s">
        <v>0</v>
      </c>
      <c r="AH1" s="897"/>
      <c r="AI1" s="897"/>
      <c r="AJ1" s="897"/>
      <c r="AK1" s="897"/>
      <c r="AL1" s="897"/>
      <c r="AM1" s="897"/>
      <c r="AN1" s="898" t="s">
        <v>0</v>
      </c>
      <c r="AO1" s="898"/>
      <c r="AP1" s="898"/>
      <c r="AQ1" s="898"/>
      <c r="AR1" s="898"/>
      <c r="AS1" s="898"/>
      <c r="AT1" s="898"/>
      <c r="AU1" s="986" t="s">
        <v>0</v>
      </c>
      <c r="AV1" s="986"/>
      <c r="AW1" s="986"/>
      <c r="AX1" s="986"/>
      <c r="AY1" s="986"/>
      <c r="AZ1" s="986"/>
      <c r="BA1" s="986"/>
      <c r="BB1" s="987" t="s">
        <v>0</v>
      </c>
      <c r="BC1" s="987"/>
      <c r="BD1" s="987"/>
      <c r="BE1" s="987"/>
      <c r="BF1" s="987"/>
      <c r="BG1" s="987"/>
      <c r="BH1" s="987"/>
      <c r="BI1" s="988" t="s">
        <v>0</v>
      </c>
      <c r="BJ1" s="988"/>
      <c r="BK1" s="988"/>
      <c r="BL1" s="988"/>
      <c r="BM1" s="988"/>
      <c r="BN1" s="988"/>
      <c r="BO1" s="988"/>
    </row>
    <row r="2" spans="1:67" s="286" customFormat="1" ht="15.75" customHeight="1">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896"/>
      <c r="AA2" s="896"/>
      <c r="AB2" s="896"/>
      <c r="AC2" s="896"/>
      <c r="AD2" s="896"/>
      <c r="AE2" s="896"/>
      <c r="AF2" s="896"/>
      <c r="AG2" s="897"/>
      <c r="AH2" s="897"/>
      <c r="AI2" s="897"/>
      <c r="AJ2" s="897"/>
      <c r="AK2" s="897"/>
      <c r="AL2" s="897"/>
      <c r="AM2" s="897"/>
      <c r="AN2" s="898"/>
      <c r="AO2" s="898"/>
      <c r="AP2" s="898"/>
      <c r="AQ2" s="898"/>
      <c r="AR2" s="898"/>
      <c r="AS2" s="898"/>
      <c r="AT2" s="898"/>
      <c r="AU2" s="986"/>
      <c r="AV2" s="986"/>
      <c r="AW2" s="986"/>
      <c r="AX2" s="986"/>
      <c r="AY2" s="986"/>
      <c r="AZ2" s="986"/>
      <c r="BA2" s="986"/>
      <c r="BB2" s="987"/>
      <c r="BC2" s="987"/>
      <c r="BD2" s="987"/>
      <c r="BE2" s="987"/>
      <c r="BF2" s="987"/>
      <c r="BG2" s="987"/>
      <c r="BH2" s="987"/>
      <c r="BI2" s="988"/>
      <c r="BJ2" s="988"/>
      <c r="BK2" s="988"/>
      <c r="BL2" s="988"/>
      <c r="BM2" s="988"/>
      <c r="BN2" s="988"/>
      <c r="BO2" s="988"/>
    </row>
    <row r="3" spans="1:67" s="286" customFormat="1" ht="15.75" customHeight="1">
      <c r="A3" s="1032" t="s">
        <v>1330</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899" t="s">
        <v>1311</v>
      </c>
      <c r="AA3" s="899"/>
      <c r="AB3" s="899"/>
      <c r="AC3" s="899"/>
      <c r="AD3" s="899"/>
      <c r="AE3" s="899"/>
      <c r="AF3" s="899"/>
      <c r="AG3" s="900" t="s">
        <v>1320</v>
      </c>
      <c r="AH3" s="900"/>
      <c r="AI3" s="900"/>
      <c r="AJ3" s="900"/>
      <c r="AK3" s="900"/>
      <c r="AL3" s="900"/>
      <c r="AM3" s="900"/>
      <c r="AN3" s="901" t="s">
        <v>1321</v>
      </c>
      <c r="AO3" s="901"/>
      <c r="AP3" s="901"/>
      <c r="AQ3" s="901"/>
      <c r="AR3" s="901"/>
      <c r="AS3" s="901"/>
      <c r="AT3" s="901"/>
      <c r="AU3" s="989" t="s">
        <v>1322</v>
      </c>
      <c r="AV3" s="989"/>
      <c r="AW3" s="989"/>
      <c r="AX3" s="989"/>
      <c r="AY3" s="989"/>
      <c r="AZ3" s="989"/>
      <c r="BA3" s="989"/>
      <c r="BB3" s="990" t="s">
        <v>1323</v>
      </c>
      <c r="BC3" s="990"/>
      <c r="BD3" s="990"/>
      <c r="BE3" s="990"/>
      <c r="BF3" s="990"/>
      <c r="BG3" s="990"/>
      <c r="BH3" s="990"/>
      <c r="BI3" s="991" t="s">
        <v>1324</v>
      </c>
      <c r="BJ3" s="991"/>
      <c r="BK3" s="991"/>
      <c r="BL3" s="991"/>
      <c r="BM3" s="991"/>
      <c r="BN3" s="991"/>
      <c r="BO3" s="991"/>
    </row>
    <row r="4" spans="1:67" s="286" customFormat="1" ht="15.75" customHeight="1">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899"/>
      <c r="AA4" s="899"/>
      <c r="AB4" s="899"/>
      <c r="AC4" s="899"/>
      <c r="AD4" s="899"/>
      <c r="AE4" s="899"/>
      <c r="AF4" s="899"/>
      <c r="AG4" s="900"/>
      <c r="AH4" s="900"/>
      <c r="AI4" s="900"/>
      <c r="AJ4" s="900"/>
      <c r="AK4" s="900"/>
      <c r="AL4" s="900"/>
      <c r="AM4" s="900"/>
      <c r="AN4" s="901"/>
      <c r="AO4" s="901"/>
      <c r="AP4" s="901"/>
      <c r="AQ4" s="901"/>
      <c r="AR4" s="901"/>
      <c r="AS4" s="901"/>
      <c r="AT4" s="901"/>
      <c r="AU4" s="989"/>
      <c r="AV4" s="989"/>
      <c r="AW4" s="989"/>
      <c r="AX4" s="989"/>
      <c r="AY4" s="989"/>
      <c r="AZ4" s="989"/>
      <c r="BA4" s="989"/>
      <c r="BB4" s="990"/>
      <c r="BC4" s="990"/>
      <c r="BD4" s="990"/>
      <c r="BE4" s="990"/>
      <c r="BF4" s="990"/>
      <c r="BG4" s="990"/>
      <c r="BH4" s="990"/>
      <c r="BI4" s="991"/>
      <c r="BJ4" s="991"/>
      <c r="BK4" s="991"/>
      <c r="BL4" s="991"/>
      <c r="BM4" s="991"/>
      <c r="BN4" s="991"/>
      <c r="BO4" s="991"/>
    </row>
    <row r="5" spans="1:67" s="286" customFormat="1" ht="15.75" customHeight="1">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899"/>
      <c r="AA5" s="899"/>
      <c r="AB5" s="899"/>
      <c r="AC5" s="899"/>
      <c r="AD5" s="899"/>
      <c r="AE5" s="899"/>
      <c r="AF5" s="899"/>
      <c r="AG5" s="900"/>
      <c r="AH5" s="900"/>
      <c r="AI5" s="900"/>
      <c r="AJ5" s="900"/>
      <c r="AK5" s="900"/>
      <c r="AL5" s="900"/>
      <c r="AM5" s="900"/>
      <c r="AN5" s="901"/>
      <c r="AO5" s="901"/>
      <c r="AP5" s="901"/>
      <c r="AQ5" s="901"/>
      <c r="AR5" s="901"/>
      <c r="AS5" s="901"/>
      <c r="AT5" s="901"/>
      <c r="AU5" s="989"/>
      <c r="AV5" s="989"/>
      <c r="AW5" s="989"/>
      <c r="AX5" s="989"/>
      <c r="AY5" s="989"/>
      <c r="AZ5" s="989"/>
      <c r="BA5" s="989"/>
      <c r="BB5" s="990"/>
      <c r="BC5" s="990"/>
      <c r="BD5" s="990"/>
      <c r="BE5" s="990"/>
      <c r="BF5" s="990"/>
      <c r="BG5" s="990"/>
      <c r="BH5" s="990"/>
      <c r="BI5" s="991"/>
      <c r="BJ5" s="991"/>
      <c r="BK5" s="991"/>
      <c r="BL5" s="991"/>
      <c r="BM5" s="991"/>
      <c r="BN5" s="991"/>
      <c r="BO5" s="991"/>
    </row>
    <row r="6" ht="15.75" thickBot="1"/>
    <row r="7" spans="1:67" ht="21" customHeight="1" thickBot="1">
      <c r="A7" s="1016" t="s">
        <v>213</v>
      </c>
      <c r="B7" s="1016"/>
      <c r="C7" s="1016"/>
      <c r="D7" s="1016" t="s">
        <v>756</v>
      </c>
      <c r="E7" s="1016"/>
      <c r="F7" s="1016"/>
      <c r="G7" s="1016"/>
      <c r="H7" s="1016"/>
      <c r="I7" s="1016"/>
      <c r="J7" s="1016"/>
      <c r="K7" s="1016"/>
      <c r="L7" s="1016"/>
      <c r="M7" s="1016"/>
      <c r="N7" s="1016"/>
      <c r="O7" s="1016"/>
      <c r="P7" s="1016"/>
      <c r="Q7" s="1016"/>
      <c r="R7" s="1016"/>
      <c r="S7" s="1016"/>
      <c r="T7" s="1016"/>
      <c r="U7" s="1016"/>
      <c r="V7" s="1016"/>
      <c r="W7" s="1016"/>
      <c r="X7" s="1016"/>
      <c r="Y7" s="1016"/>
      <c r="Z7" s="1016" t="s">
        <v>756</v>
      </c>
      <c r="AA7" s="1016"/>
      <c r="AB7" s="1016"/>
      <c r="AC7" s="1016"/>
      <c r="AD7" s="1016"/>
      <c r="AE7" s="1016"/>
      <c r="AF7" s="1016"/>
      <c r="AG7" s="1016" t="s">
        <v>756</v>
      </c>
      <c r="AH7" s="1016"/>
      <c r="AI7" s="1016"/>
      <c r="AJ7" s="1016"/>
      <c r="AK7" s="1016"/>
      <c r="AL7" s="1016"/>
      <c r="AM7" s="1016"/>
      <c r="AN7" s="1016" t="s">
        <v>756</v>
      </c>
      <c r="AO7" s="1016"/>
      <c r="AP7" s="1016"/>
      <c r="AQ7" s="1016"/>
      <c r="AR7" s="1016"/>
      <c r="AS7" s="1016"/>
      <c r="AT7" s="1016"/>
      <c r="AU7" s="1016" t="s">
        <v>756</v>
      </c>
      <c r="AV7" s="1016"/>
      <c r="AW7" s="1016"/>
      <c r="AX7" s="1016"/>
      <c r="AY7" s="1016"/>
      <c r="AZ7" s="1016"/>
      <c r="BA7" s="1016"/>
      <c r="BB7" s="1016" t="s">
        <v>756</v>
      </c>
      <c r="BC7" s="1016"/>
      <c r="BD7" s="1016"/>
      <c r="BE7" s="1016"/>
      <c r="BF7" s="1016"/>
      <c r="BG7" s="1016"/>
      <c r="BH7" s="1016"/>
      <c r="BI7" s="1016" t="s">
        <v>756</v>
      </c>
      <c r="BJ7" s="1016"/>
      <c r="BK7" s="1016"/>
      <c r="BL7" s="1016"/>
      <c r="BM7" s="1016"/>
      <c r="BN7" s="1016"/>
      <c r="BO7" s="1016"/>
    </row>
    <row r="8" spans="1:3" ht="15" thickBot="1">
      <c r="A8" s="421"/>
      <c r="B8" s="421"/>
      <c r="C8" s="421"/>
    </row>
    <row r="9" spans="1:67" ht="21" customHeight="1" thickBot="1">
      <c r="A9" s="1047" t="s">
        <v>306</v>
      </c>
      <c r="B9" s="1047"/>
      <c r="C9" s="1047"/>
      <c r="D9" s="889" t="s">
        <v>480</v>
      </c>
      <c r="E9" s="889"/>
      <c r="F9" s="889"/>
      <c r="G9" s="889"/>
      <c r="H9" s="889"/>
      <c r="I9" s="889"/>
      <c r="J9" s="889"/>
      <c r="K9" s="889"/>
      <c r="L9" s="889"/>
      <c r="M9" s="889"/>
      <c r="N9" s="889"/>
      <c r="O9" s="889"/>
      <c r="P9" s="889"/>
      <c r="Q9" s="889"/>
      <c r="R9" s="889"/>
      <c r="S9" s="889"/>
      <c r="T9" s="889"/>
      <c r="U9" s="889"/>
      <c r="V9" s="889"/>
      <c r="W9" s="889"/>
      <c r="X9" s="889"/>
      <c r="Y9" s="889"/>
      <c r="Z9" s="889" t="s">
        <v>480</v>
      </c>
      <c r="AA9" s="889"/>
      <c r="AB9" s="889"/>
      <c r="AC9" s="889"/>
      <c r="AD9" s="889"/>
      <c r="AE9" s="889"/>
      <c r="AF9" s="889"/>
      <c r="AG9" s="889" t="s">
        <v>480</v>
      </c>
      <c r="AH9" s="889"/>
      <c r="AI9" s="889"/>
      <c r="AJ9" s="889"/>
      <c r="AK9" s="889"/>
      <c r="AL9" s="889"/>
      <c r="AM9" s="889"/>
      <c r="AN9" s="889" t="s">
        <v>480</v>
      </c>
      <c r="AO9" s="889"/>
      <c r="AP9" s="889"/>
      <c r="AQ9" s="889"/>
      <c r="AR9" s="889"/>
      <c r="AS9" s="889"/>
      <c r="AT9" s="889"/>
      <c r="AU9" s="889" t="s">
        <v>480</v>
      </c>
      <c r="AV9" s="889"/>
      <c r="AW9" s="889"/>
      <c r="AX9" s="889"/>
      <c r="AY9" s="889"/>
      <c r="AZ9" s="889"/>
      <c r="BA9" s="889"/>
      <c r="BB9" s="889" t="s">
        <v>480</v>
      </c>
      <c r="BC9" s="889"/>
      <c r="BD9" s="889"/>
      <c r="BE9" s="889"/>
      <c r="BF9" s="889"/>
      <c r="BG9" s="889"/>
      <c r="BH9" s="889"/>
      <c r="BI9" s="889" t="s">
        <v>480</v>
      </c>
      <c r="BJ9" s="889"/>
      <c r="BK9" s="889"/>
      <c r="BL9" s="889"/>
      <c r="BM9" s="889"/>
      <c r="BN9" s="889"/>
      <c r="BO9" s="889"/>
    </row>
    <row r="10" spans="11:12" ht="15.75" thickBot="1">
      <c r="K10" s="421"/>
      <c r="L10" s="421"/>
    </row>
    <row r="11" spans="1:67" s="419" customFormat="1" ht="36.75" thickBot="1">
      <c r="A11" s="86" t="s">
        <v>2</v>
      </c>
      <c r="B11" s="86" t="s">
        <v>410</v>
      </c>
      <c r="C11" s="86" t="s">
        <v>182</v>
      </c>
      <c r="D11" s="86" t="s">
        <v>183</v>
      </c>
      <c r="E11" s="86" t="s">
        <v>8</v>
      </c>
      <c r="F11" s="135" t="s">
        <v>9</v>
      </c>
      <c r="G11" s="86" t="s">
        <v>10</v>
      </c>
      <c r="H11" s="86" t="s">
        <v>11</v>
      </c>
      <c r="I11" s="136" t="s">
        <v>12</v>
      </c>
      <c r="J11" s="86" t="s">
        <v>185</v>
      </c>
      <c r="K11" s="86" t="s">
        <v>217</v>
      </c>
      <c r="L11" s="86" t="s">
        <v>13</v>
      </c>
      <c r="M11" s="86" t="s">
        <v>169</v>
      </c>
      <c r="N11" s="86" t="s">
        <v>170</v>
      </c>
      <c r="O11" s="86" t="s">
        <v>171</v>
      </c>
      <c r="P11" s="86" t="s">
        <v>172</v>
      </c>
      <c r="Q11" s="86" t="s">
        <v>173</v>
      </c>
      <c r="R11" s="86" t="s">
        <v>174</v>
      </c>
      <c r="S11" s="86" t="s">
        <v>180</v>
      </c>
      <c r="T11" s="86" t="s">
        <v>175</v>
      </c>
      <c r="U11" s="86" t="s">
        <v>176</v>
      </c>
      <c r="V11" s="86" t="s">
        <v>177</v>
      </c>
      <c r="W11" s="86" t="s">
        <v>178</v>
      </c>
      <c r="X11" s="86" t="s">
        <v>179</v>
      </c>
      <c r="Y11" s="86" t="s">
        <v>218</v>
      </c>
      <c r="Z11" s="88" t="s">
        <v>1309</v>
      </c>
      <c r="AA11" s="88" t="s">
        <v>1310</v>
      </c>
      <c r="AB11" s="88" t="s">
        <v>481</v>
      </c>
      <c r="AC11" s="88" t="s">
        <v>1405</v>
      </c>
      <c r="AD11" s="88" t="s">
        <v>1406</v>
      </c>
      <c r="AE11" s="88" t="s">
        <v>482</v>
      </c>
      <c r="AF11" s="88" t="s">
        <v>483</v>
      </c>
      <c r="AG11" s="424" t="s">
        <v>1312</v>
      </c>
      <c r="AH11" s="424" t="s">
        <v>1313</v>
      </c>
      <c r="AI11" s="424" t="s">
        <v>481</v>
      </c>
      <c r="AJ11" s="424" t="s">
        <v>1405</v>
      </c>
      <c r="AK11" s="424" t="s">
        <v>1406</v>
      </c>
      <c r="AL11" s="424" t="s">
        <v>482</v>
      </c>
      <c r="AM11" s="424" t="s">
        <v>483</v>
      </c>
      <c r="AN11" s="425" t="s">
        <v>1314</v>
      </c>
      <c r="AO11" s="425" t="s">
        <v>1315</v>
      </c>
      <c r="AP11" s="425" t="s">
        <v>481</v>
      </c>
      <c r="AQ11" s="425" t="s">
        <v>1405</v>
      </c>
      <c r="AR11" s="425" t="s">
        <v>1406</v>
      </c>
      <c r="AS11" s="425" t="s">
        <v>482</v>
      </c>
      <c r="AT11" s="425" t="s">
        <v>483</v>
      </c>
      <c r="AU11" s="426" t="s">
        <v>1316</v>
      </c>
      <c r="AV11" s="426" t="s">
        <v>1317</v>
      </c>
      <c r="AW11" s="426" t="s">
        <v>481</v>
      </c>
      <c r="AX11" s="426" t="s">
        <v>1405</v>
      </c>
      <c r="AY11" s="426" t="s">
        <v>1406</v>
      </c>
      <c r="AZ11" s="426" t="s">
        <v>482</v>
      </c>
      <c r="BA11" s="426" t="s">
        <v>483</v>
      </c>
      <c r="BB11" s="427" t="s">
        <v>1319</v>
      </c>
      <c r="BC11" s="427" t="s">
        <v>1318</v>
      </c>
      <c r="BD11" s="427" t="s">
        <v>481</v>
      </c>
      <c r="BE11" s="427" t="s">
        <v>1405</v>
      </c>
      <c r="BF11" s="427" t="s">
        <v>1406</v>
      </c>
      <c r="BG11" s="427" t="s">
        <v>482</v>
      </c>
      <c r="BH11" s="427" t="s">
        <v>483</v>
      </c>
      <c r="BI11" s="428" t="s">
        <v>1307</v>
      </c>
      <c r="BJ11" s="428" t="s">
        <v>1308</v>
      </c>
      <c r="BK11" s="428" t="s">
        <v>481</v>
      </c>
      <c r="BL11" s="428" t="s">
        <v>1405</v>
      </c>
      <c r="BM11" s="428" t="s">
        <v>1406</v>
      </c>
      <c r="BN11" s="428" t="s">
        <v>482</v>
      </c>
      <c r="BO11" s="428" t="s">
        <v>483</v>
      </c>
    </row>
    <row r="12" spans="1:67" s="48" customFormat="1" ht="45.75" thickBot="1">
      <c r="A12" s="1014">
        <v>1</v>
      </c>
      <c r="B12" s="1014" t="s">
        <v>632</v>
      </c>
      <c r="C12" s="1031" t="s">
        <v>757</v>
      </c>
      <c r="D12" s="1031" t="s">
        <v>758</v>
      </c>
      <c r="E12" s="439" t="s">
        <v>486</v>
      </c>
      <c r="F12" s="147">
        <v>1</v>
      </c>
      <c r="G12" s="439" t="s">
        <v>759</v>
      </c>
      <c r="H12" s="439" t="s">
        <v>1523</v>
      </c>
      <c r="I12" s="147">
        <v>0.1</v>
      </c>
      <c r="J12" s="439" t="s">
        <v>760</v>
      </c>
      <c r="K12" s="140">
        <v>41640</v>
      </c>
      <c r="L12" s="140">
        <v>41670</v>
      </c>
      <c r="M12" s="146">
        <v>1</v>
      </c>
      <c r="N12" s="146">
        <v>1</v>
      </c>
      <c r="O12" s="146">
        <v>1</v>
      </c>
      <c r="P12" s="146">
        <v>1</v>
      </c>
      <c r="Q12" s="146">
        <v>1</v>
      </c>
      <c r="R12" s="146">
        <v>1</v>
      </c>
      <c r="S12" s="146">
        <v>1</v>
      </c>
      <c r="T12" s="146">
        <v>1</v>
      </c>
      <c r="U12" s="146">
        <v>1</v>
      </c>
      <c r="V12" s="146">
        <v>1</v>
      </c>
      <c r="W12" s="147">
        <v>1</v>
      </c>
      <c r="X12" s="147">
        <v>1</v>
      </c>
      <c r="Y12" s="147">
        <v>1</v>
      </c>
      <c r="Z12" s="88"/>
      <c r="AA12" s="88"/>
      <c r="AB12" s="869">
        <v>1</v>
      </c>
      <c r="AC12" s="88"/>
      <c r="AD12" s="88"/>
      <c r="AE12" s="88" t="s">
        <v>1854</v>
      </c>
      <c r="AF12" s="88"/>
      <c r="AG12" s="424"/>
      <c r="AH12" s="424"/>
      <c r="AI12" s="871">
        <v>1</v>
      </c>
      <c r="AJ12" s="510"/>
      <c r="AK12" s="510"/>
      <c r="AL12" s="510" t="s">
        <v>1854</v>
      </c>
      <c r="AM12" s="424"/>
      <c r="AN12" s="425"/>
      <c r="AO12" s="425"/>
      <c r="AP12" s="425"/>
      <c r="AQ12" s="425"/>
      <c r="AR12" s="425"/>
      <c r="AS12" s="425"/>
      <c r="AT12" s="425"/>
      <c r="AU12" s="426"/>
      <c r="AV12" s="426"/>
      <c r="AW12" s="426"/>
      <c r="AX12" s="426"/>
      <c r="AY12" s="426"/>
      <c r="AZ12" s="426"/>
      <c r="BA12" s="426"/>
      <c r="BB12" s="427"/>
      <c r="BC12" s="427"/>
      <c r="BD12" s="427"/>
      <c r="BE12" s="427"/>
      <c r="BF12" s="427"/>
      <c r="BG12" s="427"/>
      <c r="BH12" s="427"/>
      <c r="BI12" s="428"/>
      <c r="BJ12" s="428"/>
      <c r="BK12" s="428"/>
      <c r="BL12" s="428"/>
      <c r="BM12" s="428"/>
      <c r="BN12" s="428"/>
      <c r="BO12" s="428"/>
    </row>
    <row r="13" spans="1:67" s="48" customFormat="1" ht="27.75" thickBot="1">
      <c r="A13" s="1014"/>
      <c r="B13" s="1014"/>
      <c r="C13" s="1031"/>
      <c r="D13" s="1031"/>
      <c r="E13" s="439" t="s">
        <v>486</v>
      </c>
      <c r="F13" s="147" t="s">
        <v>157</v>
      </c>
      <c r="G13" s="439" t="s">
        <v>761</v>
      </c>
      <c r="H13" s="439" t="s">
        <v>1523</v>
      </c>
      <c r="I13" s="147">
        <v>0.1</v>
      </c>
      <c r="J13" s="439" t="s">
        <v>760</v>
      </c>
      <c r="K13" s="140">
        <v>41640</v>
      </c>
      <c r="L13" s="114">
        <v>42004</v>
      </c>
      <c r="M13" s="115"/>
      <c r="N13" s="115"/>
      <c r="O13" s="115"/>
      <c r="P13" s="115"/>
      <c r="Q13" s="115"/>
      <c r="R13" s="115"/>
      <c r="S13" s="115"/>
      <c r="T13" s="115"/>
      <c r="U13" s="115"/>
      <c r="V13" s="115"/>
      <c r="W13" s="439"/>
      <c r="X13" s="439"/>
      <c r="Y13" s="439"/>
      <c r="Z13" s="328"/>
      <c r="AA13" s="328"/>
      <c r="AB13" s="328"/>
      <c r="AC13" s="328"/>
      <c r="AD13" s="328"/>
      <c r="AE13" s="328"/>
      <c r="AF13" s="328"/>
      <c r="AG13" s="434"/>
      <c r="AH13" s="434"/>
      <c r="AI13" s="487">
        <v>1</v>
      </c>
      <c r="AJ13" s="532"/>
      <c r="AK13" s="532"/>
      <c r="AL13" s="532" t="s">
        <v>2055</v>
      </c>
      <c r="AM13" s="434"/>
      <c r="AN13" s="430"/>
      <c r="AO13" s="430"/>
      <c r="AP13" s="430"/>
      <c r="AQ13" s="430"/>
      <c r="AR13" s="430"/>
      <c r="AS13" s="430"/>
      <c r="AT13" s="430"/>
      <c r="AU13" s="431"/>
      <c r="AV13" s="431"/>
      <c r="AW13" s="431"/>
      <c r="AX13" s="431"/>
      <c r="AY13" s="431"/>
      <c r="AZ13" s="431"/>
      <c r="BA13" s="431"/>
      <c r="BB13" s="432"/>
      <c r="BC13" s="432"/>
      <c r="BD13" s="432"/>
      <c r="BE13" s="432"/>
      <c r="BF13" s="432"/>
      <c r="BG13" s="432"/>
      <c r="BH13" s="432"/>
      <c r="BI13" s="433"/>
      <c r="BJ13" s="433"/>
      <c r="BK13" s="433"/>
      <c r="BL13" s="433"/>
      <c r="BM13" s="433"/>
      <c r="BN13" s="433"/>
      <c r="BO13" s="433"/>
    </row>
    <row r="14" spans="1:67" s="48" customFormat="1" ht="54.75" thickBot="1">
      <c r="A14" s="1014"/>
      <c r="B14" s="1014"/>
      <c r="C14" s="1031"/>
      <c r="D14" s="1031" t="s">
        <v>762</v>
      </c>
      <c r="E14" s="439" t="s">
        <v>763</v>
      </c>
      <c r="F14" s="147">
        <v>1</v>
      </c>
      <c r="G14" s="439" t="s">
        <v>764</v>
      </c>
      <c r="H14" s="439" t="s">
        <v>1523</v>
      </c>
      <c r="I14" s="147">
        <v>0.1</v>
      </c>
      <c r="J14" s="439" t="s">
        <v>765</v>
      </c>
      <c r="K14" s="140">
        <v>41640</v>
      </c>
      <c r="L14" s="114">
        <v>42004</v>
      </c>
      <c r="M14" s="146">
        <v>1</v>
      </c>
      <c r="N14" s="146">
        <v>1</v>
      </c>
      <c r="O14" s="146">
        <v>1</v>
      </c>
      <c r="P14" s="146">
        <v>1</v>
      </c>
      <c r="Q14" s="146">
        <v>1</v>
      </c>
      <c r="R14" s="146">
        <v>1</v>
      </c>
      <c r="S14" s="146">
        <v>1</v>
      </c>
      <c r="T14" s="146">
        <v>1</v>
      </c>
      <c r="U14" s="146">
        <v>1</v>
      </c>
      <c r="V14" s="146">
        <v>1</v>
      </c>
      <c r="W14" s="147">
        <v>1</v>
      </c>
      <c r="X14" s="147">
        <v>1</v>
      </c>
      <c r="Y14" s="147">
        <v>1</v>
      </c>
      <c r="Z14" s="328"/>
      <c r="AA14" s="328">
        <v>167</v>
      </c>
      <c r="AB14" s="359">
        <v>1</v>
      </c>
      <c r="AC14" s="328"/>
      <c r="AD14" s="328"/>
      <c r="AE14" s="328" t="s">
        <v>1855</v>
      </c>
      <c r="AF14" s="328"/>
      <c r="AG14" s="434"/>
      <c r="AH14" s="434"/>
      <c r="AI14" s="487">
        <v>1</v>
      </c>
      <c r="AJ14" s="532"/>
      <c r="AK14" s="532"/>
      <c r="AL14" s="532" t="s">
        <v>1855</v>
      </c>
      <c r="AM14" s="434"/>
      <c r="AN14" s="430"/>
      <c r="AO14" s="430"/>
      <c r="AP14" s="430"/>
      <c r="AQ14" s="430"/>
      <c r="AR14" s="430"/>
      <c r="AS14" s="430"/>
      <c r="AT14" s="430"/>
      <c r="AU14" s="431"/>
      <c r="AV14" s="431"/>
      <c r="AW14" s="431"/>
      <c r="AX14" s="431"/>
      <c r="AY14" s="431"/>
      <c r="AZ14" s="431"/>
      <c r="BA14" s="431"/>
      <c r="BB14" s="432"/>
      <c r="BC14" s="432"/>
      <c r="BD14" s="432"/>
      <c r="BE14" s="432"/>
      <c r="BF14" s="432"/>
      <c r="BG14" s="432"/>
      <c r="BH14" s="432"/>
      <c r="BI14" s="433"/>
      <c r="BJ14" s="433"/>
      <c r="BK14" s="433"/>
      <c r="BL14" s="433"/>
      <c r="BM14" s="433"/>
      <c r="BN14" s="433"/>
      <c r="BO14" s="433"/>
    </row>
    <row r="15" spans="1:67" s="48" customFormat="1" ht="27.75" thickBot="1">
      <c r="A15" s="1014"/>
      <c r="B15" s="1014"/>
      <c r="C15" s="1031"/>
      <c r="D15" s="1031"/>
      <c r="E15" s="439" t="s">
        <v>763</v>
      </c>
      <c r="F15" s="147" t="s">
        <v>157</v>
      </c>
      <c r="G15" s="439" t="s">
        <v>766</v>
      </c>
      <c r="H15" s="439" t="s">
        <v>1523</v>
      </c>
      <c r="I15" s="147">
        <v>0.1</v>
      </c>
      <c r="J15" s="439" t="s">
        <v>765</v>
      </c>
      <c r="K15" s="140">
        <v>41640</v>
      </c>
      <c r="L15" s="114">
        <v>42004</v>
      </c>
      <c r="M15" s="115"/>
      <c r="N15" s="115"/>
      <c r="O15" s="115"/>
      <c r="P15" s="115"/>
      <c r="Q15" s="115"/>
      <c r="R15" s="115"/>
      <c r="S15" s="115"/>
      <c r="T15" s="115"/>
      <c r="U15" s="115"/>
      <c r="V15" s="115"/>
      <c r="W15" s="439"/>
      <c r="X15" s="439"/>
      <c r="Y15" s="439">
        <f>SUM(T15:X15)</f>
        <v>0</v>
      </c>
      <c r="Z15" s="328">
        <v>167</v>
      </c>
      <c r="AA15" s="328">
        <v>167</v>
      </c>
      <c r="AB15" s="359">
        <v>1</v>
      </c>
      <c r="AC15" s="328"/>
      <c r="AD15" s="328"/>
      <c r="AE15" s="328" t="s">
        <v>1855</v>
      </c>
      <c r="AF15" s="328"/>
      <c r="AG15" s="434"/>
      <c r="AH15" s="434"/>
      <c r="AI15" s="487">
        <v>1</v>
      </c>
      <c r="AJ15" s="532"/>
      <c r="AK15" s="532"/>
      <c r="AL15" s="532" t="s">
        <v>1855</v>
      </c>
      <c r="AM15" s="434"/>
      <c r="AN15" s="430"/>
      <c r="AO15" s="430"/>
      <c r="AP15" s="430"/>
      <c r="AQ15" s="430"/>
      <c r="AR15" s="430"/>
      <c r="AS15" s="430"/>
      <c r="AT15" s="430"/>
      <c r="AU15" s="431"/>
      <c r="AV15" s="431"/>
      <c r="AW15" s="431"/>
      <c r="AX15" s="431"/>
      <c r="AY15" s="431"/>
      <c r="AZ15" s="431"/>
      <c r="BA15" s="431"/>
      <c r="BB15" s="432"/>
      <c r="BC15" s="432"/>
      <c r="BD15" s="432"/>
      <c r="BE15" s="432"/>
      <c r="BF15" s="432"/>
      <c r="BG15" s="432"/>
      <c r="BH15" s="432"/>
      <c r="BI15" s="433"/>
      <c r="BJ15" s="433"/>
      <c r="BK15" s="433"/>
      <c r="BL15" s="433"/>
      <c r="BM15" s="433"/>
      <c r="BN15" s="433"/>
      <c r="BO15" s="433"/>
    </row>
    <row r="16" spans="1:67" s="48" customFormat="1" ht="45.75" thickBot="1">
      <c r="A16" s="1014"/>
      <c r="B16" s="1014"/>
      <c r="C16" s="1031"/>
      <c r="D16" s="1031" t="s">
        <v>767</v>
      </c>
      <c r="E16" s="439" t="s">
        <v>768</v>
      </c>
      <c r="F16" s="147">
        <v>1</v>
      </c>
      <c r="G16" s="439" t="s">
        <v>769</v>
      </c>
      <c r="H16" s="439" t="s">
        <v>1523</v>
      </c>
      <c r="I16" s="147">
        <v>0.1</v>
      </c>
      <c r="J16" s="439" t="s">
        <v>765</v>
      </c>
      <c r="K16" s="140">
        <v>41640</v>
      </c>
      <c r="L16" s="114">
        <v>42004</v>
      </c>
      <c r="M16" s="146">
        <v>1</v>
      </c>
      <c r="N16" s="146">
        <v>1</v>
      </c>
      <c r="O16" s="146">
        <v>1</v>
      </c>
      <c r="P16" s="146">
        <v>1</v>
      </c>
      <c r="Q16" s="146">
        <v>1</v>
      </c>
      <c r="R16" s="146">
        <v>1</v>
      </c>
      <c r="S16" s="146">
        <v>1</v>
      </c>
      <c r="T16" s="146">
        <v>1</v>
      </c>
      <c r="U16" s="146">
        <v>1</v>
      </c>
      <c r="V16" s="146">
        <v>1</v>
      </c>
      <c r="W16" s="147">
        <v>1</v>
      </c>
      <c r="X16" s="147">
        <v>1</v>
      </c>
      <c r="Y16" s="147">
        <v>1</v>
      </c>
      <c r="Z16" s="328"/>
      <c r="AA16" s="328">
        <f>AA17-18</f>
        <v>133</v>
      </c>
      <c r="AB16" s="359">
        <v>1</v>
      </c>
      <c r="AC16" s="328"/>
      <c r="AD16" s="328"/>
      <c r="AE16" s="328" t="s">
        <v>1856</v>
      </c>
      <c r="AF16" s="328"/>
      <c r="AG16" s="434"/>
      <c r="AH16" s="434"/>
      <c r="AI16" s="487">
        <v>1</v>
      </c>
      <c r="AJ16" s="532"/>
      <c r="AK16" s="532"/>
      <c r="AL16" s="532" t="s">
        <v>1856</v>
      </c>
      <c r="AM16" s="434"/>
      <c r="AN16" s="430"/>
      <c r="AO16" s="430"/>
      <c r="AP16" s="430"/>
      <c r="AQ16" s="430"/>
      <c r="AR16" s="430"/>
      <c r="AS16" s="430"/>
      <c r="AT16" s="430"/>
      <c r="AU16" s="431"/>
      <c r="AV16" s="431"/>
      <c r="AW16" s="431"/>
      <c r="AX16" s="431"/>
      <c r="AY16" s="431"/>
      <c r="AZ16" s="431"/>
      <c r="BA16" s="431"/>
      <c r="BB16" s="432"/>
      <c r="BC16" s="432"/>
      <c r="BD16" s="432"/>
      <c r="BE16" s="432"/>
      <c r="BF16" s="432"/>
      <c r="BG16" s="432"/>
      <c r="BH16" s="432"/>
      <c r="BI16" s="433"/>
      <c r="BJ16" s="433"/>
      <c r="BK16" s="433"/>
      <c r="BL16" s="433"/>
      <c r="BM16" s="433"/>
      <c r="BN16" s="433"/>
      <c r="BO16" s="433"/>
    </row>
    <row r="17" spans="1:67" s="48" customFormat="1" ht="27.75" thickBot="1">
      <c r="A17" s="1014"/>
      <c r="B17" s="1014"/>
      <c r="C17" s="1031"/>
      <c r="D17" s="1031"/>
      <c r="E17" s="439" t="s">
        <v>768</v>
      </c>
      <c r="F17" s="147" t="s">
        <v>157</v>
      </c>
      <c r="G17" s="439" t="s">
        <v>770</v>
      </c>
      <c r="H17" s="439" t="s">
        <v>1523</v>
      </c>
      <c r="I17" s="147">
        <v>0.1</v>
      </c>
      <c r="J17" s="439" t="s">
        <v>765</v>
      </c>
      <c r="K17" s="140">
        <v>41640</v>
      </c>
      <c r="L17" s="114">
        <v>42004</v>
      </c>
      <c r="M17" s="115"/>
      <c r="N17" s="115"/>
      <c r="O17" s="115"/>
      <c r="P17" s="115"/>
      <c r="Q17" s="115"/>
      <c r="R17" s="115"/>
      <c r="S17" s="115"/>
      <c r="T17" s="115"/>
      <c r="U17" s="115"/>
      <c r="V17" s="115"/>
      <c r="W17" s="439"/>
      <c r="X17" s="439"/>
      <c r="Y17" s="439"/>
      <c r="Z17" s="328">
        <v>133</v>
      </c>
      <c r="AA17" s="328">
        <v>151</v>
      </c>
      <c r="AB17" s="360">
        <v>1</v>
      </c>
      <c r="AC17" s="328"/>
      <c r="AD17" s="328"/>
      <c r="AE17" s="328" t="s">
        <v>1857</v>
      </c>
      <c r="AF17" s="328"/>
      <c r="AG17" s="434"/>
      <c r="AH17" s="434"/>
      <c r="AI17" s="493">
        <v>1</v>
      </c>
      <c r="AJ17" s="532"/>
      <c r="AK17" s="532"/>
      <c r="AL17" s="532" t="s">
        <v>1857</v>
      </c>
      <c r="AM17" s="434"/>
      <c r="AN17" s="430"/>
      <c r="AO17" s="430"/>
      <c r="AP17" s="430"/>
      <c r="AQ17" s="430"/>
      <c r="AR17" s="430"/>
      <c r="AS17" s="430"/>
      <c r="AT17" s="430"/>
      <c r="AU17" s="431"/>
      <c r="AV17" s="431"/>
      <c r="AW17" s="431"/>
      <c r="AX17" s="431"/>
      <c r="AY17" s="431"/>
      <c r="AZ17" s="431"/>
      <c r="BA17" s="431"/>
      <c r="BB17" s="432"/>
      <c r="BC17" s="432"/>
      <c r="BD17" s="432"/>
      <c r="BE17" s="432"/>
      <c r="BF17" s="432"/>
      <c r="BG17" s="432"/>
      <c r="BH17" s="432"/>
      <c r="BI17" s="433"/>
      <c r="BJ17" s="433"/>
      <c r="BK17" s="433"/>
      <c r="BL17" s="433"/>
      <c r="BM17" s="433"/>
      <c r="BN17" s="433"/>
      <c r="BO17" s="433"/>
    </row>
    <row r="18" spans="1:67" s="39" customFormat="1" ht="27.75" thickBot="1">
      <c r="A18" s="1014"/>
      <c r="B18" s="1014"/>
      <c r="C18" s="1031"/>
      <c r="D18" s="439" t="s">
        <v>771</v>
      </c>
      <c r="E18" s="439" t="s">
        <v>772</v>
      </c>
      <c r="F18" s="147" t="s">
        <v>157</v>
      </c>
      <c r="G18" s="439" t="s">
        <v>773</v>
      </c>
      <c r="H18" s="439" t="s">
        <v>1523</v>
      </c>
      <c r="I18" s="147">
        <v>0.1</v>
      </c>
      <c r="J18" s="439" t="s">
        <v>774</v>
      </c>
      <c r="K18" s="140">
        <v>41640</v>
      </c>
      <c r="L18" s="114">
        <v>42004</v>
      </c>
      <c r="M18" s="242"/>
      <c r="N18" s="242"/>
      <c r="O18" s="242"/>
      <c r="P18" s="242"/>
      <c r="Q18" s="242"/>
      <c r="R18" s="242"/>
      <c r="S18" s="242"/>
      <c r="T18" s="242"/>
      <c r="U18" s="242"/>
      <c r="V18" s="242"/>
      <c r="W18" s="238"/>
      <c r="X18" s="238"/>
      <c r="Y18" s="439">
        <f>SUM(T18:X18)</f>
        <v>0</v>
      </c>
      <c r="Z18" s="328"/>
      <c r="AA18" s="328"/>
      <c r="AB18" s="328"/>
      <c r="AC18" s="328"/>
      <c r="AD18" s="328"/>
      <c r="AE18" s="328"/>
      <c r="AF18" s="328"/>
      <c r="AG18" s="434"/>
      <c r="AH18" s="434"/>
      <c r="AI18" s="493">
        <v>1</v>
      </c>
      <c r="AJ18" s="532"/>
      <c r="AK18" s="532"/>
      <c r="AL18" s="532" t="s">
        <v>2053</v>
      </c>
      <c r="AM18" s="434"/>
      <c r="AN18" s="430"/>
      <c r="AO18" s="430"/>
      <c r="AP18" s="430"/>
      <c r="AQ18" s="430"/>
      <c r="AR18" s="430"/>
      <c r="AS18" s="430"/>
      <c r="AT18" s="430"/>
      <c r="AU18" s="431"/>
      <c r="AV18" s="431"/>
      <c r="AW18" s="431"/>
      <c r="AX18" s="431"/>
      <c r="AY18" s="431"/>
      <c r="AZ18" s="431"/>
      <c r="BA18" s="431"/>
      <c r="BB18" s="432"/>
      <c r="BC18" s="432"/>
      <c r="BD18" s="432"/>
      <c r="BE18" s="432"/>
      <c r="BF18" s="432"/>
      <c r="BG18" s="432"/>
      <c r="BH18" s="432"/>
      <c r="BI18" s="433"/>
      <c r="BJ18" s="433"/>
      <c r="BK18" s="433"/>
      <c r="BL18" s="433"/>
      <c r="BM18" s="433"/>
      <c r="BN18" s="433"/>
      <c r="BO18" s="433"/>
    </row>
    <row r="19" spans="1:67" s="39" customFormat="1" ht="54.75" thickBot="1">
      <c r="A19" s="1014"/>
      <c r="B19" s="1014"/>
      <c r="C19" s="1031"/>
      <c r="D19" s="439" t="s">
        <v>775</v>
      </c>
      <c r="E19" s="439" t="s">
        <v>127</v>
      </c>
      <c r="F19" s="248" t="s">
        <v>776</v>
      </c>
      <c r="G19" s="439" t="s">
        <v>777</v>
      </c>
      <c r="H19" s="439" t="s">
        <v>1523</v>
      </c>
      <c r="I19" s="147">
        <v>0.1</v>
      </c>
      <c r="J19" s="439" t="s">
        <v>778</v>
      </c>
      <c r="K19" s="140">
        <v>41640</v>
      </c>
      <c r="L19" s="114">
        <v>42004</v>
      </c>
      <c r="M19" s="115"/>
      <c r="N19" s="115"/>
      <c r="O19" s="115"/>
      <c r="P19" s="115"/>
      <c r="Q19" s="115"/>
      <c r="R19" s="115"/>
      <c r="S19" s="115"/>
      <c r="T19" s="115"/>
      <c r="U19" s="115"/>
      <c r="V19" s="115"/>
      <c r="W19" s="439"/>
      <c r="X19" s="439"/>
      <c r="Y19" s="439">
        <f>SUM(T19:X19)</f>
        <v>0</v>
      </c>
      <c r="Z19" s="328"/>
      <c r="AA19" s="328"/>
      <c r="AB19" s="328"/>
      <c r="AC19" s="328"/>
      <c r="AD19" s="328"/>
      <c r="AE19" s="328"/>
      <c r="AF19" s="328"/>
      <c r="AG19" s="434"/>
      <c r="AH19" s="434"/>
      <c r="AI19" s="493">
        <v>1</v>
      </c>
      <c r="AJ19" s="532"/>
      <c r="AK19" s="532"/>
      <c r="AL19" s="532" t="s">
        <v>2054</v>
      </c>
      <c r="AM19" s="434"/>
      <c r="AN19" s="430"/>
      <c r="AO19" s="430"/>
      <c r="AP19" s="430"/>
      <c r="AQ19" s="430"/>
      <c r="AR19" s="430"/>
      <c r="AS19" s="430"/>
      <c r="AT19" s="430"/>
      <c r="AU19" s="431"/>
      <c r="AV19" s="431"/>
      <c r="AW19" s="431"/>
      <c r="AX19" s="431"/>
      <c r="AY19" s="431"/>
      <c r="AZ19" s="431"/>
      <c r="BA19" s="431"/>
      <c r="BB19" s="432"/>
      <c r="BC19" s="432"/>
      <c r="BD19" s="432"/>
      <c r="BE19" s="432"/>
      <c r="BF19" s="432"/>
      <c r="BG19" s="432"/>
      <c r="BH19" s="432"/>
      <c r="BI19" s="433"/>
      <c r="BJ19" s="433"/>
      <c r="BK19" s="433"/>
      <c r="BL19" s="433"/>
      <c r="BM19" s="433"/>
      <c r="BN19" s="433"/>
      <c r="BO19" s="433"/>
    </row>
    <row r="20" spans="1:67" s="39" customFormat="1" ht="45.75" thickBot="1">
      <c r="A20" s="1014"/>
      <c r="B20" s="1014"/>
      <c r="C20" s="1031"/>
      <c r="D20" s="439" t="s">
        <v>779</v>
      </c>
      <c r="E20" s="439" t="s">
        <v>780</v>
      </c>
      <c r="F20" s="248" t="s">
        <v>776</v>
      </c>
      <c r="G20" s="439" t="s">
        <v>781</v>
      </c>
      <c r="H20" s="439" t="s">
        <v>1523</v>
      </c>
      <c r="I20" s="147">
        <v>0.1</v>
      </c>
      <c r="J20" s="439" t="s">
        <v>782</v>
      </c>
      <c r="K20" s="140">
        <v>41640</v>
      </c>
      <c r="L20" s="114">
        <v>42004</v>
      </c>
      <c r="M20" s="115"/>
      <c r="N20" s="115"/>
      <c r="O20" s="115"/>
      <c r="P20" s="115"/>
      <c r="Q20" s="115"/>
      <c r="R20" s="115"/>
      <c r="S20" s="115"/>
      <c r="T20" s="115"/>
      <c r="U20" s="115"/>
      <c r="V20" s="115"/>
      <c r="W20" s="439"/>
      <c r="X20" s="439"/>
      <c r="Y20" s="439">
        <f>SUM(T20:X20)</f>
        <v>0</v>
      </c>
      <c r="Z20" s="328"/>
      <c r="AA20" s="328"/>
      <c r="AB20" s="328"/>
      <c r="AC20" s="328"/>
      <c r="AD20" s="328"/>
      <c r="AE20" s="328"/>
      <c r="AF20" s="328"/>
      <c r="AG20" s="434"/>
      <c r="AH20" s="434"/>
      <c r="AI20" s="493"/>
      <c r="AJ20" s="532"/>
      <c r="AK20" s="532"/>
      <c r="AL20" s="532"/>
      <c r="AM20" s="434"/>
      <c r="AN20" s="430"/>
      <c r="AO20" s="430"/>
      <c r="AP20" s="430"/>
      <c r="AQ20" s="430"/>
      <c r="AR20" s="430"/>
      <c r="AS20" s="430"/>
      <c r="AT20" s="430"/>
      <c r="AU20" s="431"/>
      <c r="AV20" s="431"/>
      <c r="AW20" s="431"/>
      <c r="AX20" s="431"/>
      <c r="AY20" s="431"/>
      <c r="AZ20" s="431"/>
      <c r="BA20" s="431"/>
      <c r="BB20" s="432"/>
      <c r="BC20" s="432"/>
      <c r="BD20" s="432"/>
      <c r="BE20" s="432"/>
      <c r="BF20" s="432"/>
      <c r="BG20" s="432"/>
      <c r="BH20" s="432"/>
      <c r="BI20" s="433"/>
      <c r="BJ20" s="433"/>
      <c r="BK20" s="433"/>
      <c r="BL20" s="433"/>
      <c r="BM20" s="433"/>
      <c r="BN20" s="433"/>
      <c r="BO20" s="433"/>
    </row>
    <row r="21" spans="1:67" s="39" customFormat="1" ht="27.75" thickBot="1">
      <c r="A21" s="1014"/>
      <c r="B21" s="1014"/>
      <c r="C21" s="1031"/>
      <c r="D21" s="439" t="s">
        <v>783</v>
      </c>
      <c r="E21" s="439" t="s">
        <v>784</v>
      </c>
      <c r="F21" s="249">
        <v>1</v>
      </c>
      <c r="G21" s="439" t="s">
        <v>785</v>
      </c>
      <c r="H21" s="439" t="s">
        <v>1523</v>
      </c>
      <c r="I21" s="147">
        <v>0.1</v>
      </c>
      <c r="J21" s="439" t="s">
        <v>786</v>
      </c>
      <c r="K21" s="140">
        <v>41640</v>
      </c>
      <c r="L21" s="114">
        <v>42004</v>
      </c>
      <c r="M21" s="115"/>
      <c r="N21" s="115"/>
      <c r="O21" s="115"/>
      <c r="P21" s="115"/>
      <c r="Q21" s="115"/>
      <c r="R21" s="115">
        <v>1</v>
      </c>
      <c r="S21" s="115"/>
      <c r="T21" s="115"/>
      <c r="U21" s="115"/>
      <c r="V21" s="115"/>
      <c r="W21" s="439"/>
      <c r="X21" s="439"/>
      <c r="Y21" s="439">
        <f>SUM(T21:X21)</f>
        <v>0</v>
      </c>
      <c r="Z21" s="328"/>
      <c r="AA21" s="328"/>
      <c r="AB21" s="328"/>
      <c r="AC21" s="328"/>
      <c r="AD21" s="328"/>
      <c r="AE21" s="328"/>
      <c r="AF21" s="328"/>
      <c r="AG21" s="434"/>
      <c r="AH21" s="434"/>
      <c r="AI21" s="493"/>
      <c r="AJ21" s="532"/>
      <c r="AK21" s="532"/>
      <c r="AL21" s="532"/>
      <c r="AM21" s="434"/>
      <c r="AN21" s="430"/>
      <c r="AO21" s="430"/>
      <c r="AP21" s="430"/>
      <c r="AQ21" s="430"/>
      <c r="AR21" s="430"/>
      <c r="AS21" s="430"/>
      <c r="AT21" s="430"/>
      <c r="AU21" s="431"/>
      <c r="AV21" s="431"/>
      <c r="AW21" s="431"/>
      <c r="AX21" s="431"/>
      <c r="AY21" s="431"/>
      <c r="AZ21" s="431"/>
      <c r="BA21" s="431"/>
      <c r="BB21" s="432"/>
      <c r="BC21" s="432"/>
      <c r="BD21" s="432"/>
      <c r="BE21" s="432"/>
      <c r="BF21" s="432"/>
      <c r="BG21" s="432"/>
      <c r="BH21" s="432"/>
      <c r="BI21" s="433"/>
      <c r="BJ21" s="433"/>
      <c r="BK21" s="433"/>
      <c r="BL21" s="433"/>
      <c r="BM21" s="433"/>
      <c r="BN21" s="433"/>
      <c r="BO21" s="433"/>
    </row>
    <row r="22" spans="1:67" s="38" customFormat="1" ht="9" customHeight="1" thickBot="1">
      <c r="A22" s="1003" t="s">
        <v>478</v>
      </c>
      <c r="B22" s="1003"/>
      <c r="C22" s="1003"/>
      <c r="D22" s="1003"/>
      <c r="E22" s="1003"/>
      <c r="F22" s="1003"/>
      <c r="G22" s="1003"/>
      <c r="H22" s="1003"/>
      <c r="I22" s="160"/>
      <c r="J22" s="161"/>
      <c r="K22" s="436"/>
      <c r="L22" s="436"/>
      <c r="M22" s="436"/>
      <c r="N22" s="436"/>
      <c r="O22" s="436"/>
      <c r="P22" s="436"/>
      <c r="Q22" s="436"/>
      <c r="R22" s="436"/>
      <c r="S22" s="436"/>
      <c r="T22" s="436"/>
      <c r="U22" s="436"/>
      <c r="V22" s="436"/>
      <c r="W22" s="436"/>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row>
    <row r="23" spans="1:68" s="30" customFormat="1" ht="20.25" customHeight="1" thickBot="1">
      <c r="A23" s="1044" t="s">
        <v>334</v>
      </c>
      <c r="B23" s="1045"/>
      <c r="C23" s="1045"/>
      <c r="D23" s="1045"/>
      <c r="E23" s="1045"/>
      <c r="F23" s="1045"/>
      <c r="G23" s="1045"/>
      <c r="H23" s="1045"/>
      <c r="I23" s="1046"/>
      <c r="J23" s="187"/>
      <c r="K23" s="440"/>
      <c r="L23" s="440"/>
      <c r="M23" s="440"/>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246"/>
    </row>
    <row r="24" spans="1:67" s="71" customFormat="1" ht="9" customHeight="1" thickBot="1">
      <c r="A24" s="247"/>
      <c r="B24" s="28"/>
      <c r="C24" s="28"/>
      <c r="D24" s="28"/>
      <c r="E24" s="28"/>
      <c r="F24" s="28"/>
      <c r="G24" s="28"/>
      <c r="H24" s="28"/>
      <c r="I24" s="26"/>
      <c r="J24" s="27"/>
      <c r="K24" s="28"/>
      <c r="L24" s="28"/>
      <c r="M24" s="28"/>
      <c r="N24" s="28"/>
      <c r="O24" s="28"/>
      <c r="P24" s="28"/>
      <c r="Q24" s="28"/>
      <c r="R24" s="28"/>
      <c r="S24" s="28"/>
      <c r="T24" s="28"/>
      <c r="U24" s="28"/>
      <c r="V24" s="28"/>
      <c r="W24" s="28"/>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row>
    <row r="25" spans="1:67" s="268" customFormat="1" ht="20.25" customHeight="1" thickBot="1">
      <c r="A25" s="1040" t="s">
        <v>306</v>
      </c>
      <c r="B25" s="1041"/>
      <c r="C25" s="1042"/>
      <c r="D25" s="983" t="s">
        <v>307</v>
      </c>
      <c r="E25" s="984"/>
      <c r="F25" s="984"/>
      <c r="G25" s="984"/>
      <c r="H25" s="984"/>
      <c r="I25" s="984"/>
      <c r="J25" s="984"/>
      <c r="K25" s="984"/>
      <c r="L25" s="984"/>
      <c r="M25" s="984"/>
      <c r="N25" s="984"/>
      <c r="O25" s="984"/>
      <c r="P25" s="984"/>
      <c r="Q25" s="984"/>
      <c r="R25" s="984"/>
      <c r="S25" s="984"/>
      <c r="T25" s="984"/>
      <c r="U25" s="984"/>
      <c r="V25" s="984"/>
      <c r="W25" s="984"/>
      <c r="X25" s="984"/>
      <c r="Y25" s="984"/>
      <c r="Z25" s="983" t="s">
        <v>307</v>
      </c>
      <c r="AA25" s="984"/>
      <c r="AB25" s="984"/>
      <c r="AC25" s="984"/>
      <c r="AD25" s="984"/>
      <c r="AE25" s="984"/>
      <c r="AF25" s="984"/>
      <c r="AG25" s="983" t="s">
        <v>307</v>
      </c>
      <c r="AH25" s="984"/>
      <c r="AI25" s="984"/>
      <c r="AJ25" s="984"/>
      <c r="AK25" s="984"/>
      <c r="AL25" s="984"/>
      <c r="AM25" s="984"/>
      <c r="AN25" s="983" t="s">
        <v>307</v>
      </c>
      <c r="AO25" s="984"/>
      <c r="AP25" s="984"/>
      <c r="AQ25" s="984"/>
      <c r="AR25" s="984"/>
      <c r="AS25" s="984"/>
      <c r="AT25" s="984"/>
      <c r="AU25" s="983" t="s">
        <v>307</v>
      </c>
      <c r="AV25" s="984"/>
      <c r="AW25" s="984"/>
      <c r="AX25" s="984"/>
      <c r="AY25" s="984"/>
      <c r="AZ25" s="984"/>
      <c r="BA25" s="984"/>
      <c r="BB25" s="983" t="s">
        <v>307</v>
      </c>
      <c r="BC25" s="984"/>
      <c r="BD25" s="984"/>
      <c r="BE25" s="984"/>
      <c r="BF25" s="984"/>
      <c r="BG25" s="984"/>
      <c r="BH25" s="984"/>
      <c r="BI25" s="983" t="s">
        <v>307</v>
      </c>
      <c r="BJ25" s="984"/>
      <c r="BK25" s="984"/>
      <c r="BL25" s="984"/>
      <c r="BM25" s="984"/>
      <c r="BN25" s="984"/>
      <c r="BO25" s="984"/>
    </row>
    <row r="26" spans="1:67" s="62" customFormat="1" ht="15" customHeight="1" thickBot="1">
      <c r="A26" s="79"/>
      <c r="B26" s="80"/>
      <c r="C26" s="81"/>
      <c r="D26" s="82"/>
      <c r="E26" s="82"/>
      <c r="F26" s="82"/>
      <c r="G26" s="82"/>
      <c r="H26" s="82"/>
      <c r="I26" s="82"/>
      <c r="J26" s="82"/>
      <c r="K26" s="82"/>
      <c r="L26" s="82"/>
      <c r="M26" s="82"/>
      <c r="N26" s="82"/>
      <c r="O26" s="82"/>
      <c r="P26" s="82"/>
      <c r="Q26" s="82"/>
      <c r="R26" s="82"/>
      <c r="S26" s="82"/>
      <c r="T26" s="82"/>
      <c r="U26" s="82"/>
      <c r="V26" s="82"/>
      <c r="W26" s="82"/>
      <c r="X26" s="82"/>
      <c r="Y26" s="82"/>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row>
    <row r="27" spans="1:67" ht="36.75" thickBot="1">
      <c r="A27" s="86" t="s">
        <v>2</v>
      </c>
      <c r="B27" s="86" t="s">
        <v>410</v>
      </c>
      <c r="C27" s="86" t="s">
        <v>182</v>
      </c>
      <c r="D27" s="86" t="s">
        <v>183</v>
      </c>
      <c r="E27" s="208" t="s">
        <v>8</v>
      </c>
      <c r="F27" s="209" t="s">
        <v>9</v>
      </c>
      <c r="G27" s="208" t="s">
        <v>10</v>
      </c>
      <c r="H27" s="86" t="s">
        <v>11</v>
      </c>
      <c r="I27" s="136" t="s">
        <v>12</v>
      </c>
      <c r="J27" s="86" t="s">
        <v>185</v>
      </c>
      <c r="K27" s="86" t="s">
        <v>217</v>
      </c>
      <c r="L27" s="86" t="s">
        <v>13</v>
      </c>
      <c r="M27" s="86" t="s">
        <v>169</v>
      </c>
      <c r="N27" s="86" t="s">
        <v>170</v>
      </c>
      <c r="O27" s="86" t="s">
        <v>171</v>
      </c>
      <c r="P27" s="86" t="s">
        <v>172</v>
      </c>
      <c r="Q27" s="86" t="s">
        <v>173</v>
      </c>
      <c r="R27" s="86" t="s">
        <v>174</v>
      </c>
      <c r="S27" s="86" t="s">
        <v>180</v>
      </c>
      <c r="T27" s="86" t="s">
        <v>175</v>
      </c>
      <c r="U27" s="86" t="s">
        <v>176</v>
      </c>
      <c r="V27" s="86" t="s">
        <v>177</v>
      </c>
      <c r="W27" s="86" t="s">
        <v>178</v>
      </c>
      <c r="X27" s="86" t="s">
        <v>179</v>
      </c>
      <c r="Y27" s="86" t="s">
        <v>218</v>
      </c>
      <c r="Z27" s="88" t="s">
        <v>1309</v>
      </c>
      <c r="AA27" s="88" t="s">
        <v>1310</v>
      </c>
      <c r="AB27" s="88" t="s">
        <v>481</v>
      </c>
      <c r="AC27" s="88" t="s">
        <v>1405</v>
      </c>
      <c r="AD27" s="88" t="s">
        <v>1406</v>
      </c>
      <c r="AE27" s="88" t="s">
        <v>482</v>
      </c>
      <c r="AF27" s="88" t="s">
        <v>483</v>
      </c>
      <c r="AG27" s="424" t="s">
        <v>1312</v>
      </c>
      <c r="AH27" s="424" t="s">
        <v>1313</v>
      </c>
      <c r="AI27" s="424" t="s">
        <v>481</v>
      </c>
      <c r="AJ27" s="424" t="s">
        <v>1405</v>
      </c>
      <c r="AK27" s="424" t="s">
        <v>1406</v>
      </c>
      <c r="AL27" s="424" t="s">
        <v>482</v>
      </c>
      <c r="AM27" s="424" t="s">
        <v>483</v>
      </c>
      <c r="AN27" s="425" t="s">
        <v>1314</v>
      </c>
      <c r="AO27" s="425" t="s">
        <v>1315</v>
      </c>
      <c r="AP27" s="425" t="s">
        <v>481</v>
      </c>
      <c r="AQ27" s="425" t="s">
        <v>1405</v>
      </c>
      <c r="AR27" s="425" t="s">
        <v>1406</v>
      </c>
      <c r="AS27" s="425" t="s">
        <v>482</v>
      </c>
      <c r="AT27" s="425" t="s">
        <v>483</v>
      </c>
      <c r="AU27" s="426" t="s">
        <v>1316</v>
      </c>
      <c r="AV27" s="426" t="s">
        <v>1317</v>
      </c>
      <c r="AW27" s="426" t="s">
        <v>481</v>
      </c>
      <c r="AX27" s="426" t="s">
        <v>1405</v>
      </c>
      <c r="AY27" s="426" t="s">
        <v>1406</v>
      </c>
      <c r="AZ27" s="426" t="s">
        <v>482</v>
      </c>
      <c r="BA27" s="426" t="s">
        <v>483</v>
      </c>
      <c r="BB27" s="427" t="s">
        <v>1319</v>
      </c>
      <c r="BC27" s="427" t="s">
        <v>1318</v>
      </c>
      <c r="BD27" s="427" t="s">
        <v>481</v>
      </c>
      <c r="BE27" s="427" t="s">
        <v>1405</v>
      </c>
      <c r="BF27" s="427" t="s">
        <v>1406</v>
      </c>
      <c r="BG27" s="427" t="s">
        <v>482</v>
      </c>
      <c r="BH27" s="427" t="s">
        <v>483</v>
      </c>
      <c r="BI27" s="428" t="s">
        <v>1307</v>
      </c>
      <c r="BJ27" s="428" t="s">
        <v>1308</v>
      </c>
      <c r="BK27" s="428" t="s">
        <v>481</v>
      </c>
      <c r="BL27" s="428" t="s">
        <v>1405</v>
      </c>
      <c r="BM27" s="428" t="s">
        <v>1406</v>
      </c>
      <c r="BN27" s="428" t="s">
        <v>482</v>
      </c>
      <c r="BO27" s="428" t="s">
        <v>483</v>
      </c>
    </row>
    <row r="28" spans="1:67" s="38" customFormat="1" ht="19.5" customHeight="1" thickBot="1">
      <c r="A28" s="1014">
        <v>2</v>
      </c>
      <c r="B28" s="1014" t="s">
        <v>403</v>
      </c>
      <c r="C28" s="1015" t="s">
        <v>1294</v>
      </c>
      <c r="D28" s="438" t="s">
        <v>1295</v>
      </c>
      <c r="E28" s="437" t="s">
        <v>127</v>
      </c>
      <c r="F28" s="437">
        <v>4</v>
      </c>
      <c r="G28" s="437" t="s">
        <v>405</v>
      </c>
      <c r="H28" s="439" t="s">
        <v>1523</v>
      </c>
      <c r="I28" s="439"/>
      <c r="J28" s="437" t="s">
        <v>406</v>
      </c>
      <c r="K28" s="114">
        <v>41640</v>
      </c>
      <c r="L28" s="114">
        <v>42004</v>
      </c>
      <c r="M28" s="115"/>
      <c r="N28" s="115"/>
      <c r="O28" s="115">
        <v>1</v>
      </c>
      <c r="P28" s="115"/>
      <c r="Q28" s="115"/>
      <c r="R28" s="115">
        <v>1</v>
      </c>
      <c r="S28" s="115"/>
      <c r="T28" s="115"/>
      <c r="U28" s="115">
        <v>1</v>
      </c>
      <c r="V28" s="115"/>
      <c r="W28" s="115"/>
      <c r="X28" s="115">
        <v>1</v>
      </c>
      <c r="Y28" s="116">
        <f>SUM(M28:X28)</f>
        <v>4</v>
      </c>
      <c r="Z28" s="309"/>
      <c r="AA28" s="309"/>
      <c r="AB28" s="309"/>
      <c r="AC28" s="309"/>
      <c r="AD28" s="309"/>
      <c r="AE28" s="309"/>
      <c r="AF28" s="309"/>
      <c r="AG28" s="429"/>
      <c r="AH28" s="429"/>
      <c r="AI28" s="429"/>
      <c r="AJ28" s="429"/>
      <c r="AK28" s="429"/>
      <c r="AL28" s="429"/>
      <c r="AM28" s="429"/>
      <c r="AN28" s="430"/>
      <c r="AO28" s="430"/>
      <c r="AP28" s="430"/>
      <c r="AQ28" s="430"/>
      <c r="AR28" s="430"/>
      <c r="AS28" s="430"/>
      <c r="AT28" s="430"/>
      <c r="AU28" s="431"/>
      <c r="AV28" s="431"/>
      <c r="AW28" s="431"/>
      <c r="AX28" s="431"/>
      <c r="AY28" s="431"/>
      <c r="AZ28" s="431"/>
      <c r="BA28" s="431"/>
      <c r="BB28" s="432"/>
      <c r="BC28" s="432"/>
      <c r="BD28" s="432"/>
      <c r="BE28" s="432"/>
      <c r="BF28" s="432"/>
      <c r="BG28" s="432"/>
      <c r="BH28" s="432"/>
      <c r="BI28" s="433"/>
      <c r="BJ28" s="433"/>
      <c r="BK28" s="433"/>
      <c r="BL28" s="433"/>
      <c r="BM28" s="433"/>
      <c r="BN28" s="433"/>
      <c r="BO28" s="433"/>
    </row>
    <row r="29" spans="1:67" s="38" customFormat="1" ht="30" customHeight="1" thickBot="1">
      <c r="A29" s="1014"/>
      <c r="B29" s="1014"/>
      <c r="C29" s="1015"/>
      <c r="D29" s="438" t="s">
        <v>1296</v>
      </c>
      <c r="E29" s="437" t="s">
        <v>1277</v>
      </c>
      <c r="F29" s="437">
        <v>4</v>
      </c>
      <c r="G29" s="437" t="s">
        <v>1297</v>
      </c>
      <c r="H29" s="439" t="s">
        <v>1523</v>
      </c>
      <c r="I29" s="439"/>
      <c r="J29" s="437" t="s">
        <v>312</v>
      </c>
      <c r="K29" s="114">
        <v>41640</v>
      </c>
      <c r="L29" s="114">
        <v>42004</v>
      </c>
      <c r="M29" s="115"/>
      <c r="N29" s="115"/>
      <c r="O29" s="115">
        <v>1</v>
      </c>
      <c r="P29" s="115"/>
      <c r="Q29" s="115"/>
      <c r="R29" s="115">
        <v>1</v>
      </c>
      <c r="S29" s="115"/>
      <c r="T29" s="115"/>
      <c r="U29" s="115">
        <v>1</v>
      </c>
      <c r="V29" s="115"/>
      <c r="W29" s="115"/>
      <c r="X29" s="115">
        <v>1</v>
      </c>
      <c r="Y29" s="116">
        <f>SUM(M29:X29)</f>
        <v>4</v>
      </c>
      <c r="Z29" s="309"/>
      <c r="AA29" s="309"/>
      <c r="AB29" s="309"/>
      <c r="AC29" s="309"/>
      <c r="AD29" s="309"/>
      <c r="AE29" s="309"/>
      <c r="AF29" s="309"/>
      <c r="AG29" s="429"/>
      <c r="AH29" s="429"/>
      <c r="AI29" s="429"/>
      <c r="AJ29" s="429"/>
      <c r="AK29" s="429"/>
      <c r="AL29" s="429"/>
      <c r="AM29" s="429"/>
      <c r="AN29" s="430"/>
      <c r="AO29" s="430"/>
      <c r="AP29" s="430"/>
      <c r="AQ29" s="430"/>
      <c r="AR29" s="430"/>
      <c r="AS29" s="430"/>
      <c r="AT29" s="430"/>
      <c r="AU29" s="431"/>
      <c r="AV29" s="431"/>
      <c r="AW29" s="431"/>
      <c r="AX29" s="431"/>
      <c r="AY29" s="431"/>
      <c r="AZ29" s="431"/>
      <c r="BA29" s="431"/>
      <c r="BB29" s="432"/>
      <c r="BC29" s="432"/>
      <c r="BD29" s="432"/>
      <c r="BE29" s="432"/>
      <c r="BF29" s="432"/>
      <c r="BG29" s="432"/>
      <c r="BH29" s="432"/>
      <c r="BI29" s="433"/>
      <c r="BJ29" s="433"/>
      <c r="BK29" s="433"/>
      <c r="BL29" s="433"/>
      <c r="BM29" s="433"/>
      <c r="BN29" s="433"/>
      <c r="BO29" s="433"/>
    </row>
    <row r="30" spans="1:67" s="38" customFormat="1" ht="18.75" thickBot="1">
      <c r="A30" s="1014"/>
      <c r="B30" s="1014"/>
      <c r="C30" s="125" t="s">
        <v>1298</v>
      </c>
      <c r="D30" s="438" t="s">
        <v>1299</v>
      </c>
      <c r="E30" s="437" t="s">
        <v>1277</v>
      </c>
      <c r="F30" s="437">
        <v>4</v>
      </c>
      <c r="G30" s="437" t="s">
        <v>1297</v>
      </c>
      <c r="H30" s="439" t="s">
        <v>1523</v>
      </c>
      <c r="I30" s="439"/>
      <c r="J30" s="437" t="s">
        <v>312</v>
      </c>
      <c r="K30" s="114">
        <v>41640</v>
      </c>
      <c r="L30" s="114">
        <v>42004</v>
      </c>
      <c r="M30" s="115"/>
      <c r="N30" s="115"/>
      <c r="O30" s="115">
        <v>1</v>
      </c>
      <c r="P30" s="115"/>
      <c r="Q30" s="115"/>
      <c r="R30" s="115">
        <v>1</v>
      </c>
      <c r="S30" s="115"/>
      <c r="T30" s="115"/>
      <c r="U30" s="115">
        <v>1</v>
      </c>
      <c r="V30" s="115"/>
      <c r="W30" s="115"/>
      <c r="X30" s="115">
        <v>1</v>
      </c>
      <c r="Y30" s="116">
        <f>SUM(M30:X30)</f>
        <v>4</v>
      </c>
      <c r="Z30" s="309"/>
      <c r="AA30" s="309"/>
      <c r="AB30" s="309"/>
      <c r="AC30" s="309"/>
      <c r="AD30" s="309"/>
      <c r="AE30" s="309"/>
      <c r="AF30" s="309"/>
      <c r="AG30" s="429"/>
      <c r="AH30" s="429"/>
      <c r="AI30" s="429"/>
      <c r="AJ30" s="429"/>
      <c r="AK30" s="429"/>
      <c r="AL30" s="429"/>
      <c r="AM30" s="429"/>
      <c r="AN30" s="430"/>
      <c r="AO30" s="430"/>
      <c r="AP30" s="430"/>
      <c r="AQ30" s="430"/>
      <c r="AR30" s="430"/>
      <c r="AS30" s="430"/>
      <c r="AT30" s="430"/>
      <c r="AU30" s="431"/>
      <c r="AV30" s="431"/>
      <c r="AW30" s="431"/>
      <c r="AX30" s="431"/>
      <c r="AY30" s="431"/>
      <c r="AZ30" s="431"/>
      <c r="BA30" s="431"/>
      <c r="BB30" s="432"/>
      <c r="BC30" s="432"/>
      <c r="BD30" s="432"/>
      <c r="BE30" s="432"/>
      <c r="BF30" s="432"/>
      <c r="BG30" s="432"/>
      <c r="BH30" s="432"/>
      <c r="BI30" s="433"/>
      <c r="BJ30" s="433"/>
      <c r="BK30" s="433"/>
      <c r="BL30" s="433"/>
      <c r="BM30" s="433"/>
      <c r="BN30" s="433"/>
      <c r="BO30" s="433"/>
    </row>
    <row r="31" spans="1:67" s="7" customFormat="1" ht="15" customHeight="1" thickBot="1">
      <c r="A31" s="1003" t="s">
        <v>478</v>
      </c>
      <c r="B31" s="1003"/>
      <c r="C31" s="1003"/>
      <c r="D31" s="1003"/>
      <c r="E31" s="1003"/>
      <c r="F31" s="1003"/>
      <c r="G31" s="1003"/>
      <c r="H31" s="1003"/>
      <c r="I31" s="160"/>
      <c r="J31" s="161"/>
      <c r="K31" s="436"/>
      <c r="L31" s="436"/>
      <c r="M31" s="149"/>
      <c r="N31" s="149"/>
      <c r="O31" s="149"/>
      <c r="P31" s="149"/>
      <c r="Q31" s="149"/>
      <c r="R31" s="149"/>
      <c r="S31" s="149"/>
      <c r="T31" s="149"/>
      <c r="U31" s="149"/>
      <c r="V31" s="149"/>
      <c r="W31" s="149"/>
      <c r="X31" s="149"/>
      <c r="Y31" s="149"/>
      <c r="Z31" s="162"/>
      <c r="AA31" s="436"/>
      <c r="AB31" s="162"/>
      <c r="AC31" s="162"/>
      <c r="AD31" s="162"/>
      <c r="AE31" s="436"/>
      <c r="AF31" s="162"/>
      <c r="AG31" s="436"/>
      <c r="AH31" s="162"/>
      <c r="AI31" s="436"/>
      <c r="AJ31" s="436"/>
      <c r="AK31" s="436"/>
      <c r="AL31" s="162"/>
      <c r="AM31" s="436"/>
      <c r="AN31" s="162"/>
      <c r="AO31" s="436"/>
      <c r="AP31" s="162"/>
      <c r="AQ31" s="162"/>
      <c r="AR31" s="162"/>
      <c r="AS31" s="436"/>
      <c r="AT31" s="162"/>
      <c r="AU31" s="436"/>
      <c r="AV31" s="162"/>
      <c r="AW31" s="436"/>
      <c r="AX31" s="436"/>
      <c r="AY31" s="436"/>
      <c r="AZ31" s="162"/>
      <c r="BA31" s="436"/>
      <c r="BB31" s="162"/>
      <c r="BC31" s="436"/>
      <c r="BD31" s="162"/>
      <c r="BE31" s="162"/>
      <c r="BF31" s="162"/>
      <c r="BG31" s="436"/>
      <c r="BH31" s="162"/>
      <c r="BI31" s="436"/>
      <c r="BJ31" s="162"/>
      <c r="BK31" s="436"/>
      <c r="BL31" s="436"/>
      <c r="BM31" s="436"/>
      <c r="BN31" s="162"/>
      <c r="BO31" s="436"/>
    </row>
    <row r="32" spans="1:68" s="30" customFormat="1" ht="20.25" customHeight="1" thickBot="1">
      <c r="A32" s="1044" t="s">
        <v>334</v>
      </c>
      <c r="B32" s="1045"/>
      <c r="C32" s="1045"/>
      <c r="D32" s="1045"/>
      <c r="E32" s="1045"/>
      <c r="F32" s="1045"/>
      <c r="G32" s="1045"/>
      <c r="H32" s="1045"/>
      <c r="I32" s="1046"/>
      <c r="J32" s="187"/>
      <c r="K32" s="440"/>
      <c r="L32" s="440"/>
      <c r="M32" s="440"/>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246"/>
    </row>
    <row r="33" spans="1:67" s="45" customFormat="1" ht="13.5" customHeight="1" thickBot="1">
      <c r="A33" s="1013" t="s">
        <v>1326</v>
      </c>
      <c r="B33" s="1013"/>
      <c r="C33" s="1013"/>
      <c r="D33" s="1013"/>
      <c r="E33" s="1013"/>
      <c r="F33" s="1013"/>
      <c r="G33" s="1013"/>
      <c r="H33" s="435"/>
      <c r="I33" s="435"/>
      <c r="J33" s="435"/>
      <c r="K33" s="435"/>
      <c r="L33" s="435"/>
      <c r="M33" s="435"/>
      <c r="N33" s="435"/>
      <c r="O33" s="435"/>
      <c r="P33" s="435"/>
      <c r="Q33" s="435"/>
      <c r="R33" s="435"/>
      <c r="S33" s="435"/>
      <c r="T33" s="435"/>
      <c r="U33" s="435"/>
      <c r="V33" s="435"/>
      <c r="W33" s="435"/>
      <c r="X33" s="133"/>
      <c r="Y33" s="134"/>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row>
  </sheetData>
  <sheetProtection/>
  <mergeCells count="57">
    <mergeCell ref="A33:G33"/>
    <mergeCell ref="D25:Y25"/>
    <mergeCell ref="A31:F31"/>
    <mergeCell ref="G31:H31"/>
    <mergeCell ref="A32:I32"/>
    <mergeCell ref="Z25:AF25"/>
    <mergeCell ref="AG25:AM25"/>
    <mergeCell ref="AN25:AT25"/>
    <mergeCell ref="AU25:BA25"/>
    <mergeCell ref="BB25:BH25"/>
    <mergeCell ref="A28:A30"/>
    <mergeCell ref="B28:B30"/>
    <mergeCell ref="C28:C29"/>
    <mergeCell ref="BB7:BH7"/>
    <mergeCell ref="D16:D17"/>
    <mergeCell ref="A22:F22"/>
    <mergeCell ref="G22:H22"/>
    <mergeCell ref="A9:C9"/>
    <mergeCell ref="A12:A21"/>
    <mergeCell ref="BI25:BO25"/>
    <mergeCell ref="A25:C25"/>
    <mergeCell ref="BI7:BO7"/>
    <mergeCell ref="Z9:AF9"/>
    <mergeCell ref="AG9:AM9"/>
    <mergeCell ref="AN9:AT9"/>
    <mergeCell ref="AU9:BA9"/>
    <mergeCell ref="BB9:BH9"/>
    <mergeCell ref="BI9:BO9"/>
    <mergeCell ref="AU7:BA7"/>
    <mergeCell ref="AU1:BA2"/>
    <mergeCell ref="BB1:BH2"/>
    <mergeCell ref="BI1:BO2"/>
    <mergeCell ref="AG3:AM5"/>
    <mergeCell ref="AN3:AT5"/>
    <mergeCell ref="AU3:BA5"/>
    <mergeCell ref="BB3:BH5"/>
    <mergeCell ref="BI3:BO5"/>
    <mergeCell ref="Z1:AF2"/>
    <mergeCell ref="Z3:AF5"/>
    <mergeCell ref="Z7:AF7"/>
    <mergeCell ref="AG7:AM7"/>
    <mergeCell ref="AN7:AT7"/>
    <mergeCell ref="AG1:AM2"/>
    <mergeCell ref="AN1:AT2"/>
    <mergeCell ref="A7:C7"/>
    <mergeCell ref="A1:Y1"/>
    <mergeCell ref="A2:Y2"/>
    <mergeCell ref="A3:Y3"/>
    <mergeCell ref="A4:Y4"/>
    <mergeCell ref="A5:Y5"/>
    <mergeCell ref="D7:Y7"/>
    <mergeCell ref="A23:I23"/>
    <mergeCell ref="B12:B21"/>
    <mergeCell ref="C12:C21"/>
    <mergeCell ref="D12:D13"/>
    <mergeCell ref="D14:D15"/>
    <mergeCell ref="D9:Y9"/>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1:BR58"/>
  <sheetViews>
    <sheetView zoomScale="90" zoomScaleNormal="90" zoomScalePageLayoutView="0" workbookViewId="0" topLeftCell="AD7">
      <selection activeCell="BT24" sqref="BT24"/>
    </sheetView>
  </sheetViews>
  <sheetFormatPr defaultColWidth="11.421875" defaultRowHeight="15"/>
  <cols>
    <col min="1" max="1" width="5.8515625" style="3" customWidth="1"/>
    <col min="2" max="2" width="17.57421875" style="3" customWidth="1"/>
    <col min="3" max="3" width="21.00390625" style="3" customWidth="1"/>
    <col min="4" max="4" width="27.00390625" style="3" customWidth="1"/>
    <col min="5" max="5" width="25.57421875" style="3" customWidth="1"/>
    <col min="6" max="6" width="12.7109375" style="3" customWidth="1"/>
    <col min="7" max="7" width="8.57421875" style="3" customWidth="1"/>
    <col min="8" max="8" width="12.7109375" style="3" customWidth="1"/>
    <col min="9" max="9" width="16.00390625" style="3" customWidth="1"/>
    <col min="10" max="10" width="13.7109375" style="263" customWidth="1"/>
    <col min="11" max="11" width="20.421875" style="3" customWidth="1"/>
    <col min="12" max="12" width="13.57421875" style="3" customWidth="1"/>
    <col min="13" max="13" width="13.28125" style="3" customWidth="1"/>
    <col min="14" max="14" width="6.8515625" style="3" customWidth="1"/>
    <col min="15" max="15" width="5.140625" style="3" bestFit="1" customWidth="1"/>
    <col min="16" max="16" width="5.00390625" style="3" bestFit="1" customWidth="1"/>
    <col min="17" max="17" width="5.00390625" style="3" customWidth="1"/>
    <col min="18" max="18" width="4.7109375" style="3" bestFit="1" customWidth="1"/>
    <col min="19" max="19" width="4.8515625" style="3" bestFit="1" customWidth="1"/>
    <col min="20" max="20" width="4.28125" style="3" customWidth="1"/>
    <col min="21" max="21" width="3.421875" style="3" customWidth="1"/>
    <col min="22" max="23" width="6.00390625" style="3" customWidth="1"/>
    <col min="24" max="24" width="4.7109375" style="3" customWidth="1"/>
    <col min="25" max="25" width="4.57421875" style="3" bestFit="1" customWidth="1"/>
    <col min="26" max="26" width="7.140625" style="3" bestFit="1" customWidth="1"/>
    <col min="27" max="27" width="13.00390625" style="3" bestFit="1" customWidth="1"/>
    <col min="28" max="33" width="11.421875" style="3" customWidth="1"/>
    <col min="34" max="34" width="23.140625" style="3" customWidth="1"/>
    <col min="35" max="35" width="21.7109375" style="3" customWidth="1"/>
    <col min="36" max="40" width="11.421875" style="3" customWidth="1"/>
    <col min="41" max="41" width="21.57421875" style="3" customWidth="1"/>
    <col min="42" max="42" width="23.421875" style="3" customWidth="1"/>
    <col min="43" max="47" width="11.421875" style="3" hidden="1" customWidth="1"/>
    <col min="48" max="48" width="23.421875" style="3" hidden="1" customWidth="1"/>
    <col min="49" max="49" width="20.28125" style="3" hidden="1" customWidth="1"/>
    <col min="50" max="54" width="11.421875" style="3" hidden="1" customWidth="1"/>
    <col min="55" max="55" width="23.7109375" style="3" hidden="1" customWidth="1"/>
    <col min="56" max="56" width="26.421875" style="3" hidden="1" customWidth="1"/>
    <col min="57" max="61" width="11.421875" style="3" hidden="1" customWidth="1"/>
    <col min="62" max="62" width="23.28125" style="3" hidden="1" customWidth="1"/>
    <col min="63" max="63" width="24.421875" style="3" hidden="1" customWidth="1"/>
    <col min="64" max="68" width="11.421875" style="3" hidden="1" customWidth="1"/>
    <col min="69" max="69" width="22.8515625" style="3" hidden="1" customWidth="1"/>
    <col min="70" max="70" width="22.28125" style="3" hidden="1" customWidth="1"/>
    <col min="71" max="71" width="11.421875" style="3" customWidth="1"/>
    <col min="72" max="16384" width="11.421875" style="3" customWidth="1"/>
  </cols>
  <sheetData>
    <row r="1" spans="1:70" ht="15.75" customHeight="1">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1033"/>
      <c r="AC1" s="896" t="s">
        <v>0</v>
      </c>
      <c r="AD1" s="896"/>
      <c r="AE1" s="896"/>
      <c r="AF1" s="896"/>
      <c r="AG1" s="896"/>
      <c r="AH1" s="896"/>
      <c r="AI1" s="896"/>
      <c r="AJ1" s="897" t="s">
        <v>0</v>
      </c>
      <c r="AK1" s="897"/>
      <c r="AL1" s="897"/>
      <c r="AM1" s="897"/>
      <c r="AN1" s="897"/>
      <c r="AO1" s="897"/>
      <c r="AP1" s="897"/>
      <c r="AQ1" s="898" t="s">
        <v>0</v>
      </c>
      <c r="AR1" s="898"/>
      <c r="AS1" s="898"/>
      <c r="AT1" s="898"/>
      <c r="AU1" s="898"/>
      <c r="AV1" s="898"/>
      <c r="AW1" s="898"/>
      <c r="AX1" s="986" t="s">
        <v>0</v>
      </c>
      <c r="AY1" s="986"/>
      <c r="AZ1" s="986"/>
      <c r="BA1" s="986"/>
      <c r="BB1" s="986"/>
      <c r="BC1" s="986"/>
      <c r="BD1" s="986"/>
      <c r="BE1" s="987" t="s">
        <v>0</v>
      </c>
      <c r="BF1" s="987"/>
      <c r="BG1" s="987"/>
      <c r="BH1" s="987"/>
      <c r="BI1" s="987"/>
      <c r="BJ1" s="987"/>
      <c r="BK1" s="987"/>
      <c r="BL1" s="988" t="s">
        <v>0</v>
      </c>
      <c r="BM1" s="988"/>
      <c r="BN1" s="988"/>
      <c r="BO1" s="988"/>
      <c r="BP1" s="988"/>
      <c r="BQ1" s="988"/>
      <c r="BR1" s="988"/>
    </row>
    <row r="2" spans="1:70" s="289" customFormat="1" ht="15.75">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896"/>
      <c r="AD2" s="896"/>
      <c r="AE2" s="896"/>
      <c r="AF2" s="896"/>
      <c r="AG2" s="896"/>
      <c r="AH2" s="896"/>
      <c r="AI2" s="896"/>
      <c r="AJ2" s="897"/>
      <c r="AK2" s="897"/>
      <c r="AL2" s="897"/>
      <c r="AM2" s="897"/>
      <c r="AN2" s="897"/>
      <c r="AO2" s="897"/>
      <c r="AP2" s="897"/>
      <c r="AQ2" s="898"/>
      <c r="AR2" s="898"/>
      <c r="AS2" s="898"/>
      <c r="AT2" s="898"/>
      <c r="AU2" s="898"/>
      <c r="AV2" s="898"/>
      <c r="AW2" s="898"/>
      <c r="AX2" s="986"/>
      <c r="AY2" s="986"/>
      <c r="AZ2" s="986"/>
      <c r="BA2" s="986"/>
      <c r="BB2" s="986"/>
      <c r="BC2" s="986"/>
      <c r="BD2" s="986"/>
      <c r="BE2" s="987"/>
      <c r="BF2" s="987"/>
      <c r="BG2" s="987"/>
      <c r="BH2" s="987"/>
      <c r="BI2" s="987"/>
      <c r="BJ2" s="987"/>
      <c r="BK2" s="987"/>
      <c r="BL2" s="988"/>
      <c r="BM2" s="988"/>
      <c r="BN2" s="988"/>
      <c r="BO2" s="988"/>
      <c r="BP2" s="988"/>
      <c r="BQ2" s="988"/>
      <c r="BR2" s="988"/>
    </row>
    <row r="3" spans="1:70" s="289" customFormat="1" ht="15.75">
      <c r="A3" s="1032" t="s">
        <v>1398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899" t="s">
        <v>1311</v>
      </c>
      <c r="AD3" s="899"/>
      <c r="AE3" s="899"/>
      <c r="AF3" s="899"/>
      <c r="AG3" s="899"/>
      <c r="AH3" s="899"/>
      <c r="AI3" s="899"/>
      <c r="AJ3" s="900" t="s">
        <v>1320</v>
      </c>
      <c r="AK3" s="900"/>
      <c r="AL3" s="900"/>
      <c r="AM3" s="900"/>
      <c r="AN3" s="900"/>
      <c r="AO3" s="900"/>
      <c r="AP3" s="900"/>
      <c r="AQ3" s="901" t="s">
        <v>1321</v>
      </c>
      <c r="AR3" s="901"/>
      <c r="AS3" s="901"/>
      <c r="AT3" s="901"/>
      <c r="AU3" s="901"/>
      <c r="AV3" s="901"/>
      <c r="AW3" s="901"/>
      <c r="AX3" s="989" t="s">
        <v>1322</v>
      </c>
      <c r="AY3" s="989"/>
      <c r="AZ3" s="989"/>
      <c r="BA3" s="989"/>
      <c r="BB3" s="989"/>
      <c r="BC3" s="989"/>
      <c r="BD3" s="989"/>
      <c r="BE3" s="990" t="s">
        <v>1323</v>
      </c>
      <c r="BF3" s="990"/>
      <c r="BG3" s="990"/>
      <c r="BH3" s="990"/>
      <c r="BI3" s="990"/>
      <c r="BJ3" s="990"/>
      <c r="BK3" s="990"/>
      <c r="BL3" s="991" t="s">
        <v>1324</v>
      </c>
      <c r="BM3" s="991"/>
      <c r="BN3" s="991"/>
      <c r="BO3" s="991"/>
      <c r="BP3" s="991"/>
      <c r="BQ3" s="991"/>
      <c r="BR3" s="991"/>
    </row>
    <row r="4" spans="1:70" s="289" customFormat="1" ht="15.75">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899"/>
      <c r="AD4" s="899"/>
      <c r="AE4" s="899"/>
      <c r="AF4" s="899"/>
      <c r="AG4" s="899"/>
      <c r="AH4" s="899"/>
      <c r="AI4" s="899"/>
      <c r="AJ4" s="900"/>
      <c r="AK4" s="900"/>
      <c r="AL4" s="900"/>
      <c r="AM4" s="900"/>
      <c r="AN4" s="900"/>
      <c r="AO4" s="900"/>
      <c r="AP4" s="900"/>
      <c r="AQ4" s="901"/>
      <c r="AR4" s="901"/>
      <c r="AS4" s="901"/>
      <c r="AT4" s="901"/>
      <c r="AU4" s="901"/>
      <c r="AV4" s="901"/>
      <c r="AW4" s="901"/>
      <c r="AX4" s="989"/>
      <c r="AY4" s="989"/>
      <c r="AZ4" s="989"/>
      <c r="BA4" s="989"/>
      <c r="BB4" s="989"/>
      <c r="BC4" s="989"/>
      <c r="BD4" s="989"/>
      <c r="BE4" s="990"/>
      <c r="BF4" s="990"/>
      <c r="BG4" s="990"/>
      <c r="BH4" s="990"/>
      <c r="BI4" s="990"/>
      <c r="BJ4" s="990"/>
      <c r="BK4" s="990"/>
      <c r="BL4" s="991"/>
      <c r="BM4" s="991"/>
      <c r="BN4" s="991"/>
      <c r="BO4" s="991"/>
      <c r="BP4" s="991"/>
      <c r="BQ4" s="991"/>
      <c r="BR4" s="991"/>
    </row>
    <row r="5" spans="1:70" s="289" customFormat="1" ht="15.75">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899"/>
      <c r="AD5" s="899"/>
      <c r="AE5" s="899"/>
      <c r="AF5" s="899"/>
      <c r="AG5" s="899"/>
      <c r="AH5" s="899"/>
      <c r="AI5" s="899"/>
      <c r="AJ5" s="900"/>
      <c r="AK5" s="900"/>
      <c r="AL5" s="900"/>
      <c r="AM5" s="900"/>
      <c r="AN5" s="900"/>
      <c r="AO5" s="900"/>
      <c r="AP5" s="900"/>
      <c r="AQ5" s="901"/>
      <c r="AR5" s="901"/>
      <c r="AS5" s="901"/>
      <c r="AT5" s="901"/>
      <c r="AU5" s="901"/>
      <c r="AV5" s="901"/>
      <c r="AW5" s="901"/>
      <c r="AX5" s="989"/>
      <c r="AY5" s="989"/>
      <c r="AZ5" s="989"/>
      <c r="BA5" s="989"/>
      <c r="BB5" s="989"/>
      <c r="BC5" s="989"/>
      <c r="BD5" s="989"/>
      <c r="BE5" s="990"/>
      <c r="BF5" s="990"/>
      <c r="BG5" s="990"/>
      <c r="BH5" s="990"/>
      <c r="BI5" s="990"/>
      <c r="BJ5" s="990"/>
      <c r="BK5" s="990"/>
      <c r="BL5" s="991"/>
      <c r="BM5" s="991"/>
      <c r="BN5" s="991"/>
      <c r="BO5" s="991"/>
      <c r="BP5" s="991"/>
      <c r="BQ5" s="991"/>
      <c r="BR5" s="991"/>
    </row>
    <row r="6" spans="10:43" s="9" customFormat="1" ht="15" thickBot="1">
      <c r="J6" s="257"/>
      <c r="L6" s="42"/>
      <c r="M6" s="42"/>
      <c r="AA6" s="6"/>
      <c r="AC6" s="6"/>
      <c r="AJ6" s="6"/>
      <c r="AQ6" s="6"/>
    </row>
    <row r="7" spans="1:70" s="269" customFormat="1" ht="21" customHeight="1" thickBot="1">
      <c r="A7" s="1060" t="s">
        <v>213</v>
      </c>
      <c r="B7" s="1061"/>
      <c r="C7" s="1062"/>
      <c r="D7" s="980" t="s">
        <v>1398</v>
      </c>
      <c r="E7" s="981"/>
      <c r="F7" s="981"/>
      <c r="G7" s="981"/>
      <c r="H7" s="981"/>
      <c r="I7" s="981"/>
      <c r="J7" s="981"/>
      <c r="K7" s="981"/>
      <c r="L7" s="981"/>
      <c r="M7" s="981"/>
      <c r="N7" s="981"/>
      <c r="O7" s="981"/>
      <c r="P7" s="981"/>
      <c r="Q7" s="981"/>
      <c r="R7" s="981"/>
      <c r="S7" s="981"/>
      <c r="T7" s="981"/>
      <c r="U7" s="981"/>
      <c r="V7" s="981"/>
      <c r="W7" s="981"/>
      <c r="X7" s="981"/>
      <c r="Y7" s="981"/>
      <c r="Z7" s="981"/>
      <c r="AA7" s="981"/>
      <c r="AB7" s="981"/>
      <c r="AC7" s="992" t="s">
        <v>1398</v>
      </c>
      <c r="AD7" s="992"/>
      <c r="AE7" s="992"/>
      <c r="AF7" s="992"/>
      <c r="AG7" s="992"/>
      <c r="AH7" s="992"/>
      <c r="AI7" s="992"/>
      <c r="AJ7" s="992" t="s">
        <v>1398</v>
      </c>
      <c r="AK7" s="992"/>
      <c r="AL7" s="992"/>
      <c r="AM7" s="992"/>
      <c r="AN7" s="992"/>
      <c r="AO7" s="992"/>
      <c r="AP7" s="992"/>
      <c r="AQ7" s="992" t="s">
        <v>1398</v>
      </c>
      <c r="AR7" s="992"/>
      <c r="AS7" s="992"/>
      <c r="AT7" s="992"/>
      <c r="AU7" s="992"/>
      <c r="AV7" s="992"/>
      <c r="AW7" s="992"/>
      <c r="AX7" s="992" t="s">
        <v>1398</v>
      </c>
      <c r="AY7" s="992"/>
      <c r="AZ7" s="992"/>
      <c r="BA7" s="992"/>
      <c r="BB7" s="992"/>
      <c r="BC7" s="992"/>
      <c r="BD7" s="992"/>
      <c r="BE7" s="992" t="s">
        <v>1398</v>
      </c>
      <c r="BF7" s="992"/>
      <c r="BG7" s="992"/>
      <c r="BH7" s="992"/>
      <c r="BI7" s="992"/>
      <c r="BJ7" s="992"/>
      <c r="BK7" s="992"/>
      <c r="BL7" s="992" t="s">
        <v>1398</v>
      </c>
      <c r="BM7" s="992"/>
      <c r="BN7" s="992"/>
      <c r="BO7" s="992"/>
      <c r="BP7" s="992"/>
      <c r="BQ7" s="992"/>
      <c r="BR7" s="992"/>
    </row>
    <row r="8" spans="9:26" s="9" customFormat="1" ht="15" thickBot="1">
      <c r="I8" s="41"/>
      <c r="K8" s="42"/>
      <c r="L8" s="42"/>
      <c r="Z8" s="6"/>
    </row>
    <row r="9" spans="1:70" s="9" customFormat="1" ht="21" customHeight="1" thickBot="1">
      <c r="A9" s="1048" t="s">
        <v>306</v>
      </c>
      <c r="B9" s="1049"/>
      <c r="C9" s="1049"/>
      <c r="D9" s="889" t="s">
        <v>480</v>
      </c>
      <c r="E9" s="889"/>
      <c r="F9" s="889"/>
      <c r="G9" s="889"/>
      <c r="H9" s="889"/>
      <c r="I9" s="889"/>
      <c r="J9" s="889"/>
      <c r="K9" s="889"/>
      <c r="L9" s="889"/>
      <c r="M9" s="889"/>
      <c r="N9" s="889"/>
      <c r="O9" s="889"/>
      <c r="P9" s="889"/>
      <c r="Q9" s="889"/>
      <c r="R9" s="889"/>
      <c r="S9" s="889"/>
      <c r="T9" s="889"/>
      <c r="U9" s="889"/>
      <c r="V9" s="889"/>
      <c r="W9" s="889"/>
      <c r="X9" s="889"/>
      <c r="Y9" s="889"/>
      <c r="Z9" s="889"/>
      <c r="AA9" s="889"/>
      <c r="AB9" s="889"/>
      <c r="AC9" s="983" t="s">
        <v>480</v>
      </c>
      <c r="AD9" s="984"/>
      <c r="AE9" s="984"/>
      <c r="AF9" s="984"/>
      <c r="AG9" s="984"/>
      <c r="AH9" s="984"/>
      <c r="AI9" s="985"/>
      <c r="AJ9" s="983" t="s">
        <v>480</v>
      </c>
      <c r="AK9" s="984"/>
      <c r="AL9" s="984"/>
      <c r="AM9" s="984"/>
      <c r="AN9" s="984"/>
      <c r="AO9" s="984"/>
      <c r="AP9" s="985"/>
      <c r="AQ9" s="983" t="s">
        <v>480</v>
      </c>
      <c r="AR9" s="984"/>
      <c r="AS9" s="984"/>
      <c r="AT9" s="984"/>
      <c r="AU9" s="984"/>
      <c r="AV9" s="984"/>
      <c r="AW9" s="985"/>
      <c r="AX9" s="983" t="s">
        <v>480</v>
      </c>
      <c r="AY9" s="984"/>
      <c r="AZ9" s="984"/>
      <c r="BA9" s="984"/>
      <c r="BB9" s="984"/>
      <c r="BC9" s="984"/>
      <c r="BD9" s="985"/>
      <c r="BE9" s="983" t="s">
        <v>480</v>
      </c>
      <c r="BF9" s="984"/>
      <c r="BG9" s="984"/>
      <c r="BH9" s="984"/>
      <c r="BI9" s="984"/>
      <c r="BJ9" s="984"/>
      <c r="BK9" s="985"/>
      <c r="BL9" s="983" t="s">
        <v>480</v>
      </c>
      <c r="BM9" s="984"/>
      <c r="BN9" s="984"/>
      <c r="BO9" s="984"/>
      <c r="BP9" s="984"/>
      <c r="BQ9" s="984"/>
      <c r="BR9" s="985"/>
    </row>
    <row r="10" s="9" customFormat="1" ht="15" thickBot="1">
      <c r="J10" s="257"/>
    </row>
    <row r="11" spans="1:70" s="2" customFormat="1" ht="51.75" thickBot="1">
      <c r="A11" s="270" t="s">
        <v>1302</v>
      </c>
      <c r="B11" s="270" t="s">
        <v>181</v>
      </c>
      <c r="C11" s="270" t="s">
        <v>182</v>
      </c>
      <c r="D11" s="1057" t="s">
        <v>183</v>
      </c>
      <c r="E11" s="1057"/>
      <c r="F11" s="271" t="s">
        <v>188</v>
      </c>
      <c r="G11" s="271" t="s">
        <v>184</v>
      </c>
      <c r="H11" s="270" t="s">
        <v>10</v>
      </c>
      <c r="I11" s="270" t="s">
        <v>11</v>
      </c>
      <c r="J11" s="272" t="s">
        <v>12</v>
      </c>
      <c r="K11" s="271" t="s">
        <v>185</v>
      </c>
      <c r="L11" s="271" t="s">
        <v>186</v>
      </c>
      <c r="M11" s="271" t="s">
        <v>187</v>
      </c>
      <c r="N11" s="271" t="s">
        <v>169</v>
      </c>
      <c r="O11" s="271" t="s">
        <v>170</v>
      </c>
      <c r="P11" s="271" t="s">
        <v>171</v>
      </c>
      <c r="Q11" s="271" t="s">
        <v>172</v>
      </c>
      <c r="R11" s="271" t="s">
        <v>173</v>
      </c>
      <c r="S11" s="271" t="s">
        <v>174</v>
      </c>
      <c r="T11" s="271" t="s">
        <v>180</v>
      </c>
      <c r="U11" s="271" t="s">
        <v>175</v>
      </c>
      <c r="V11" s="271" t="s">
        <v>189</v>
      </c>
      <c r="W11" s="271" t="s">
        <v>177</v>
      </c>
      <c r="X11" s="271" t="s">
        <v>178</v>
      </c>
      <c r="Y11" s="271" t="s">
        <v>179</v>
      </c>
      <c r="Z11" s="270" t="s">
        <v>218</v>
      </c>
      <c r="AA11" s="271" t="s">
        <v>14</v>
      </c>
      <c r="AB11" s="271" t="s">
        <v>916</v>
      </c>
      <c r="AC11" s="88" t="s">
        <v>1312</v>
      </c>
      <c r="AD11" s="88" t="s">
        <v>1310</v>
      </c>
      <c r="AE11" s="88" t="s">
        <v>481</v>
      </c>
      <c r="AF11" s="88" t="s">
        <v>1405</v>
      </c>
      <c r="AG11" s="88" t="s">
        <v>1406</v>
      </c>
      <c r="AH11" s="88" t="s">
        <v>482</v>
      </c>
      <c r="AI11" s="88" t="s">
        <v>483</v>
      </c>
      <c r="AJ11" s="424" t="s">
        <v>1312</v>
      </c>
      <c r="AK11" s="424" t="s">
        <v>1313</v>
      </c>
      <c r="AL11" s="424" t="s">
        <v>481</v>
      </c>
      <c r="AM11" s="424" t="s">
        <v>1405</v>
      </c>
      <c r="AN11" s="424" t="s">
        <v>1406</v>
      </c>
      <c r="AO11" s="424" t="s">
        <v>482</v>
      </c>
      <c r="AP11" s="424" t="s">
        <v>483</v>
      </c>
      <c r="AQ11" s="90" t="s">
        <v>1314</v>
      </c>
      <c r="AR11" s="90" t="s">
        <v>1315</v>
      </c>
      <c r="AS11" s="90" t="s">
        <v>481</v>
      </c>
      <c r="AT11" s="90" t="s">
        <v>1405</v>
      </c>
      <c r="AU11" s="90" t="s">
        <v>1406</v>
      </c>
      <c r="AV11" s="90" t="s">
        <v>482</v>
      </c>
      <c r="AW11" s="90" t="s">
        <v>483</v>
      </c>
      <c r="AX11" s="91" t="s">
        <v>1316</v>
      </c>
      <c r="AY11" s="91" t="s">
        <v>1317</v>
      </c>
      <c r="AZ11" s="91" t="s">
        <v>481</v>
      </c>
      <c r="BA11" s="91" t="s">
        <v>1405</v>
      </c>
      <c r="BB11" s="91" t="s">
        <v>1406</v>
      </c>
      <c r="BC11" s="91" t="s">
        <v>482</v>
      </c>
      <c r="BD11" s="91" t="s">
        <v>483</v>
      </c>
      <c r="BE11" s="92" t="s">
        <v>1319</v>
      </c>
      <c r="BF11" s="92" t="s">
        <v>1318</v>
      </c>
      <c r="BG11" s="92" t="s">
        <v>481</v>
      </c>
      <c r="BH11" s="92" t="s">
        <v>1405</v>
      </c>
      <c r="BI11" s="92" t="s">
        <v>1406</v>
      </c>
      <c r="BJ11" s="92" t="s">
        <v>482</v>
      </c>
      <c r="BK11" s="92" t="s">
        <v>483</v>
      </c>
      <c r="BL11" s="93" t="s">
        <v>1307</v>
      </c>
      <c r="BM11" s="93" t="s">
        <v>1308</v>
      </c>
      <c r="BN11" s="93" t="s">
        <v>481</v>
      </c>
      <c r="BO11" s="93" t="s">
        <v>1405</v>
      </c>
      <c r="BP11" s="93" t="s">
        <v>1406</v>
      </c>
      <c r="BQ11" s="93" t="s">
        <v>482</v>
      </c>
      <c r="BR11" s="93" t="s">
        <v>483</v>
      </c>
    </row>
    <row r="12" spans="1:70" ht="45" customHeight="1" thickBot="1">
      <c r="A12" s="1050">
        <v>1</v>
      </c>
      <c r="B12" s="1050" t="s">
        <v>749</v>
      </c>
      <c r="C12" s="1021" t="s">
        <v>1343</v>
      </c>
      <c r="D12" s="190" t="s">
        <v>190</v>
      </c>
      <c r="E12" s="94" t="s">
        <v>917</v>
      </c>
      <c r="F12" s="191" t="s">
        <v>285</v>
      </c>
      <c r="G12" s="192">
        <v>7</v>
      </c>
      <c r="H12" s="193" t="s">
        <v>918</v>
      </c>
      <c r="I12" s="94" t="s">
        <v>919</v>
      </c>
      <c r="J12" s="258">
        <v>0.2</v>
      </c>
      <c r="K12" s="94" t="s">
        <v>920</v>
      </c>
      <c r="L12" s="194">
        <v>41699</v>
      </c>
      <c r="M12" s="194">
        <v>42004</v>
      </c>
      <c r="N12" s="192"/>
      <c r="O12" s="195">
        <v>1</v>
      </c>
      <c r="P12" s="195">
        <v>1</v>
      </c>
      <c r="Q12" s="192"/>
      <c r="R12" s="192"/>
      <c r="S12" s="195">
        <v>1</v>
      </c>
      <c r="T12" s="195">
        <v>1</v>
      </c>
      <c r="U12" s="195">
        <v>1</v>
      </c>
      <c r="V12" s="192"/>
      <c r="W12" s="192"/>
      <c r="X12" s="195">
        <v>1</v>
      </c>
      <c r="Y12" s="195">
        <v>1</v>
      </c>
      <c r="Z12" s="192">
        <f>SUM(N12:Y12)</f>
        <v>7</v>
      </c>
      <c r="AA12" s="191">
        <v>0</v>
      </c>
      <c r="AB12" s="192"/>
      <c r="AC12" s="343">
        <f>SUM(N12:O12)</f>
        <v>1</v>
      </c>
      <c r="AD12" s="343">
        <v>1</v>
      </c>
      <c r="AE12" s="356">
        <f>+AD12/AC12</f>
        <v>1</v>
      </c>
      <c r="AF12" s="343" t="s">
        <v>1014</v>
      </c>
      <c r="AG12" s="343" t="s">
        <v>1014</v>
      </c>
      <c r="AH12" s="328" t="s">
        <v>1676</v>
      </c>
      <c r="AI12" s="328"/>
      <c r="AJ12" s="344">
        <v>2</v>
      </c>
      <c r="AK12" s="344">
        <v>2</v>
      </c>
      <c r="AL12" s="490">
        <v>1</v>
      </c>
      <c r="AM12" s="344" t="s">
        <v>1014</v>
      </c>
      <c r="AN12" s="344" t="s">
        <v>1014</v>
      </c>
      <c r="AO12" s="329" t="s">
        <v>1998</v>
      </c>
      <c r="AP12" s="344"/>
      <c r="AQ12" s="345"/>
      <c r="AR12" s="345"/>
      <c r="AS12" s="345"/>
      <c r="AT12" s="345"/>
      <c r="AU12" s="345"/>
      <c r="AV12" s="345"/>
      <c r="AW12" s="345"/>
      <c r="AX12" s="346"/>
      <c r="AY12" s="346"/>
      <c r="AZ12" s="346"/>
      <c r="BA12" s="346"/>
      <c r="BB12" s="346"/>
      <c r="BC12" s="346"/>
      <c r="BD12" s="346"/>
      <c r="BE12" s="347"/>
      <c r="BF12" s="347"/>
      <c r="BG12" s="347"/>
      <c r="BH12" s="347"/>
      <c r="BI12" s="347"/>
      <c r="BJ12" s="347"/>
      <c r="BK12" s="347"/>
      <c r="BL12" s="348"/>
      <c r="BM12" s="348"/>
      <c r="BN12" s="348"/>
      <c r="BO12" s="348"/>
      <c r="BP12" s="348"/>
      <c r="BQ12" s="348"/>
      <c r="BR12" s="348"/>
    </row>
    <row r="13" spans="1:70" ht="18.75" thickBot="1">
      <c r="A13" s="1051"/>
      <c r="B13" s="1051"/>
      <c r="C13" s="1021"/>
      <c r="D13" s="196" t="s">
        <v>921</v>
      </c>
      <c r="E13" s="94" t="s">
        <v>191</v>
      </c>
      <c r="F13" s="191" t="s">
        <v>922</v>
      </c>
      <c r="G13" s="192">
        <v>1</v>
      </c>
      <c r="H13" s="193" t="s">
        <v>923</v>
      </c>
      <c r="I13" s="94" t="s">
        <v>924</v>
      </c>
      <c r="J13" s="258">
        <v>0.3</v>
      </c>
      <c r="K13" s="192" t="s">
        <v>43</v>
      </c>
      <c r="L13" s="194">
        <v>41671</v>
      </c>
      <c r="M13" s="194">
        <v>41730</v>
      </c>
      <c r="N13" s="192"/>
      <c r="O13" s="195"/>
      <c r="P13" s="195"/>
      <c r="Q13" s="195">
        <v>1</v>
      </c>
      <c r="R13" s="192"/>
      <c r="S13" s="192"/>
      <c r="T13" s="192"/>
      <c r="U13" s="192"/>
      <c r="V13" s="192"/>
      <c r="W13" s="192"/>
      <c r="X13" s="192"/>
      <c r="Y13" s="192"/>
      <c r="Z13" s="192">
        <f aca="true" t="shared" si="0" ref="Z13:Z31">SUM(N13:Y13)</f>
        <v>1</v>
      </c>
      <c r="AA13" s="191">
        <v>0</v>
      </c>
      <c r="AB13" s="192"/>
      <c r="AC13" s="343"/>
      <c r="AD13" s="343"/>
      <c r="AE13" s="356"/>
      <c r="AF13" s="343"/>
      <c r="AG13" s="343"/>
      <c r="AH13" s="328"/>
      <c r="AI13" s="328"/>
      <c r="AJ13" s="344"/>
      <c r="AK13" s="344">
        <v>1</v>
      </c>
      <c r="AL13" s="490">
        <v>1</v>
      </c>
      <c r="AM13" s="344" t="s">
        <v>1014</v>
      </c>
      <c r="AN13" s="344" t="s">
        <v>1014</v>
      </c>
      <c r="AO13" s="329" t="s">
        <v>1999</v>
      </c>
      <c r="AP13" s="329" t="s">
        <v>2000</v>
      </c>
      <c r="AQ13" s="345"/>
      <c r="AR13" s="345"/>
      <c r="AS13" s="345"/>
      <c r="AT13" s="345"/>
      <c r="AU13" s="345"/>
      <c r="AV13" s="345"/>
      <c r="AW13" s="345"/>
      <c r="AX13" s="346"/>
      <c r="AY13" s="346"/>
      <c r="AZ13" s="346"/>
      <c r="BA13" s="346"/>
      <c r="BB13" s="346"/>
      <c r="BC13" s="346"/>
      <c r="BD13" s="346"/>
      <c r="BE13" s="347"/>
      <c r="BF13" s="347"/>
      <c r="BG13" s="347"/>
      <c r="BH13" s="347"/>
      <c r="BI13" s="347"/>
      <c r="BJ13" s="347"/>
      <c r="BK13" s="347"/>
      <c r="BL13" s="348"/>
      <c r="BM13" s="348"/>
      <c r="BN13" s="348"/>
      <c r="BO13" s="348"/>
      <c r="BP13" s="348"/>
      <c r="BQ13" s="348"/>
      <c r="BR13" s="348"/>
    </row>
    <row r="14" spans="1:70" ht="27.75" thickBot="1">
      <c r="A14" s="1051"/>
      <c r="B14" s="1051"/>
      <c r="C14" s="1021"/>
      <c r="D14" s="196" t="s">
        <v>1677</v>
      </c>
      <c r="E14" s="94" t="s">
        <v>925</v>
      </c>
      <c r="F14" s="191" t="s">
        <v>926</v>
      </c>
      <c r="G14" s="192">
        <v>1</v>
      </c>
      <c r="H14" s="193" t="s">
        <v>927</v>
      </c>
      <c r="I14" s="94" t="s">
        <v>924</v>
      </c>
      <c r="J14" s="258">
        <v>0.08</v>
      </c>
      <c r="K14" s="192" t="s">
        <v>928</v>
      </c>
      <c r="L14" s="194">
        <v>41760</v>
      </c>
      <c r="M14" s="194">
        <v>41791</v>
      </c>
      <c r="N14" s="192"/>
      <c r="O14" s="192"/>
      <c r="P14" s="192"/>
      <c r="Q14" s="197"/>
      <c r="R14" s="195">
        <v>1</v>
      </c>
      <c r="S14" s="195"/>
      <c r="T14" s="192"/>
      <c r="U14" s="192"/>
      <c r="V14" s="192"/>
      <c r="W14" s="192"/>
      <c r="X14" s="192"/>
      <c r="Y14" s="192"/>
      <c r="Z14" s="192">
        <f t="shared" si="0"/>
        <v>1</v>
      </c>
      <c r="AA14" s="191">
        <v>0</v>
      </c>
      <c r="AB14" s="192"/>
      <c r="AC14" s="343">
        <f>SUM(N14:O14)</f>
        <v>0</v>
      </c>
      <c r="AD14" s="343">
        <v>0.5</v>
      </c>
      <c r="AE14" s="356">
        <v>0.5</v>
      </c>
      <c r="AF14" s="343" t="s">
        <v>1014</v>
      </c>
      <c r="AG14" s="343" t="s">
        <v>1014</v>
      </c>
      <c r="AH14" s="328" t="s">
        <v>1678</v>
      </c>
      <c r="AI14" s="328"/>
      <c r="AJ14" s="344">
        <f>SUM(U14:V14)</f>
        <v>0</v>
      </c>
      <c r="AK14" s="344">
        <v>0.5</v>
      </c>
      <c r="AL14" s="490">
        <v>0.5</v>
      </c>
      <c r="AM14" s="344" t="s">
        <v>1014</v>
      </c>
      <c r="AN14" s="344" t="s">
        <v>1014</v>
      </c>
      <c r="AO14" s="329" t="s">
        <v>1678</v>
      </c>
      <c r="AP14" s="344"/>
      <c r="AQ14" s="345"/>
      <c r="AR14" s="345"/>
      <c r="AS14" s="345"/>
      <c r="AT14" s="345"/>
      <c r="AU14" s="345"/>
      <c r="AV14" s="345"/>
      <c r="AW14" s="345"/>
      <c r="AX14" s="346"/>
      <c r="AY14" s="346"/>
      <c r="AZ14" s="346"/>
      <c r="BA14" s="346"/>
      <c r="BB14" s="346"/>
      <c r="BC14" s="346"/>
      <c r="BD14" s="346"/>
      <c r="BE14" s="347"/>
      <c r="BF14" s="347"/>
      <c r="BG14" s="347"/>
      <c r="BH14" s="347"/>
      <c r="BI14" s="347"/>
      <c r="BJ14" s="347"/>
      <c r="BK14" s="347"/>
      <c r="BL14" s="348"/>
      <c r="BM14" s="348"/>
      <c r="BN14" s="348"/>
      <c r="BO14" s="348"/>
      <c r="BP14" s="348"/>
      <c r="BQ14" s="348"/>
      <c r="BR14" s="348"/>
    </row>
    <row r="15" spans="1:70" ht="36.75" thickBot="1">
      <c r="A15" s="1051"/>
      <c r="B15" s="1051"/>
      <c r="C15" s="1021"/>
      <c r="D15" s="190" t="s">
        <v>192</v>
      </c>
      <c r="E15" s="94" t="s">
        <v>193</v>
      </c>
      <c r="F15" s="191" t="s">
        <v>146</v>
      </c>
      <c r="G15" s="192">
        <v>1</v>
      </c>
      <c r="H15" s="193" t="s">
        <v>929</v>
      </c>
      <c r="I15" s="94" t="s">
        <v>930</v>
      </c>
      <c r="J15" s="258">
        <v>0.05</v>
      </c>
      <c r="K15" s="192" t="s">
        <v>931</v>
      </c>
      <c r="L15" s="194">
        <v>41883</v>
      </c>
      <c r="M15" s="194">
        <v>41883</v>
      </c>
      <c r="N15" s="192"/>
      <c r="O15" s="192"/>
      <c r="P15" s="49"/>
      <c r="Q15" s="192"/>
      <c r="R15" s="192"/>
      <c r="S15" s="192"/>
      <c r="T15" s="192"/>
      <c r="U15" s="192"/>
      <c r="V15" s="195"/>
      <c r="W15" s="192"/>
      <c r="X15" s="192"/>
      <c r="Y15" s="192"/>
      <c r="Z15" s="192">
        <f t="shared" si="0"/>
        <v>0</v>
      </c>
      <c r="AA15" s="191">
        <v>0</v>
      </c>
      <c r="AB15" s="192"/>
      <c r="AC15" s="343"/>
      <c r="AD15" s="343"/>
      <c r="AE15" s="356"/>
      <c r="AF15" s="343"/>
      <c r="AG15" s="343"/>
      <c r="AH15" s="328"/>
      <c r="AI15" s="328"/>
      <c r="AJ15" s="344"/>
      <c r="AK15" s="344"/>
      <c r="AL15" s="490"/>
      <c r="AM15" s="344" t="s">
        <v>1014</v>
      </c>
      <c r="AN15" s="344" t="s">
        <v>1014</v>
      </c>
      <c r="AO15" s="329" t="s">
        <v>2001</v>
      </c>
      <c r="AP15" s="344" t="s">
        <v>2002</v>
      </c>
      <c r="AQ15" s="345"/>
      <c r="AR15" s="345"/>
      <c r="AS15" s="345"/>
      <c r="AT15" s="345"/>
      <c r="AU15" s="345"/>
      <c r="AV15" s="345"/>
      <c r="AW15" s="345"/>
      <c r="AX15" s="346"/>
      <c r="AY15" s="346"/>
      <c r="AZ15" s="346"/>
      <c r="BA15" s="346"/>
      <c r="BB15" s="346"/>
      <c r="BC15" s="346"/>
      <c r="BD15" s="346"/>
      <c r="BE15" s="347"/>
      <c r="BF15" s="347"/>
      <c r="BG15" s="347"/>
      <c r="BH15" s="347"/>
      <c r="BI15" s="347"/>
      <c r="BJ15" s="347"/>
      <c r="BK15" s="347"/>
      <c r="BL15" s="348"/>
      <c r="BM15" s="348"/>
      <c r="BN15" s="348"/>
      <c r="BO15" s="348"/>
      <c r="BP15" s="348"/>
      <c r="BQ15" s="348"/>
      <c r="BR15" s="348"/>
    </row>
    <row r="16" spans="1:70" ht="18.75" thickBot="1">
      <c r="A16" s="1051"/>
      <c r="B16" s="1051"/>
      <c r="C16" s="1021"/>
      <c r="D16" s="342" t="s">
        <v>1679</v>
      </c>
      <c r="E16" s="341" t="s">
        <v>1680</v>
      </c>
      <c r="F16" s="191" t="s">
        <v>146</v>
      </c>
      <c r="G16" s="192">
        <v>1</v>
      </c>
      <c r="H16" s="193" t="s">
        <v>929</v>
      </c>
      <c r="I16" s="341" t="s">
        <v>1681</v>
      </c>
      <c r="J16" s="258"/>
      <c r="K16" s="192"/>
      <c r="L16" s="194"/>
      <c r="M16" s="194"/>
      <c r="N16" s="192"/>
      <c r="O16" s="192"/>
      <c r="P16" s="49"/>
      <c r="Q16" s="192"/>
      <c r="R16" s="192">
        <v>1</v>
      </c>
      <c r="S16" s="192"/>
      <c r="T16" s="192"/>
      <c r="U16" s="192"/>
      <c r="V16" s="195"/>
      <c r="W16" s="192"/>
      <c r="X16" s="192"/>
      <c r="Y16" s="192"/>
      <c r="Z16" s="192"/>
      <c r="AA16" s="191"/>
      <c r="AB16" s="192"/>
      <c r="AC16" s="343"/>
      <c r="AD16" s="343"/>
      <c r="AE16" s="356"/>
      <c r="AF16" s="343"/>
      <c r="AG16" s="343"/>
      <c r="AH16" s="328"/>
      <c r="AI16" s="328"/>
      <c r="AJ16" s="344"/>
      <c r="AK16" s="344"/>
      <c r="AL16" s="344"/>
      <c r="AM16" s="344"/>
      <c r="AN16" s="344"/>
      <c r="AO16" s="344"/>
      <c r="AP16" s="344"/>
      <c r="AQ16" s="345"/>
      <c r="AR16" s="345"/>
      <c r="AS16" s="345"/>
      <c r="AT16" s="345"/>
      <c r="AU16" s="345"/>
      <c r="AV16" s="345"/>
      <c r="AW16" s="345"/>
      <c r="AX16" s="346"/>
      <c r="AY16" s="346"/>
      <c r="AZ16" s="346"/>
      <c r="BA16" s="346"/>
      <c r="BB16" s="346"/>
      <c r="BC16" s="346"/>
      <c r="BD16" s="346"/>
      <c r="BE16" s="347"/>
      <c r="BF16" s="347"/>
      <c r="BG16" s="347"/>
      <c r="BH16" s="347"/>
      <c r="BI16" s="347"/>
      <c r="BJ16" s="347"/>
      <c r="BK16" s="347"/>
      <c r="BL16" s="348"/>
      <c r="BM16" s="348"/>
      <c r="BN16" s="348"/>
      <c r="BO16" s="348"/>
      <c r="BP16" s="348"/>
      <c r="BQ16" s="348"/>
      <c r="BR16" s="348"/>
    </row>
    <row r="17" spans="1:70" ht="27.75" thickBot="1">
      <c r="A17" s="1051"/>
      <c r="B17" s="1051"/>
      <c r="C17" s="1021"/>
      <c r="D17" s="190" t="s">
        <v>935</v>
      </c>
      <c r="E17" s="94" t="s">
        <v>936</v>
      </c>
      <c r="F17" s="191" t="s">
        <v>937</v>
      </c>
      <c r="G17" s="192">
        <v>2</v>
      </c>
      <c r="H17" s="193" t="s">
        <v>938</v>
      </c>
      <c r="I17" s="94" t="s">
        <v>924</v>
      </c>
      <c r="J17" s="258">
        <v>0.05</v>
      </c>
      <c r="K17" s="192" t="s">
        <v>939</v>
      </c>
      <c r="L17" s="194">
        <v>41730</v>
      </c>
      <c r="M17" s="194">
        <v>41883</v>
      </c>
      <c r="N17" s="192"/>
      <c r="O17" s="192"/>
      <c r="P17" s="192"/>
      <c r="Q17" s="195">
        <v>1</v>
      </c>
      <c r="R17" s="192"/>
      <c r="S17" s="192"/>
      <c r="T17" s="192"/>
      <c r="U17" s="192"/>
      <c r="V17" s="195">
        <v>1</v>
      </c>
      <c r="W17" s="192"/>
      <c r="X17" s="192"/>
      <c r="Y17" s="192"/>
      <c r="Z17" s="192">
        <f t="shared" si="0"/>
        <v>2</v>
      </c>
      <c r="AA17" s="191">
        <v>0</v>
      </c>
      <c r="AB17" s="192"/>
      <c r="AC17" s="343"/>
      <c r="AD17" s="343"/>
      <c r="AE17" s="356"/>
      <c r="AF17" s="343"/>
      <c r="AG17" s="343"/>
      <c r="AH17" s="328"/>
      <c r="AI17" s="328"/>
      <c r="AJ17" s="344">
        <v>1</v>
      </c>
      <c r="AK17" s="344">
        <v>0</v>
      </c>
      <c r="AL17" s="490">
        <v>0</v>
      </c>
      <c r="AM17" s="344" t="s">
        <v>1014</v>
      </c>
      <c r="AN17" s="344" t="s">
        <v>1014</v>
      </c>
      <c r="AO17" s="344"/>
      <c r="AP17" s="329" t="s">
        <v>2003</v>
      </c>
      <c r="AQ17" s="345"/>
      <c r="AR17" s="345"/>
      <c r="AS17" s="345"/>
      <c r="AT17" s="345"/>
      <c r="AU17" s="345"/>
      <c r="AV17" s="345"/>
      <c r="AW17" s="345"/>
      <c r="AX17" s="346"/>
      <c r="AY17" s="346"/>
      <c r="AZ17" s="346"/>
      <c r="BA17" s="346"/>
      <c r="BB17" s="346"/>
      <c r="BC17" s="346"/>
      <c r="BD17" s="346"/>
      <c r="BE17" s="347"/>
      <c r="BF17" s="347"/>
      <c r="BG17" s="347"/>
      <c r="BH17" s="347"/>
      <c r="BI17" s="347"/>
      <c r="BJ17" s="347"/>
      <c r="BK17" s="347"/>
      <c r="BL17" s="348"/>
      <c r="BM17" s="348"/>
      <c r="BN17" s="348"/>
      <c r="BO17" s="348"/>
      <c r="BP17" s="348"/>
      <c r="BQ17" s="348"/>
      <c r="BR17" s="348"/>
    </row>
    <row r="18" spans="1:70" ht="27.75" thickBot="1">
      <c r="A18" s="1051"/>
      <c r="B18" s="1051"/>
      <c r="C18" s="1021"/>
      <c r="D18" s="190" t="s">
        <v>940</v>
      </c>
      <c r="E18" s="94" t="s">
        <v>941</v>
      </c>
      <c r="F18" s="191" t="s">
        <v>942</v>
      </c>
      <c r="G18" s="192">
        <v>12</v>
      </c>
      <c r="H18" s="193" t="s">
        <v>1682</v>
      </c>
      <c r="I18" s="94" t="s">
        <v>924</v>
      </c>
      <c r="J18" s="258">
        <v>0.2</v>
      </c>
      <c r="K18" s="192" t="s">
        <v>942</v>
      </c>
      <c r="L18" s="194">
        <v>41670</v>
      </c>
      <c r="M18" s="194">
        <v>42004</v>
      </c>
      <c r="N18" s="195">
        <v>1</v>
      </c>
      <c r="O18" s="195">
        <v>1</v>
      </c>
      <c r="P18" s="195">
        <v>1</v>
      </c>
      <c r="Q18" s="195">
        <v>1</v>
      </c>
      <c r="R18" s="195">
        <v>1</v>
      </c>
      <c r="S18" s="195">
        <v>1</v>
      </c>
      <c r="T18" s="195">
        <v>1</v>
      </c>
      <c r="U18" s="195">
        <v>1</v>
      </c>
      <c r="V18" s="195">
        <v>1</v>
      </c>
      <c r="W18" s="195">
        <v>1</v>
      </c>
      <c r="X18" s="195">
        <v>1</v>
      </c>
      <c r="Y18" s="195">
        <v>1</v>
      </c>
      <c r="Z18" s="192">
        <f t="shared" si="0"/>
        <v>12</v>
      </c>
      <c r="AA18" s="191">
        <v>0</v>
      </c>
      <c r="AB18" s="192"/>
      <c r="AC18" s="343">
        <f>SUM(N18:O18)</f>
        <v>2</v>
      </c>
      <c r="AD18" s="343">
        <v>1</v>
      </c>
      <c r="AE18" s="356">
        <f>+AD18/AC18</f>
        <v>0.5</v>
      </c>
      <c r="AF18" s="343" t="s">
        <v>1014</v>
      </c>
      <c r="AG18" s="343" t="s">
        <v>1014</v>
      </c>
      <c r="AH18" s="328" t="s">
        <v>1683</v>
      </c>
      <c r="AI18" s="328"/>
      <c r="AJ18" s="344">
        <v>2</v>
      </c>
      <c r="AK18" s="490">
        <v>0.02</v>
      </c>
      <c r="AL18" s="490">
        <v>1</v>
      </c>
      <c r="AM18" s="344" t="s">
        <v>1014</v>
      </c>
      <c r="AN18" s="344" t="s">
        <v>1014</v>
      </c>
      <c r="AO18" s="329" t="s">
        <v>2004</v>
      </c>
      <c r="AP18" s="344"/>
      <c r="AQ18" s="345"/>
      <c r="AR18" s="345"/>
      <c r="AS18" s="345"/>
      <c r="AT18" s="345"/>
      <c r="AU18" s="345"/>
      <c r="AV18" s="345"/>
      <c r="AW18" s="345"/>
      <c r="AX18" s="346"/>
      <c r="AY18" s="346"/>
      <c r="AZ18" s="346"/>
      <c r="BA18" s="346"/>
      <c r="BB18" s="346"/>
      <c r="BC18" s="346"/>
      <c r="BD18" s="346"/>
      <c r="BE18" s="347"/>
      <c r="BF18" s="347"/>
      <c r="BG18" s="347"/>
      <c r="BH18" s="347"/>
      <c r="BI18" s="347"/>
      <c r="BJ18" s="347"/>
      <c r="BK18" s="347"/>
      <c r="BL18" s="348"/>
      <c r="BM18" s="348"/>
      <c r="BN18" s="348"/>
      <c r="BO18" s="348"/>
      <c r="BP18" s="348"/>
      <c r="BQ18" s="348"/>
      <c r="BR18" s="348"/>
    </row>
    <row r="19" spans="1:70" ht="27.75" thickBot="1">
      <c r="A19" s="1051"/>
      <c r="B19" s="1051"/>
      <c r="C19" s="1021"/>
      <c r="D19" s="342" t="s">
        <v>1684</v>
      </c>
      <c r="E19" s="341" t="s">
        <v>1685</v>
      </c>
      <c r="F19" s="191" t="s">
        <v>1686</v>
      </c>
      <c r="G19" s="192">
        <v>10</v>
      </c>
      <c r="H19" s="193" t="s">
        <v>1682</v>
      </c>
      <c r="I19" s="341" t="s">
        <v>1441</v>
      </c>
      <c r="J19" s="258"/>
      <c r="K19" s="192" t="s">
        <v>942</v>
      </c>
      <c r="L19" s="194">
        <v>41699</v>
      </c>
      <c r="M19" s="194">
        <v>42004</v>
      </c>
      <c r="N19" s="195"/>
      <c r="O19" s="195"/>
      <c r="P19" s="195">
        <v>1</v>
      </c>
      <c r="Q19" s="195">
        <v>1</v>
      </c>
      <c r="R19" s="195">
        <v>1</v>
      </c>
      <c r="S19" s="195">
        <v>1</v>
      </c>
      <c r="T19" s="195">
        <v>1</v>
      </c>
      <c r="U19" s="195">
        <v>1</v>
      </c>
      <c r="V19" s="195">
        <v>1</v>
      </c>
      <c r="W19" s="195">
        <v>1</v>
      </c>
      <c r="X19" s="195">
        <v>1</v>
      </c>
      <c r="Y19" s="195">
        <v>1</v>
      </c>
      <c r="Z19" s="192">
        <v>10</v>
      </c>
      <c r="AA19" s="191">
        <v>0</v>
      </c>
      <c r="AB19" s="192"/>
      <c r="AC19" s="343"/>
      <c r="AD19" s="343"/>
      <c r="AE19" s="356"/>
      <c r="AF19" s="343"/>
      <c r="AG19" s="343"/>
      <c r="AH19" s="328"/>
      <c r="AI19" s="328"/>
      <c r="AJ19" s="344">
        <v>2</v>
      </c>
      <c r="AK19" s="344">
        <v>2</v>
      </c>
      <c r="AL19" s="490">
        <v>1</v>
      </c>
      <c r="AM19" s="344" t="s">
        <v>1014</v>
      </c>
      <c r="AN19" s="344" t="s">
        <v>1014</v>
      </c>
      <c r="AO19" s="329" t="s">
        <v>2005</v>
      </c>
      <c r="AP19" s="344"/>
      <c r="AQ19" s="345"/>
      <c r="AR19" s="345"/>
      <c r="AS19" s="345"/>
      <c r="AT19" s="345"/>
      <c r="AU19" s="345"/>
      <c r="AV19" s="345"/>
      <c r="AW19" s="345"/>
      <c r="AX19" s="346"/>
      <c r="AY19" s="346"/>
      <c r="AZ19" s="346"/>
      <c r="BA19" s="346"/>
      <c r="BB19" s="346"/>
      <c r="BC19" s="346"/>
      <c r="BD19" s="346"/>
      <c r="BE19" s="347"/>
      <c r="BF19" s="347"/>
      <c r="BG19" s="347"/>
      <c r="BH19" s="347"/>
      <c r="BI19" s="347"/>
      <c r="BJ19" s="347"/>
      <c r="BK19" s="347"/>
      <c r="BL19" s="348"/>
      <c r="BM19" s="348"/>
      <c r="BN19" s="348"/>
      <c r="BO19" s="348"/>
      <c r="BP19" s="348"/>
      <c r="BQ19" s="348"/>
      <c r="BR19" s="348"/>
    </row>
    <row r="20" spans="1:70" ht="27.75" thickBot="1">
      <c r="A20" s="1051"/>
      <c r="B20" s="1051"/>
      <c r="C20" s="1021"/>
      <c r="D20" s="196" t="s">
        <v>943</v>
      </c>
      <c r="E20" s="94" t="s">
        <v>944</v>
      </c>
      <c r="F20" s="191" t="s">
        <v>945</v>
      </c>
      <c r="G20" s="192">
        <v>1</v>
      </c>
      <c r="H20" s="193" t="s">
        <v>1682</v>
      </c>
      <c r="I20" s="94" t="s">
        <v>946</v>
      </c>
      <c r="J20" s="258">
        <v>0.05</v>
      </c>
      <c r="K20" s="192" t="s">
        <v>945</v>
      </c>
      <c r="L20" s="194">
        <v>41821</v>
      </c>
      <c r="M20" s="194">
        <v>41852</v>
      </c>
      <c r="N20" s="192"/>
      <c r="O20" s="192"/>
      <c r="P20" s="192"/>
      <c r="Q20" s="192"/>
      <c r="R20" s="192"/>
      <c r="S20" s="192"/>
      <c r="T20" s="195"/>
      <c r="U20" s="195"/>
      <c r="V20" s="192"/>
      <c r="W20" s="192"/>
      <c r="X20" s="192"/>
      <c r="Y20" s="192"/>
      <c r="Z20" s="192">
        <f t="shared" si="0"/>
        <v>0</v>
      </c>
      <c r="AA20" s="191">
        <v>0</v>
      </c>
      <c r="AB20" s="192"/>
      <c r="AC20" s="343"/>
      <c r="AD20" s="343"/>
      <c r="AE20" s="356"/>
      <c r="AF20" s="343"/>
      <c r="AG20" s="343"/>
      <c r="AH20" s="328"/>
      <c r="AI20" s="328"/>
      <c r="AJ20" s="344"/>
      <c r="AK20" s="344"/>
      <c r="AL20" s="344"/>
      <c r="AM20" s="344"/>
      <c r="AN20" s="344"/>
      <c r="AO20" s="344"/>
      <c r="AP20" s="344"/>
      <c r="AQ20" s="345"/>
      <c r="AR20" s="345"/>
      <c r="AS20" s="345"/>
      <c r="AT20" s="345"/>
      <c r="AU20" s="345"/>
      <c r="AV20" s="345"/>
      <c r="AW20" s="345"/>
      <c r="AX20" s="346"/>
      <c r="AY20" s="346"/>
      <c r="AZ20" s="346"/>
      <c r="BA20" s="346"/>
      <c r="BB20" s="346"/>
      <c r="BC20" s="346"/>
      <c r="BD20" s="346"/>
      <c r="BE20" s="347"/>
      <c r="BF20" s="347"/>
      <c r="BG20" s="347"/>
      <c r="BH20" s="347"/>
      <c r="BI20" s="347"/>
      <c r="BJ20" s="347"/>
      <c r="BK20" s="347"/>
      <c r="BL20" s="348"/>
      <c r="BM20" s="348"/>
      <c r="BN20" s="348"/>
      <c r="BO20" s="348"/>
      <c r="BP20" s="348"/>
      <c r="BQ20" s="348"/>
      <c r="BR20" s="348"/>
    </row>
    <row r="21" spans="1:70" ht="36.75" thickBot="1">
      <c r="A21" s="1051"/>
      <c r="B21" s="1051"/>
      <c r="C21" s="1021"/>
      <c r="D21" s="190" t="s">
        <v>194</v>
      </c>
      <c r="E21" s="94" t="s">
        <v>947</v>
      </c>
      <c r="F21" s="191" t="s">
        <v>948</v>
      </c>
      <c r="G21" s="192">
        <v>5</v>
      </c>
      <c r="H21" s="193" t="s">
        <v>949</v>
      </c>
      <c r="I21" s="94" t="s">
        <v>1687</v>
      </c>
      <c r="J21" s="258">
        <v>0.05</v>
      </c>
      <c r="K21" s="94" t="s">
        <v>950</v>
      </c>
      <c r="L21" s="194">
        <v>41671</v>
      </c>
      <c r="M21" s="194">
        <v>41730</v>
      </c>
      <c r="N21" s="192"/>
      <c r="O21" s="195">
        <v>4</v>
      </c>
      <c r="P21" s="195"/>
      <c r="Q21" s="195"/>
      <c r="R21" s="192"/>
      <c r="S21" s="192"/>
      <c r="T21" s="192">
        <v>1</v>
      </c>
      <c r="U21" s="192"/>
      <c r="V21" s="192"/>
      <c r="W21" s="192"/>
      <c r="X21" s="192"/>
      <c r="Y21" s="192"/>
      <c r="Z21" s="192">
        <f t="shared" si="0"/>
        <v>5</v>
      </c>
      <c r="AA21" s="191">
        <v>0</v>
      </c>
      <c r="AB21" s="192"/>
      <c r="AC21" s="343">
        <f>SUM(N21:O21)</f>
        <v>4</v>
      </c>
      <c r="AD21" s="343">
        <v>4</v>
      </c>
      <c r="AE21" s="356">
        <f>+AD21/AC21</f>
        <v>1</v>
      </c>
      <c r="AF21" s="343" t="s">
        <v>1014</v>
      </c>
      <c r="AG21" s="343" t="s">
        <v>1014</v>
      </c>
      <c r="AH21" s="328" t="s">
        <v>1688</v>
      </c>
      <c r="AI21" s="328"/>
      <c r="AJ21" s="344">
        <v>4</v>
      </c>
      <c r="AK21" s="344">
        <v>4</v>
      </c>
      <c r="AL21" s="490">
        <v>1</v>
      </c>
      <c r="AM21" s="344" t="s">
        <v>1014</v>
      </c>
      <c r="AN21" s="344" t="s">
        <v>1014</v>
      </c>
      <c r="AO21" s="329" t="s">
        <v>2006</v>
      </c>
      <c r="AP21" s="344"/>
      <c r="AQ21" s="345"/>
      <c r="AR21" s="345"/>
      <c r="AS21" s="345"/>
      <c r="AT21" s="345"/>
      <c r="AU21" s="345"/>
      <c r="AV21" s="345"/>
      <c r="AW21" s="345"/>
      <c r="AX21" s="346"/>
      <c r="AY21" s="346"/>
      <c r="AZ21" s="346"/>
      <c r="BA21" s="346"/>
      <c r="BB21" s="346"/>
      <c r="BC21" s="346"/>
      <c r="BD21" s="346"/>
      <c r="BE21" s="347"/>
      <c r="BF21" s="347"/>
      <c r="BG21" s="347"/>
      <c r="BH21" s="347"/>
      <c r="BI21" s="347"/>
      <c r="BJ21" s="347"/>
      <c r="BK21" s="347"/>
      <c r="BL21" s="348"/>
      <c r="BM21" s="348"/>
      <c r="BN21" s="348"/>
      <c r="BO21" s="348"/>
      <c r="BP21" s="348"/>
      <c r="BQ21" s="348"/>
      <c r="BR21" s="348"/>
    </row>
    <row r="22" spans="1:70" ht="27.75" thickBot="1">
      <c r="A22" s="1051"/>
      <c r="B22" s="1051"/>
      <c r="C22" s="1021"/>
      <c r="D22" s="1058" t="s">
        <v>201</v>
      </c>
      <c r="E22" s="94" t="s">
        <v>202</v>
      </c>
      <c r="F22" s="191" t="s">
        <v>166</v>
      </c>
      <c r="G22" s="192">
        <v>1</v>
      </c>
      <c r="H22" s="193" t="s">
        <v>981</v>
      </c>
      <c r="I22" s="94" t="s">
        <v>982</v>
      </c>
      <c r="J22" s="258">
        <v>0.2</v>
      </c>
      <c r="K22" s="192" t="s">
        <v>43</v>
      </c>
      <c r="L22" s="194">
        <v>41730</v>
      </c>
      <c r="M22" s="194">
        <v>41760</v>
      </c>
      <c r="N22" s="197"/>
      <c r="O22" s="197"/>
      <c r="P22" s="197"/>
      <c r="Q22" s="195"/>
      <c r="R22" s="195"/>
      <c r="S22" s="197"/>
      <c r="T22" s="197"/>
      <c r="U22" s="197"/>
      <c r="V22" s="197"/>
      <c r="W22" s="197"/>
      <c r="X22" s="197"/>
      <c r="Y22" s="197"/>
      <c r="Z22" s="192">
        <f t="shared" si="0"/>
        <v>0</v>
      </c>
      <c r="AA22" s="191">
        <v>0</v>
      </c>
      <c r="AB22" s="192"/>
      <c r="AC22" s="343"/>
      <c r="AD22" s="343"/>
      <c r="AE22" s="356"/>
      <c r="AF22" s="343"/>
      <c r="AG22" s="343"/>
      <c r="AH22" s="328"/>
      <c r="AI22" s="328"/>
      <c r="AJ22" s="344">
        <v>1</v>
      </c>
      <c r="AK22" s="344">
        <v>1</v>
      </c>
      <c r="AL22" s="490">
        <v>1</v>
      </c>
      <c r="AM22" s="344" t="s">
        <v>1014</v>
      </c>
      <c r="AN22" s="344" t="s">
        <v>1014</v>
      </c>
      <c r="AO22" s="329" t="s">
        <v>2007</v>
      </c>
      <c r="AP22" s="344"/>
      <c r="AQ22" s="345"/>
      <c r="AR22" s="345"/>
      <c r="AS22" s="345"/>
      <c r="AT22" s="345"/>
      <c r="AU22" s="345"/>
      <c r="AV22" s="345"/>
      <c r="AW22" s="345"/>
      <c r="AX22" s="346"/>
      <c r="AY22" s="346"/>
      <c r="AZ22" s="346"/>
      <c r="BA22" s="346"/>
      <c r="BB22" s="346"/>
      <c r="BC22" s="346"/>
      <c r="BD22" s="346"/>
      <c r="BE22" s="347"/>
      <c r="BF22" s="347"/>
      <c r="BG22" s="347"/>
      <c r="BH22" s="347"/>
      <c r="BI22" s="347"/>
      <c r="BJ22" s="347"/>
      <c r="BK22" s="347"/>
      <c r="BL22" s="348"/>
      <c r="BM22" s="348"/>
      <c r="BN22" s="348"/>
      <c r="BO22" s="348"/>
      <c r="BP22" s="348"/>
      <c r="BQ22" s="348"/>
      <c r="BR22" s="348"/>
    </row>
    <row r="23" spans="1:70" ht="45.75" thickBot="1">
      <c r="A23" s="1051"/>
      <c r="B23" s="1051"/>
      <c r="C23" s="1021"/>
      <c r="D23" s="1059"/>
      <c r="E23" s="94" t="s">
        <v>983</v>
      </c>
      <c r="F23" s="198" t="s">
        <v>984</v>
      </c>
      <c r="G23" s="192">
        <v>1</v>
      </c>
      <c r="H23" s="199" t="s">
        <v>985</v>
      </c>
      <c r="I23" s="94" t="s">
        <v>982</v>
      </c>
      <c r="J23" s="258">
        <v>0.2</v>
      </c>
      <c r="K23" s="192" t="s">
        <v>986</v>
      </c>
      <c r="L23" s="194">
        <v>41640</v>
      </c>
      <c r="M23" s="194">
        <v>42004</v>
      </c>
      <c r="N23" s="195"/>
      <c r="O23" s="195">
        <v>1</v>
      </c>
      <c r="P23" s="195"/>
      <c r="Q23" s="195"/>
      <c r="R23" s="195"/>
      <c r="S23" s="195"/>
      <c r="T23" s="195"/>
      <c r="U23" s="195"/>
      <c r="V23" s="195"/>
      <c r="W23" s="195"/>
      <c r="X23" s="195"/>
      <c r="Y23" s="195"/>
      <c r="Z23" s="192">
        <f t="shared" si="0"/>
        <v>1</v>
      </c>
      <c r="AA23" s="198">
        <v>40000000</v>
      </c>
      <c r="AB23" s="192"/>
      <c r="AC23" s="343">
        <f>SUM(N23:O23)</f>
        <v>1</v>
      </c>
      <c r="AD23" s="343">
        <v>0</v>
      </c>
      <c r="AE23" s="356">
        <f>+AD23/AC23</f>
        <v>0</v>
      </c>
      <c r="AF23" s="343" t="s">
        <v>1014</v>
      </c>
      <c r="AG23" s="343" t="s">
        <v>1014</v>
      </c>
      <c r="AH23" s="328"/>
      <c r="AI23" s="328" t="s">
        <v>1665</v>
      </c>
      <c r="AJ23" s="344">
        <v>1</v>
      </c>
      <c r="AK23" s="344">
        <v>0.4</v>
      </c>
      <c r="AL23" s="491">
        <f>+AK23/AJ23</f>
        <v>0.4</v>
      </c>
      <c r="AM23" s="344">
        <v>0</v>
      </c>
      <c r="AN23" s="344">
        <v>0</v>
      </c>
      <c r="AO23" s="344" t="s">
        <v>2008</v>
      </c>
      <c r="AP23" s="329" t="s">
        <v>2009</v>
      </c>
      <c r="AQ23" s="345"/>
      <c r="AR23" s="345"/>
      <c r="AS23" s="345"/>
      <c r="AT23" s="345"/>
      <c r="AU23" s="345"/>
      <c r="AV23" s="345"/>
      <c r="AW23" s="345"/>
      <c r="AX23" s="346"/>
      <c r="AY23" s="346"/>
      <c r="AZ23" s="346"/>
      <c r="BA23" s="346"/>
      <c r="BB23" s="346"/>
      <c r="BC23" s="346"/>
      <c r="BD23" s="346"/>
      <c r="BE23" s="347"/>
      <c r="BF23" s="347"/>
      <c r="BG23" s="347"/>
      <c r="BH23" s="347"/>
      <c r="BI23" s="347"/>
      <c r="BJ23" s="347"/>
      <c r="BK23" s="347"/>
      <c r="BL23" s="348"/>
      <c r="BM23" s="348"/>
      <c r="BN23" s="348"/>
      <c r="BO23" s="348"/>
      <c r="BP23" s="348"/>
      <c r="BQ23" s="348"/>
      <c r="BR23" s="348"/>
    </row>
    <row r="24" spans="1:70" ht="45.75" thickBot="1">
      <c r="A24" s="1051"/>
      <c r="B24" s="1051"/>
      <c r="C24" s="1021"/>
      <c r="D24" s="103" t="s">
        <v>951</v>
      </c>
      <c r="E24" s="94" t="s">
        <v>195</v>
      </c>
      <c r="F24" s="191" t="s">
        <v>36</v>
      </c>
      <c r="G24" s="192">
        <v>5</v>
      </c>
      <c r="H24" s="193" t="s">
        <v>952</v>
      </c>
      <c r="I24" s="94" t="s">
        <v>953</v>
      </c>
      <c r="J24" s="258">
        <v>0.1</v>
      </c>
      <c r="K24" s="192" t="s">
        <v>43</v>
      </c>
      <c r="L24" s="194">
        <v>41671</v>
      </c>
      <c r="M24" s="194">
        <v>41791</v>
      </c>
      <c r="N24" s="192"/>
      <c r="O24" s="195">
        <v>1</v>
      </c>
      <c r="P24" s="195">
        <v>1</v>
      </c>
      <c r="Q24" s="195">
        <v>1</v>
      </c>
      <c r="R24" s="195">
        <v>1</v>
      </c>
      <c r="S24" s="195">
        <v>1</v>
      </c>
      <c r="T24" s="192"/>
      <c r="U24" s="192"/>
      <c r="V24" s="192"/>
      <c r="W24" s="192"/>
      <c r="X24" s="192"/>
      <c r="Y24" s="192"/>
      <c r="Z24" s="192">
        <f t="shared" si="0"/>
        <v>5</v>
      </c>
      <c r="AA24" s="191">
        <v>0</v>
      </c>
      <c r="AB24" s="192"/>
      <c r="AC24" s="343">
        <f>SUM(N24:O24)</f>
        <v>1</v>
      </c>
      <c r="AD24" s="343">
        <v>0.2</v>
      </c>
      <c r="AE24" s="356">
        <f>+AD24/AC24</f>
        <v>0.2</v>
      </c>
      <c r="AF24" s="343" t="s">
        <v>1014</v>
      </c>
      <c r="AG24" s="343" t="s">
        <v>1014</v>
      </c>
      <c r="AH24" s="328" t="s">
        <v>1666</v>
      </c>
      <c r="AI24" s="328"/>
      <c r="AJ24" s="344">
        <v>3</v>
      </c>
      <c r="AK24" s="344">
        <v>1</v>
      </c>
      <c r="AL24" s="491">
        <f>+AK24/AJ24</f>
        <v>0.3333333333333333</v>
      </c>
      <c r="AM24" s="344" t="s">
        <v>1014</v>
      </c>
      <c r="AN24" s="344" t="s">
        <v>1014</v>
      </c>
      <c r="AO24" s="329" t="s">
        <v>2010</v>
      </c>
      <c r="AP24" s="329" t="s">
        <v>2011</v>
      </c>
      <c r="AQ24" s="345"/>
      <c r="AR24" s="345"/>
      <c r="AS24" s="345"/>
      <c r="AT24" s="345"/>
      <c r="AU24" s="345"/>
      <c r="AV24" s="345"/>
      <c r="AW24" s="345"/>
      <c r="AX24" s="346"/>
      <c r="AY24" s="346"/>
      <c r="AZ24" s="346"/>
      <c r="BA24" s="346"/>
      <c r="BB24" s="346"/>
      <c r="BC24" s="346"/>
      <c r="BD24" s="346"/>
      <c r="BE24" s="347"/>
      <c r="BF24" s="347"/>
      <c r="BG24" s="347"/>
      <c r="BH24" s="347"/>
      <c r="BI24" s="347"/>
      <c r="BJ24" s="347"/>
      <c r="BK24" s="347"/>
      <c r="BL24" s="348"/>
      <c r="BM24" s="348"/>
      <c r="BN24" s="348"/>
      <c r="BO24" s="348"/>
      <c r="BP24" s="348"/>
      <c r="BQ24" s="348"/>
      <c r="BR24" s="348"/>
    </row>
    <row r="25" spans="1:70" ht="36.75" thickBot="1">
      <c r="A25" s="1051"/>
      <c r="B25" s="1051"/>
      <c r="C25" s="1021"/>
      <c r="D25" s="103" t="s">
        <v>954</v>
      </c>
      <c r="E25" s="94" t="s">
        <v>196</v>
      </c>
      <c r="F25" s="191" t="s">
        <v>955</v>
      </c>
      <c r="G25" s="192">
        <v>1</v>
      </c>
      <c r="H25" s="193" t="s">
        <v>956</v>
      </c>
      <c r="I25" s="94" t="s">
        <v>957</v>
      </c>
      <c r="J25" s="258">
        <v>0.2</v>
      </c>
      <c r="K25" s="94" t="s">
        <v>920</v>
      </c>
      <c r="L25" s="194">
        <v>41852</v>
      </c>
      <c r="M25" s="194">
        <v>41883</v>
      </c>
      <c r="N25" s="192"/>
      <c r="O25" s="192"/>
      <c r="P25" s="192"/>
      <c r="Q25" s="192"/>
      <c r="R25" s="192"/>
      <c r="S25" s="192"/>
      <c r="T25" s="195"/>
      <c r="U25" s="192"/>
      <c r="V25" s="192"/>
      <c r="W25" s="192"/>
      <c r="X25" s="192"/>
      <c r="Y25" s="192"/>
      <c r="Z25" s="192">
        <f t="shared" si="0"/>
        <v>0</v>
      </c>
      <c r="AA25" s="191">
        <v>120000000</v>
      </c>
      <c r="AB25" s="192"/>
      <c r="AC25" s="343"/>
      <c r="AD25" s="343"/>
      <c r="AE25" s="356"/>
      <c r="AF25" s="343"/>
      <c r="AG25" s="343"/>
      <c r="AH25" s="328"/>
      <c r="AI25" s="328"/>
      <c r="AJ25" s="344"/>
      <c r="AK25" s="344"/>
      <c r="AL25" s="344"/>
      <c r="AM25" s="344"/>
      <c r="AN25" s="344"/>
      <c r="AO25" s="344"/>
      <c r="AP25" s="344"/>
      <c r="AQ25" s="345"/>
      <c r="AR25" s="345"/>
      <c r="AS25" s="345"/>
      <c r="AT25" s="345"/>
      <c r="AU25" s="345"/>
      <c r="AV25" s="345"/>
      <c r="AW25" s="345"/>
      <c r="AX25" s="346"/>
      <c r="AY25" s="346"/>
      <c r="AZ25" s="346"/>
      <c r="BA25" s="346"/>
      <c r="BB25" s="346"/>
      <c r="BC25" s="346"/>
      <c r="BD25" s="346"/>
      <c r="BE25" s="347"/>
      <c r="BF25" s="347"/>
      <c r="BG25" s="347"/>
      <c r="BH25" s="347"/>
      <c r="BI25" s="347"/>
      <c r="BJ25" s="347"/>
      <c r="BK25" s="347"/>
      <c r="BL25" s="348"/>
      <c r="BM25" s="348"/>
      <c r="BN25" s="348"/>
      <c r="BO25" s="348"/>
      <c r="BP25" s="348"/>
      <c r="BQ25" s="348"/>
      <c r="BR25" s="348"/>
    </row>
    <row r="26" spans="1:70" ht="18.75" thickBot="1">
      <c r="A26" s="1051"/>
      <c r="B26" s="1051"/>
      <c r="C26" s="1021"/>
      <c r="D26" s="103" t="s">
        <v>958</v>
      </c>
      <c r="E26" s="192" t="s">
        <v>197</v>
      </c>
      <c r="F26" s="191" t="s">
        <v>955</v>
      </c>
      <c r="G26" s="192">
        <v>1</v>
      </c>
      <c r="H26" s="193" t="s">
        <v>956</v>
      </c>
      <c r="I26" s="94" t="s">
        <v>959</v>
      </c>
      <c r="J26" s="258">
        <v>0.15</v>
      </c>
      <c r="K26" s="94" t="s">
        <v>920</v>
      </c>
      <c r="L26" s="194">
        <v>41913</v>
      </c>
      <c r="M26" s="194">
        <v>41943</v>
      </c>
      <c r="N26" s="192"/>
      <c r="O26" s="192"/>
      <c r="P26" s="192"/>
      <c r="Q26" s="192"/>
      <c r="R26" s="192"/>
      <c r="S26" s="192"/>
      <c r="T26" s="192"/>
      <c r="U26" s="192"/>
      <c r="V26" s="192"/>
      <c r="W26" s="195"/>
      <c r="X26" s="192"/>
      <c r="Y26" s="192"/>
      <c r="Z26" s="192">
        <f t="shared" si="0"/>
        <v>0</v>
      </c>
      <c r="AA26" s="191">
        <v>40000000</v>
      </c>
      <c r="AB26" s="192"/>
      <c r="AC26" s="343"/>
      <c r="AD26" s="343"/>
      <c r="AE26" s="356"/>
      <c r="AF26" s="343"/>
      <c r="AG26" s="343"/>
      <c r="AH26" s="328"/>
      <c r="AI26" s="328"/>
      <c r="AJ26" s="344"/>
      <c r="AK26" s="344"/>
      <c r="AL26" s="344"/>
      <c r="AM26" s="344"/>
      <c r="AN26" s="344"/>
      <c r="AO26" s="344"/>
      <c r="AP26" s="344"/>
      <c r="AQ26" s="345"/>
      <c r="AR26" s="345"/>
      <c r="AS26" s="345"/>
      <c r="AT26" s="345"/>
      <c r="AU26" s="345"/>
      <c r="AV26" s="345"/>
      <c r="AW26" s="345"/>
      <c r="AX26" s="346"/>
      <c r="AY26" s="346"/>
      <c r="AZ26" s="346"/>
      <c r="BA26" s="346"/>
      <c r="BB26" s="346"/>
      <c r="BC26" s="346"/>
      <c r="BD26" s="346"/>
      <c r="BE26" s="347"/>
      <c r="BF26" s="347"/>
      <c r="BG26" s="347"/>
      <c r="BH26" s="347"/>
      <c r="BI26" s="347"/>
      <c r="BJ26" s="347"/>
      <c r="BK26" s="347"/>
      <c r="BL26" s="348"/>
      <c r="BM26" s="348"/>
      <c r="BN26" s="348"/>
      <c r="BO26" s="348"/>
      <c r="BP26" s="348"/>
      <c r="BQ26" s="348"/>
      <c r="BR26" s="348"/>
    </row>
    <row r="27" spans="1:70" ht="45.75" thickBot="1">
      <c r="A27" s="1051"/>
      <c r="B27" s="1051"/>
      <c r="C27" s="1021"/>
      <c r="D27" s="103" t="s">
        <v>966</v>
      </c>
      <c r="E27" s="94" t="s">
        <v>967</v>
      </c>
      <c r="F27" s="193" t="s">
        <v>968</v>
      </c>
      <c r="G27" s="192">
        <v>1</v>
      </c>
      <c r="H27" s="193" t="s">
        <v>969</v>
      </c>
      <c r="I27" s="94" t="s">
        <v>970</v>
      </c>
      <c r="J27" s="258">
        <v>0.25</v>
      </c>
      <c r="K27" s="94" t="s">
        <v>971</v>
      </c>
      <c r="L27" s="194">
        <v>41699</v>
      </c>
      <c r="M27" s="194">
        <v>41760</v>
      </c>
      <c r="N27" s="192"/>
      <c r="O27" s="192"/>
      <c r="P27" s="195"/>
      <c r="Q27" s="195"/>
      <c r="R27" s="195"/>
      <c r="S27" s="192"/>
      <c r="T27" s="192"/>
      <c r="U27" s="192"/>
      <c r="V27" s="192"/>
      <c r="W27" s="192"/>
      <c r="X27" s="192"/>
      <c r="Y27" s="192"/>
      <c r="Z27" s="192">
        <f t="shared" si="0"/>
        <v>0</v>
      </c>
      <c r="AA27" s="191">
        <v>2000000000</v>
      </c>
      <c r="AB27" s="192"/>
      <c r="AC27" s="343"/>
      <c r="AD27" s="343"/>
      <c r="AE27" s="356"/>
      <c r="AF27" s="343"/>
      <c r="AG27" s="343"/>
      <c r="AH27" s="328"/>
      <c r="AI27" s="328"/>
      <c r="AJ27" s="344">
        <v>0</v>
      </c>
      <c r="AK27" s="344">
        <v>0</v>
      </c>
      <c r="AL27" s="344">
        <v>0</v>
      </c>
      <c r="AM27" s="344">
        <v>0</v>
      </c>
      <c r="AN27" s="344">
        <v>0</v>
      </c>
      <c r="AO27" s="329" t="s">
        <v>2012</v>
      </c>
      <c r="AP27" s="329" t="s">
        <v>2013</v>
      </c>
      <c r="AQ27" s="345"/>
      <c r="AR27" s="345"/>
      <c r="AS27" s="345"/>
      <c r="AT27" s="345"/>
      <c r="AU27" s="345"/>
      <c r="AV27" s="345"/>
      <c r="AW27" s="345"/>
      <c r="AX27" s="346"/>
      <c r="AY27" s="346"/>
      <c r="AZ27" s="346"/>
      <c r="BA27" s="346"/>
      <c r="BB27" s="346"/>
      <c r="BC27" s="346"/>
      <c r="BD27" s="346"/>
      <c r="BE27" s="347"/>
      <c r="BF27" s="347"/>
      <c r="BG27" s="347"/>
      <c r="BH27" s="347"/>
      <c r="BI27" s="347"/>
      <c r="BJ27" s="347"/>
      <c r="BK27" s="347"/>
      <c r="BL27" s="348"/>
      <c r="BM27" s="348"/>
      <c r="BN27" s="348"/>
      <c r="BO27" s="348"/>
      <c r="BP27" s="348"/>
      <c r="BQ27" s="348"/>
      <c r="BR27" s="348"/>
    </row>
    <row r="28" spans="1:70" ht="27" customHeight="1" thickBot="1">
      <c r="A28" s="1051"/>
      <c r="B28" s="1051"/>
      <c r="C28" s="1021"/>
      <c r="D28" s="103" t="s">
        <v>972</v>
      </c>
      <c r="E28" s="94" t="s">
        <v>973</v>
      </c>
      <c r="F28" s="191" t="s">
        <v>502</v>
      </c>
      <c r="G28" s="192" t="s">
        <v>1439</v>
      </c>
      <c r="H28" s="193" t="s">
        <v>974</v>
      </c>
      <c r="I28" s="94" t="s">
        <v>975</v>
      </c>
      <c r="J28" s="258">
        <v>0.25</v>
      </c>
      <c r="K28" s="192" t="s">
        <v>976</v>
      </c>
      <c r="L28" s="194">
        <v>41640</v>
      </c>
      <c r="M28" s="194">
        <v>42004</v>
      </c>
      <c r="N28" s="195"/>
      <c r="O28" s="195"/>
      <c r="P28" s="195"/>
      <c r="Q28" s="195"/>
      <c r="R28" s="195"/>
      <c r="S28" s="195"/>
      <c r="T28" s="195"/>
      <c r="U28" s="195"/>
      <c r="V28" s="195"/>
      <c r="W28" s="195"/>
      <c r="X28" s="195"/>
      <c r="Y28" s="195"/>
      <c r="Z28" s="192">
        <f t="shared" si="0"/>
        <v>0</v>
      </c>
      <c r="AA28" s="191">
        <v>0</v>
      </c>
      <c r="AB28" s="192"/>
      <c r="AC28" s="343">
        <v>233</v>
      </c>
      <c r="AD28" s="343">
        <f>9+75+12+137</f>
        <v>233</v>
      </c>
      <c r="AE28" s="356">
        <f>+AD28/AC28</f>
        <v>1</v>
      </c>
      <c r="AF28" s="343" t="s">
        <v>1014</v>
      </c>
      <c r="AG28" s="343" t="s">
        <v>1014</v>
      </c>
      <c r="AH28" s="328" t="s">
        <v>1667</v>
      </c>
      <c r="AI28" s="328"/>
      <c r="AJ28" s="344">
        <v>500</v>
      </c>
      <c r="AK28" s="344">
        <v>500</v>
      </c>
      <c r="AL28" s="490">
        <v>1</v>
      </c>
      <c r="AM28" s="344" t="s">
        <v>1014</v>
      </c>
      <c r="AN28" s="344" t="s">
        <v>1014</v>
      </c>
      <c r="AO28" s="329" t="s">
        <v>2014</v>
      </c>
      <c r="AP28" s="344"/>
      <c r="AQ28" s="345"/>
      <c r="AR28" s="345"/>
      <c r="AS28" s="345"/>
      <c r="AT28" s="345"/>
      <c r="AU28" s="345"/>
      <c r="AV28" s="345"/>
      <c r="AW28" s="345"/>
      <c r="AX28" s="346"/>
      <c r="AY28" s="346"/>
      <c r="AZ28" s="346"/>
      <c r="BA28" s="346"/>
      <c r="BB28" s="346"/>
      <c r="BC28" s="346"/>
      <c r="BD28" s="346"/>
      <c r="BE28" s="347"/>
      <c r="BF28" s="347"/>
      <c r="BG28" s="347"/>
      <c r="BH28" s="347"/>
      <c r="BI28" s="347"/>
      <c r="BJ28" s="347"/>
      <c r="BK28" s="347"/>
      <c r="BL28" s="348"/>
      <c r="BM28" s="348"/>
      <c r="BN28" s="348"/>
      <c r="BO28" s="348"/>
      <c r="BP28" s="348"/>
      <c r="BQ28" s="348"/>
      <c r="BR28" s="348"/>
    </row>
    <row r="29" spans="1:70" ht="27.75" thickBot="1">
      <c r="A29" s="1051"/>
      <c r="B29" s="1051"/>
      <c r="C29" s="1021"/>
      <c r="D29" s="103" t="s">
        <v>977</v>
      </c>
      <c r="E29" s="94" t="s">
        <v>199</v>
      </c>
      <c r="F29" s="191" t="s">
        <v>36</v>
      </c>
      <c r="G29" s="192">
        <v>2</v>
      </c>
      <c r="H29" s="193" t="s">
        <v>978</v>
      </c>
      <c r="I29" s="94" t="s">
        <v>975</v>
      </c>
      <c r="J29" s="258">
        <v>0.25</v>
      </c>
      <c r="K29" s="192" t="s">
        <v>43</v>
      </c>
      <c r="L29" s="194">
        <v>41699</v>
      </c>
      <c r="M29" s="194">
        <v>41730</v>
      </c>
      <c r="N29" s="192"/>
      <c r="O29" s="192"/>
      <c r="P29" s="195"/>
      <c r="Q29" s="195"/>
      <c r="R29" s="192"/>
      <c r="S29" s="192"/>
      <c r="T29" s="192"/>
      <c r="U29" s="192"/>
      <c r="V29" s="192"/>
      <c r="W29" s="192"/>
      <c r="X29" s="192"/>
      <c r="Y29" s="192"/>
      <c r="Z29" s="192">
        <f t="shared" si="0"/>
        <v>0</v>
      </c>
      <c r="AA29" s="191">
        <v>0</v>
      </c>
      <c r="AB29" s="192"/>
      <c r="AC29" s="343"/>
      <c r="AD29" s="343"/>
      <c r="AE29" s="356"/>
      <c r="AF29" s="343"/>
      <c r="AG29" s="343"/>
      <c r="AH29" s="328"/>
      <c r="AI29" s="328"/>
      <c r="AJ29" s="344"/>
      <c r="AK29" s="344">
        <v>1</v>
      </c>
      <c r="AL29" s="490">
        <v>1</v>
      </c>
      <c r="AM29" s="344" t="s">
        <v>1014</v>
      </c>
      <c r="AN29" s="344" t="s">
        <v>1014</v>
      </c>
      <c r="AO29" s="329" t="s">
        <v>2015</v>
      </c>
      <c r="AP29" s="344"/>
      <c r="AQ29" s="345"/>
      <c r="AR29" s="345"/>
      <c r="AS29" s="345"/>
      <c r="AT29" s="345"/>
      <c r="AU29" s="345"/>
      <c r="AV29" s="345"/>
      <c r="AW29" s="345"/>
      <c r="AX29" s="346"/>
      <c r="AY29" s="346"/>
      <c r="AZ29" s="346"/>
      <c r="BA29" s="346"/>
      <c r="BB29" s="346"/>
      <c r="BC29" s="346"/>
      <c r="BD29" s="346"/>
      <c r="BE29" s="347"/>
      <c r="BF29" s="347"/>
      <c r="BG29" s="347"/>
      <c r="BH29" s="347"/>
      <c r="BI29" s="347"/>
      <c r="BJ29" s="347"/>
      <c r="BK29" s="347"/>
      <c r="BL29" s="348"/>
      <c r="BM29" s="348"/>
      <c r="BN29" s="348"/>
      <c r="BO29" s="348"/>
      <c r="BP29" s="348"/>
      <c r="BQ29" s="348"/>
      <c r="BR29" s="348"/>
    </row>
    <row r="30" spans="1:70" ht="36.75" thickBot="1">
      <c r="A30" s="1051"/>
      <c r="B30" s="1051"/>
      <c r="C30" s="1021"/>
      <c r="D30" s="103" t="s">
        <v>979</v>
      </c>
      <c r="E30" s="94" t="s">
        <v>1668</v>
      </c>
      <c r="F30" s="191" t="s">
        <v>36</v>
      </c>
      <c r="G30" s="192">
        <v>1</v>
      </c>
      <c r="H30" s="193" t="s">
        <v>978</v>
      </c>
      <c r="I30" s="94" t="s">
        <v>975</v>
      </c>
      <c r="J30" s="258">
        <v>0.25</v>
      </c>
      <c r="K30" s="192" t="s">
        <v>43</v>
      </c>
      <c r="L30" s="194">
        <v>41699</v>
      </c>
      <c r="M30" s="194">
        <v>41730</v>
      </c>
      <c r="N30" s="192"/>
      <c r="O30" s="192"/>
      <c r="P30" s="195"/>
      <c r="Q30" s="195"/>
      <c r="R30" s="192"/>
      <c r="S30" s="192"/>
      <c r="T30" s="192"/>
      <c r="U30" s="192"/>
      <c r="V30" s="192"/>
      <c r="W30" s="192"/>
      <c r="X30" s="192"/>
      <c r="Y30" s="192"/>
      <c r="Z30" s="192">
        <f t="shared" si="0"/>
        <v>0</v>
      </c>
      <c r="AA30" s="191">
        <v>0</v>
      </c>
      <c r="AB30" s="192"/>
      <c r="AC30" s="343"/>
      <c r="AD30" s="343"/>
      <c r="AE30" s="356"/>
      <c r="AF30" s="343"/>
      <c r="AG30" s="343"/>
      <c r="AH30" s="328"/>
      <c r="AI30" s="328"/>
      <c r="AJ30" s="344"/>
      <c r="AK30" s="344">
        <v>1</v>
      </c>
      <c r="AL30" s="490">
        <v>1</v>
      </c>
      <c r="AM30" s="344" t="s">
        <v>1014</v>
      </c>
      <c r="AN30" s="344" t="s">
        <v>1014</v>
      </c>
      <c r="AO30" s="329" t="s">
        <v>2016</v>
      </c>
      <c r="AP30" s="344"/>
      <c r="AQ30" s="345"/>
      <c r="AR30" s="345"/>
      <c r="AS30" s="345"/>
      <c r="AT30" s="345"/>
      <c r="AU30" s="345"/>
      <c r="AV30" s="345"/>
      <c r="AW30" s="345"/>
      <c r="AX30" s="346"/>
      <c r="AY30" s="346"/>
      <c r="AZ30" s="346"/>
      <c r="BA30" s="346"/>
      <c r="BB30" s="346"/>
      <c r="BC30" s="346"/>
      <c r="BD30" s="346"/>
      <c r="BE30" s="347"/>
      <c r="BF30" s="347"/>
      <c r="BG30" s="347"/>
      <c r="BH30" s="347"/>
      <c r="BI30" s="347"/>
      <c r="BJ30" s="347"/>
      <c r="BK30" s="347"/>
      <c r="BL30" s="348"/>
      <c r="BM30" s="348"/>
      <c r="BN30" s="348"/>
      <c r="BO30" s="348"/>
      <c r="BP30" s="348"/>
      <c r="BQ30" s="348"/>
      <c r="BR30" s="348"/>
    </row>
    <row r="31" spans="1:70" ht="72.75" thickBot="1">
      <c r="A31" s="1051"/>
      <c r="B31" s="1051"/>
      <c r="C31" s="1021"/>
      <c r="D31" s="103" t="s">
        <v>1005</v>
      </c>
      <c r="E31" s="94" t="s">
        <v>210</v>
      </c>
      <c r="F31" s="191" t="s">
        <v>1006</v>
      </c>
      <c r="G31" s="192">
        <v>6</v>
      </c>
      <c r="H31" s="191" t="s">
        <v>1007</v>
      </c>
      <c r="I31" s="94" t="s">
        <v>1008</v>
      </c>
      <c r="J31" s="258">
        <v>1</v>
      </c>
      <c r="K31" s="192" t="s">
        <v>1009</v>
      </c>
      <c r="L31" s="200">
        <v>41671</v>
      </c>
      <c r="M31" s="194">
        <v>42004</v>
      </c>
      <c r="N31" s="195">
        <v>1</v>
      </c>
      <c r="O31" s="195">
        <v>1</v>
      </c>
      <c r="P31" s="195">
        <v>1</v>
      </c>
      <c r="Q31" s="195">
        <v>1</v>
      </c>
      <c r="R31" s="195">
        <v>1</v>
      </c>
      <c r="S31" s="195">
        <v>1</v>
      </c>
      <c r="T31" s="195"/>
      <c r="U31" s="195"/>
      <c r="V31" s="195"/>
      <c r="W31" s="195"/>
      <c r="X31" s="195"/>
      <c r="Y31" s="195"/>
      <c r="Z31" s="192">
        <f t="shared" si="0"/>
        <v>6</v>
      </c>
      <c r="AA31" s="191">
        <v>0</v>
      </c>
      <c r="AB31" s="192"/>
      <c r="AC31" s="343">
        <f>SUM(N31:O31)</f>
        <v>2</v>
      </c>
      <c r="AD31" s="343">
        <v>3</v>
      </c>
      <c r="AE31" s="356">
        <f>+AD31/AC31</f>
        <v>1.5</v>
      </c>
      <c r="AF31" s="343" t="s">
        <v>1014</v>
      </c>
      <c r="AG31" s="343" t="s">
        <v>1014</v>
      </c>
      <c r="AH31" s="328" t="s">
        <v>1669</v>
      </c>
      <c r="AI31" s="328"/>
      <c r="AJ31" s="344">
        <v>1</v>
      </c>
      <c r="AK31" s="344">
        <v>1</v>
      </c>
      <c r="AL31" s="490">
        <v>1</v>
      </c>
      <c r="AM31" s="344" t="s">
        <v>1014</v>
      </c>
      <c r="AN31" s="344" t="s">
        <v>1014</v>
      </c>
      <c r="AO31" s="329" t="s">
        <v>2017</v>
      </c>
      <c r="AP31" s="344"/>
      <c r="AQ31" s="345"/>
      <c r="AR31" s="345"/>
      <c r="AS31" s="345"/>
      <c r="AT31" s="345"/>
      <c r="AU31" s="345"/>
      <c r="AV31" s="345"/>
      <c r="AW31" s="345"/>
      <c r="AX31" s="346"/>
      <c r="AY31" s="346"/>
      <c r="AZ31" s="346"/>
      <c r="BA31" s="346"/>
      <c r="BB31" s="346"/>
      <c r="BC31" s="346"/>
      <c r="BD31" s="346"/>
      <c r="BE31" s="347"/>
      <c r="BF31" s="347"/>
      <c r="BG31" s="347"/>
      <c r="BH31" s="347"/>
      <c r="BI31" s="347"/>
      <c r="BJ31" s="347"/>
      <c r="BK31" s="347"/>
      <c r="BL31" s="348"/>
      <c r="BM31" s="348"/>
      <c r="BN31" s="348"/>
      <c r="BO31" s="348"/>
      <c r="BP31" s="348"/>
      <c r="BQ31" s="348"/>
      <c r="BR31" s="348"/>
    </row>
    <row r="32" spans="1:70" ht="18.75" customHeight="1" thickBot="1">
      <c r="A32" s="1051"/>
      <c r="B32" s="1051"/>
      <c r="C32" s="1021" t="s">
        <v>1344</v>
      </c>
      <c r="D32" s="201" t="s">
        <v>932</v>
      </c>
      <c r="E32" s="94" t="s">
        <v>933</v>
      </c>
      <c r="F32" s="191" t="s">
        <v>786</v>
      </c>
      <c r="G32" s="192">
        <v>1</v>
      </c>
      <c r="H32" s="193" t="s">
        <v>934</v>
      </c>
      <c r="I32" s="94" t="s">
        <v>924</v>
      </c>
      <c r="J32" s="258">
        <v>0.02</v>
      </c>
      <c r="K32" s="192" t="s">
        <v>43</v>
      </c>
      <c r="L32" s="194">
        <v>41671</v>
      </c>
      <c r="M32" s="194">
        <v>41671</v>
      </c>
      <c r="N32" s="192"/>
      <c r="O32" s="195"/>
      <c r="P32" s="192"/>
      <c r="Q32" s="192"/>
      <c r="R32" s="192">
        <v>1</v>
      </c>
      <c r="S32" s="192"/>
      <c r="T32" s="192"/>
      <c r="U32" s="192"/>
      <c r="V32" s="192"/>
      <c r="W32" s="192"/>
      <c r="X32" s="192"/>
      <c r="Y32" s="192"/>
      <c r="Z32" s="192">
        <f>SUM(N32:Y32)</f>
        <v>1</v>
      </c>
      <c r="AA32" s="191">
        <v>0</v>
      </c>
      <c r="AB32" s="192"/>
      <c r="AC32" s="343"/>
      <c r="AD32" s="343"/>
      <c r="AE32" s="356"/>
      <c r="AF32" s="343"/>
      <c r="AG32" s="343"/>
      <c r="AH32" s="328"/>
      <c r="AI32" s="328"/>
      <c r="AJ32" s="344"/>
      <c r="AK32" s="344"/>
      <c r="AL32" s="344"/>
      <c r="AM32" s="344"/>
      <c r="AN32" s="344"/>
      <c r="AO32" s="344"/>
      <c r="AP32" s="344"/>
      <c r="AQ32" s="345"/>
      <c r="AR32" s="345"/>
      <c r="AS32" s="345"/>
      <c r="AT32" s="345"/>
      <c r="AU32" s="345"/>
      <c r="AV32" s="345"/>
      <c r="AW32" s="345"/>
      <c r="AX32" s="346"/>
      <c r="AY32" s="346"/>
      <c r="AZ32" s="346"/>
      <c r="BA32" s="346"/>
      <c r="BB32" s="346"/>
      <c r="BC32" s="346"/>
      <c r="BD32" s="346"/>
      <c r="BE32" s="347"/>
      <c r="BF32" s="347"/>
      <c r="BG32" s="347"/>
      <c r="BH32" s="347"/>
      <c r="BI32" s="347"/>
      <c r="BJ32" s="347"/>
      <c r="BK32" s="347"/>
      <c r="BL32" s="348"/>
      <c r="BM32" s="348"/>
      <c r="BN32" s="348"/>
      <c r="BO32" s="348"/>
      <c r="BP32" s="348"/>
      <c r="BQ32" s="348"/>
      <c r="BR32" s="348"/>
    </row>
    <row r="33" spans="1:70" ht="18.75" thickBot="1">
      <c r="A33" s="1051"/>
      <c r="B33" s="1051"/>
      <c r="C33" s="1021"/>
      <c r="D33" s="201" t="s">
        <v>960</v>
      </c>
      <c r="E33" s="192" t="s">
        <v>197</v>
      </c>
      <c r="F33" s="191" t="s">
        <v>955</v>
      </c>
      <c r="G33" s="192">
        <v>3</v>
      </c>
      <c r="H33" s="193" t="s">
        <v>956</v>
      </c>
      <c r="I33" s="94" t="s">
        <v>959</v>
      </c>
      <c r="J33" s="258">
        <v>0.15</v>
      </c>
      <c r="K33" s="94" t="s">
        <v>920</v>
      </c>
      <c r="L33" s="194">
        <v>41913</v>
      </c>
      <c r="M33" s="194">
        <v>41943</v>
      </c>
      <c r="N33" s="192"/>
      <c r="O33" s="192"/>
      <c r="P33" s="192"/>
      <c r="Q33" s="192"/>
      <c r="R33" s="192"/>
      <c r="S33" s="192"/>
      <c r="T33" s="192"/>
      <c r="U33" s="192"/>
      <c r="V33" s="192"/>
      <c r="W33" s="195"/>
      <c r="X33" s="192"/>
      <c r="Y33" s="192"/>
      <c r="Z33" s="192">
        <f aca="true" t="shared" si="1" ref="Z33:Z42">SUM(N33:Y33)</f>
        <v>0</v>
      </c>
      <c r="AA33" s="191">
        <v>30000000</v>
      </c>
      <c r="AB33" s="192"/>
      <c r="AC33" s="343"/>
      <c r="AD33" s="343"/>
      <c r="AE33" s="356"/>
      <c r="AF33" s="343"/>
      <c r="AG33" s="343"/>
      <c r="AH33" s="328"/>
      <c r="AI33" s="328"/>
      <c r="AJ33" s="344"/>
      <c r="AK33" s="344"/>
      <c r="AL33" s="344"/>
      <c r="AM33" s="344"/>
      <c r="AN33" s="344"/>
      <c r="AO33" s="344"/>
      <c r="AP33" s="344"/>
      <c r="AQ33" s="345"/>
      <c r="AR33" s="345"/>
      <c r="AS33" s="345"/>
      <c r="AT33" s="345"/>
      <c r="AU33" s="345"/>
      <c r="AV33" s="345"/>
      <c r="AW33" s="345"/>
      <c r="AX33" s="346"/>
      <c r="AY33" s="346"/>
      <c r="AZ33" s="346"/>
      <c r="BA33" s="346"/>
      <c r="BB33" s="346"/>
      <c r="BC33" s="346"/>
      <c r="BD33" s="346"/>
      <c r="BE33" s="347"/>
      <c r="BF33" s="347"/>
      <c r="BG33" s="347"/>
      <c r="BH33" s="347"/>
      <c r="BI33" s="347"/>
      <c r="BJ33" s="347"/>
      <c r="BK33" s="347"/>
      <c r="BL33" s="348"/>
      <c r="BM33" s="348"/>
      <c r="BN33" s="348"/>
      <c r="BO33" s="348"/>
      <c r="BP33" s="348"/>
      <c r="BQ33" s="348"/>
      <c r="BR33" s="348"/>
    </row>
    <row r="34" spans="1:70" ht="36.75" thickBot="1">
      <c r="A34" s="1051"/>
      <c r="B34" s="1051"/>
      <c r="C34" s="1021"/>
      <c r="D34" s="201" t="s">
        <v>961</v>
      </c>
      <c r="E34" s="94" t="s">
        <v>962</v>
      </c>
      <c r="F34" s="191" t="s">
        <v>130</v>
      </c>
      <c r="G34" s="192">
        <v>1</v>
      </c>
      <c r="H34" s="193" t="s">
        <v>963</v>
      </c>
      <c r="I34" s="94" t="s">
        <v>957</v>
      </c>
      <c r="J34" s="258">
        <v>0.1</v>
      </c>
      <c r="K34" s="192" t="s">
        <v>964</v>
      </c>
      <c r="L34" s="194">
        <v>41730</v>
      </c>
      <c r="M34" s="194">
        <v>41791</v>
      </c>
      <c r="N34" s="192"/>
      <c r="O34" s="192"/>
      <c r="P34" s="192"/>
      <c r="Q34" s="195"/>
      <c r="R34" s="195"/>
      <c r="S34" s="195"/>
      <c r="T34" s="192"/>
      <c r="U34" s="192">
        <v>1</v>
      </c>
      <c r="V34" s="192"/>
      <c r="W34" s="192"/>
      <c r="X34" s="192"/>
      <c r="Y34" s="192"/>
      <c r="Z34" s="192">
        <f t="shared" si="1"/>
        <v>1</v>
      </c>
      <c r="AA34" s="191">
        <v>60000000</v>
      </c>
      <c r="AB34" s="192"/>
      <c r="AC34" s="343"/>
      <c r="AD34" s="343"/>
      <c r="AE34" s="356"/>
      <c r="AF34" s="343"/>
      <c r="AG34" s="343"/>
      <c r="AH34" s="328"/>
      <c r="AI34" s="328"/>
      <c r="AJ34" s="344"/>
      <c r="AK34" s="344"/>
      <c r="AL34" s="344"/>
      <c r="AM34" s="344"/>
      <c r="AN34" s="344"/>
      <c r="AO34" s="344"/>
      <c r="AP34" s="344"/>
      <c r="AQ34" s="345"/>
      <c r="AR34" s="345"/>
      <c r="AS34" s="345"/>
      <c r="AT34" s="345"/>
      <c r="AU34" s="345"/>
      <c r="AV34" s="345"/>
      <c r="AW34" s="345"/>
      <c r="AX34" s="346"/>
      <c r="AY34" s="346"/>
      <c r="AZ34" s="346"/>
      <c r="BA34" s="346"/>
      <c r="BB34" s="346"/>
      <c r="BC34" s="346"/>
      <c r="BD34" s="346"/>
      <c r="BE34" s="347"/>
      <c r="BF34" s="347"/>
      <c r="BG34" s="347"/>
      <c r="BH34" s="347"/>
      <c r="BI34" s="347"/>
      <c r="BJ34" s="347"/>
      <c r="BK34" s="347"/>
      <c r="BL34" s="348"/>
      <c r="BM34" s="348"/>
      <c r="BN34" s="348"/>
      <c r="BO34" s="348"/>
      <c r="BP34" s="348"/>
      <c r="BQ34" s="348"/>
      <c r="BR34" s="348"/>
    </row>
    <row r="35" spans="1:70" ht="36.75" thickBot="1">
      <c r="A35" s="1051"/>
      <c r="B35" s="1051"/>
      <c r="C35" s="1021"/>
      <c r="D35" s="201" t="s">
        <v>198</v>
      </c>
      <c r="E35" s="94" t="s">
        <v>1670</v>
      </c>
      <c r="F35" s="191" t="s">
        <v>36</v>
      </c>
      <c r="G35" s="192">
        <v>1</v>
      </c>
      <c r="H35" s="193" t="s">
        <v>965</v>
      </c>
      <c r="I35" s="94" t="s">
        <v>957</v>
      </c>
      <c r="J35" s="258">
        <v>0.05</v>
      </c>
      <c r="K35" s="192" t="s">
        <v>43</v>
      </c>
      <c r="L35" s="194">
        <v>41760</v>
      </c>
      <c r="M35" s="194">
        <v>41790</v>
      </c>
      <c r="N35" s="192"/>
      <c r="O35" s="192"/>
      <c r="P35" s="192"/>
      <c r="Q35" s="192"/>
      <c r="R35" s="195">
        <v>1</v>
      </c>
      <c r="S35" s="192"/>
      <c r="T35" s="192"/>
      <c r="U35" s="192"/>
      <c r="V35" s="192"/>
      <c r="W35" s="192"/>
      <c r="X35" s="192"/>
      <c r="Y35" s="192"/>
      <c r="Z35" s="192">
        <f t="shared" si="1"/>
        <v>1</v>
      </c>
      <c r="AA35" s="191">
        <v>0</v>
      </c>
      <c r="AB35" s="192"/>
      <c r="AC35" s="343"/>
      <c r="AD35" s="343"/>
      <c r="AE35" s="356"/>
      <c r="AF35" s="343"/>
      <c r="AG35" s="343"/>
      <c r="AH35" s="328"/>
      <c r="AI35" s="328"/>
      <c r="AJ35" s="344">
        <v>0</v>
      </c>
      <c r="AK35" s="344">
        <v>0</v>
      </c>
      <c r="AL35" s="490">
        <v>0</v>
      </c>
      <c r="AM35" s="344">
        <v>0</v>
      </c>
      <c r="AN35" s="344">
        <v>0</v>
      </c>
      <c r="AO35" s="329" t="s">
        <v>2018</v>
      </c>
      <c r="AP35" s="344"/>
      <c r="AQ35" s="345"/>
      <c r="AR35" s="345"/>
      <c r="AS35" s="345"/>
      <c r="AT35" s="345"/>
      <c r="AU35" s="345"/>
      <c r="AV35" s="345"/>
      <c r="AW35" s="345"/>
      <c r="AX35" s="346"/>
      <c r="AY35" s="346"/>
      <c r="AZ35" s="346"/>
      <c r="BA35" s="346"/>
      <c r="BB35" s="346"/>
      <c r="BC35" s="346"/>
      <c r="BD35" s="346"/>
      <c r="BE35" s="347"/>
      <c r="BF35" s="347"/>
      <c r="BG35" s="347"/>
      <c r="BH35" s="347"/>
      <c r="BI35" s="347"/>
      <c r="BJ35" s="347"/>
      <c r="BK35" s="347"/>
      <c r="BL35" s="348"/>
      <c r="BM35" s="348"/>
      <c r="BN35" s="348"/>
      <c r="BO35" s="348"/>
      <c r="BP35" s="348"/>
      <c r="BQ35" s="348"/>
      <c r="BR35" s="348"/>
    </row>
    <row r="36" spans="1:70" ht="36.75" thickBot="1">
      <c r="A36" s="1051"/>
      <c r="B36" s="1051"/>
      <c r="C36" s="1021"/>
      <c r="D36" s="201" t="s">
        <v>987</v>
      </c>
      <c r="E36" s="94" t="s">
        <v>200</v>
      </c>
      <c r="F36" s="191" t="s">
        <v>937</v>
      </c>
      <c r="G36" s="192">
        <v>3</v>
      </c>
      <c r="H36" s="193" t="s">
        <v>988</v>
      </c>
      <c r="I36" s="94" t="s">
        <v>980</v>
      </c>
      <c r="J36" s="258">
        <v>0.1</v>
      </c>
      <c r="K36" s="94" t="s">
        <v>1671</v>
      </c>
      <c r="L36" s="194">
        <v>41671</v>
      </c>
      <c r="M36" s="194">
        <v>42004</v>
      </c>
      <c r="N36" s="192"/>
      <c r="O36" s="192"/>
      <c r="P36" s="195"/>
      <c r="Q36" s="192"/>
      <c r="R36" s="192"/>
      <c r="S36" s="192"/>
      <c r="T36" s="192"/>
      <c r="U36" s="192"/>
      <c r="V36" s="195"/>
      <c r="W36" s="192"/>
      <c r="X36" s="192"/>
      <c r="Y36" s="192"/>
      <c r="Z36" s="192">
        <f t="shared" si="1"/>
        <v>0</v>
      </c>
      <c r="AA36" s="191">
        <v>0</v>
      </c>
      <c r="AB36" s="192"/>
      <c r="AC36" s="343"/>
      <c r="AD36" s="343"/>
      <c r="AE36" s="356"/>
      <c r="AF36" s="343"/>
      <c r="AG36" s="343"/>
      <c r="AH36" s="328"/>
      <c r="AI36" s="328"/>
      <c r="AJ36" s="344"/>
      <c r="AK36" s="344"/>
      <c r="AL36" s="344"/>
      <c r="AM36" s="344" t="s">
        <v>1014</v>
      </c>
      <c r="AN36" s="344" t="s">
        <v>1014</v>
      </c>
      <c r="AO36" s="329" t="s">
        <v>2019</v>
      </c>
      <c r="AP36" s="344"/>
      <c r="AQ36" s="345"/>
      <c r="AR36" s="345"/>
      <c r="AS36" s="345"/>
      <c r="AT36" s="345"/>
      <c r="AU36" s="345"/>
      <c r="AV36" s="345"/>
      <c r="AW36" s="345"/>
      <c r="AX36" s="346"/>
      <c r="AY36" s="346"/>
      <c r="AZ36" s="346"/>
      <c r="BA36" s="346"/>
      <c r="BB36" s="346"/>
      <c r="BC36" s="346"/>
      <c r="BD36" s="346"/>
      <c r="BE36" s="347"/>
      <c r="BF36" s="347"/>
      <c r="BG36" s="347"/>
      <c r="BH36" s="347"/>
      <c r="BI36" s="347"/>
      <c r="BJ36" s="347"/>
      <c r="BK36" s="347"/>
      <c r="BL36" s="348"/>
      <c r="BM36" s="348"/>
      <c r="BN36" s="348"/>
      <c r="BO36" s="348"/>
      <c r="BP36" s="348"/>
      <c r="BQ36" s="348"/>
      <c r="BR36" s="348"/>
    </row>
    <row r="37" spans="1:70" ht="36.75" thickBot="1">
      <c r="A37" s="1051"/>
      <c r="B37" s="1051"/>
      <c r="C37" s="1021"/>
      <c r="D37" s="201" t="s">
        <v>203</v>
      </c>
      <c r="E37" s="94" t="s">
        <v>204</v>
      </c>
      <c r="F37" s="191" t="s">
        <v>285</v>
      </c>
      <c r="G37" s="192">
        <v>6</v>
      </c>
      <c r="H37" s="193" t="s">
        <v>989</v>
      </c>
      <c r="I37" s="94" t="s">
        <v>970</v>
      </c>
      <c r="J37" s="258">
        <v>0.3</v>
      </c>
      <c r="K37" s="94" t="s">
        <v>920</v>
      </c>
      <c r="L37" s="194">
        <v>41760</v>
      </c>
      <c r="M37" s="194">
        <v>41913</v>
      </c>
      <c r="N37" s="192"/>
      <c r="O37" s="192"/>
      <c r="P37" s="192"/>
      <c r="Q37" s="192"/>
      <c r="R37" s="195"/>
      <c r="S37" s="195"/>
      <c r="T37" s="195"/>
      <c r="U37" s="195"/>
      <c r="V37" s="195"/>
      <c r="W37" s="195"/>
      <c r="X37" s="192"/>
      <c r="Y37" s="192"/>
      <c r="Z37" s="192">
        <f t="shared" si="1"/>
        <v>0</v>
      </c>
      <c r="AA37" s="191">
        <v>1500000000</v>
      </c>
      <c r="AB37" s="192"/>
      <c r="AC37" s="343"/>
      <c r="AD37" s="343"/>
      <c r="AE37" s="356"/>
      <c r="AF37" s="343"/>
      <c r="AG37" s="343"/>
      <c r="AH37" s="328"/>
      <c r="AI37" s="328"/>
      <c r="AJ37" s="344"/>
      <c r="AK37" s="344"/>
      <c r="AL37" s="344"/>
      <c r="AM37" s="344"/>
      <c r="AN37" s="344"/>
      <c r="AO37" s="344"/>
      <c r="AP37" s="344"/>
      <c r="AQ37" s="345"/>
      <c r="AR37" s="345"/>
      <c r="AS37" s="345"/>
      <c r="AT37" s="345"/>
      <c r="AU37" s="345"/>
      <c r="AV37" s="345"/>
      <c r="AW37" s="345"/>
      <c r="AX37" s="346"/>
      <c r="AY37" s="346"/>
      <c r="AZ37" s="346"/>
      <c r="BA37" s="346"/>
      <c r="BB37" s="346"/>
      <c r="BC37" s="346"/>
      <c r="BD37" s="346"/>
      <c r="BE37" s="347"/>
      <c r="BF37" s="347"/>
      <c r="BG37" s="347"/>
      <c r="BH37" s="347"/>
      <c r="BI37" s="347"/>
      <c r="BJ37" s="347"/>
      <c r="BK37" s="347"/>
      <c r="BL37" s="348"/>
      <c r="BM37" s="348"/>
      <c r="BN37" s="348"/>
      <c r="BO37" s="348"/>
      <c r="BP37" s="348"/>
      <c r="BQ37" s="348"/>
      <c r="BR37" s="348"/>
    </row>
    <row r="38" spans="1:70" ht="36.75" thickBot="1">
      <c r="A38" s="1051"/>
      <c r="B38" s="1051"/>
      <c r="C38" s="1021"/>
      <c r="D38" s="201" t="s">
        <v>990</v>
      </c>
      <c r="E38" s="94" t="s">
        <v>205</v>
      </c>
      <c r="F38" s="191" t="s">
        <v>36</v>
      </c>
      <c r="G38" s="192">
        <v>1</v>
      </c>
      <c r="H38" s="193" t="s">
        <v>978</v>
      </c>
      <c r="I38" s="94" t="s">
        <v>970</v>
      </c>
      <c r="J38" s="258">
        <v>0.1</v>
      </c>
      <c r="K38" s="192" t="s">
        <v>43</v>
      </c>
      <c r="L38" s="194">
        <v>41791</v>
      </c>
      <c r="M38" s="194">
        <v>42004</v>
      </c>
      <c r="N38" s="192"/>
      <c r="O38" s="192"/>
      <c r="P38" s="192"/>
      <c r="Q38" s="192"/>
      <c r="R38" s="192"/>
      <c r="S38" s="192"/>
      <c r="T38" s="195"/>
      <c r="U38" s="195"/>
      <c r="V38" s="195"/>
      <c r="W38" s="195"/>
      <c r="X38" s="195"/>
      <c r="Y38" s="195"/>
      <c r="Z38" s="192">
        <f t="shared" si="1"/>
        <v>0</v>
      </c>
      <c r="AA38" s="191">
        <v>0</v>
      </c>
      <c r="AB38" s="192"/>
      <c r="AC38" s="343"/>
      <c r="AD38" s="343"/>
      <c r="AE38" s="356"/>
      <c r="AF38" s="343"/>
      <c r="AG38" s="343"/>
      <c r="AH38" s="328"/>
      <c r="AI38" s="328"/>
      <c r="AJ38" s="344"/>
      <c r="AK38" s="344"/>
      <c r="AL38" s="344"/>
      <c r="AM38" s="344"/>
      <c r="AN38" s="344"/>
      <c r="AO38" s="344"/>
      <c r="AP38" s="344"/>
      <c r="AQ38" s="345"/>
      <c r="AR38" s="345"/>
      <c r="AS38" s="345"/>
      <c r="AT38" s="345"/>
      <c r="AU38" s="345"/>
      <c r="AV38" s="345"/>
      <c r="AW38" s="345"/>
      <c r="AX38" s="346"/>
      <c r="AY38" s="346"/>
      <c r="AZ38" s="346"/>
      <c r="BA38" s="346"/>
      <c r="BB38" s="346"/>
      <c r="BC38" s="346"/>
      <c r="BD38" s="346"/>
      <c r="BE38" s="347"/>
      <c r="BF38" s="347"/>
      <c r="BG38" s="347"/>
      <c r="BH38" s="347"/>
      <c r="BI38" s="347"/>
      <c r="BJ38" s="347"/>
      <c r="BK38" s="347"/>
      <c r="BL38" s="348"/>
      <c r="BM38" s="348"/>
      <c r="BN38" s="348"/>
      <c r="BO38" s="348"/>
      <c r="BP38" s="348"/>
      <c r="BQ38" s="348"/>
      <c r="BR38" s="348"/>
    </row>
    <row r="39" spans="1:70" ht="27.75" thickBot="1">
      <c r="A39" s="1051"/>
      <c r="B39" s="1051"/>
      <c r="C39" s="1021"/>
      <c r="D39" s="201" t="s">
        <v>991</v>
      </c>
      <c r="E39" s="94" t="s">
        <v>992</v>
      </c>
      <c r="F39" s="191" t="s">
        <v>993</v>
      </c>
      <c r="G39" s="192">
        <v>1</v>
      </c>
      <c r="H39" s="193" t="s">
        <v>994</v>
      </c>
      <c r="I39" s="94" t="s">
        <v>970</v>
      </c>
      <c r="J39" s="258">
        <v>0.2</v>
      </c>
      <c r="K39" s="94" t="s">
        <v>995</v>
      </c>
      <c r="L39" s="194">
        <v>41671</v>
      </c>
      <c r="M39" s="194">
        <v>41852</v>
      </c>
      <c r="N39" s="192"/>
      <c r="O39" s="195">
        <v>1</v>
      </c>
      <c r="P39" s="195"/>
      <c r="Q39" s="195"/>
      <c r="R39" s="195"/>
      <c r="S39" s="195"/>
      <c r="T39" s="195"/>
      <c r="U39" s="195"/>
      <c r="V39" s="195"/>
      <c r="W39" s="192"/>
      <c r="X39" s="192"/>
      <c r="Y39" s="192"/>
      <c r="Z39" s="192">
        <f t="shared" si="1"/>
        <v>1</v>
      </c>
      <c r="AA39" s="191">
        <v>350000000</v>
      </c>
      <c r="AB39" s="192"/>
      <c r="AC39" s="343">
        <f>SUM(N39:O39)</f>
        <v>1</v>
      </c>
      <c r="AD39" s="343">
        <v>1</v>
      </c>
      <c r="AE39" s="356">
        <f>+AD39/AC39</f>
        <v>1</v>
      </c>
      <c r="AF39" s="343">
        <v>0</v>
      </c>
      <c r="AG39" s="343">
        <v>0</v>
      </c>
      <c r="AH39" s="328" t="s">
        <v>1672</v>
      </c>
      <c r="AI39" s="328"/>
      <c r="AJ39" s="344">
        <v>26191</v>
      </c>
      <c r="AK39" s="344">
        <v>26191</v>
      </c>
      <c r="AL39" s="491">
        <f>+AK39/AJ39</f>
        <v>1</v>
      </c>
      <c r="AM39" s="489">
        <v>130000000</v>
      </c>
      <c r="AN39" s="344"/>
      <c r="AO39" s="329" t="s">
        <v>2020</v>
      </c>
      <c r="AP39" s="344"/>
      <c r="AQ39" s="345"/>
      <c r="AR39" s="345"/>
      <c r="AS39" s="345"/>
      <c r="AT39" s="345"/>
      <c r="AU39" s="345"/>
      <c r="AV39" s="345"/>
      <c r="AW39" s="345"/>
      <c r="AX39" s="346"/>
      <c r="AY39" s="346"/>
      <c r="AZ39" s="346"/>
      <c r="BA39" s="346"/>
      <c r="BB39" s="346"/>
      <c r="BC39" s="346"/>
      <c r="BD39" s="346"/>
      <c r="BE39" s="347"/>
      <c r="BF39" s="347"/>
      <c r="BG39" s="347"/>
      <c r="BH39" s="347"/>
      <c r="BI39" s="347"/>
      <c r="BJ39" s="347"/>
      <c r="BK39" s="347"/>
      <c r="BL39" s="348"/>
      <c r="BM39" s="348"/>
      <c r="BN39" s="348"/>
      <c r="BO39" s="348"/>
      <c r="BP39" s="348"/>
      <c r="BQ39" s="348"/>
      <c r="BR39" s="348"/>
    </row>
    <row r="40" spans="1:70" ht="27.75" thickBot="1">
      <c r="A40" s="1051"/>
      <c r="B40" s="1051"/>
      <c r="C40" s="1021"/>
      <c r="D40" s="201" t="s">
        <v>206</v>
      </c>
      <c r="E40" s="94" t="s">
        <v>207</v>
      </c>
      <c r="F40" s="191" t="s">
        <v>996</v>
      </c>
      <c r="G40" s="192">
        <v>1</v>
      </c>
      <c r="H40" s="193" t="s">
        <v>997</v>
      </c>
      <c r="I40" s="94" t="s">
        <v>998</v>
      </c>
      <c r="J40" s="258">
        <v>0.2</v>
      </c>
      <c r="K40" s="94" t="s">
        <v>999</v>
      </c>
      <c r="L40" s="194">
        <v>41913</v>
      </c>
      <c r="M40" s="194">
        <v>41944</v>
      </c>
      <c r="N40" s="192"/>
      <c r="O40" s="192"/>
      <c r="P40" s="192"/>
      <c r="Q40" s="192"/>
      <c r="R40" s="192"/>
      <c r="S40" s="192"/>
      <c r="T40" s="192"/>
      <c r="U40" s="192"/>
      <c r="V40" s="192"/>
      <c r="W40" s="195"/>
      <c r="X40" s="195"/>
      <c r="Y40" s="195"/>
      <c r="Z40" s="192">
        <f t="shared" si="1"/>
        <v>0</v>
      </c>
      <c r="AA40" s="191">
        <v>0</v>
      </c>
      <c r="AB40" s="192"/>
      <c r="AC40" s="343"/>
      <c r="AD40" s="343"/>
      <c r="AE40" s="356"/>
      <c r="AF40" s="343"/>
      <c r="AG40" s="343"/>
      <c r="AH40" s="328"/>
      <c r="AI40" s="328"/>
      <c r="AJ40" s="344"/>
      <c r="AK40" s="344"/>
      <c r="AL40" s="344"/>
      <c r="AM40" s="344"/>
      <c r="AN40" s="344"/>
      <c r="AO40" s="344"/>
      <c r="AP40" s="344"/>
      <c r="AQ40" s="345"/>
      <c r="AR40" s="345"/>
      <c r="AS40" s="345"/>
      <c r="AT40" s="345"/>
      <c r="AU40" s="345"/>
      <c r="AV40" s="345"/>
      <c r="AW40" s="345"/>
      <c r="AX40" s="346"/>
      <c r="AY40" s="346"/>
      <c r="AZ40" s="346"/>
      <c r="BA40" s="346"/>
      <c r="BB40" s="346"/>
      <c r="BC40" s="346"/>
      <c r="BD40" s="346"/>
      <c r="BE40" s="347"/>
      <c r="BF40" s="347"/>
      <c r="BG40" s="347"/>
      <c r="BH40" s="347"/>
      <c r="BI40" s="347"/>
      <c r="BJ40" s="347"/>
      <c r="BK40" s="347"/>
      <c r="BL40" s="348"/>
      <c r="BM40" s="348"/>
      <c r="BN40" s="348"/>
      <c r="BO40" s="348"/>
      <c r="BP40" s="348"/>
      <c r="BQ40" s="348"/>
      <c r="BR40" s="348"/>
    </row>
    <row r="41" spans="1:70" ht="36.75" thickBot="1">
      <c r="A41" s="1051"/>
      <c r="B41" s="1051"/>
      <c r="C41" s="1021"/>
      <c r="D41" s="201" t="s">
        <v>208</v>
      </c>
      <c r="E41" s="94" t="s">
        <v>209</v>
      </c>
      <c r="F41" s="191" t="s">
        <v>125</v>
      </c>
      <c r="G41" s="192">
        <v>1</v>
      </c>
      <c r="H41" s="191" t="s">
        <v>1000</v>
      </c>
      <c r="I41" s="94" t="s">
        <v>1001</v>
      </c>
      <c r="J41" s="258">
        <v>0.2</v>
      </c>
      <c r="K41" s="192" t="s">
        <v>325</v>
      </c>
      <c r="L41" s="194">
        <v>41791</v>
      </c>
      <c r="M41" s="194">
        <v>41852</v>
      </c>
      <c r="N41" s="192"/>
      <c r="O41" s="192"/>
      <c r="P41" s="192"/>
      <c r="Q41" s="192"/>
      <c r="R41" s="192"/>
      <c r="S41" s="195">
        <v>1</v>
      </c>
      <c r="T41" s="195"/>
      <c r="U41" s="195"/>
      <c r="V41" s="192"/>
      <c r="W41" s="192"/>
      <c r="X41" s="192"/>
      <c r="Y41" s="192"/>
      <c r="Z41" s="192">
        <f t="shared" si="1"/>
        <v>1</v>
      </c>
      <c r="AA41" s="191">
        <v>0</v>
      </c>
      <c r="AB41" s="192"/>
      <c r="AC41" s="343"/>
      <c r="AD41" s="343"/>
      <c r="AE41" s="356"/>
      <c r="AF41" s="343"/>
      <c r="AG41" s="343"/>
      <c r="AH41" s="328"/>
      <c r="AI41" s="328"/>
      <c r="AJ41" s="344"/>
      <c r="AK41" s="344"/>
      <c r="AL41" s="344"/>
      <c r="AM41" s="344"/>
      <c r="AN41" s="344"/>
      <c r="AO41" s="344"/>
      <c r="AP41" s="344"/>
      <c r="AQ41" s="345"/>
      <c r="AR41" s="345"/>
      <c r="AS41" s="345"/>
      <c r="AT41" s="345"/>
      <c r="AU41" s="345"/>
      <c r="AV41" s="345"/>
      <c r="AW41" s="345"/>
      <c r="AX41" s="346"/>
      <c r="AY41" s="346"/>
      <c r="AZ41" s="346"/>
      <c r="BA41" s="346"/>
      <c r="BB41" s="346"/>
      <c r="BC41" s="346"/>
      <c r="BD41" s="346"/>
      <c r="BE41" s="347"/>
      <c r="BF41" s="347"/>
      <c r="BG41" s="347"/>
      <c r="BH41" s="347"/>
      <c r="BI41" s="347"/>
      <c r="BJ41" s="347"/>
      <c r="BK41" s="347"/>
      <c r="BL41" s="348"/>
      <c r="BM41" s="348"/>
      <c r="BN41" s="348"/>
      <c r="BO41" s="348"/>
      <c r="BP41" s="348"/>
      <c r="BQ41" s="348"/>
      <c r="BR41" s="348"/>
    </row>
    <row r="42" spans="1:70" ht="27.75" thickBot="1">
      <c r="A42" s="1052"/>
      <c r="B42" s="1052"/>
      <c r="C42" s="1021"/>
      <c r="D42" s="201" t="s">
        <v>1673</v>
      </c>
      <c r="E42" s="94" t="s">
        <v>1002</v>
      </c>
      <c r="F42" s="191" t="s">
        <v>285</v>
      </c>
      <c r="G42" s="192" t="s">
        <v>1439</v>
      </c>
      <c r="H42" s="193" t="s">
        <v>1003</v>
      </c>
      <c r="I42" s="94" t="s">
        <v>1004</v>
      </c>
      <c r="J42" s="258">
        <v>1</v>
      </c>
      <c r="K42" s="94" t="s">
        <v>920</v>
      </c>
      <c r="L42" s="194">
        <v>41671</v>
      </c>
      <c r="M42" s="194">
        <v>42004</v>
      </c>
      <c r="N42" s="192"/>
      <c r="O42" s="195"/>
      <c r="P42" s="195"/>
      <c r="Q42" s="195"/>
      <c r="R42" s="195"/>
      <c r="S42" s="195"/>
      <c r="T42" s="195"/>
      <c r="U42" s="195"/>
      <c r="V42" s="195"/>
      <c r="W42" s="195"/>
      <c r="X42" s="195"/>
      <c r="Y42" s="195"/>
      <c r="Z42" s="192">
        <f t="shared" si="1"/>
        <v>0</v>
      </c>
      <c r="AA42" s="191">
        <v>0</v>
      </c>
      <c r="AB42" s="192"/>
      <c r="AC42" s="343">
        <v>35</v>
      </c>
      <c r="AD42" s="343">
        <v>35</v>
      </c>
      <c r="AE42" s="356">
        <f>+AD42/AC42</f>
        <v>1</v>
      </c>
      <c r="AF42" s="343" t="s">
        <v>1014</v>
      </c>
      <c r="AG42" s="343" t="s">
        <v>1014</v>
      </c>
      <c r="AH42" s="328" t="s">
        <v>1674</v>
      </c>
      <c r="AI42" s="328"/>
      <c r="AJ42" s="344">
        <v>49</v>
      </c>
      <c r="AK42" s="344">
        <v>49</v>
      </c>
      <c r="AL42" s="490">
        <v>1</v>
      </c>
      <c r="AM42" s="344" t="s">
        <v>1014</v>
      </c>
      <c r="AN42" s="344" t="s">
        <v>1014</v>
      </c>
      <c r="AO42" s="329" t="s">
        <v>2021</v>
      </c>
      <c r="AP42" s="344"/>
      <c r="AQ42" s="345"/>
      <c r="AR42" s="345"/>
      <c r="AS42" s="345"/>
      <c r="AT42" s="345"/>
      <c r="AU42" s="345"/>
      <c r="AV42" s="345"/>
      <c r="AW42" s="345"/>
      <c r="AX42" s="346"/>
      <c r="AY42" s="346"/>
      <c r="AZ42" s="346"/>
      <c r="BA42" s="346"/>
      <c r="BB42" s="346"/>
      <c r="BC42" s="346"/>
      <c r="BD42" s="346"/>
      <c r="BE42" s="347"/>
      <c r="BF42" s="347"/>
      <c r="BG42" s="347"/>
      <c r="BH42" s="347"/>
      <c r="BI42" s="347"/>
      <c r="BJ42" s="347"/>
      <c r="BK42" s="347"/>
      <c r="BL42" s="348"/>
      <c r="BM42" s="348"/>
      <c r="BN42" s="348"/>
      <c r="BO42" s="348"/>
      <c r="BP42" s="348"/>
      <c r="BQ42" s="348"/>
      <c r="BR42" s="348"/>
    </row>
    <row r="43" spans="1:70" s="38" customFormat="1" ht="9.75" thickBot="1">
      <c r="A43" s="1003" t="s">
        <v>478</v>
      </c>
      <c r="B43" s="1003"/>
      <c r="C43" s="1003"/>
      <c r="D43" s="1003"/>
      <c r="E43" s="1003"/>
      <c r="F43" s="1003"/>
      <c r="G43" s="1003"/>
      <c r="H43" s="1003"/>
      <c r="I43" s="1003"/>
      <c r="J43" s="259"/>
      <c r="K43" s="161"/>
      <c r="L43" s="141"/>
      <c r="M43" s="141"/>
      <c r="N43" s="149"/>
      <c r="O43" s="149"/>
      <c r="P43" s="149"/>
      <c r="Q43" s="149"/>
      <c r="R43" s="149"/>
      <c r="S43" s="149"/>
      <c r="T43" s="149"/>
      <c r="U43" s="149"/>
      <c r="V43" s="149"/>
      <c r="W43" s="149"/>
      <c r="X43" s="149"/>
      <c r="Y43" s="149"/>
      <c r="Z43" s="149"/>
      <c r="AA43" s="162"/>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row>
    <row r="44" spans="1:70" ht="12" customHeight="1" thickBot="1">
      <c r="A44" s="1053">
        <v>2</v>
      </c>
      <c r="B44" s="1014" t="s">
        <v>403</v>
      </c>
      <c r="C44" s="1019" t="s">
        <v>1303</v>
      </c>
      <c r="D44" s="1019" t="s">
        <v>1010</v>
      </c>
      <c r="E44" s="1019" t="s">
        <v>1010</v>
      </c>
      <c r="F44" s="357" t="s">
        <v>1011</v>
      </c>
      <c r="G44" s="192">
        <v>1</v>
      </c>
      <c r="H44" s="191" t="s">
        <v>1012</v>
      </c>
      <c r="I44" s="251" t="s">
        <v>1013</v>
      </c>
      <c r="J44" s="258" t="s">
        <v>1014</v>
      </c>
      <c r="K44" s="192" t="s">
        <v>1015</v>
      </c>
      <c r="L44" s="194">
        <v>41640</v>
      </c>
      <c r="M44" s="194">
        <v>42004</v>
      </c>
      <c r="N44" s="195"/>
      <c r="O44" s="195">
        <v>1</v>
      </c>
      <c r="P44" s="195"/>
      <c r="Q44" s="195"/>
      <c r="R44" s="195"/>
      <c r="S44" s="195"/>
      <c r="T44" s="195"/>
      <c r="U44" s="195"/>
      <c r="V44" s="195"/>
      <c r="W44" s="195"/>
      <c r="X44" s="195"/>
      <c r="Y44" s="195"/>
      <c r="Z44" s="195">
        <f>SUM(N44:Y44)</f>
        <v>1</v>
      </c>
      <c r="AA44" s="191">
        <v>40000000</v>
      </c>
      <c r="AB44" s="192"/>
      <c r="AC44" s="343">
        <f>SUM(N44:O44)</f>
        <v>1</v>
      </c>
      <c r="AD44" s="343">
        <v>1</v>
      </c>
      <c r="AE44" s="356">
        <f>+AD44/AC44</f>
        <v>1</v>
      </c>
      <c r="AF44" s="328" t="s">
        <v>1675</v>
      </c>
      <c r="AG44" s="328" t="s">
        <v>1675</v>
      </c>
      <c r="AH44" s="328" t="s">
        <v>1440</v>
      </c>
      <c r="AI44" s="343"/>
      <c r="AJ44" s="344"/>
      <c r="AK44" s="344"/>
      <c r="AL44" s="344"/>
      <c r="AM44" s="344"/>
      <c r="AN44" s="344"/>
      <c r="AO44" s="329"/>
      <c r="AP44" s="344"/>
      <c r="AQ44" s="345"/>
      <c r="AR44" s="345"/>
      <c r="AS44" s="345"/>
      <c r="AT44" s="345"/>
      <c r="AU44" s="345"/>
      <c r="AV44" s="345"/>
      <c r="AW44" s="345"/>
      <c r="AX44" s="346"/>
      <c r="AY44" s="346"/>
      <c r="AZ44" s="346"/>
      <c r="BA44" s="346"/>
      <c r="BB44" s="346"/>
      <c r="BC44" s="346"/>
      <c r="BD44" s="346"/>
      <c r="BE44" s="347"/>
      <c r="BF44" s="347"/>
      <c r="BG44" s="347"/>
      <c r="BH44" s="347"/>
      <c r="BI44" s="347"/>
      <c r="BJ44" s="347"/>
      <c r="BK44" s="347"/>
      <c r="BL44" s="348"/>
      <c r="BM44" s="348"/>
      <c r="BN44" s="348"/>
      <c r="BO44" s="348"/>
      <c r="BP44" s="348"/>
      <c r="BQ44" s="348"/>
      <c r="BR44" s="348"/>
    </row>
    <row r="45" spans="1:70" ht="15" customHeight="1" thickBot="1">
      <c r="A45" s="1054"/>
      <c r="B45" s="1014"/>
      <c r="C45" s="1055"/>
      <c r="D45" s="1054"/>
      <c r="E45" s="1054"/>
      <c r="F45" s="192" t="s">
        <v>1016</v>
      </c>
      <c r="G45" s="192">
        <v>1</v>
      </c>
      <c r="H45" s="191" t="s">
        <v>1017</v>
      </c>
      <c r="I45" s="251" t="s">
        <v>1018</v>
      </c>
      <c r="J45" s="258" t="s">
        <v>1014</v>
      </c>
      <c r="K45" s="192" t="s">
        <v>1015</v>
      </c>
      <c r="L45" s="194">
        <v>41640</v>
      </c>
      <c r="M45" s="194">
        <v>42004</v>
      </c>
      <c r="N45" s="192"/>
      <c r="O45" s="195"/>
      <c r="P45" s="192"/>
      <c r="Q45" s="192"/>
      <c r="R45" s="192"/>
      <c r="S45" s="192"/>
      <c r="T45" s="192"/>
      <c r="U45" s="192"/>
      <c r="V45" s="192"/>
      <c r="W45" s="192"/>
      <c r="X45" s="192"/>
      <c r="Y45" s="192"/>
      <c r="Z45" s="195">
        <f>SUM(N45:Y45)</f>
        <v>0</v>
      </c>
      <c r="AA45" s="191">
        <v>20000000</v>
      </c>
      <c r="AB45" s="192"/>
      <c r="AC45" s="343">
        <f>SUM(N45:O45)</f>
        <v>0</v>
      </c>
      <c r="AD45" s="343"/>
      <c r="AE45" s="343"/>
      <c r="AF45" s="328" t="s">
        <v>1438</v>
      </c>
      <c r="AG45" s="328"/>
      <c r="AH45" s="328"/>
      <c r="AI45" s="343"/>
      <c r="AJ45" s="344"/>
      <c r="AK45" s="344"/>
      <c r="AL45" s="344"/>
      <c r="AM45" s="344"/>
      <c r="AN45" s="344"/>
      <c r="AO45" s="329"/>
      <c r="AP45" s="344"/>
      <c r="AQ45" s="345"/>
      <c r="AR45" s="345"/>
      <c r="AS45" s="345"/>
      <c r="AT45" s="345"/>
      <c r="AU45" s="345"/>
      <c r="AV45" s="345"/>
      <c r="AW45" s="345"/>
      <c r="AX45" s="346"/>
      <c r="AY45" s="346"/>
      <c r="AZ45" s="346"/>
      <c r="BA45" s="346"/>
      <c r="BB45" s="346"/>
      <c r="BC45" s="346"/>
      <c r="BD45" s="346"/>
      <c r="BE45" s="347"/>
      <c r="BF45" s="347"/>
      <c r="BG45" s="347"/>
      <c r="BH45" s="347"/>
      <c r="BI45" s="347"/>
      <c r="BJ45" s="347"/>
      <c r="BK45" s="347"/>
      <c r="BL45" s="348"/>
      <c r="BM45" s="348"/>
      <c r="BN45" s="348"/>
      <c r="BO45" s="348"/>
      <c r="BP45" s="348"/>
      <c r="BQ45" s="348"/>
      <c r="BR45" s="348"/>
    </row>
    <row r="46" spans="1:70" ht="29.25" customHeight="1" thickBot="1">
      <c r="A46" s="1054"/>
      <c r="B46" s="1014"/>
      <c r="C46" s="1055"/>
      <c r="D46" s="1054"/>
      <c r="E46" s="1054"/>
      <c r="F46" s="192" t="s">
        <v>1019</v>
      </c>
      <c r="G46" s="192">
        <v>1</v>
      </c>
      <c r="H46" s="191" t="s">
        <v>1012</v>
      </c>
      <c r="I46" s="251" t="s">
        <v>1020</v>
      </c>
      <c r="J46" s="258" t="s">
        <v>1014</v>
      </c>
      <c r="K46" s="192" t="s">
        <v>1015</v>
      </c>
      <c r="L46" s="194">
        <v>41640</v>
      </c>
      <c r="M46" s="194">
        <v>42004</v>
      </c>
      <c r="N46" s="192"/>
      <c r="O46" s="192"/>
      <c r="P46" s="195"/>
      <c r="Q46" s="195"/>
      <c r="R46" s="195"/>
      <c r="S46" s="195"/>
      <c r="T46" s="195"/>
      <c r="U46" s="195"/>
      <c r="V46" s="195"/>
      <c r="W46" s="195"/>
      <c r="X46" s="195"/>
      <c r="Y46" s="195"/>
      <c r="Z46" s="195">
        <f>SUM(N46:Y46)</f>
        <v>0</v>
      </c>
      <c r="AA46" s="191">
        <v>150000000</v>
      </c>
      <c r="AB46" s="192"/>
      <c r="AC46" s="343">
        <f>SUM(N46:O46)</f>
        <v>0</v>
      </c>
      <c r="AD46" s="343"/>
      <c r="AE46" s="343"/>
      <c r="AF46" s="343" t="s">
        <v>1438</v>
      </c>
      <c r="AG46" s="343"/>
      <c r="AH46" s="328"/>
      <c r="AI46" s="343"/>
      <c r="AJ46" s="344"/>
      <c r="AK46" s="344"/>
      <c r="AL46" s="344"/>
      <c r="AM46" s="344"/>
      <c r="AN46" s="344"/>
      <c r="AO46" s="329" t="s">
        <v>2022</v>
      </c>
      <c r="AP46" s="329" t="s">
        <v>2023</v>
      </c>
      <c r="AQ46" s="345"/>
      <c r="AR46" s="345"/>
      <c r="AS46" s="345"/>
      <c r="AT46" s="345"/>
      <c r="AU46" s="345"/>
      <c r="AV46" s="345"/>
      <c r="AW46" s="345"/>
      <c r="AX46" s="346"/>
      <c r="AY46" s="346"/>
      <c r="AZ46" s="346"/>
      <c r="BA46" s="346"/>
      <c r="BB46" s="346"/>
      <c r="BC46" s="346"/>
      <c r="BD46" s="346"/>
      <c r="BE46" s="347"/>
      <c r="BF46" s="347"/>
      <c r="BG46" s="347"/>
      <c r="BH46" s="347"/>
      <c r="BI46" s="347"/>
      <c r="BJ46" s="347"/>
      <c r="BK46" s="347"/>
      <c r="BL46" s="348"/>
      <c r="BM46" s="348"/>
      <c r="BN46" s="348"/>
      <c r="BO46" s="348"/>
      <c r="BP46" s="348"/>
      <c r="BQ46" s="348"/>
      <c r="BR46" s="348"/>
    </row>
    <row r="47" spans="1:70" s="38" customFormat="1" ht="9.75" customHeight="1" thickBot="1">
      <c r="A47" s="1027" t="s">
        <v>478</v>
      </c>
      <c r="B47" s="1028"/>
      <c r="C47" s="1028"/>
      <c r="D47" s="1028"/>
      <c r="E47" s="1028"/>
      <c r="F47" s="1028"/>
      <c r="G47" s="1029"/>
      <c r="H47" s="1003"/>
      <c r="I47" s="1003"/>
      <c r="J47" s="259"/>
      <c r="K47" s="161"/>
      <c r="L47" s="252"/>
      <c r="M47" s="252"/>
      <c r="N47" s="149"/>
      <c r="O47" s="149"/>
      <c r="P47" s="149"/>
      <c r="Q47" s="149"/>
      <c r="R47" s="149"/>
      <c r="S47" s="149"/>
      <c r="T47" s="149"/>
      <c r="U47" s="149"/>
      <c r="V47" s="149"/>
      <c r="W47" s="149"/>
      <c r="X47" s="149"/>
      <c r="Y47" s="149"/>
      <c r="Z47" s="149"/>
      <c r="AA47" s="162"/>
      <c r="AB47" s="252"/>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row>
    <row r="48" spans="1:70" s="38" customFormat="1" ht="9.75" customHeight="1" thickBot="1">
      <c r="A48" s="1044" t="s">
        <v>1327</v>
      </c>
      <c r="B48" s="1045"/>
      <c r="C48" s="1045"/>
      <c r="D48" s="1045"/>
      <c r="E48" s="1045"/>
      <c r="F48" s="1045"/>
      <c r="G48" s="1045"/>
      <c r="H48" s="1046"/>
      <c r="I48" s="142"/>
      <c r="J48" s="260"/>
      <c r="K48" s="142"/>
      <c r="L48" s="142"/>
      <c r="M48" s="142"/>
      <c r="N48" s="142"/>
      <c r="O48" s="142"/>
      <c r="P48" s="142"/>
      <c r="Q48" s="142"/>
      <c r="R48" s="142"/>
      <c r="S48" s="142"/>
      <c r="T48" s="142"/>
      <c r="U48" s="142"/>
      <c r="V48" s="142"/>
      <c r="W48" s="142"/>
      <c r="X48" s="142"/>
      <c r="Y48" s="142"/>
      <c r="Z48" s="142"/>
      <c r="AA48" s="143">
        <f>AA36+AA43</f>
        <v>0</v>
      </c>
      <c r="AB48" s="142"/>
      <c r="AC48" s="340"/>
      <c r="AD48" s="340"/>
      <c r="AE48" s="340"/>
      <c r="AF48" s="340"/>
      <c r="AG48" s="340"/>
      <c r="AH48" s="340"/>
      <c r="AI48" s="340"/>
      <c r="AJ48" s="485"/>
      <c r="AK48" s="485"/>
      <c r="AL48" s="485"/>
      <c r="AM48" s="485"/>
      <c r="AN48" s="485"/>
      <c r="AO48" s="485"/>
      <c r="AP48" s="485"/>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row>
    <row r="49" spans="1:70" s="71" customFormat="1" ht="9.75" thickBot="1">
      <c r="A49" s="32"/>
      <c r="B49" s="32"/>
      <c r="C49" s="32"/>
      <c r="D49" s="32"/>
      <c r="E49" s="32"/>
      <c r="F49" s="32"/>
      <c r="G49" s="32"/>
      <c r="H49" s="32"/>
      <c r="I49" s="32"/>
      <c r="J49" s="261"/>
      <c r="K49" s="32"/>
      <c r="L49" s="32"/>
      <c r="M49" s="32"/>
      <c r="N49" s="32"/>
      <c r="O49" s="32"/>
      <c r="P49" s="32"/>
      <c r="Q49" s="32"/>
      <c r="R49" s="32"/>
      <c r="S49" s="32"/>
      <c r="T49" s="32"/>
      <c r="U49" s="32"/>
      <c r="V49" s="32"/>
      <c r="W49" s="32"/>
      <c r="X49" s="32"/>
      <c r="Y49" s="32"/>
      <c r="Z49" s="32"/>
      <c r="AA49" s="77"/>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row>
    <row r="50" spans="1:70" s="269" customFormat="1" ht="21" customHeight="1" thickBot="1">
      <c r="A50" s="1004" t="s">
        <v>265</v>
      </c>
      <c r="B50" s="1004"/>
      <c r="C50" s="1004"/>
      <c r="D50" s="1004"/>
      <c r="E50" s="983" t="s">
        <v>307</v>
      </c>
      <c r="F50" s="984"/>
      <c r="G50" s="984"/>
      <c r="H50" s="984"/>
      <c r="I50" s="984"/>
      <c r="J50" s="984"/>
      <c r="K50" s="984"/>
      <c r="L50" s="984"/>
      <c r="M50" s="984"/>
      <c r="N50" s="984"/>
      <c r="O50" s="984"/>
      <c r="P50" s="984"/>
      <c r="Q50" s="984"/>
      <c r="R50" s="984"/>
      <c r="S50" s="984"/>
      <c r="T50" s="984"/>
      <c r="U50" s="984"/>
      <c r="V50" s="984"/>
      <c r="W50" s="984"/>
      <c r="X50" s="984"/>
      <c r="Y50" s="984"/>
      <c r="Z50" s="984"/>
      <c r="AA50" s="984"/>
      <c r="AB50" s="985"/>
      <c r="AC50" s="1056" t="s">
        <v>307</v>
      </c>
      <c r="AD50" s="1056"/>
      <c r="AE50" s="1056"/>
      <c r="AF50" s="1056"/>
      <c r="AG50" s="1056"/>
      <c r="AH50" s="1056"/>
      <c r="AI50" s="1056"/>
      <c r="AJ50" s="1056" t="s">
        <v>307</v>
      </c>
      <c r="AK50" s="1056"/>
      <c r="AL50" s="1056"/>
      <c r="AM50" s="1056"/>
      <c r="AN50" s="1056"/>
      <c r="AO50" s="1056"/>
      <c r="AP50" s="1056"/>
      <c r="AQ50" s="1056" t="s">
        <v>307</v>
      </c>
      <c r="AR50" s="1056"/>
      <c r="AS50" s="1056"/>
      <c r="AT50" s="1056"/>
      <c r="AU50" s="1056"/>
      <c r="AV50" s="1056"/>
      <c r="AW50" s="1056"/>
      <c r="AX50" s="1056" t="s">
        <v>307</v>
      </c>
      <c r="AY50" s="1056"/>
      <c r="AZ50" s="1056"/>
      <c r="BA50" s="1056"/>
      <c r="BB50" s="1056"/>
      <c r="BC50" s="1056"/>
      <c r="BD50" s="1056"/>
      <c r="BE50" s="1056" t="s">
        <v>307</v>
      </c>
      <c r="BF50" s="1056"/>
      <c r="BG50" s="1056"/>
      <c r="BH50" s="1056"/>
      <c r="BI50" s="1056"/>
      <c r="BJ50" s="1056"/>
      <c r="BK50" s="1056"/>
      <c r="BL50" s="1056" t="s">
        <v>307</v>
      </c>
      <c r="BM50" s="1056"/>
      <c r="BN50" s="1056"/>
      <c r="BO50" s="1056"/>
      <c r="BP50" s="1056"/>
      <c r="BQ50" s="1056"/>
      <c r="BR50" s="1056"/>
    </row>
    <row r="51" spans="1:70" s="71" customFormat="1" ht="9.75" thickBot="1">
      <c r="A51" s="32"/>
      <c r="B51" s="32"/>
      <c r="C51" s="32"/>
      <c r="D51" s="32"/>
      <c r="E51" s="32"/>
      <c r="F51" s="32"/>
      <c r="G51" s="32"/>
      <c r="H51" s="32"/>
      <c r="I51" s="32"/>
      <c r="J51" s="261"/>
      <c r="K51" s="32"/>
      <c r="L51" s="32"/>
      <c r="M51" s="32"/>
      <c r="N51" s="32"/>
      <c r="O51" s="32"/>
      <c r="P51" s="32"/>
      <c r="Q51" s="32"/>
      <c r="R51" s="32"/>
      <c r="S51" s="32"/>
      <c r="T51" s="32"/>
      <c r="U51" s="32"/>
      <c r="V51" s="32"/>
      <c r="W51" s="32"/>
      <c r="X51" s="32"/>
      <c r="Y51" s="32"/>
      <c r="Z51" s="32"/>
      <c r="AA51" s="77"/>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row>
    <row r="52" spans="1:70" s="38" customFormat="1" ht="36.75" thickBot="1">
      <c r="A52" s="86" t="s">
        <v>2</v>
      </c>
      <c r="B52" s="86" t="s">
        <v>410</v>
      </c>
      <c r="C52" s="86" t="s">
        <v>182</v>
      </c>
      <c r="D52" s="1067" t="s">
        <v>183</v>
      </c>
      <c r="E52" s="1068"/>
      <c r="F52" s="86" t="s">
        <v>8</v>
      </c>
      <c r="G52" s="135" t="s">
        <v>9</v>
      </c>
      <c r="H52" s="86" t="s">
        <v>10</v>
      </c>
      <c r="I52" s="86" t="s">
        <v>11</v>
      </c>
      <c r="J52" s="136" t="s">
        <v>12</v>
      </c>
      <c r="K52" s="86" t="s">
        <v>185</v>
      </c>
      <c r="L52" s="86" t="s">
        <v>217</v>
      </c>
      <c r="M52" s="86" t="s">
        <v>13</v>
      </c>
      <c r="N52" s="86" t="s">
        <v>169</v>
      </c>
      <c r="O52" s="86" t="s">
        <v>170</v>
      </c>
      <c r="P52" s="86" t="s">
        <v>171</v>
      </c>
      <c r="Q52" s="86" t="s">
        <v>172</v>
      </c>
      <c r="R52" s="86" t="s">
        <v>173</v>
      </c>
      <c r="S52" s="86" t="s">
        <v>174</v>
      </c>
      <c r="T52" s="86" t="s">
        <v>180</v>
      </c>
      <c r="U52" s="86" t="s">
        <v>175</v>
      </c>
      <c r="V52" s="86" t="s">
        <v>176</v>
      </c>
      <c r="W52" s="86" t="s">
        <v>177</v>
      </c>
      <c r="X52" s="86" t="s">
        <v>178</v>
      </c>
      <c r="Y52" s="86" t="s">
        <v>179</v>
      </c>
      <c r="Z52" s="86" t="s">
        <v>218</v>
      </c>
      <c r="AA52" s="86" t="s">
        <v>14</v>
      </c>
      <c r="AB52" s="86" t="s">
        <v>15</v>
      </c>
      <c r="AC52" s="88" t="s">
        <v>1309</v>
      </c>
      <c r="AD52" s="88" t="s">
        <v>1310</v>
      </c>
      <c r="AE52" s="88" t="s">
        <v>481</v>
      </c>
      <c r="AF52" s="88" t="s">
        <v>1405</v>
      </c>
      <c r="AG52" s="88" t="s">
        <v>1406</v>
      </c>
      <c r="AH52" s="88" t="s">
        <v>482</v>
      </c>
      <c r="AI52" s="88" t="s">
        <v>483</v>
      </c>
      <c r="AJ52" s="424" t="s">
        <v>1312</v>
      </c>
      <c r="AK52" s="424" t="s">
        <v>1313</v>
      </c>
      <c r="AL52" s="424" t="s">
        <v>481</v>
      </c>
      <c r="AM52" s="424" t="s">
        <v>1405</v>
      </c>
      <c r="AN52" s="424" t="s">
        <v>1406</v>
      </c>
      <c r="AO52" s="424" t="s">
        <v>482</v>
      </c>
      <c r="AP52" s="424" t="s">
        <v>483</v>
      </c>
      <c r="AQ52" s="90" t="s">
        <v>1314</v>
      </c>
      <c r="AR52" s="90" t="s">
        <v>1315</v>
      </c>
      <c r="AS52" s="90" t="s">
        <v>481</v>
      </c>
      <c r="AT52" s="90" t="s">
        <v>1405</v>
      </c>
      <c r="AU52" s="90" t="s">
        <v>1406</v>
      </c>
      <c r="AV52" s="90" t="s">
        <v>482</v>
      </c>
      <c r="AW52" s="90" t="s">
        <v>483</v>
      </c>
      <c r="AX52" s="91" t="s">
        <v>1316</v>
      </c>
      <c r="AY52" s="91" t="s">
        <v>1317</v>
      </c>
      <c r="AZ52" s="91" t="s">
        <v>481</v>
      </c>
      <c r="BA52" s="91" t="s">
        <v>1405</v>
      </c>
      <c r="BB52" s="91" t="s">
        <v>1406</v>
      </c>
      <c r="BC52" s="91" t="s">
        <v>482</v>
      </c>
      <c r="BD52" s="91" t="s">
        <v>483</v>
      </c>
      <c r="BE52" s="92" t="s">
        <v>1319</v>
      </c>
      <c r="BF52" s="92" t="s">
        <v>1318</v>
      </c>
      <c r="BG52" s="92" t="s">
        <v>481</v>
      </c>
      <c r="BH52" s="92" t="s">
        <v>1405</v>
      </c>
      <c r="BI52" s="92" t="s">
        <v>1406</v>
      </c>
      <c r="BJ52" s="92" t="s">
        <v>482</v>
      </c>
      <c r="BK52" s="92" t="s">
        <v>483</v>
      </c>
      <c r="BL52" s="93" t="s">
        <v>1307</v>
      </c>
      <c r="BM52" s="93" t="s">
        <v>1308</v>
      </c>
      <c r="BN52" s="93" t="s">
        <v>481</v>
      </c>
      <c r="BO52" s="93" t="s">
        <v>1405</v>
      </c>
      <c r="BP52" s="93" t="s">
        <v>1406</v>
      </c>
      <c r="BQ52" s="93" t="s">
        <v>482</v>
      </c>
      <c r="BR52" s="93" t="s">
        <v>483</v>
      </c>
    </row>
    <row r="53" spans="1:70" s="45" customFormat="1" ht="18.75" thickBot="1">
      <c r="A53" s="1014">
        <v>3</v>
      </c>
      <c r="B53" s="1014" t="s">
        <v>403</v>
      </c>
      <c r="C53" s="1066" t="s">
        <v>1294</v>
      </c>
      <c r="D53" s="1069" t="s">
        <v>1295</v>
      </c>
      <c r="E53" s="1070"/>
      <c r="F53" s="251" t="s">
        <v>127</v>
      </c>
      <c r="G53" s="251">
        <v>4</v>
      </c>
      <c r="H53" s="251" t="s">
        <v>405</v>
      </c>
      <c r="I53" s="251" t="s">
        <v>1013</v>
      </c>
      <c r="J53" s="254"/>
      <c r="K53" s="251" t="s">
        <v>406</v>
      </c>
      <c r="L53" s="114">
        <v>41640</v>
      </c>
      <c r="M53" s="114">
        <v>42004</v>
      </c>
      <c r="N53" s="115"/>
      <c r="O53" s="115"/>
      <c r="P53" s="115">
        <v>1</v>
      </c>
      <c r="Q53" s="115"/>
      <c r="R53" s="115"/>
      <c r="S53" s="115">
        <v>1</v>
      </c>
      <c r="T53" s="115"/>
      <c r="U53" s="115"/>
      <c r="V53" s="115">
        <v>1</v>
      </c>
      <c r="W53" s="115"/>
      <c r="X53" s="115"/>
      <c r="Y53" s="115">
        <v>1</v>
      </c>
      <c r="Z53" s="116">
        <f>SUM(N53:Y53)</f>
        <v>4</v>
      </c>
      <c r="AA53" s="117">
        <v>0</v>
      </c>
      <c r="AB53" s="254"/>
      <c r="AC53" s="349"/>
      <c r="AD53" s="349"/>
      <c r="AE53" s="349"/>
      <c r="AF53" s="349"/>
      <c r="AG53" s="349"/>
      <c r="AH53" s="349"/>
      <c r="AI53" s="349"/>
      <c r="AJ53" s="350"/>
      <c r="AK53" s="350">
        <v>0</v>
      </c>
      <c r="AL53" s="350"/>
      <c r="AM53" s="350" t="s">
        <v>1014</v>
      </c>
      <c r="AN53" s="350" t="s">
        <v>1014</v>
      </c>
      <c r="AO53" s="350"/>
      <c r="AP53" s="350" t="s">
        <v>2024</v>
      </c>
      <c r="AQ53" s="351"/>
      <c r="AR53" s="351"/>
      <c r="AS53" s="351"/>
      <c r="AT53" s="351"/>
      <c r="AU53" s="351"/>
      <c r="AV53" s="351"/>
      <c r="AW53" s="351"/>
      <c r="AX53" s="352"/>
      <c r="AY53" s="352"/>
      <c r="AZ53" s="352"/>
      <c r="BA53" s="352"/>
      <c r="BB53" s="352"/>
      <c r="BC53" s="352"/>
      <c r="BD53" s="352"/>
      <c r="BE53" s="353"/>
      <c r="BF53" s="353"/>
      <c r="BG53" s="353"/>
      <c r="BH53" s="353"/>
      <c r="BI53" s="353"/>
      <c r="BJ53" s="353"/>
      <c r="BK53" s="353"/>
      <c r="BL53" s="354"/>
      <c r="BM53" s="354"/>
      <c r="BN53" s="354"/>
      <c r="BO53" s="354"/>
      <c r="BP53" s="354"/>
      <c r="BQ53" s="354"/>
      <c r="BR53" s="354"/>
    </row>
    <row r="54" spans="1:70" s="45" customFormat="1" ht="18.75" thickBot="1">
      <c r="A54" s="1014"/>
      <c r="B54" s="1014"/>
      <c r="C54" s="1066"/>
      <c r="D54" s="1069" t="s">
        <v>1296</v>
      </c>
      <c r="E54" s="1070"/>
      <c r="F54" s="251" t="s">
        <v>1277</v>
      </c>
      <c r="G54" s="251">
        <v>4</v>
      </c>
      <c r="H54" s="251" t="s">
        <v>1297</v>
      </c>
      <c r="I54" s="251" t="s">
        <v>1013</v>
      </c>
      <c r="J54" s="254"/>
      <c r="K54" s="251" t="s">
        <v>312</v>
      </c>
      <c r="L54" s="114">
        <v>41640</v>
      </c>
      <c r="M54" s="114">
        <v>42004</v>
      </c>
      <c r="N54" s="115"/>
      <c r="O54" s="115"/>
      <c r="P54" s="115">
        <v>1</v>
      </c>
      <c r="Q54" s="115"/>
      <c r="R54" s="115"/>
      <c r="S54" s="115">
        <v>1</v>
      </c>
      <c r="T54" s="115"/>
      <c r="U54" s="115"/>
      <c r="V54" s="115">
        <v>1</v>
      </c>
      <c r="W54" s="115"/>
      <c r="X54" s="115"/>
      <c r="Y54" s="115">
        <v>1</v>
      </c>
      <c r="Z54" s="116">
        <f>SUM(N54:Y54)</f>
        <v>4</v>
      </c>
      <c r="AA54" s="117">
        <v>0</v>
      </c>
      <c r="AB54" s="254"/>
      <c r="AC54" s="349"/>
      <c r="AD54" s="349"/>
      <c r="AE54" s="349"/>
      <c r="AF54" s="349"/>
      <c r="AG54" s="349"/>
      <c r="AH54" s="349"/>
      <c r="AI54" s="349"/>
      <c r="AJ54" s="350"/>
      <c r="AK54" s="350">
        <v>0</v>
      </c>
      <c r="AL54" s="350"/>
      <c r="AM54" s="350" t="s">
        <v>1014</v>
      </c>
      <c r="AN54" s="350" t="s">
        <v>1014</v>
      </c>
      <c r="AO54" s="350"/>
      <c r="AP54" s="350" t="s">
        <v>2024</v>
      </c>
      <c r="AQ54" s="351"/>
      <c r="AR54" s="351"/>
      <c r="AS54" s="351"/>
      <c r="AT54" s="351"/>
      <c r="AU54" s="351"/>
      <c r="AV54" s="351"/>
      <c r="AW54" s="351"/>
      <c r="AX54" s="352"/>
      <c r="AY54" s="352"/>
      <c r="AZ54" s="352"/>
      <c r="BA54" s="352"/>
      <c r="BB54" s="352"/>
      <c r="BC54" s="352"/>
      <c r="BD54" s="352"/>
      <c r="BE54" s="353"/>
      <c r="BF54" s="353"/>
      <c r="BG54" s="353"/>
      <c r="BH54" s="353"/>
      <c r="BI54" s="353"/>
      <c r="BJ54" s="353"/>
      <c r="BK54" s="353"/>
      <c r="BL54" s="354"/>
      <c r="BM54" s="354"/>
      <c r="BN54" s="354"/>
      <c r="BO54" s="354"/>
      <c r="BP54" s="354"/>
      <c r="BQ54" s="354"/>
      <c r="BR54" s="354"/>
    </row>
    <row r="55" spans="1:70" s="45" customFormat="1" ht="18.75" thickBot="1">
      <c r="A55" s="1014"/>
      <c r="B55" s="1014"/>
      <c r="C55" s="186" t="s">
        <v>1298</v>
      </c>
      <c r="D55" s="1069" t="s">
        <v>1299</v>
      </c>
      <c r="E55" s="1070"/>
      <c r="F55" s="251" t="s">
        <v>1277</v>
      </c>
      <c r="G55" s="251">
        <v>4</v>
      </c>
      <c r="H55" s="251" t="s">
        <v>1297</v>
      </c>
      <c r="I55" s="251" t="s">
        <v>1013</v>
      </c>
      <c r="J55" s="254"/>
      <c r="K55" s="251" t="s">
        <v>312</v>
      </c>
      <c r="L55" s="114">
        <v>41640</v>
      </c>
      <c r="M55" s="114">
        <v>42004</v>
      </c>
      <c r="N55" s="115"/>
      <c r="O55" s="115"/>
      <c r="P55" s="115">
        <v>1</v>
      </c>
      <c r="Q55" s="115"/>
      <c r="R55" s="115"/>
      <c r="S55" s="115">
        <v>1</v>
      </c>
      <c r="T55" s="115"/>
      <c r="U55" s="115"/>
      <c r="V55" s="115">
        <v>1</v>
      </c>
      <c r="W55" s="115"/>
      <c r="X55" s="115"/>
      <c r="Y55" s="115">
        <v>1</v>
      </c>
      <c r="Z55" s="116">
        <f>SUM(N55:Y55)</f>
        <v>4</v>
      </c>
      <c r="AA55" s="117"/>
      <c r="AB55" s="254"/>
      <c r="AC55" s="349"/>
      <c r="AD55" s="349"/>
      <c r="AE55" s="349"/>
      <c r="AF55" s="349"/>
      <c r="AG55" s="349"/>
      <c r="AH55" s="349"/>
      <c r="AI55" s="349"/>
      <c r="AJ55" s="350"/>
      <c r="AK55" s="350">
        <v>0</v>
      </c>
      <c r="AL55" s="350"/>
      <c r="AM55" s="350" t="s">
        <v>1014</v>
      </c>
      <c r="AN55" s="350" t="s">
        <v>1014</v>
      </c>
      <c r="AO55" s="350"/>
      <c r="AP55" s="350" t="s">
        <v>2024</v>
      </c>
      <c r="AQ55" s="351"/>
      <c r="AR55" s="351"/>
      <c r="AS55" s="351"/>
      <c r="AT55" s="351"/>
      <c r="AU55" s="351"/>
      <c r="AV55" s="351"/>
      <c r="AW55" s="351"/>
      <c r="AX55" s="352"/>
      <c r="AY55" s="352"/>
      <c r="AZ55" s="352"/>
      <c r="BA55" s="352"/>
      <c r="BB55" s="352"/>
      <c r="BC55" s="352"/>
      <c r="BD55" s="352"/>
      <c r="BE55" s="353"/>
      <c r="BF55" s="353"/>
      <c r="BG55" s="353"/>
      <c r="BH55" s="353"/>
      <c r="BI55" s="353"/>
      <c r="BJ55" s="353"/>
      <c r="BK55" s="353"/>
      <c r="BL55" s="354"/>
      <c r="BM55" s="354"/>
      <c r="BN55" s="354"/>
      <c r="BO55" s="354"/>
      <c r="BP55" s="354"/>
      <c r="BQ55" s="354"/>
      <c r="BR55" s="354"/>
    </row>
    <row r="56" spans="1:70" s="38" customFormat="1" ht="9.75" customHeight="1" thickBot="1">
      <c r="A56" s="1027" t="s">
        <v>478</v>
      </c>
      <c r="B56" s="1028"/>
      <c r="C56" s="1028"/>
      <c r="D56" s="1028"/>
      <c r="E56" s="1028"/>
      <c r="F56" s="1028"/>
      <c r="G56" s="1029"/>
      <c r="H56" s="1003"/>
      <c r="I56" s="1003"/>
      <c r="J56" s="259"/>
      <c r="K56" s="161"/>
      <c r="L56" s="141"/>
      <c r="M56" s="141"/>
      <c r="N56" s="149"/>
      <c r="O56" s="149"/>
      <c r="P56" s="149"/>
      <c r="Q56" s="149"/>
      <c r="R56" s="149"/>
      <c r="S56" s="149"/>
      <c r="T56" s="149"/>
      <c r="U56" s="149"/>
      <c r="V56" s="149"/>
      <c r="W56" s="149"/>
      <c r="X56" s="149"/>
      <c r="Y56" s="149"/>
      <c r="Z56" s="149"/>
      <c r="AA56" s="162"/>
      <c r="AB56" s="141"/>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row>
    <row r="57" spans="1:70" s="38" customFormat="1" ht="9.75" customHeight="1" thickBot="1">
      <c r="A57" s="1044" t="s">
        <v>304</v>
      </c>
      <c r="B57" s="1045"/>
      <c r="C57" s="1045"/>
      <c r="D57" s="1045"/>
      <c r="E57" s="1045"/>
      <c r="F57" s="1045"/>
      <c r="G57" s="1045"/>
      <c r="H57" s="1046"/>
      <c r="I57" s="142"/>
      <c r="J57" s="260"/>
      <c r="K57" s="142"/>
      <c r="L57" s="142"/>
      <c r="M57" s="142"/>
      <c r="N57" s="142"/>
      <c r="O57" s="142"/>
      <c r="P57" s="142"/>
      <c r="Q57" s="142"/>
      <c r="R57" s="142"/>
      <c r="S57" s="142"/>
      <c r="T57" s="142"/>
      <c r="U57" s="142"/>
      <c r="V57" s="142"/>
      <c r="W57" s="142"/>
      <c r="X57" s="142"/>
      <c r="Y57" s="142"/>
      <c r="Z57" s="142"/>
      <c r="AA57" s="143">
        <f>AA31+AA56</f>
        <v>0</v>
      </c>
      <c r="AB57" s="142"/>
      <c r="AC57" s="340"/>
      <c r="AD57" s="340"/>
      <c r="AE57" s="340"/>
      <c r="AF57" s="340"/>
      <c r="AG57" s="340"/>
      <c r="AH57" s="340"/>
      <c r="AI57" s="340"/>
      <c r="AJ57" s="485"/>
      <c r="AK57" s="485"/>
      <c r="AL57" s="485"/>
      <c r="AM57" s="485"/>
      <c r="AN57" s="485"/>
      <c r="AO57" s="485"/>
      <c r="AP57" s="485"/>
      <c r="AQ57" s="340"/>
      <c r="AR57" s="340"/>
      <c r="AS57" s="340"/>
      <c r="AT57" s="340"/>
      <c r="AU57" s="340"/>
      <c r="AV57" s="340"/>
      <c r="AW57" s="340"/>
      <c r="AX57" s="340"/>
      <c r="AY57" s="340"/>
      <c r="AZ57" s="340"/>
      <c r="BA57" s="340"/>
      <c r="BB57" s="340"/>
      <c r="BC57" s="340"/>
      <c r="BD57" s="340"/>
      <c r="BE57" s="340"/>
      <c r="BF57" s="340"/>
      <c r="BG57" s="340"/>
      <c r="BH57" s="340"/>
      <c r="BI57" s="340"/>
      <c r="BJ57" s="340"/>
      <c r="BK57" s="340"/>
      <c r="BL57" s="340"/>
      <c r="BM57" s="340"/>
      <c r="BN57" s="340"/>
      <c r="BO57" s="340"/>
      <c r="BP57" s="340"/>
      <c r="BQ57" s="340"/>
      <c r="BR57" s="340"/>
    </row>
    <row r="58" spans="1:70" s="45" customFormat="1" ht="13.5" customHeight="1" thickBot="1">
      <c r="A58" s="1063" t="s">
        <v>1326</v>
      </c>
      <c r="B58" s="1064"/>
      <c r="C58" s="1064"/>
      <c r="D58" s="1064"/>
      <c r="E58" s="1064"/>
      <c r="F58" s="1064"/>
      <c r="G58" s="1064"/>
      <c r="H58" s="1065"/>
      <c r="I58" s="132"/>
      <c r="J58" s="262"/>
      <c r="K58" s="132"/>
      <c r="L58" s="132"/>
      <c r="M58" s="132"/>
      <c r="N58" s="132"/>
      <c r="O58" s="132"/>
      <c r="P58" s="132"/>
      <c r="Q58" s="132"/>
      <c r="R58" s="132"/>
      <c r="S58" s="132"/>
      <c r="T58" s="132"/>
      <c r="U58" s="132"/>
      <c r="V58" s="132"/>
      <c r="W58" s="132"/>
      <c r="X58" s="132"/>
      <c r="Y58" s="133"/>
      <c r="Z58" s="134"/>
      <c r="AA58" s="132"/>
      <c r="AB58" s="132"/>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5"/>
      <c r="BJ58" s="355"/>
      <c r="BK58" s="355"/>
      <c r="BL58" s="355"/>
      <c r="BM58" s="355"/>
      <c r="BN58" s="355"/>
      <c r="BO58" s="355"/>
      <c r="BP58" s="355"/>
      <c r="BQ58" s="355"/>
      <c r="BR58" s="355"/>
    </row>
  </sheetData>
  <sheetProtection/>
  <mergeCells count="68">
    <mergeCell ref="A57:H57"/>
    <mergeCell ref="D54:E54"/>
    <mergeCell ref="D55:E55"/>
    <mergeCell ref="A56:G56"/>
    <mergeCell ref="A43:G43"/>
    <mergeCell ref="H43:I43"/>
    <mergeCell ref="A48:H48"/>
    <mergeCell ref="A50:D50"/>
    <mergeCell ref="BE50:BK50"/>
    <mergeCell ref="BL50:BR50"/>
    <mergeCell ref="AC9:AI9"/>
    <mergeCell ref="H56:I56"/>
    <mergeCell ref="AQ50:AW50"/>
    <mergeCell ref="A58:H58"/>
    <mergeCell ref="C12:C31"/>
    <mergeCell ref="C32:C42"/>
    <mergeCell ref="A47:G47"/>
    <mergeCell ref="H47:I47"/>
    <mergeCell ref="BE1:BK2"/>
    <mergeCell ref="BL1:BR2"/>
    <mergeCell ref="AC3:AI5"/>
    <mergeCell ref="AJ3:AP5"/>
    <mergeCell ref="AQ3:AW5"/>
    <mergeCell ref="AX3:BD5"/>
    <mergeCell ref="BE3:BK5"/>
    <mergeCell ref="BL3:BR5"/>
    <mergeCell ref="A1:AB1"/>
    <mergeCell ref="AC1:AI2"/>
    <mergeCell ref="AJ1:AP2"/>
    <mergeCell ref="AQ1:AW2"/>
    <mergeCell ref="A2:AB2"/>
    <mergeCell ref="AX1:BD2"/>
    <mergeCell ref="A53:A55"/>
    <mergeCell ref="D22:D23"/>
    <mergeCell ref="A7:C7"/>
    <mergeCell ref="D7:AB7"/>
    <mergeCell ref="D44:D46"/>
    <mergeCell ref="E44:E46"/>
    <mergeCell ref="E50:AB50"/>
    <mergeCell ref="C53:C54"/>
    <mergeCell ref="D52:E52"/>
    <mergeCell ref="D53:E53"/>
    <mergeCell ref="AX9:BD9"/>
    <mergeCell ref="BE9:BK9"/>
    <mergeCell ref="BL9:BR9"/>
    <mergeCell ref="AC50:AI50"/>
    <mergeCell ref="AJ50:AP50"/>
    <mergeCell ref="A3:AB3"/>
    <mergeCell ref="A4:AB4"/>
    <mergeCell ref="A5:AB5"/>
    <mergeCell ref="D11:E11"/>
    <mergeCell ref="AX50:BD50"/>
    <mergeCell ref="AJ9:AP9"/>
    <mergeCell ref="AQ9:AW9"/>
    <mergeCell ref="B53:B55"/>
    <mergeCell ref="A9:C9"/>
    <mergeCell ref="D9:AB9"/>
    <mergeCell ref="B12:B42"/>
    <mergeCell ref="A12:A42"/>
    <mergeCell ref="A44:A46"/>
    <mergeCell ref="B44:B46"/>
    <mergeCell ref="C44:C46"/>
    <mergeCell ref="AC7:AI7"/>
    <mergeCell ref="AJ7:AP7"/>
    <mergeCell ref="AQ7:AW7"/>
    <mergeCell ref="AX7:BD7"/>
    <mergeCell ref="BE7:BK7"/>
    <mergeCell ref="BL7:BR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FFFF00"/>
  </sheetPr>
  <dimension ref="A1:BP40"/>
  <sheetViews>
    <sheetView zoomScalePageLayoutView="0" workbookViewId="0" topLeftCell="O1">
      <selection activeCell="AJ38" sqref="AJ38"/>
    </sheetView>
  </sheetViews>
  <sheetFormatPr defaultColWidth="11.421875" defaultRowHeight="15"/>
  <cols>
    <col min="1" max="1" width="6.00390625" style="5" customWidth="1"/>
    <col min="2" max="2" width="12.7109375" style="9" customWidth="1"/>
    <col min="3" max="3" width="24.57421875" style="9" customWidth="1"/>
    <col min="4" max="4" width="25.28125" style="9" customWidth="1"/>
    <col min="5" max="5" width="12.7109375" style="9" customWidth="1"/>
    <col min="6" max="6" width="7.00390625" style="75" customWidth="1"/>
    <col min="7" max="7" width="16.57421875" style="9" customWidth="1"/>
    <col min="8" max="8" width="12.57421875" style="76" customWidth="1"/>
    <col min="9" max="9" width="8.140625" style="41" hidden="1" customWidth="1"/>
    <col min="10" max="10" width="14.421875" style="9" bestFit="1" customWidth="1"/>
    <col min="11" max="11" width="10.7109375" style="42" customWidth="1"/>
    <col min="12" max="12" width="14.421875" style="42" customWidth="1"/>
    <col min="13" max="24" width="4.00390625" style="9" customWidth="1"/>
    <col min="25" max="25" width="6.00390625" style="9" customWidth="1"/>
    <col min="26" max="26" width="18.140625" style="9" customWidth="1"/>
    <col min="27" max="31" width="11.421875" style="9" customWidth="1"/>
    <col min="32" max="32" width="23.421875" style="9" customWidth="1"/>
    <col min="33" max="33" width="22.00390625" style="9" customWidth="1"/>
    <col min="34" max="38" width="11.421875" style="9" customWidth="1"/>
    <col min="39" max="39" width="21.7109375" style="9" customWidth="1"/>
    <col min="40" max="40" width="22.28125" style="9" customWidth="1"/>
    <col min="41" max="45" width="11.421875" style="9" customWidth="1"/>
    <col min="46" max="46" width="19.28125" style="9" customWidth="1"/>
    <col min="47" max="47" width="23.7109375" style="9" customWidth="1"/>
    <col min="48" max="52" width="11.421875" style="9" customWidth="1"/>
    <col min="53" max="53" width="21.421875" style="9" customWidth="1"/>
    <col min="54" max="54" width="23.28125" style="9" customWidth="1"/>
    <col min="55" max="59" width="11.421875" style="9" customWidth="1"/>
    <col min="60" max="60" width="22.7109375" style="9" customWidth="1"/>
    <col min="61" max="61" width="26.00390625" style="9" customWidth="1"/>
    <col min="62" max="66" width="11.421875" style="9" customWidth="1"/>
    <col min="67" max="67" width="21.00390625" style="9" customWidth="1"/>
    <col min="68" max="68" width="22.7109375" style="9" customWidth="1"/>
    <col min="69" max="215" width="11.421875" style="9" customWidth="1"/>
    <col min="216" max="216" width="6.00390625" style="9" customWidth="1"/>
    <col min="217" max="217" width="12.7109375" style="9" customWidth="1"/>
    <col min="218" max="218" width="24.57421875" style="9" customWidth="1"/>
    <col min="219" max="219" width="25.28125" style="9" customWidth="1"/>
    <col min="220" max="220" width="12.7109375" style="9" customWidth="1"/>
    <col min="221" max="221" width="7.00390625" style="9" customWidth="1"/>
    <col min="222" max="222" width="16.57421875" style="9" customWidth="1"/>
    <col min="223" max="223" width="12.57421875" style="9" customWidth="1"/>
    <col min="224" max="224" width="0" style="9" hidden="1" customWidth="1"/>
    <col min="225" max="225" width="14.421875" style="9" bestFit="1" customWidth="1"/>
    <col min="226" max="226" width="10.7109375" style="9" customWidth="1"/>
    <col min="227" max="227" width="14.421875" style="9" customWidth="1"/>
    <col min="228" max="239" width="4.00390625" style="9" customWidth="1"/>
    <col min="240" max="240" width="6.00390625" style="9" customWidth="1"/>
    <col min="241" max="241" width="18.140625" style="9" customWidth="1"/>
    <col min="242" max="16384" width="11.421875" style="9" customWidth="1"/>
  </cols>
  <sheetData>
    <row r="1" spans="1:68" ht="20.25" customHeight="1">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896" t="s">
        <v>0</v>
      </c>
      <c r="AB1" s="896"/>
      <c r="AC1" s="896"/>
      <c r="AD1" s="896"/>
      <c r="AE1" s="896"/>
      <c r="AF1" s="896"/>
      <c r="AG1" s="896"/>
      <c r="AH1" s="897" t="s">
        <v>0</v>
      </c>
      <c r="AI1" s="897"/>
      <c r="AJ1" s="897"/>
      <c r="AK1" s="897"/>
      <c r="AL1" s="897"/>
      <c r="AM1" s="897"/>
      <c r="AN1" s="897"/>
      <c r="AO1" s="898" t="s">
        <v>0</v>
      </c>
      <c r="AP1" s="898"/>
      <c r="AQ1" s="898"/>
      <c r="AR1" s="898"/>
      <c r="AS1" s="898"/>
      <c r="AT1" s="898"/>
      <c r="AU1" s="898"/>
      <c r="AV1" s="986" t="s">
        <v>0</v>
      </c>
      <c r="AW1" s="986"/>
      <c r="AX1" s="986"/>
      <c r="AY1" s="986"/>
      <c r="AZ1" s="986"/>
      <c r="BA1" s="986"/>
      <c r="BB1" s="986"/>
      <c r="BC1" s="987" t="s">
        <v>0</v>
      </c>
      <c r="BD1" s="987"/>
      <c r="BE1" s="987"/>
      <c r="BF1" s="987"/>
      <c r="BG1" s="987"/>
      <c r="BH1" s="987"/>
      <c r="BI1" s="987"/>
      <c r="BJ1" s="988" t="s">
        <v>0</v>
      </c>
      <c r="BK1" s="988"/>
      <c r="BL1" s="988"/>
      <c r="BM1" s="988"/>
      <c r="BN1" s="988"/>
      <c r="BO1" s="988"/>
      <c r="BP1" s="988"/>
    </row>
    <row r="2" spans="1:68" ht="15.75" customHeight="1">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896"/>
      <c r="AB2" s="896"/>
      <c r="AC2" s="896"/>
      <c r="AD2" s="896"/>
      <c r="AE2" s="896"/>
      <c r="AF2" s="896"/>
      <c r="AG2" s="896"/>
      <c r="AH2" s="897"/>
      <c r="AI2" s="897"/>
      <c r="AJ2" s="897"/>
      <c r="AK2" s="897"/>
      <c r="AL2" s="897"/>
      <c r="AM2" s="897"/>
      <c r="AN2" s="897"/>
      <c r="AO2" s="898"/>
      <c r="AP2" s="898"/>
      <c r="AQ2" s="898"/>
      <c r="AR2" s="898"/>
      <c r="AS2" s="898"/>
      <c r="AT2" s="898"/>
      <c r="AU2" s="898"/>
      <c r="AV2" s="986"/>
      <c r="AW2" s="986"/>
      <c r="AX2" s="986"/>
      <c r="AY2" s="986"/>
      <c r="AZ2" s="986"/>
      <c r="BA2" s="986"/>
      <c r="BB2" s="986"/>
      <c r="BC2" s="987"/>
      <c r="BD2" s="987"/>
      <c r="BE2" s="987"/>
      <c r="BF2" s="987"/>
      <c r="BG2" s="987"/>
      <c r="BH2" s="987"/>
      <c r="BI2" s="987"/>
      <c r="BJ2" s="988"/>
      <c r="BK2" s="988"/>
      <c r="BL2" s="988"/>
      <c r="BM2" s="988"/>
      <c r="BN2" s="988"/>
      <c r="BO2" s="988"/>
      <c r="BP2" s="988"/>
    </row>
    <row r="3" spans="1:68" ht="15.75">
      <c r="A3" s="1032" t="s">
        <v>1399</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896" t="s">
        <v>1311</v>
      </c>
      <c r="AB3" s="896"/>
      <c r="AC3" s="896"/>
      <c r="AD3" s="896"/>
      <c r="AE3" s="896"/>
      <c r="AF3" s="896"/>
      <c r="AG3" s="896"/>
      <c r="AH3" s="897" t="s">
        <v>1320</v>
      </c>
      <c r="AI3" s="897"/>
      <c r="AJ3" s="897"/>
      <c r="AK3" s="897"/>
      <c r="AL3" s="897"/>
      <c r="AM3" s="897"/>
      <c r="AN3" s="897"/>
      <c r="AO3" s="898" t="s">
        <v>1321</v>
      </c>
      <c r="AP3" s="898"/>
      <c r="AQ3" s="898"/>
      <c r="AR3" s="898"/>
      <c r="AS3" s="898"/>
      <c r="AT3" s="898"/>
      <c r="AU3" s="898"/>
      <c r="AV3" s="986" t="s">
        <v>1322</v>
      </c>
      <c r="AW3" s="986"/>
      <c r="AX3" s="986"/>
      <c r="AY3" s="986"/>
      <c r="AZ3" s="986"/>
      <c r="BA3" s="986"/>
      <c r="BB3" s="986"/>
      <c r="BC3" s="987" t="s">
        <v>1323</v>
      </c>
      <c r="BD3" s="987"/>
      <c r="BE3" s="987"/>
      <c r="BF3" s="987"/>
      <c r="BG3" s="987"/>
      <c r="BH3" s="987"/>
      <c r="BI3" s="987"/>
      <c r="BJ3" s="988" t="s">
        <v>1324</v>
      </c>
      <c r="BK3" s="988"/>
      <c r="BL3" s="988"/>
      <c r="BM3" s="988"/>
      <c r="BN3" s="988"/>
      <c r="BO3" s="988"/>
      <c r="BP3" s="988"/>
    </row>
    <row r="4" spans="1:68" ht="15.75" customHeight="1">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896"/>
      <c r="AB4" s="896"/>
      <c r="AC4" s="896"/>
      <c r="AD4" s="896"/>
      <c r="AE4" s="896"/>
      <c r="AF4" s="896"/>
      <c r="AG4" s="896"/>
      <c r="AH4" s="897"/>
      <c r="AI4" s="897"/>
      <c r="AJ4" s="897"/>
      <c r="AK4" s="897"/>
      <c r="AL4" s="897"/>
      <c r="AM4" s="897"/>
      <c r="AN4" s="897"/>
      <c r="AO4" s="898"/>
      <c r="AP4" s="898"/>
      <c r="AQ4" s="898"/>
      <c r="AR4" s="898"/>
      <c r="AS4" s="898"/>
      <c r="AT4" s="898"/>
      <c r="AU4" s="898"/>
      <c r="AV4" s="986"/>
      <c r="AW4" s="986"/>
      <c r="AX4" s="986"/>
      <c r="AY4" s="986"/>
      <c r="AZ4" s="986"/>
      <c r="BA4" s="986"/>
      <c r="BB4" s="986"/>
      <c r="BC4" s="987"/>
      <c r="BD4" s="987"/>
      <c r="BE4" s="987"/>
      <c r="BF4" s="987"/>
      <c r="BG4" s="987"/>
      <c r="BH4" s="987"/>
      <c r="BI4" s="987"/>
      <c r="BJ4" s="988"/>
      <c r="BK4" s="988"/>
      <c r="BL4" s="988"/>
      <c r="BM4" s="988"/>
      <c r="BN4" s="988"/>
      <c r="BO4" s="988"/>
      <c r="BP4" s="988"/>
    </row>
    <row r="5" spans="1:68" ht="15.75">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896"/>
      <c r="AB5" s="896"/>
      <c r="AC5" s="896"/>
      <c r="AD5" s="896"/>
      <c r="AE5" s="896"/>
      <c r="AF5" s="896"/>
      <c r="AG5" s="896"/>
      <c r="AH5" s="897"/>
      <c r="AI5" s="897"/>
      <c r="AJ5" s="897"/>
      <c r="AK5" s="897"/>
      <c r="AL5" s="897"/>
      <c r="AM5" s="897"/>
      <c r="AN5" s="897"/>
      <c r="AO5" s="898"/>
      <c r="AP5" s="898"/>
      <c r="AQ5" s="898"/>
      <c r="AR5" s="898"/>
      <c r="AS5" s="898"/>
      <c r="AT5" s="898"/>
      <c r="AU5" s="898"/>
      <c r="AV5" s="986"/>
      <c r="AW5" s="986"/>
      <c r="AX5" s="986"/>
      <c r="AY5" s="986"/>
      <c r="AZ5" s="986"/>
      <c r="BA5" s="986"/>
      <c r="BB5" s="986"/>
      <c r="BC5" s="987"/>
      <c r="BD5" s="987"/>
      <c r="BE5" s="987"/>
      <c r="BF5" s="987"/>
      <c r="BG5" s="987"/>
      <c r="BH5" s="987"/>
      <c r="BI5" s="987"/>
      <c r="BJ5" s="988"/>
      <c r="BK5" s="988"/>
      <c r="BL5" s="988"/>
      <c r="BM5" s="988"/>
      <c r="BN5" s="988"/>
      <c r="BO5" s="988"/>
      <c r="BP5" s="988"/>
    </row>
    <row r="6" ht="9" customHeight="1" thickBot="1"/>
    <row r="7" spans="1:68" s="269" customFormat="1" ht="21" thickBot="1">
      <c r="A7" s="1016" t="s">
        <v>213</v>
      </c>
      <c r="B7" s="1016"/>
      <c r="C7" s="1016"/>
      <c r="D7" s="992" t="s">
        <v>409</v>
      </c>
      <c r="E7" s="992"/>
      <c r="F7" s="992"/>
      <c r="G7" s="992"/>
      <c r="H7" s="992"/>
      <c r="I7" s="992"/>
      <c r="J7" s="992"/>
      <c r="K7" s="992"/>
      <c r="L7" s="992"/>
      <c r="M7" s="992"/>
      <c r="N7" s="992"/>
      <c r="O7" s="992"/>
      <c r="P7" s="992"/>
      <c r="Q7" s="992"/>
      <c r="R7" s="992"/>
      <c r="S7" s="992"/>
      <c r="T7" s="992"/>
      <c r="U7" s="992"/>
      <c r="V7" s="992"/>
      <c r="W7" s="992"/>
      <c r="X7" s="992"/>
      <c r="Y7" s="992"/>
      <c r="Z7" s="992"/>
      <c r="AA7" s="992" t="s">
        <v>409</v>
      </c>
      <c r="AB7" s="992"/>
      <c r="AC7" s="992"/>
      <c r="AD7" s="992"/>
      <c r="AE7" s="992"/>
      <c r="AF7" s="992"/>
      <c r="AG7" s="992"/>
      <c r="AH7" s="992" t="s">
        <v>409</v>
      </c>
      <c r="AI7" s="992"/>
      <c r="AJ7" s="992"/>
      <c r="AK7" s="992"/>
      <c r="AL7" s="992"/>
      <c r="AM7" s="992"/>
      <c r="AN7" s="992"/>
      <c r="AO7" s="992" t="s">
        <v>409</v>
      </c>
      <c r="AP7" s="992"/>
      <c r="AQ7" s="992"/>
      <c r="AR7" s="992"/>
      <c r="AS7" s="992"/>
      <c r="AT7" s="992"/>
      <c r="AU7" s="992"/>
      <c r="AV7" s="992" t="s">
        <v>409</v>
      </c>
      <c r="AW7" s="992"/>
      <c r="AX7" s="992"/>
      <c r="AY7" s="992"/>
      <c r="AZ7" s="992"/>
      <c r="BA7" s="992"/>
      <c r="BB7" s="992"/>
      <c r="BC7" s="992" t="s">
        <v>409</v>
      </c>
      <c r="BD7" s="992"/>
      <c r="BE7" s="992"/>
      <c r="BF7" s="992"/>
      <c r="BG7" s="992"/>
      <c r="BH7" s="992"/>
      <c r="BI7" s="992"/>
      <c r="BJ7" s="992" t="s">
        <v>409</v>
      </c>
      <c r="BK7" s="992"/>
      <c r="BL7" s="992"/>
      <c r="BM7" s="992"/>
      <c r="BN7" s="992"/>
      <c r="BO7" s="992"/>
      <c r="BP7" s="992"/>
    </row>
    <row r="8" ht="9" customHeight="1" thickBot="1"/>
    <row r="9" spans="1:68" s="269" customFormat="1" ht="21" thickBot="1">
      <c r="A9" s="1004" t="s">
        <v>306</v>
      </c>
      <c r="B9" s="1004"/>
      <c r="C9" s="1004"/>
      <c r="D9" s="889" t="s">
        <v>307</v>
      </c>
      <c r="E9" s="889"/>
      <c r="F9" s="889"/>
      <c r="G9" s="889"/>
      <c r="H9" s="889"/>
      <c r="I9" s="889"/>
      <c r="J9" s="889"/>
      <c r="K9" s="889"/>
      <c r="L9" s="889"/>
      <c r="M9" s="889"/>
      <c r="N9" s="889"/>
      <c r="O9" s="889"/>
      <c r="P9" s="889"/>
      <c r="Q9" s="889"/>
      <c r="R9" s="889"/>
      <c r="S9" s="889"/>
      <c r="T9" s="889"/>
      <c r="U9" s="889"/>
      <c r="V9" s="889"/>
      <c r="W9" s="889"/>
      <c r="X9" s="889"/>
      <c r="Y9" s="889"/>
      <c r="Z9" s="889"/>
      <c r="AA9" s="889" t="s">
        <v>307</v>
      </c>
      <c r="AB9" s="889"/>
      <c r="AC9" s="889"/>
      <c r="AD9" s="889"/>
      <c r="AE9" s="889"/>
      <c r="AF9" s="889"/>
      <c r="AG9" s="889"/>
      <c r="AH9" s="889" t="s">
        <v>307</v>
      </c>
      <c r="AI9" s="889"/>
      <c r="AJ9" s="889"/>
      <c r="AK9" s="889"/>
      <c r="AL9" s="889"/>
      <c r="AM9" s="889"/>
      <c r="AN9" s="889"/>
      <c r="AO9" s="889" t="s">
        <v>307</v>
      </c>
      <c r="AP9" s="889"/>
      <c r="AQ9" s="889"/>
      <c r="AR9" s="889"/>
      <c r="AS9" s="889"/>
      <c r="AT9" s="889"/>
      <c r="AU9" s="889"/>
      <c r="AV9" s="889" t="s">
        <v>307</v>
      </c>
      <c r="AW9" s="889"/>
      <c r="AX9" s="889"/>
      <c r="AY9" s="889"/>
      <c r="AZ9" s="889"/>
      <c r="BA9" s="889"/>
      <c r="BB9" s="889"/>
      <c r="BC9" s="889" t="s">
        <v>307</v>
      </c>
      <c r="BD9" s="889"/>
      <c r="BE9" s="889"/>
      <c r="BF9" s="889"/>
      <c r="BG9" s="889"/>
      <c r="BH9" s="889"/>
      <c r="BI9" s="889"/>
      <c r="BJ9" s="889" t="s">
        <v>307</v>
      </c>
      <c r="BK9" s="889"/>
      <c r="BL9" s="889"/>
      <c r="BM9" s="889"/>
      <c r="BN9" s="889"/>
      <c r="BO9" s="889"/>
      <c r="BP9" s="889"/>
    </row>
    <row r="10" spans="11:12" ht="6.75" customHeight="1" thickBot="1">
      <c r="K10" s="9"/>
      <c r="L10" s="9"/>
    </row>
    <row r="11" spans="1:68" s="38" customFormat="1" ht="36.75" thickBot="1">
      <c r="A11" s="86" t="s">
        <v>2</v>
      </c>
      <c r="B11" s="86" t="s">
        <v>410</v>
      </c>
      <c r="C11" s="86" t="s">
        <v>182</v>
      </c>
      <c r="D11" s="86" t="s">
        <v>183</v>
      </c>
      <c r="E11" s="86" t="s">
        <v>8</v>
      </c>
      <c r="F11" s="135" t="s">
        <v>9</v>
      </c>
      <c r="G11" s="86" t="s">
        <v>10</v>
      </c>
      <c r="H11" s="86" t="s">
        <v>11</v>
      </c>
      <c r="I11" s="136" t="s">
        <v>12</v>
      </c>
      <c r="J11" s="86" t="s">
        <v>185</v>
      </c>
      <c r="K11" s="86" t="s">
        <v>217</v>
      </c>
      <c r="L11" s="86" t="s">
        <v>13</v>
      </c>
      <c r="M11" s="86" t="s">
        <v>169</v>
      </c>
      <c r="N11" s="86" t="s">
        <v>170</v>
      </c>
      <c r="O11" s="86" t="s">
        <v>171</v>
      </c>
      <c r="P11" s="86" t="s">
        <v>172</v>
      </c>
      <c r="Q11" s="86" t="s">
        <v>173</v>
      </c>
      <c r="R11" s="86" t="s">
        <v>174</v>
      </c>
      <c r="S11" s="86" t="s">
        <v>180</v>
      </c>
      <c r="T11" s="86" t="s">
        <v>175</v>
      </c>
      <c r="U11" s="86" t="s">
        <v>176</v>
      </c>
      <c r="V11" s="86" t="s">
        <v>177</v>
      </c>
      <c r="W11" s="86" t="s">
        <v>178</v>
      </c>
      <c r="X11" s="86" t="s">
        <v>179</v>
      </c>
      <c r="Y11" s="86" t="s">
        <v>218</v>
      </c>
      <c r="Z11" s="86" t="s">
        <v>801</v>
      </c>
      <c r="AA11" s="88" t="s">
        <v>1309</v>
      </c>
      <c r="AB11" s="88" t="s">
        <v>1310</v>
      </c>
      <c r="AC11" s="88" t="s">
        <v>481</v>
      </c>
      <c r="AD11" s="88" t="s">
        <v>1405</v>
      </c>
      <c r="AE11" s="88" t="s">
        <v>1406</v>
      </c>
      <c r="AF11" s="88" t="s">
        <v>482</v>
      </c>
      <c r="AG11" s="88" t="s">
        <v>483</v>
      </c>
      <c r="AH11" s="89" t="s">
        <v>1312</v>
      </c>
      <c r="AI11" s="89" t="s">
        <v>1313</v>
      </c>
      <c r="AJ11" s="89" t="s">
        <v>481</v>
      </c>
      <c r="AK11" s="89" t="s">
        <v>1405</v>
      </c>
      <c r="AL11" s="89" t="s">
        <v>1406</v>
      </c>
      <c r="AM11" s="89" t="s">
        <v>482</v>
      </c>
      <c r="AN11" s="89" t="s">
        <v>483</v>
      </c>
      <c r="AO11" s="90" t="s">
        <v>1314</v>
      </c>
      <c r="AP11" s="90" t="s">
        <v>1315</v>
      </c>
      <c r="AQ11" s="90" t="s">
        <v>481</v>
      </c>
      <c r="AR11" s="90" t="s">
        <v>1405</v>
      </c>
      <c r="AS11" s="90" t="s">
        <v>1406</v>
      </c>
      <c r="AT11" s="90" t="s">
        <v>482</v>
      </c>
      <c r="AU11" s="90" t="s">
        <v>483</v>
      </c>
      <c r="AV11" s="91" t="s">
        <v>1316</v>
      </c>
      <c r="AW11" s="91" t="s">
        <v>1317</v>
      </c>
      <c r="AX11" s="91" t="s">
        <v>481</v>
      </c>
      <c r="AY11" s="91" t="s">
        <v>1405</v>
      </c>
      <c r="AZ11" s="91" t="s">
        <v>1406</v>
      </c>
      <c r="BA11" s="91" t="s">
        <v>482</v>
      </c>
      <c r="BB11" s="91" t="s">
        <v>483</v>
      </c>
      <c r="BC11" s="92" t="s">
        <v>1319</v>
      </c>
      <c r="BD11" s="92" t="s">
        <v>1318</v>
      </c>
      <c r="BE11" s="92" t="s">
        <v>481</v>
      </c>
      <c r="BF11" s="92" t="s">
        <v>1405</v>
      </c>
      <c r="BG11" s="92" t="s">
        <v>1406</v>
      </c>
      <c r="BH11" s="92" t="s">
        <v>482</v>
      </c>
      <c r="BI11" s="92" t="s">
        <v>483</v>
      </c>
      <c r="BJ11" s="93" t="s">
        <v>1307</v>
      </c>
      <c r="BK11" s="93" t="s">
        <v>1308</v>
      </c>
      <c r="BL11" s="93" t="s">
        <v>481</v>
      </c>
      <c r="BM11" s="93" t="s">
        <v>1405</v>
      </c>
      <c r="BN11" s="93" t="s">
        <v>1406</v>
      </c>
      <c r="BO11" s="93" t="s">
        <v>482</v>
      </c>
      <c r="BP11" s="93" t="s">
        <v>483</v>
      </c>
    </row>
    <row r="12" spans="1:68" s="48" customFormat="1" ht="36" customHeight="1" thickBot="1">
      <c r="A12" s="1014">
        <v>1</v>
      </c>
      <c r="B12" s="1014" t="s">
        <v>411</v>
      </c>
      <c r="C12" s="1031" t="s">
        <v>412</v>
      </c>
      <c r="D12" s="118" t="s">
        <v>413</v>
      </c>
      <c r="E12" s="118" t="s">
        <v>414</v>
      </c>
      <c r="F12" s="202">
        <v>1</v>
      </c>
      <c r="G12" s="118" t="s">
        <v>415</v>
      </c>
      <c r="H12" s="118" t="s">
        <v>416</v>
      </c>
      <c r="I12" s="203">
        <v>0.1</v>
      </c>
      <c r="J12" s="118" t="s">
        <v>417</v>
      </c>
      <c r="K12" s="204">
        <v>41640</v>
      </c>
      <c r="L12" s="204">
        <v>42004</v>
      </c>
      <c r="M12" s="202"/>
      <c r="N12" s="202">
        <v>1</v>
      </c>
      <c r="O12" s="202"/>
      <c r="P12" s="202"/>
      <c r="Q12" s="202"/>
      <c r="R12" s="202"/>
      <c r="S12" s="202"/>
      <c r="T12" s="202"/>
      <c r="U12" s="202"/>
      <c r="V12" s="202"/>
      <c r="W12" s="202"/>
      <c r="X12" s="202"/>
      <c r="Y12" s="202">
        <f>SUM(M12:X12)</f>
        <v>1</v>
      </c>
      <c r="Z12" s="202"/>
      <c r="AA12" s="367">
        <f>SUM(M12:N12)</f>
        <v>1</v>
      </c>
      <c r="AB12" s="328">
        <v>1</v>
      </c>
      <c r="AC12" s="360">
        <f>+AB12/AA12</f>
        <v>1</v>
      </c>
      <c r="AD12" s="328" t="s">
        <v>1409</v>
      </c>
      <c r="AE12" s="328" t="s">
        <v>1409</v>
      </c>
      <c r="AF12" s="328" t="s">
        <v>1454</v>
      </c>
      <c r="AG12" s="328"/>
      <c r="AH12" s="434"/>
      <c r="AI12" s="434"/>
      <c r="AJ12" s="434"/>
      <c r="AK12" s="434"/>
      <c r="AL12" s="434"/>
      <c r="AM12" s="434"/>
      <c r="AN12" s="434"/>
      <c r="AO12" s="121"/>
      <c r="AP12" s="121"/>
      <c r="AQ12" s="121"/>
      <c r="AR12" s="121"/>
      <c r="AS12" s="121"/>
      <c r="AT12" s="121"/>
      <c r="AU12" s="121"/>
      <c r="AV12" s="122"/>
      <c r="AW12" s="122"/>
      <c r="AX12" s="122"/>
      <c r="AY12" s="122"/>
      <c r="AZ12" s="122"/>
      <c r="BA12" s="122"/>
      <c r="BB12" s="122"/>
      <c r="BC12" s="123"/>
      <c r="BD12" s="123"/>
      <c r="BE12" s="123"/>
      <c r="BF12" s="123"/>
      <c r="BG12" s="123"/>
      <c r="BH12" s="123"/>
      <c r="BI12" s="123"/>
      <c r="BJ12" s="124"/>
      <c r="BK12" s="124"/>
      <c r="BL12" s="124"/>
      <c r="BM12" s="124"/>
      <c r="BN12" s="124"/>
      <c r="BO12" s="124"/>
      <c r="BP12" s="124"/>
    </row>
    <row r="13" spans="1:68" s="48" customFormat="1" ht="36" customHeight="1" thickBot="1">
      <c r="A13" s="1014"/>
      <c r="B13" s="1014"/>
      <c r="C13" s="1031"/>
      <c r="D13" s="118" t="s">
        <v>904</v>
      </c>
      <c r="E13" s="118" t="s">
        <v>905</v>
      </c>
      <c r="F13" s="202">
        <v>1</v>
      </c>
      <c r="G13" s="118" t="s">
        <v>906</v>
      </c>
      <c r="H13" s="118" t="s">
        <v>1689</v>
      </c>
      <c r="I13" s="203"/>
      <c r="J13" s="118" t="s">
        <v>907</v>
      </c>
      <c r="K13" s="204">
        <v>41791</v>
      </c>
      <c r="L13" s="204">
        <v>41974</v>
      </c>
      <c r="M13" s="202"/>
      <c r="N13" s="202"/>
      <c r="O13" s="202"/>
      <c r="P13" s="202"/>
      <c r="Q13" s="202"/>
      <c r="R13" s="202"/>
      <c r="S13" s="202"/>
      <c r="T13" s="202"/>
      <c r="U13" s="202"/>
      <c r="V13" s="202"/>
      <c r="W13" s="202"/>
      <c r="X13" s="202">
        <v>1</v>
      </c>
      <c r="Y13" s="202">
        <v>1</v>
      </c>
      <c r="Z13" s="144">
        <v>10000000</v>
      </c>
      <c r="AA13" s="367"/>
      <c r="AB13" s="328"/>
      <c r="AC13" s="360"/>
      <c r="AD13" s="328"/>
      <c r="AE13" s="328"/>
      <c r="AF13" s="328"/>
      <c r="AG13" s="328"/>
      <c r="AH13" s="434"/>
      <c r="AI13" s="434"/>
      <c r="AJ13" s="434"/>
      <c r="AK13" s="434"/>
      <c r="AL13" s="434"/>
      <c r="AM13" s="434"/>
      <c r="AN13" s="434"/>
      <c r="AO13" s="121"/>
      <c r="AP13" s="121"/>
      <c r="AQ13" s="121"/>
      <c r="AR13" s="121"/>
      <c r="AS13" s="121"/>
      <c r="AT13" s="121"/>
      <c r="AU13" s="121"/>
      <c r="AV13" s="122"/>
      <c r="AW13" s="122"/>
      <c r="AX13" s="122"/>
      <c r="AY13" s="122"/>
      <c r="AZ13" s="122"/>
      <c r="BA13" s="122"/>
      <c r="BB13" s="122"/>
      <c r="BC13" s="123"/>
      <c r="BD13" s="123"/>
      <c r="BE13" s="123"/>
      <c r="BF13" s="123"/>
      <c r="BG13" s="123"/>
      <c r="BH13" s="123"/>
      <c r="BI13" s="123"/>
      <c r="BJ13" s="124"/>
      <c r="BK13" s="124"/>
      <c r="BL13" s="124"/>
      <c r="BM13" s="124"/>
      <c r="BN13" s="124"/>
      <c r="BO13" s="124"/>
      <c r="BP13" s="124"/>
    </row>
    <row r="14" spans="1:68" s="48" customFormat="1" ht="36" customHeight="1" thickBot="1">
      <c r="A14" s="1014"/>
      <c r="B14" s="1014"/>
      <c r="C14" s="1031"/>
      <c r="D14" s="118" t="s">
        <v>908</v>
      </c>
      <c r="E14" s="118" t="s">
        <v>909</v>
      </c>
      <c r="F14" s="202">
        <v>1</v>
      </c>
      <c r="G14" s="118" t="s">
        <v>910</v>
      </c>
      <c r="H14" s="118" t="s">
        <v>1689</v>
      </c>
      <c r="I14" s="203"/>
      <c r="J14" s="118" t="s">
        <v>911</v>
      </c>
      <c r="K14" s="204">
        <v>41671</v>
      </c>
      <c r="L14" s="204">
        <v>41730</v>
      </c>
      <c r="M14" s="202"/>
      <c r="N14" s="202"/>
      <c r="O14" s="202"/>
      <c r="P14" s="202">
        <v>1</v>
      </c>
      <c r="Q14" s="202"/>
      <c r="R14" s="202"/>
      <c r="S14" s="202"/>
      <c r="T14" s="202"/>
      <c r="U14" s="202"/>
      <c r="V14" s="202"/>
      <c r="W14" s="202"/>
      <c r="X14" s="202"/>
      <c r="Y14" s="202">
        <f aca="true" t="shared" si="0" ref="Y14:Y27">SUM(M14:X14)</f>
        <v>1</v>
      </c>
      <c r="Z14" s="144">
        <v>5000000</v>
      </c>
      <c r="AA14" s="367"/>
      <c r="AB14" s="328"/>
      <c r="AC14" s="360"/>
      <c r="AD14" s="328"/>
      <c r="AE14" s="328"/>
      <c r="AF14" s="328"/>
      <c r="AG14" s="328"/>
      <c r="AH14" s="434">
        <v>1</v>
      </c>
      <c r="AI14" s="434">
        <v>0.5</v>
      </c>
      <c r="AJ14" s="477">
        <v>0.5</v>
      </c>
      <c r="AK14" s="434"/>
      <c r="AL14" s="434"/>
      <c r="AM14" s="434" t="s">
        <v>1956</v>
      </c>
      <c r="AN14" s="434" t="s">
        <v>1957</v>
      </c>
      <c r="AO14" s="121"/>
      <c r="AP14" s="121"/>
      <c r="AQ14" s="121"/>
      <c r="AR14" s="121"/>
      <c r="AS14" s="121"/>
      <c r="AT14" s="121"/>
      <c r="AU14" s="121"/>
      <c r="AV14" s="122"/>
      <c r="AW14" s="122"/>
      <c r="AX14" s="122"/>
      <c r="AY14" s="122"/>
      <c r="AZ14" s="122"/>
      <c r="BA14" s="122"/>
      <c r="BB14" s="122"/>
      <c r="BC14" s="123"/>
      <c r="BD14" s="123"/>
      <c r="BE14" s="123"/>
      <c r="BF14" s="123"/>
      <c r="BG14" s="123"/>
      <c r="BH14" s="123"/>
      <c r="BI14" s="123"/>
      <c r="BJ14" s="124"/>
      <c r="BK14" s="124"/>
      <c r="BL14" s="124"/>
      <c r="BM14" s="124"/>
      <c r="BN14" s="124"/>
      <c r="BO14" s="124"/>
      <c r="BP14" s="124"/>
    </row>
    <row r="15" spans="1:68" s="48" customFormat="1" ht="36" customHeight="1" thickBot="1">
      <c r="A15" s="1014"/>
      <c r="B15" s="1014"/>
      <c r="C15" s="1031"/>
      <c r="D15" s="118" t="s">
        <v>912</v>
      </c>
      <c r="E15" s="118" t="s">
        <v>913</v>
      </c>
      <c r="F15" s="202">
        <v>500</v>
      </c>
      <c r="G15" s="118" t="s">
        <v>914</v>
      </c>
      <c r="H15" s="118" t="s">
        <v>1689</v>
      </c>
      <c r="I15" s="203"/>
      <c r="J15" s="118" t="s">
        <v>915</v>
      </c>
      <c r="K15" s="204">
        <v>41730</v>
      </c>
      <c r="L15" s="204">
        <v>41791</v>
      </c>
      <c r="M15" s="202"/>
      <c r="N15" s="202"/>
      <c r="O15" s="202"/>
      <c r="P15" s="202"/>
      <c r="Q15" s="202"/>
      <c r="R15" s="202">
        <v>500</v>
      </c>
      <c r="S15" s="202"/>
      <c r="T15" s="202"/>
      <c r="U15" s="202"/>
      <c r="V15" s="202"/>
      <c r="W15" s="202"/>
      <c r="X15" s="202"/>
      <c r="Y15" s="202">
        <f t="shared" si="0"/>
        <v>500</v>
      </c>
      <c r="Z15" s="144">
        <v>10000000</v>
      </c>
      <c r="AA15" s="367"/>
      <c r="AB15" s="328"/>
      <c r="AC15" s="360"/>
      <c r="AD15" s="328"/>
      <c r="AE15" s="328"/>
      <c r="AF15" s="328"/>
      <c r="AG15" s="328"/>
      <c r="AH15" s="434"/>
      <c r="AI15" s="434"/>
      <c r="AJ15" s="434"/>
      <c r="AK15" s="434"/>
      <c r="AL15" s="434"/>
      <c r="AM15" s="434"/>
      <c r="AN15" s="434"/>
      <c r="AO15" s="121"/>
      <c r="AP15" s="121"/>
      <c r="AQ15" s="121"/>
      <c r="AR15" s="121"/>
      <c r="AS15" s="121"/>
      <c r="AT15" s="121"/>
      <c r="AU15" s="121"/>
      <c r="AV15" s="122"/>
      <c r="AW15" s="122"/>
      <c r="AX15" s="122"/>
      <c r="AY15" s="122"/>
      <c r="AZ15" s="122"/>
      <c r="BA15" s="122"/>
      <c r="BB15" s="122"/>
      <c r="BC15" s="123"/>
      <c r="BD15" s="123"/>
      <c r="BE15" s="123"/>
      <c r="BF15" s="123"/>
      <c r="BG15" s="123"/>
      <c r="BH15" s="123"/>
      <c r="BI15" s="123"/>
      <c r="BJ15" s="124"/>
      <c r="BK15" s="124"/>
      <c r="BL15" s="124"/>
      <c r="BM15" s="124"/>
      <c r="BN15" s="124"/>
      <c r="BO15" s="124"/>
      <c r="BP15" s="124"/>
    </row>
    <row r="16" spans="1:68" s="48" customFormat="1" ht="43.5" customHeight="1" thickBot="1">
      <c r="A16" s="1014"/>
      <c r="B16" s="1014"/>
      <c r="C16" s="1031"/>
      <c r="D16" s="118" t="s">
        <v>418</v>
      </c>
      <c r="E16" s="118" t="s">
        <v>127</v>
      </c>
      <c r="F16" s="202">
        <v>10</v>
      </c>
      <c r="G16" s="118" t="s">
        <v>419</v>
      </c>
      <c r="H16" s="118" t="s">
        <v>1690</v>
      </c>
      <c r="I16" s="203">
        <v>0.05</v>
      </c>
      <c r="J16" s="118" t="s">
        <v>420</v>
      </c>
      <c r="K16" s="204">
        <v>41640</v>
      </c>
      <c r="L16" s="204">
        <v>42004</v>
      </c>
      <c r="M16" s="202">
        <v>1</v>
      </c>
      <c r="N16" s="202">
        <v>2</v>
      </c>
      <c r="O16" s="202">
        <v>1</v>
      </c>
      <c r="P16" s="202">
        <v>1</v>
      </c>
      <c r="Q16" s="202">
        <v>2</v>
      </c>
      <c r="R16" s="202">
        <v>1</v>
      </c>
      <c r="S16" s="202">
        <v>2</v>
      </c>
      <c r="T16" s="202"/>
      <c r="U16" s="202"/>
      <c r="V16" s="202"/>
      <c r="W16" s="202"/>
      <c r="X16" s="202"/>
      <c r="Y16" s="202">
        <f t="shared" si="0"/>
        <v>10</v>
      </c>
      <c r="Z16" s="202"/>
      <c r="AA16" s="367">
        <f>SUM(M16:N16)</f>
        <v>3</v>
      </c>
      <c r="AB16" s="328">
        <v>8</v>
      </c>
      <c r="AC16" s="360">
        <f>+AB16/AA16</f>
        <v>2.6666666666666665</v>
      </c>
      <c r="AD16" s="328" t="s">
        <v>1409</v>
      </c>
      <c r="AE16" s="328" t="s">
        <v>1409</v>
      </c>
      <c r="AF16" s="366" t="s">
        <v>1691</v>
      </c>
      <c r="AG16" s="328"/>
      <c r="AH16" s="434">
        <v>5</v>
      </c>
      <c r="AI16" s="434">
        <f>(AB16+25)</f>
        <v>33</v>
      </c>
      <c r="AJ16" s="477">
        <v>1</v>
      </c>
      <c r="AK16" s="434"/>
      <c r="AL16" s="434"/>
      <c r="AM16" s="434" t="s">
        <v>1958</v>
      </c>
      <c r="AN16" s="434"/>
      <c r="AO16" s="121"/>
      <c r="AP16" s="121"/>
      <c r="AQ16" s="121"/>
      <c r="AR16" s="121"/>
      <c r="AS16" s="121"/>
      <c r="AT16" s="121"/>
      <c r="AU16" s="121"/>
      <c r="AV16" s="122"/>
      <c r="AW16" s="122"/>
      <c r="AX16" s="122"/>
      <c r="AY16" s="122"/>
      <c r="AZ16" s="122"/>
      <c r="BA16" s="122"/>
      <c r="BB16" s="122"/>
      <c r="BC16" s="123"/>
      <c r="BD16" s="123"/>
      <c r="BE16" s="123"/>
      <c r="BF16" s="123"/>
      <c r="BG16" s="123"/>
      <c r="BH16" s="123"/>
      <c r="BI16" s="123"/>
      <c r="BJ16" s="124"/>
      <c r="BK16" s="124"/>
      <c r="BL16" s="124"/>
      <c r="BM16" s="124"/>
      <c r="BN16" s="124"/>
      <c r="BO16" s="124"/>
      <c r="BP16" s="124"/>
    </row>
    <row r="17" spans="1:68" s="48" customFormat="1" ht="49.5" customHeight="1" thickBot="1">
      <c r="A17" s="1014"/>
      <c r="B17" s="1014"/>
      <c r="C17" s="1031"/>
      <c r="D17" s="118" t="s">
        <v>421</v>
      </c>
      <c r="E17" s="118" t="s">
        <v>422</v>
      </c>
      <c r="F17" s="202">
        <v>2</v>
      </c>
      <c r="G17" s="118" t="s">
        <v>423</v>
      </c>
      <c r="H17" s="118" t="s">
        <v>1689</v>
      </c>
      <c r="I17" s="203">
        <v>0.1</v>
      </c>
      <c r="J17" s="118" t="s">
        <v>424</v>
      </c>
      <c r="K17" s="204">
        <v>41640</v>
      </c>
      <c r="L17" s="204">
        <v>42004</v>
      </c>
      <c r="M17" s="202"/>
      <c r="N17" s="202"/>
      <c r="O17" s="202"/>
      <c r="P17" s="202">
        <v>1</v>
      </c>
      <c r="Q17" s="202"/>
      <c r="R17" s="202"/>
      <c r="S17" s="202">
        <v>1</v>
      </c>
      <c r="T17" s="202"/>
      <c r="U17" s="202"/>
      <c r="V17" s="202"/>
      <c r="W17" s="202"/>
      <c r="X17" s="202"/>
      <c r="Y17" s="202">
        <f t="shared" si="0"/>
        <v>2</v>
      </c>
      <c r="Z17" s="202"/>
      <c r="AA17" s="367"/>
      <c r="AB17" s="328"/>
      <c r="AC17" s="360"/>
      <c r="AD17" s="328"/>
      <c r="AE17" s="328"/>
      <c r="AF17" s="328"/>
      <c r="AG17" s="328"/>
      <c r="AH17" s="434">
        <v>1</v>
      </c>
      <c r="AI17" s="434">
        <v>1</v>
      </c>
      <c r="AJ17" s="477">
        <v>1</v>
      </c>
      <c r="AK17" s="434"/>
      <c r="AL17" s="434"/>
      <c r="AM17" s="434" t="s">
        <v>1959</v>
      </c>
      <c r="AN17" s="434"/>
      <c r="AO17" s="121"/>
      <c r="AP17" s="121"/>
      <c r="AQ17" s="121"/>
      <c r="AR17" s="121"/>
      <c r="AS17" s="121"/>
      <c r="AT17" s="121"/>
      <c r="AU17" s="121"/>
      <c r="AV17" s="122"/>
      <c r="AW17" s="122"/>
      <c r="AX17" s="122"/>
      <c r="AY17" s="122"/>
      <c r="AZ17" s="122"/>
      <c r="BA17" s="122"/>
      <c r="BB17" s="122"/>
      <c r="BC17" s="123"/>
      <c r="BD17" s="123"/>
      <c r="BE17" s="123"/>
      <c r="BF17" s="123"/>
      <c r="BG17" s="123"/>
      <c r="BH17" s="123"/>
      <c r="BI17" s="123"/>
      <c r="BJ17" s="124"/>
      <c r="BK17" s="124"/>
      <c r="BL17" s="124"/>
      <c r="BM17" s="124"/>
      <c r="BN17" s="124"/>
      <c r="BO17" s="124"/>
      <c r="BP17" s="124"/>
    </row>
    <row r="18" spans="1:68" s="48" customFormat="1" ht="33.75" customHeight="1" thickBot="1">
      <c r="A18" s="1014"/>
      <c r="B18" s="1014"/>
      <c r="C18" s="1031"/>
      <c r="D18" s="118" t="s">
        <v>425</v>
      </c>
      <c r="E18" s="118" t="s">
        <v>426</v>
      </c>
      <c r="F18" s="202">
        <v>2</v>
      </c>
      <c r="G18" s="118" t="s">
        <v>427</v>
      </c>
      <c r="H18" s="118" t="s">
        <v>428</v>
      </c>
      <c r="I18" s="203">
        <v>0.1</v>
      </c>
      <c r="J18" s="118" t="s">
        <v>429</v>
      </c>
      <c r="K18" s="204">
        <v>41640</v>
      </c>
      <c r="L18" s="204">
        <v>42004</v>
      </c>
      <c r="M18" s="202"/>
      <c r="N18" s="202"/>
      <c r="O18" s="202">
        <v>1</v>
      </c>
      <c r="P18" s="202"/>
      <c r="Q18" s="202"/>
      <c r="R18" s="202">
        <v>1</v>
      </c>
      <c r="S18" s="202"/>
      <c r="T18" s="202"/>
      <c r="U18" s="202"/>
      <c r="V18" s="202"/>
      <c r="W18" s="202"/>
      <c r="X18" s="202"/>
      <c r="Y18" s="202">
        <f t="shared" si="0"/>
        <v>2</v>
      </c>
      <c r="Z18" s="202"/>
      <c r="AA18" s="367"/>
      <c r="AB18" s="328"/>
      <c r="AC18" s="360"/>
      <c r="AD18" s="328"/>
      <c r="AE18" s="328"/>
      <c r="AF18" s="328"/>
      <c r="AG18" s="328"/>
      <c r="AH18" s="434">
        <v>1</v>
      </c>
      <c r="AI18" s="434">
        <v>0.5</v>
      </c>
      <c r="AJ18" s="477">
        <v>0.5</v>
      </c>
      <c r="AK18" s="434"/>
      <c r="AL18" s="434"/>
      <c r="AM18" s="434" t="s">
        <v>1960</v>
      </c>
      <c r="AN18" s="434" t="s">
        <v>1961</v>
      </c>
      <c r="AO18" s="121"/>
      <c r="AP18" s="121"/>
      <c r="AQ18" s="121"/>
      <c r="AR18" s="121"/>
      <c r="AS18" s="121"/>
      <c r="AT18" s="121"/>
      <c r="AU18" s="121"/>
      <c r="AV18" s="122"/>
      <c r="AW18" s="122"/>
      <c r="AX18" s="122"/>
      <c r="AY18" s="122"/>
      <c r="AZ18" s="122"/>
      <c r="BA18" s="122"/>
      <c r="BB18" s="122"/>
      <c r="BC18" s="123"/>
      <c r="BD18" s="123"/>
      <c r="BE18" s="123"/>
      <c r="BF18" s="123"/>
      <c r="BG18" s="123"/>
      <c r="BH18" s="123"/>
      <c r="BI18" s="123"/>
      <c r="BJ18" s="124"/>
      <c r="BK18" s="124"/>
      <c r="BL18" s="124"/>
      <c r="BM18" s="124"/>
      <c r="BN18" s="124"/>
      <c r="BO18" s="124"/>
      <c r="BP18" s="124"/>
    </row>
    <row r="19" spans="1:68" s="48" customFormat="1" ht="117.75" thickBot="1">
      <c r="A19" s="1014"/>
      <c r="B19" s="1014"/>
      <c r="C19" s="1031"/>
      <c r="D19" s="118" t="s">
        <v>1692</v>
      </c>
      <c r="E19" s="118" t="s">
        <v>430</v>
      </c>
      <c r="F19" s="202">
        <v>2</v>
      </c>
      <c r="G19" s="118" t="s">
        <v>431</v>
      </c>
      <c r="H19" s="118" t="s">
        <v>428</v>
      </c>
      <c r="I19" s="203">
        <v>0.05</v>
      </c>
      <c r="J19" s="118" t="s">
        <v>432</v>
      </c>
      <c r="K19" s="204">
        <v>41640</v>
      </c>
      <c r="L19" s="204">
        <v>42004</v>
      </c>
      <c r="M19" s="202"/>
      <c r="N19" s="202"/>
      <c r="O19" s="202"/>
      <c r="P19" s="202">
        <v>1</v>
      </c>
      <c r="Q19" s="202"/>
      <c r="R19" s="202"/>
      <c r="S19" s="202">
        <v>1</v>
      </c>
      <c r="T19" s="202"/>
      <c r="U19" s="202"/>
      <c r="V19" s="202"/>
      <c r="W19" s="202"/>
      <c r="X19" s="202"/>
      <c r="Y19" s="202">
        <f t="shared" si="0"/>
        <v>2</v>
      </c>
      <c r="Z19" s="202"/>
      <c r="AA19" s="367"/>
      <c r="AB19" s="328"/>
      <c r="AC19" s="360"/>
      <c r="AD19" s="328"/>
      <c r="AE19" s="328"/>
      <c r="AF19" s="328"/>
      <c r="AG19" s="328"/>
      <c r="AH19" s="434">
        <v>1</v>
      </c>
      <c r="AI19" s="434">
        <v>5</v>
      </c>
      <c r="AJ19" s="477">
        <v>1</v>
      </c>
      <c r="AK19" s="434"/>
      <c r="AL19" s="434"/>
      <c r="AM19" s="434" t="s">
        <v>1962</v>
      </c>
      <c r="AN19" s="434"/>
      <c r="AO19" s="121"/>
      <c r="AP19" s="121"/>
      <c r="AQ19" s="121"/>
      <c r="AR19" s="121"/>
      <c r="AS19" s="121"/>
      <c r="AT19" s="121"/>
      <c r="AU19" s="121"/>
      <c r="AV19" s="122"/>
      <c r="AW19" s="122"/>
      <c r="AX19" s="122"/>
      <c r="AY19" s="122"/>
      <c r="AZ19" s="122"/>
      <c r="BA19" s="122"/>
      <c r="BB19" s="122"/>
      <c r="BC19" s="123"/>
      <c r="BD19" s="123"/>
      <c r="BE19" s="123"/>
      <c r="BF19" s="123"/>
      <c r="BG19" s="123"/>
      <c r="BH19" s="123"/>
      <c r="BI19" s="123"/>
      <c r="BJ19" s="124"/>
      <c r="BK19" s="124"/>
      <c r="BL19" s="124"/>
      <c r="BM19" s="124"/>
      <c r="BN19" s="124"/>
      <c r="BO19" s="124"/>
      <c r="BP19" s="124"/>
    </row>
    <row r="20" spans="1:68" s="48" customFormat="1" ht="297.75" thickBot="1">
      <c r="A20" s="1014"/>
      <c r="B20" s="1014"/>
      <c r="C20" s="1031"/>
      <c r="D20" s="118" t="s">
        <v>433</v>
      </c>
      <c r="E20" s="118" t="s">
        <v>434</v>
      </c>
      <c r="F20" s="202">
        <v>3</v>
      </c>
      <c r="G20" s="118" t="s">
        <v>435</v>
      </c>
      <c r="H20" s="118" t="s">
        <v>1690</v>
      </c>
      <c r="I20" s="203">
        <v>0.1</v>
      </c>
      <c r="J20" s="118" t="s">
        <v>436</v>
      </c>
      <c r="K20" s="204">
        <v>41640</v>
      </c>
      <c r="L20" s="204">
        <v>41882</v>
      </c>
      <c r="M20" s="202"/>
      <c r="N20" s="202">
        <v>1</v>
      </c>
      <c r="O20" s="202"/>
      <c r="P20" s="202">
        <v>1</v>
      </c>
      <c r="Q20" s="202"/>
      <c r="R20" s="202">
        <v>1</v>
      </c>
      <c r="S20" s="202"/>
      <c r="T20" s="202"/>
      <c r="U20" s="202"/>
      <c r="V20" s="202"/>
      <c r="W20" s="202"/>
      <c r="X20" s="202"/>
      <c r="Y20" s="202">
        <f>SUM(M20:X20)</f>
        <v>3</v>
      </c>
      <c r="Z20" s="202"/>
      <c r="AA20" s="367">
        <f>SUM(M20:N20)</f>
        <v>1</v>
      </c>
      <c r="AB20" s="328">
        <v>2</v>
      </c>
      <c r="AC20" s="360">
        <f>+AB20/AA20</f>
        <v>2</v>
      </c>
      <c r="AD20" s="328" t="s">
        <v>1409</v>
      </c>
      <c r="AE20" s="328" t="s">
        <v>1409</v>
      </c>
      <c r="AF20" s="366" t="s">
        <v>1693</v>
      </c>
      <c r="AG20" s="328"/>
      <c r="AH20" s="434">
        <v>2</v>
      </c>
      <c r="AI20" s="434">
        <f>(AB20+8)</f>
        <v>10</v>
      </c>
      <c r="AJ20" s="477">
        <v>1</v>
      </c>
      <c r="AK20" s="434"/>
      <c r="AL20" s="434"/>
      <c r="AM20" s="478" t="s">
        <v>1963</v>
      </c>
      <c r="AN20" s="434"/>
      <c r="AO20" s="121"/>
      <c r="AP20" s="121"/>
      <c r="AQ20" s="121"/>
      <c r="AR20" s="121"/>
      <c r="AS20" s="121"/>
      <c r="AT20" s="121"/>
      <c r="AU20" s="121"/>
      <c r="AV20" s="122"/>
      <c r="AW20" s="122"/>
      <c r="AX20" s="122"/>
      <c r="AY20" s="122"/>
      <c r="AZ20" s="122"/>
      <c r="BA20" s="122"/>
      <c r="BB20" s="122"/>
      <c r="BC20" s="123"/>
      <c r="BD20" s="123"/>
      <c r="BE20" s="123"/>
      <c r="BF20" s="123"/>
      <c r="BG20" s="123"/>
      <c r="BH20" s="123"/>
      <c r="BI20" s="123"/>
      <c r="BJ20" s="124"/>
      <c r="BK20" s="124"/>
      <c r="BL20" s="124"/>
      <c r="BM20" s="124"/>
      <c r="BN20" s="124"/>
      <c r="BO20" s="124"/>
      <c r="BP20" s="124"/>
    </row>
    <row r="21" spans="1:68" s="48" customFormat="1" ht="35.25" customHeight="1" thickBot="1">
      <c r="A21" s="1014"/>
      <c r="B21" s="1014"/>
      <c r="C21" s="1031"/>
      <c r="D21" s="118" t="s">
        <v>1694</v>
      </c>
      <c r="E21" s="118" t="s">
        <v>437</v>
      </c>
      <c r="F21" s="202">
        <v>1</v>
      </c>
      <c r="G21" s="118" t="s">
        <v>438</v>
      </c>
      <c r="H21" s="118" t="s">
        <v>416</v>
      </c>
      <c r="I21" s="203">
        <v>0.1</v>
      </c>
      <c r="J21" s="118" t="s">
        <v>439</v>
      </c>
      <c r="K21" s="204">
        <v>41640</v>
      </c>
      <c r="L21" s="204" t="s">
        <v>333</v>
      </c>
      <c r="M21" s="202"/>
      <c r="N21" s="202"/>
      <c r="O21" s="202"/>
      <c r="P21" s="202">
        <v>1</v>
      </c>
      <c r="Q21" s="202"/>
      <c r="R21" s="202"/>
      <c r="S21" s="202"/>
      <c r="T21" s="202"/>
      <c r="U21" s="202"/>
      <c r="V21" s="202"/>
      <c r="W21" s="202"/>
      <c r="X21" s="202"/>
      <c r="Y21" s="202">
        <f t="shared" si="0"/>
        <v>1</v>
      </c>
      <c r="Z21" s="202"/>
      <c r="AA21" s="367"/>
      <c r="AB21" s="328"/>
      <c r="AC21" s="360"/>
      <c r="AD21" s="328"/>
      <c r="AE21" s="328"/>
      <c r="AF21" s="328"/>
      <c r="AG21" s="328"/>
      <c r="AH21" s="434">
        <v>1</v>
      </c>
      <c r="AI21" s="434">
        <v>1</v>
      </c>
      <c r="AJ21" s="477">
        <v>1</v>
      </c>
      <c r="AK21" s="434"/>
      <c r="AL21" s="434"/>
      <c r="AM21" s="434" t="s">
        <v>1964</v>
      </c>
      <c r="AN21" s="434"/>
      <c r="AO21" s="121"/>
      <c r="AP21" s="121"/>
      <c r="AQ21" s="121"/>
      <c r="AR21" s="121"/>
      <c r="AS21" s="121"/>
      <c r="AT21" s="121"/>
      <c r="AU21" s="121"/>
      <c r="AV21" s="122"/>
      <c r="AW21" s="122"/>
      <c r="AX21" s="122"/>
      <c r="AY21" s="122"/>
      <c r="AZ21" s="122"/>
      <c r="BA21" s="122"/>
      <c r="BB21" s="122"/>
      <c r="BC21" s="123"/>
      <c r="BD21" s="123"/>
      <c r="BE21" s="123"/>
      <c r="BF21" s="123"/>
      <c r="BG21" s="123"/>
      <c r="BH21" s="123"/>
      <c r="BI21" s="123"/>
      <c r="BJ21" s="124"/>
      <c r="BK21" s="124"/>
      <c r="BL21" s="124"/>
      <c r="BM21" s="124"/>
      <c r="BN21" s="124"/>
      <c r="BO21" s="124"/>
      <c r="BP21" s="124"/>
    </row>
    <row r="22" spans="1:68" s="39" customFormat="1" ht="42.75" customHeight="1" thickBot="1">
      <c r="A22" s="1014"/>
      <c r="B22" s="1014"/>
      <c r="C22" s="1031"/>
      <c r="D22" s="118" t="s">
        <v>440</v>
      </c>
      <c r="E22" s="118" t="s">
        <v>127</v>
      </c>
      <c r="F22" s="202">
        <v>5</v>
      </c>
      <c r="G22" s="118" t="s">
        <v>441</v>
      </c>
      <c r="H22" s="118" t="s">
        <v>1689</v>
      </c>
      <c r="I22" s="203">
        <v>0.05</v>
      </c>
      <c r="J22" s="118" t="s">
        <v>420</v>
      </c>
      <c r="K22" s="204">
        <v>41640</v>
      </c>
      <c r="L22" s="204" t="s">
        <v>333</v>
      </c>
      <c r="M22" s="202"/>
      <c r="N22" s="202">
        <v>1</v>
      </c>
      <c r="O22" s="202">
        <v>1</v>
      </c>
      <c r="P22" s="202">
        <v>1</v>
      </c>
      <c r="Q22" s="202">
        <v>1</v>
      </c>
      <c r="R22" s="202">
        <v>1</v>
      </c>
      <c r="S22" s="202"/>
      <c r="T22" s="205"/>
      <c r="U22" s="205"/>
      <c r="V22" s="205"/>
      <c r="W22" s="205"/>
      <c r="X22" s="205"/>
      <c r="Y22" s="202">
        <f t="shared" si="0"/>
        <v>5</v>
      </c>
      <c r="Z22" s="202"/>
      <c r="AA22" s="367">
        <f>SUM(M22:N22)</f>
        <v>1</v>
      </c>
      <c r="AB22" s="328">
        <v>11</v>
      </c>
      <c r="AC22" s="360">
        <f>+AB22/AA22</f>
        <v>11</v>
      </c>
      <c r="AD22" s="328" t="s">
        <v>1409</v>
      </c>
      <c r="AE22" s="328" t="s">
        <v>1409</v>
      </c>
      <c r="AF22" s="366" t="s">
        <v>1695</v>
      </c>
      <c r="AG22" s="328"/>
      <c r="AH22" s="102">
        <v>3</v>
      </c>
      <c r="AI22" s="102">
        <f>(AB22+19)</f>
        <v>30</v>
      </c>
      <c r="AJ22" s="479">
        <v>1</v>
      </c>
      <c r="AK22" s="102"/>
      <c r="AL22" s="102"/>
      <c r="AM22" s="102" t="s">
        <v>1965</v>
      </c>
      <c r="AN22" s="102"/>
      <c r="AO22" s="103"/>
      <c r="AP22" s="103"/>
      <c r="AQ22" s="103"/>
      <c r="AR22" s="103"/>
      <c r="AS22" s="103"/>
      <c r="AT22" s="103"/>
      <c r="AU22" s="103"/>
      <c r="AV22" s="104"/>
      <c r="AW22" s="104"/>
      <c r="AX22" s="104"/>
      <c r="AY22" s="104"/>
      <c r="AZ22" s="104"/>
      <c r="BA22" s="104"/>
      <c r="BB22" s="104"/>
      <c r="BC22" s="105"/>
      <c r="BD22" s="105"/>
      <c r="BE22" s="105"/>
      <c r="BF22" s="105"/>
      <c r="BG22" s="105"/>
      <c r="BH22" s="105"/>
      <c r="BI22" s="105"/>
      <c r="BJ22" s="106"/>
      <c r="BK22" s="106"/>
      <c r="BL22" s="106"/>
      <c r="BM22" s="106"/>
      <c r="BN22" s="106"/>
      <c r="BO22" s="106"/>
      <c r="BP22" s="106"/>
    </row>
    <row r="23" spans="1:68" s="39" customFormat="1" ht="39" customHeight="1" thickBot="1">
      <c r="A23" s="1014"/>
      <c r="B23" s="1014"/>
      <c r="C23" s="1031"/>
      <c r="D23" s="118" t="s">
        <v>442</v>
      </c>
      <c r="E23" s="118" t="s">
        <v>443</v>
      </c>
      <c r="F23" s="202">
        <v>15</v>
      </c>
      <c r="G23" s="118" t="s">
        <v>444</v>
      </c>
      <c r="H23" s="118" t="s">
        <v>416</v>
      </c>
      <c r="I23" s="203"/>
      <c r="J23" s="118" t="s">
        <v>445</v>
      </c>
      <c r="K23" s="204">
        <v>41640</v>
      </c>
      <c r="L23" s="204" t="s">
        <v>333</v>
      </c>
      <c r="M23" s="202"/>
      <c r="N23" s="202"/>
      <c r="O23" s="202">
        <v>5</v>
      </c>
      <c r="P23" s="202"/>
      <c r="Q23" s="202">
        <v>5</v>
      </c>
      <c r="R23" s="202"/>
      <c r="S23" s="202">
        <v>5</v>
      </c>
      <c r="T23" s="205"/>
      <c r="U23" s="205"/>
      <c r="V23" s="205"/>
      <c r="W23" s="205"/>
      <c r="X23" s="205"/>
      <c r="Y23" s="202">
        <f t="shared" si="0"/>
        <v>15</v>
      </c>
      <c r="Z23" s="202"/>
      <c r="AA23" s="367"/>
      <c r="AB23" s="328"/>
      <c r="AC23" s="360"/>
      <c r="AD23" s="328"/>
      <c r="AE23" s="328"/>
      <c r="AF23" s="328"/>
      <c r="AG23" s="328"/>
      <c r="AH23" s="102">
        <v>5</v>
      </c>
      <c r="AI23" s="102">
        <v>27</v>
      </c>
      <c r="AJ23" s="479">
        <v>1</v>
      </c>
      <c r="AK23" s="102"/>
      <c r="AL23" s="102"/>
      <c r="AM23" s="102" t="s">
        <v>1966</v>
      </c>
      <c r="AN23" s="102"/>
      <c r="AO23" s="103"/>
      <c r="AP23" s="103"/>
      <c r="AQ23" s="103"/>
      <c r="AR23" s="103"/>
      <c r="AS23" s="103"/>
      <c r="AT23" s="103"/>
      <c r="AU23" s="103"/>
      <c r="AV23" s="104"/>
      <c r="AW23" s="104"/>
      <c r="AX23" s="104"/>
      <c r="AY23" s="104"/>
      <c r="AZ23" s="104"/>
      <c r="BA23" s="104"/>
      <c r="BB23" s="104"/>
      <c r="BC23" s="105"/>
      <c r="BD23" s="105"/>
      <c r="BE23" s="105"/>
      <c r="BF23" s="105"/>
      <c r="BG23" s="105"/>
      <c r="BH23" s="105"/>
      <c r="BI23" s="105"/>
      <c r="BJ23" s="106"/>
      <c r="BK23" s="106"/>
      <c r="BL23" s="106"/>
      <c r="BM23" s="106"/>
      <c r="BN23" s="106"/>
      <c r="BO23" s="106"/>
      <c r="BP23" s="106"/>
    </row>
    <row r="24" spans="1:68" s="39" customFormat="1" ht="38.25" customHeight="1" thickBot="1">
      <c r="A24" s="1014"/>
      <c r="B24" s="1014"/>
      <c r="C24" s="1031"/>
      <c r="D24" s="100" t="s">
        <v>446</v>
      </c>
      <c r="E24" s="100" t="s">
        <v>447</v>
      </c>
      <c r="F24" s="100">
        <v>1</v>
      </c>
      <c r="G24" s="100" t="s">
        <v>448</v>
      </c>
      <c r="H24" s="139" t="s">
        <v>1689</v>
      </c>
      <c r="I24" s="178"/>
      <c r="J24" s="118" t="s">
        <v>449</v>
      </c>
      <c r="K24" s="204">
        <v>41640</v>
      </c>
      <c r="L24" s="204" t="s">
        <v>333</v>
      </c>
      <c r="M24" s="130"/>
      <c r="N24" s="130"/>
      <c r="O24" s="130"/>
      <c r="P24" s="206"/>
      <c r="Q24" s="130"/>
      <c r="R24" s="130"/>
      <c r="S24" s="130">
        <v>1</v>
      </c>
      <c r="T24" s="130"/>
      <c r="U24" s="130"/>
      <c r="V24" s="130"/>
      <c r="W24" s="130"/>
      <c r="X24" s="130"/>
      <c r="Y24" s="130">
        <f>SUM(M24:X24)</f>
        <v>1</v>
      </c>
      <c r="Z24" s="130"/>
      <c r="AA24" s="367"/>
      <c r="AB24" s="328"/>
      <c r="AC24" s="360"/>
      <c r="AD24" s="328"/>
      <c r="AE24" s="328"/>
      <c r="AF24" s="328"/>
      <c r="AG24" s="328"/>
      <c r="AH24" s="102"/>
      <c r="AI24" s="102"/>
      <c r="AJ24" s="102"/>
      <c r="AK24" s="102"/>
      <c r="AL24" s="102"/>
      <c r="AM24" s="102"/>
      <c r="AN24" s="102"/>
      <c r="AO24" s="103"/>
      <c r="AP24" s="103"/>
      <c r="AQ24" s="103"/>
      <c r="AR24" s="103"/>
      <c r="AS24" s="103"/>
      <c r="AT24" s="103"/>
      <c r="AU24" s="103"/>
      <c r="AV24" s="104"/>
      <c r="AW24" s="104"/>
      <c r="AX24" s="104"/>
      <c r="AY24" s="104"/>
      <c r="AZ24" s="104"/>
      <c r="BA24" s="104"/>
      <c r="BB24" s="104"/>
      <c r="BC24" s="105"/>
      <c r="BD24" s="105"/>
      <c r="BE24" s="105"/>
      <c r="BF24" s="105"/>
      <c r="BG24" s="105"/>
      <c r="BH24" s="105"/>
      <c r="BI24" s="105"/>
      <c r="BJ24" s="106"/>
      <c r="BK24" s="106"/>
      <c r="BL24" s="106"/>
      <c r="BM24" s="106"/>
      <c r="BN24" s="106"/>
      <c r="BO24" s="106"/>
      <c r="BP24" s="106"/>
    </row>
    <row r="25" spans="1:68" s="39" customFormat="1" ht="36.75" thickBot="1">
      <c r="A25" s="1014"/>
      <c r="B25" s="1014"/>
      <c r="C25" s="1031"/>
      <c r="D25" s="100" t="s">
        <v>450</v>
      </c>
      <c r="E25" s="100" t="s">
        <v>451</v>
      </c>
      <c r="F25" s="100">
        <v>1</v>
      </c>
      <c r="G25" s="100" t="s">
        <v>452</v>
      </c>
      <c r="H25" s="139" t="s">
        <v>453</v>
      </c>
      <c r="I25" s="178"/>
      <c r="J25" s="118" t="s">
        <v>454</v>
      </c>
      <c r="K25" s="204">
        <v>41640</v>
      </c>
      <c r="L25" s="204">
        <v>42004</v>
      </c>
      <c r="M25" s="130"/>
      <c r="N25" s="130"/>
      <c r="O25" s="130"/>
      <c r="P25" s="206"/>
      <c r="Q25" s="130"/>
      <c r="R25" s="130"/>
      <c r="S25" s="130">
        <v>1</v>
      </c>
      <c r="T25" s="130"/>
      <c r="U25" s="130"/>
      <c r="V25" s="130"/>
      <c r="W25" s="130"/>
      <c r="X25" s="130"/>
      <c r="Y25" s="130">
        <f>SUM(M25:X25)</f>
        <v>1</v>
      </c>
      <c r="Z25" s="130"/>
      <c r="AA25" s="367"/>
      <c r="AB25" s="328"/>
      <c r="AC25" s="360"/>
      <c r="AD25" s="328"/>
      <c r="AE25" s="328"/>
      <c r="AF25" s="328"/>
      <c r="AG25" s="328"/>
      <c r="AH25" s="102"/>
      <c r="AI25" s="102"/>
      <c r="AJ25" s="102"/>
      <c r="AK25" s="102"/>
      <c r="AL25" s="102"/>
      <c r="AM25" s="102"/>
      <c r="AN25" s="102"/>
      <c r="AO25" s="103"/>
      <c r="AP25" s="103"/>
      <c r="AQ25" s="103"/>
      <c r="AR25" s="103"/>
      <c r="AS25" s="103"/>
      <c r="AT25" s="103"/>
      <c r="AU25" s="103"/>
      <c r="AV25" s="104"/>
      <c r="AW25" s="104"/>
      <c r="AX25" s="104"/>
      <c r="AY25" s="104"/>
      <c r="AZ25" s="104"/>
      <c r="BA25" s="104"/>
      <c r="BB25" s="104"/>
      <c r="BC25" s="105"/>
      <c r="BD25" s="105"/>
      <c r="BE25" s="105"/>
      <c r="BF25" s="105"/>
      <c r="BG25" s="105"/>
      <c r="BH25" s="105"/>
      <c r="BI25" s="105"/>
      <c r="BJ25" s="106"/>
      <c r="BK25" s="106"/>
      <c r="BL25" s="106"/>
      <c r="BM25" s="106"/>
      <c r="BN25" s="106"/>
      <c r="BO25" s="106"/>
      <c r="BP25" s="106"/>
    </row>
    <row r="26" spans="1:68" s="39" customFormat="1" ht="30.75" customHeight="1" thickBot="1">
      <c r="A26" s="1014"/>
      <c r="B26" s="1014"/>
      <c r="C26" s="1031"/>
      <c r="D26" s="118" t="s">
        <v>455</v>
      </c>
      <c r="E26" s="118" t="s">
        <v>44</v>
      </c>
      <c r="F26" s="202">
        <v>2</v>
      </c>
      <c r="G26" s="118" t="s">
        <v>456</v>
      </c>
      <c r="H26" s="118" t="s">
        <v>416</v>
      </c>
      <c r="I26" s="203">
        <v>0.1</v>
      </c>
      <c r="J26" s="118" t="s">
        <v>457</v>
      </c>
      <c r="K26" s="204">
        <v>41640</v>
      </c>
      <c r="L26" s="204" t="s">
        <v>333</v>
      </c>
      <c r="M26" s="202"/>
      <c r="N26" s="202"/>
      <c r="O26" s="202">
        <v>1</v>
      </c>
      <c r="P26" s="202"/>
      <c r="Q26" s="202">
        <v>1</v>
      </c>
      <c r="R26" s="202"/>
      <c r="S26" s="202"/>
      <c r="T26" s="205"/>
      <c r="U26" s="205"/>
      <c r="V26" s="205"/>
      <c r="W26" s="202"/>
      <c r="X26" s="202"/>
      <c r="Y26" s="202">
        <f t="shared" si="0"/>
        <v>2</v>
      </c>
      <c r="Z26" s="202"/>
      <c r="AA26" s="367"/>
      <c r="AB26" s="328"/>
      <c r="AC26" s="360"/>
      <c r="AD26" s="328"/>
      <c r="AE26" s="328"/>
      <c r="AF26" s="328"/>
      <c r="AG26" s="328"/>
      <c r="AH26" s="102">
        <v>1</v>
      </c>
      <c r="AI26" s="102">
        <v>4</v>
      </c>
      <c r="AJ26" s="479">
        <v>1</v>
      </c>
      <c r="AK26" s="102"/>
      <c r="AL26" s="102"/>
      <c r="AM26" s="102" t="s">
        <v>1967</v>
      </c>
      <c r="AN26" s="102"/>
      <c r="AO26" s="103"/>
      <c r="AP26" s="103"/>
      <c r="AQ26" s="103"/>
      <c r="AR26" s="103"/>
      <c r="AS26" s="103"/>
      <c r="AT26" s="103"/>
      <c r="AU26" s="103"/>
      <c r="AV26" s="104"/>
      <c r="AW26" s="104"/>
      <c r="AX26" s="104"/>
      <c r="AY26" s="104"/>
      <c r="AZ26" s="104"/>
      <c r="BA26" s="104"/>
      <c r="BB26" s="104"/>
      <c r="BC26" s="105"/>
      <c r="BD26" s="105"/>
      <c r="BE26" s="105"/>
      <c r="BF26" s="105"/>
      <c r="BG26" s="105"/>
      <c r="BH26" s="105"/>
      <c r="BI26" s="105"/>
      <c r="BJ26" s="106"/>
      <c r="BK26" s="106"/>
      <c r="BL26" s="106"/>
      <c r="BM26" s="106"/>
      <c r="BN26" s="106"/>
      <c r="BO26" s="106"/>
      <c r="BP26" s="106"/>
    </row>
    <row r="27" spans="1:68" s="39" customFormat="1" ht="45" customHeight="1" thickBot="1">
      <c r="A27" s="1014"/>
      <c r="B27" s="1014"/>
      <c r="C27" s="1031" t="s">
        <v>458</v>
      </c>
      <c r="D27" s="118" t="s">
        <v>1696</v>
      </c>
      <c r="E27" s="100" t="s">
        <v>1697</v>
      </c>
      <c r="F27" s="139">
        <v>1</v>
      </c>
      <c r="G27" s="118" t="s">
        <v>459</v>
      </c>
      <c r="H27" s="139" t="s">
        <v>1689</v>
      </c>
      <c r="I27" s="178">
        <v>0.02</v>
      </c>
      <c r="J27" s="118" t="s">
        <v>460</v>
      </c>
      <c r="K27" s="204">
        <v>41640</v>
      </c>
      <c r="L27" s="204" t="s">
        <v>333</v>
      </c>
      <c r="M27" s="202"/>
      <c r="N27" s="202"/>
      <c r="O27" s="202"/>
      <c r="P27" s="202">
        <v>1</v>
      </c>
      <c r="Q27" s="202"/>
      <c r="R27" s="202"/>
      <c r="S27" s="202"/>
      <c r="T27" s="202"/>
      <c r="U27" s="205"/>
      <c r="V27" s="202"/>
      <c r="W27" s="202"/>
      <c r="X27" s="202"/>
      <c r="Y27" s="202">
        <f t="shared" si="0"/>
        <v>1</v>
      </c>
      <c r="Z27" s="202"/>
      <c r="AA27" s="367"/>
      <c r="AB27" s="328"/>
      <c r="AC27" s="360"/>
      <c r="AD27" s="328"/>
      <c r="AE27" s="328"/>
      <c r="AF27" s="328"/>
      <c r="AG27" s="328"/>
      <c r="AH27" s="102">
        <v>1</v>
      </c>
      <c r="AI27" s="102">
        <v>1</v>
      </c>
      <c r="AJ27" s="479">
        <v>1</v>
      </c>
      <c r="AK27" s="102"/>
      <c r="AL27" s="102"/>
      <c r="AM27" s="102" t="s">
        <v>1968</v>
      </c>
      <c r="AN27" s="102"/>
      <c r="AO27" s="103"/>
      <c r="AP27" s="103"/>
      <c r="AQ27" s="103"/>
      <c r="AR27" s="103"/>
      <c r="AS27" s="103"/>
      <c r="AT27" s="103"/>
      <c r="AU27" s="103"/>
      <c r="AV27" s="104"/>
      <c r="AW27" s="104"/>
      <c r="AX27" s="104"/>
      <c r="AY27" s="104"/>
      <c r="AZ27" s="104"/>
      <c r="BA27" s="104"/>
      <c r="BB27" s="104"/>
      <c r="BC27" s="105"/>
      <c r="BD27" s="105"/>
      <c r="BE27" s="105"/>
      <c r="BF27" s="105"/>
      <c r="BG27" s="105"/>
      <c r="BH27" s="105"/>
      <c r="BI27" s="105"/>
      <c r="BJ27" s="106"/>
      <c r="BK27" s="106"/>
      <c r="BL27" s="106"/>
      <c r="BM27" s="106"/>
      <c r="BN27" s="106"/>
      <c r="BO27" s="106"/>
      <c r="BP27" s="106"/>
    </row>
    <row r="28" spans="1:68" s="39" customFormat="1" ht="37.5" customHeight="1" thickBot="1">
      <c r="A28" s="1014"/>
      <c r="B28" s="1014"/>
      <c r="C28" s="1031"/>
      <c r="D28" s="100" t="s">
        <v>461</v>
      </c>
      <c r="E28" s="100" t="s">
        <v>462</v>
      </c>
      <c r="F28" s="100">
        <v>1</v>
      </c>
      <c r="G28" s="100" t="s">
        <v>463</v>
      </c>
      <c r="H28" s="139" t="s">
        <v>416</v>
      </c>
      <c r="I28" s="178">
        <v>0.2</v>
      </c>
      <c r="J28" s="100" t="s">
        <v>464</v>
      </c>
      <c r="K28" s="204">
        <v>41640</v>
      </c>
      <c r="L28" s="204">
        <v>42004</v>
      </c>
      <c r="M28" s="130"/>
      <c r="N28" s="130"/>
      <c r="O28" s="130"/>
      <c r="P28" s="130"/>
      <c r="Q28" s="130"/>
      <c r="R28" s="130"/>
      <c r="S28" s="130"/>
      <c r="T28" s="130"/>
      <c r="U28" s="130">
        <v>1</v>
      </c>
      <c r="V28" s="206"/>
      <c r="W28" s="130"/>
      <c r="X28" s="130"/>
      <c r="Y28" s="130">
        <f>SUM(M28:X28)</f>
        <v>1</v>
      </c>
      <c r="Z28" s="130"/>
      <c r="AA28" s="367"/>
      <c r="AB28" s="328"/>
      <c r="AC28" s="360"/>
      <c r="AD28" s="328"/>
      <c r="AE28" s="328"/>
      <c r="AF28" s="328"/>
      <c r="AG28" s="328"/>
      <c r="AH28" s="102"/>
      <c r="AI28" s="102"/>
      <c r="AJ28" s="102"/>
      <c r="AK28" s="102"/>
      <c r="AL28" s="102"/>
      <c r="AM28" s="102"/>
      <c r="AN28" s="102"/>
      <c r="AO28" s="103"/>
      <c r="AP28" s="103"/>
      <c r="AQ28" s="103"/>
      <c r="AR28" s="103"/>
      <c r="AS28" s="103"/>
      <c r="AT28" s="103"/>
      <c r="AU28" s="103"/>
      <c r="AV28" s="104"/>
      <c r="AW28" s="104"/>
      <c r="AX28" s="104"/>
      <c r="AY28" s="104"/>
      <c r="AZ28" s="104"/>
      <c r="BA28" s="104"/>
      <c r="BB28" s="104"/>
      <c r="BC28" s="105"/>
      <c r="BD28" s="105"/>
      <c r="BE28" s="105"/>
      <c r="BF28" s="105"/>
      <c r="BG28" s="105"/>
      <c r="BH28" s="105"/>
      <c r="BI28" s="105"/>
      <c r="BJ28" s="106"/>
      <c r="BK28" s="106"/>
      <c r="BL28" s="106"/>
      <c r="BM28" s="106"/>
      <c r="BN28" s="106"/>
      <c r="BO28" s="106"/>
      <c r="BP28" s="106"/>
    </row>
    <row r="29" spans="1:68" s="39" customFormat="1" ht="45.75" thickBot="1">
      <c r="A29" s="1014"/>
      <c r="B29" s="1014"/>
      <c r="C29" s="1031"/>
      <c r="D29" s="100" t="s">
        <v>465</v>
      </c>
      <c r="E29" s="100" t="s">
        <v>466</v>
      </c>
      <c r="F29" s="100">
        <v>1</v>
      </c>
      <c r="G29" s="100" t="s">
        <v>467</v>
      </c>
      <c r="H29" s="139" t="s">
        <v>1690</v>
      </c>
      <c r="I29" s="178"/>
      <c r="J29" s="118" t="s">
        <v>460</v>
      </c>
      <c r="K29" s="204">
        <v>41640</v>
      </c>
      <c r="L29" s="204">
        <v>42004</v>
      </c>
      <c r="M29" s="130"/>
      <c r="N29" s="130"/>
      <c r="O29" s="130"/>
      <c r="P29" s="206"/>
      <c r="Q29" s="130"/>
      <c r="R29" s="130">
        <v>1</v>
      </c>
      <c r="S29" s="130"/>
      <c r="T29" s="130"/>
      <c r="U29" s="130"/>
      <c r="V29" s="130"/>
      <c r="W29" s="130"/>
      <c r="X29" s="130"/>
      <c r="Y29" s="130">
        <f>SUM(M29:X29)</f>
        <v>1</v>
      </c>
      <c r="Z29" s="130"/>
      <c r="AA29" s="367"/>
      <c r="AB29" s="328"/>
      <c r="AC29" s="360"/>
      <c r="AD29" s="328"/>
      <c r="AE29" s="328"/>
      <c r="AF29" s="328"/>
      <c r="AG29" s="328"/>
      <c r="AH29" s="102"/>
      <c r="AI29" s="102"/>
      <c r="AJ29" s="102"/>
      <c r="AK29" s="102"/>
      <c r="AL29" s="102"/>
      <c r="AM29" s="102"/>
      <c r="AN29" s="102"/>
      <c r="AO29" s="103"/>
      <c r="AP29" s="103"/>
      <c r="AQ29" s="103"/>
      <c r="AR29" s="103"/>
      <c r="AS29" s="103"/>
      <c r="AT29" s="103"/>
      <c r="AU29" s="103"/>
      <c r="AV29" s="104"/>
      <c r="AW29" s="104"/>
      <c r="AX29" s="104"/>
      <c r="AY29" s="104"/>
      <c r="AZ29" s="104"/>
      <c r="BA29" s="104"/>
      <c r="BB29" s="104"/>
      <c r="BC29" s="105"/>
      <c r="BD29" s="105"/>
      <c r="BE29" s="105"/>
      <c r="BF29" s="105"/>
      <c r="BG29" s="105"/>
      <c r="BH29" s="105"/>
      <c r="BI29" s="105"/>
      <c r="BJ29" s="106"/>
      <c r="BK29" s="106"/>
      <c r="BL29" s="106"/>
      <c r="BM29" s="106"/>
      <c r="BN29" s="106"/>
      <c r="BO29" s="106"/>
      <c r="BP29" s="106"/>
    </row>
    <row r="30" spans="1:68" s="39" customFormat="1" ht="36" customHeight="1" thickBot="1">
      <c r="A30" s="1014"/>
      <c r="B30" s="1014"/>
      <c r="C30" s="1031"/>
      <c r="D30" s="100" t="s">
        <v>468</v>
      </c>
      <c r="E30" s="100" t="s">
        <v>469</v>
      </c>
      <c r="F30" s="100">
        <v>1</v>
      </c>
      <c r="G30" s="100" t="s">
        <v>470</v>
      </c>
      <c r="H30" s="139" t="s">
        <v>416</v>
      </c>
      <c r="I30" s="178"/>
      <c r="J30" s="118" t="s">
        <v>471</v>
      </c>
      <c r="K30" s="204">
        <v>41640</v>
      </c>
      <c r="L30" s="204">
        <v>41729</v>
      </c>
      <c r="M30" s="130"/>
      <c r="N30" s="130">
        <v>1</v>
      </c>
      <c r="O30" s="130"/>
      <c r="P30" s="206"/>
      <c r="Q30" s="130"/>
      <c r="R30" s="130"/>
      <c r="S30" s="130"/>
      <c r="T30" s="130"/>
      <c r="U30" s="130"/>
      <c r="V30" s="130"/>
      <c r="W30" s="130"/>
      <c r="X30" s="130"/>
      <c r="Y30" s="130">
        <f>SUM(M30:X30)</f>
        <v>1</v>
      </c>
      <c r="Z30" s="130"/>
      <c r="AA30" s="367">
        <f>SUM(M30:N30)</f>
        <v>1</v>
      </c>
      <c r="AB30" s="328">
        <v>1</v>
      </c>
      <c r="AC30" s="360">
        <f>+AB30/AA30</f>
        <v>1</v>
      </c>
      <c r="AD30" s="328" t="s">
        <v>1409</v>
      </c>
      <c r="AE30" s="328" t="s">
        <v>1409</v>
      </c>
      <c r="AF30" s="366" t="s">
        <v>1455</v>
      </c>
      <c r="AG30" s="328"/>
      <c r="AH30" s="102"/>
      <c r="AI30" s="102"/>
      <c r="AJ30" s="102"/>
      <c r="AK30" s="102"/>
      <c r="AL30" s="102"/>
      <c r="AM30" s="102"/>
      <c r="AN30" s="102"/>
      <c r="AO30" s="103"/>
      <c r="AP30" s="103"/>
      <c r="AQ30" s="103"/>
      <c r="AR30" s="103"/>
      <c r="AS30" s="103"/>
      <c r="AT30" s="103"/>
      <c r="AU30" s="103"/>
      <c r="AV30" s="104"/>
      <c r="AW30" s="104"/>
      <c r="AX30" s="104"/>
      <c r="AY30" s="104"/>
      <c r="AZ30" s="104"/>
      <c r="BA30" s="104"/>
      <c r="BB30" s="104"/>
      <c r="BC30" s="105"/>
      <c r="BD30" s="105"/>
      <c r="BE30" s="105"/>
      <c r="BF30" s="105"/>
      <c r="BG30" s="105"/>
      <c r="BH30" s="105"/>
      <c r="BI30" s="105"/>
      <c r="BJ30" s="106"/>
      <c r="BK30" s="106"/>
      <c r="BL30" s="106"/>
      <c r="BM30" s="106"/>
      <c r="BN30" s="106"/>
      <c r="BO30" s="106"/>
      <c r="BP30" s="106"/>
    </row>
    <row r="31" spans="1:68" s="39" customFormat="1" ht="81.75" thickBot="1">
      <c r="A31" s="1014"/>
      <c r="B31" s="1014"/>
      <c r="C31" s="1031"/>
      <c r="D31" s="139" t="s">
        <v>1698</v>
      </c>
      <c r="E31" s="100" t="s">
        <v>472</v>
      </c>
      <c r="F31" s="100">
        <v>3</v>
      </c>
      <c r="G31" s="100" t="s">
        <v>473</v>
      </c>
      <c r="H31" s="139" t="s">
        <v>453</v>
      </c>
      <c r="I31" s="178"/>
      <c r="J31" s="118" t="s">
        <v>1699</v>
      </c>
      <c r="K31" s="204">
        <v>41640</v>
      </c>
      <c r="L31" s="204" t="s">
        <v>333</v>
      </c>
      <c r="M31" s="130"/>
      <c r="N31" s="130"/>
      <c r="O31" s="130">
        <v>1</v>
      </c>
      <c r="P31" s="206"/>
      <c r="Q31" s="130">
        <v>1</v>
      </c>
      <c r="R31" s="130"/>
      <c r="S31" s="130">
        <v>1</v>
      </c>
      <c r="T31" s="130"/>
      <c r="U31" s="130"/>
      <c r="V31" s="130"/>
      <c r="W31" s="130"/>
      <c r="X31" s="130"/>
      <c r="Y31" s="130"/>
      <c r="Z31" s="130"/>
      <c r="AA31" s="367"/>
      <c r="AB31" s="328"/>
      <c r="AC31" s="360"/>
      <c r="AD31" s="328"/>
      <c r="AE31" s="328"/>
      <c r="AF31" s="328"/>
      <c r="AG31" s="328"/>
      <c r="AH31" s="102">
        <v>1</v>
      </c>
      <c r="AI31" s="102">
        <v>1</v>
      </c>
      <c r="AJ31" s="479">
        <v>1</v>
      </c>
      <c r="AK31" s="102"/>
      <c r="AL31" s="102"/>
      <c r="AM31" s="102" t="s">
        <v>1969</v>
      </c>
      <c r="AN31" s="102"/>
      <c r="AO31" s="103"/>
      <c r="AP31" s="103"/>
      <c r="AQ31" s="103"/>
      <c r="AR31" s="103"/>
      <c r="AS31" s="103"/>
      <c r="AT31" s="103"/>
      <c r="AU31" s="103"/>
      <c r="AV31" s="104"/>
      <c r="AW31" s="104"/>
      <c r="AX31" s="104"/>
      <c r="AY31" s="104"/>
      <c r="AZ31" s="104"/>
      <c r="BA31" s="104"/>
      <c r="BB31" s="104"/>
      <c r="BC31" s="105"/>
      <c r="BD31" s="105"/>
      <c r="BE31" s="105"/>
      <c r="BF31" s="105"/>
      <c r="BG31" s="105"/>
      <c r="BH31" s="105"/>
      <c r="BI31" s="105"/>
      <c r="BJ31" s="106"/>
      <c r="BK31" s="106"/>
      <c r="BL31" s="106"/>
      <c r="BM31" s="106"/>
      <c r="BN31" s="106"/>
      <c r="BO31" s="106"/>
      <c r="BP31" s="106"/>
    </row>
    <row r="32" spans="1:68" s="39" customFormat="1" ht="81.75" thickBot="1">
      <c r="A32" s="1014"/>
      <c r="B32" s="1014"/>
      <c r="C32" s="1031"/>
      <c r="D32" s="139" t="s">
        <v>1700</v>
      </c>
      <c r="E32" s="100" t="s">
        <v>472</v>
      </c>
      <c r="F32" s="100">
        <v>3</v>
      </c>
      <c r="G32" s="100" t="s">
        <v>473</v>
      </c>
      <c r="H32" s="139" t="s">
        <v>453</v>
      </c>
      <c r="I32" s="178"/>
      <c r="J32" s="118" t="s">
        <v>1699</v>
      </c>
      <c r="K32" s="204">
        <v>41641</v>
      </c>
      <c r="L32" s="204">
        <v>41882</v>
      </c>
      <c r="M32" s="130"/>
      <c r="N32" s="130">
        <v>1</v>
      </c>
      <c r="O32" s="130"/>
      <c r="P32" s="207">
        <v>1</v>
      </c>
      <c r="Q32" s="130"/>
      <c r="R32" s="130">
        <v>1</v>
      </c>
      <c r="S32" s="130"/>
      <c r="T32" s="130"/>
      <c r="U32" s="130"/>
      <c r="V32" s="130"/>
      <c r="W32" s="130"/>
      <c r="X32" s="130"/>
      <c r="Y32" s="130"/>
      <c r="Z32" s="130"/>
      <c r="AA32" s="367">
        <f>SUM(M32:N32)</f>
        <v>1</v>
      </c>
      <c r="AB32" s="328">
        <v>1</v>
      </c>
      <c r="AC32" s="360">
        <f>+AB32/AA32</f>
        <v>1</v>
      </c>
      <c r="AD32" s="328" t="s">
        <v>1409</v>
      </c>
      <c r="AE32" s="328" t="s">
        <v>1409</v>
      </c>
      <c r="AF32" s="366" t="s">
        <v>1701</v>
      </c>
      <c r="AG32" s="328"/>
      <c r="AH32" s="102">
        <v>2</v>
      </c>
      <c r="AI32" s="102">
        <v>2</v>
      </c>
      <c r="AJ32" s="479">
        <v>1</v>
      </c>
      <c r="AK32" s="102"/>
      <c r="AL32" s="102"/>
      <c r="AM32" s="102" t="s">
        <v>1970</v>
      </c>
      <c r="AN32" s="102"/>
      <c r="AO32" s="103"/>
      <c r="AP32" s="103"/>
      <c r="AQ32" s="103"/>
      <c r="AR32" s="103"/>
      <c r="AS32" s="103"/>
      <c r="AT32" s="103"/>
      <c r="AU32" s="103"/>
      <c r="AV32" s="104"/>
      <c r="AW32" s="104"/>
      <c r="AX32" s="104"/>
      <c r="AY32" s="104"/>
      <c r="AZ32" s="104"/>
      <c r="BA32" s="104"/>
      <c r="BB32" s="104"/>
      <c r="BC32" s="105"/>
      <c r="BD32" s="105"/>
      <c r="BE32" s="105"/>
      <c r="BF32" s="105"/>
      <c r="BG32" s="105"/>
      <c r="BH32" s="105"/>
      <c r="BI32" s="105"/>
      <c r="BJ32" s="106"/>
      <c r="BK32" s="106"/>
      <c r="BL32" s="106"/>
      <c r="BM32" s="106"/>
      <c r="BN32" s="106"/>
      <c r="BO32" s="106"/>
      <c r="BP32" s="106"/>
    </row>
    <row r="33" spans="1:68" s="39" customFormat="1" ht="409.5" thickBot="1">
      <c r="A33" s="1014"/>
      <c r="B33" s="1014"/>
      <c r="C33" s="1031"/>
      <c r="D33" s="118" t="s">
        <v>474</v>
      </c>
      <c r="E33" s="100" t="s">
        <v>475</v>
      </c>
      <c r="F33" s="100" t="s">
        <v>385</v>
      </c>
      <c r="G33" s="118" t="s">
        <v>476</v>
      </c>
      <c r="H33" s="139" t="s">
        <v>416</v>
      </c>
      <c r="I33" s="178">
        <v>0.4</v>
      </c>
      <c r="J33" s="118" t="s">
        <v>477</v>
      </c>
      <c r="K33" s="204">
        <v>41640</v>
      </c>
      <c r="L33" s="204">
        <v>42004</v>
      </c>
      <c r="M33" s="202"/>
      <c r="N33" s="202"/>
      <c r="O33" s="202"/>
      <c r="P33" s="202"/>
      <c r="Q33" s="202"/>
      <c r="R33" s="202"/>
      <c r="S33" s="202"/>
      <c r="T33" s="202"/>
      <c r="U33" s="202"/>
      <c r="V33" s="202"/>
      <c r="W33" s="202"/>
      <c r="X33" s="202"/>
      <c r="Y33" s="130"/>
      <c r="Z33" s="130"/>
      <c r="AA33" s="367"/>
      <c r="AB33" s="328"/>
      <c r="AC33" s="360"/>
      <c r="AD33" s="328"/>
      <c r="AE33" s="328"/>
      <c r="AF33" s="328"/>
      <c r="AG33" s="328"/>
      <c r="AH33" s="102"/>
      <c r="AI33" s="102">
        <v>9</v>
      </c>
      <c r="AJ33" s="102"/>
      <c r="AK33" s="102"/>
      <c r="AL33" s="102"/>
      <c r="AM33" s="102" t="s">
        <v>1971</v>
      </c>
      <c r="AN33" s="102"/>
      <c r="AO33" s="103"/>
      <c r="AP33" s="103"/>
      <c r="AQ33" s="103"/>
      <c r="AR33" s="103"/>
      <c r="AS33" s="103"/>
      <c r="AT33" s="103"/>
      <c r="AU33" s="103"/>
      <c r="AV33" s="104"/>
      <c r="AW33" s="104"/>
      <c r="AX33" s="104"/>
      <c r="AY33" s="104"/>
      <c r="AZ33" s="104"/>
      <c r="BA33" s="104"/>
      <c r="BB33" s="104"/>
      <c r="BC33" s="105"/>
      <c r="BD33" s="105"/>
      <c r="BE33" s="105"/>
      <c r="BF33" s="105"/>
      <c r="BG33" s="105"/>
      <c r="BH33" s="105"/>
      <c r="BI33" s="105"/>
      <c r="BJ33" s="106"/>
      <c r="BK33" s="106"/>
      <c r="BL33" s="106"/>
      <c r="BM33" s="106"/>
      <c r="BN33" s="106"/>
      <c r="BO33" s="106"/>
      <c r="BP33" s="106"/>
    </row>
    <row r="34" spans="1:68" s="38" customFormat="1" ht="9.75" thickBot="1">
      <c r="A34" s="1003" t="s">
        <v>478</v>
      </c>
      <c r="B34" s="1003"/>
      <c r="C34" s="1003"/>
      <c r="D34" s="1003"/>
      <c r="E34" s="1003"/>
      <c r="F34" s="1003"/>
      <c r="G34" s="1003"/>
      <c r="H34" s="1003"/>
      <c r="I34" s="160" t="e">
        <f>SUM(#REF!)</f>
        <v>#REF!</v>
      </c>
      <c r="J34" s="161"/>
      <c r="K34" s="141"/>
      <c r="L34" s="141"/>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row>
    <row r="35" spans="1:68" s="38" customFormat="1" ht="29.25" customHeight="1" thickBot="1">
      <c r="A35" s="1014">
        <v>2</v>
      </c>
      <c r="B35" s="1014" t="s">
        <v>403</v>
      </c>
      <c r="C35" s="1015" t="s">
        <v>1294</v>
      </c>
      <c r="D35" s="108" t="s">
        <v>1295</v>
      </c>
      <c r="E35" s="94" t="s">
        <v>127</v>
      </c>
      <c r="F35" s="94">
        <v>4</v>
      </c>
      <c r="G35" s="94" t="s">
        <v>405</v>
      </c>
      <c r="H35" s="94" t="s">
        <v>428</v>
      </c>
      <c r="I35" s="118"/>
      <c r="J35" s="94" t="s">
        <v>406</v>
      </c>
      <c r="K35" s="114">
        <v>41640</v>
      </c>
      <c r="L35" s="114">
        <v>42004</v>
      </c>
      <c r="M35" s="115"/>
      <c r="N35" s="115"/>
      <c r="O35" s="115">
        <v>1</v>
      </c>
      <c r="P35" s="115"/>
      <c r="Q35" s="115"/>
      <c r="R35" s="115">
        <v>1</v>
      </c>
      <c r="S35" s="115"/>
      <c r="T35" s="115"/>
      <c r="U35" s="115">
        <v>1</v>
      </c>
      <c r="V35" s="115"/>
      <c r="W35" s="115"/>
      <c r="X35" s="115">
        <v>1</v>
      </c>
      <c r="Y35" s="116">
        <f>SUM(M35:X35)</f>
        <v>4</v>
      </c>
      <c r="Z35" s="117"/>
      <c r="AA35" s="367"/>
      <c r="AB35" s="119"/>
      <c r="AC35" s="119"/>
      <c r="AD35" s="119"/>
      <c r="AE35" s="119"/>
      <c r="AF35" s="119"/>
      <c r="AG35" s="119"/>
      <c r="AH35" s="102">
        <v>1</v>
      </c>
      <c r="AI35" s="102">
        <v>0</v>
      </c>
      <c r="AJ35" s="480">
        <v>0</v>
      </c>
      <c r="AK35" s="429"/>
      <c r="AL35" s="429"/>
      <c r="AM35" s="429"/>
      <c r="AN35" s="102" t="s">
        <v>1972</v>
      </c>
      <c r="AO35" s="121"/>
      <c r="AP35" s="121"/>
      <c r="AQ35" s="121"/>
      <c r="AR35" s="121"/>
      <c r="AS35" s="121"/>
      <c r="AT35" s="121"/>
      <c r="AU35" s="121"/>
      <c r="AV35" s="122"/>
      <c r="AW35" s="122"/>
      <c r="AX35" s="122"/>
      <c r="AY35" s="122"/>
      <c r="AZ35" s="122"/>
      <c r="BA35" s="122"/>
      <c r="BB35" s="122"/>
      <c r="BC35" s="123"/>
      <c r="BD35" s="123"/>
      <c r="BE35" s="123"/>
      <c r="BF35" s="123"/>
      <c r="BG35" s="123"/>
      <c r="BH35" s="123"/>
      <c r="BI35" s="123"/>
      <c r="BJ35" s="124"/>
      <c r="BK35" s="124"/>
      <c r="BL35" s="124"/>
      <c r="BM35" s="124"/>
      <c r="BN35" s="124"/>
      <c r="BO35" s="124"/>
      <c r="BP35" s="124"/>
    </row>
    <row r="36" spans="1:68" s="38" customFormat="1" ht="29.25" customHeight="1" thickBot="1">
      <c r="A36" s="1014"/>
      <c r="B36" s="1014"/>
      <c r="C36" s="1015"/>
      <c r="D36" s="108" t="s">
        <v>1296</v>
      </c>
      <c r="E36" s="94" t="s">
        <v>1277</v>
      </c>
      <c r="F36" s="94">
        <v>4</v>
      </c>
      <c r="G36" s="94" t="s">
        <v>1297</v>
      </c>
      <c r="H36" s="94" t="s">
        <v>428</v>
      </c>
      <c r="I36" s="118"/>
      <c r="J36" s="94" t="s">
        <v>312</v>
      </c>
      <c r="K36" s="114">
        <v>41640</v>
      </c>
      <c r="L36" s="114">
        <v>42004</v>
      </c>
      <c r="M36" s="115"/>
      <c r="N36" s="115"/>
      <c r="O36" s="115">
        <v>1</v>
      </c>
      <c r="P36" s="115"/>
      <c r="Q36" s="115"/>
      <c r="R36" s="115">
        <v>1</v>
      </c>
      <c r="S36" s="115"/>
      <c r="T36" s="115"/>
      <c r="U36" s="115">
        <v>1</v>
      </c>
      <c r="V36" s="115"/>
      <c r="W36" s="115"/>
      <c r="X36" s="115">
        <v>1</v>
      </c>
      <c r="Y36" s="116">
        <f>SUM(M36:X36)</f>
        <v>4</v>
      </c>
      <c r="Z36" s="117"/>
      <c r="AA36" s="367"/>
      <c r="AB36" s="119"/>
      <c r="AC36" s="119"/>
      <c r="AD36" s="119"/>
      <c r="AE36" s="119"/>
      <c r="AF36" s="119"/>
      <c r="AG36" s="119"/>
      <c r="AH36" s="102">
        <v>1</v>
      </c>
      <c r="AI36" s="102">
        <v>1</v>
      </c>
      <c r="AJ36" s="480">
        <v>1</v>
      </c>
      <c r="AK36" s="429"/>
      <c r="AL36" s="429"/>
      <c r="AM36" s="102" t="s">
        <v>1973</v>
      </c>
      <c r="AN36" s="429"/>
      <c r="AO36" s="121"/>
      <c r="AP36" s="121"/>
      <c r="AQ36" s="121"/>
      <c r="AR36" s="121"/>
      <c r="AS36" s="121"/>
      <c r="AT36" s="121"/>
      <c r="AU36" s="121"/>
      <c r="AV36" s="122"/>
      <c r="AW36" s="122"/>
      <c r="AX36" s="122"/>
      <c r="AY36" s="122"/>
      <c r="AZ36" s="122"/>
      <c r="BA36" s="122"/>
      <c r="BB36" s="122"/>
      <c r="BC36" s="123"/>
      <c r="BD36" s="123"/>
      <c r="BE36" s="123"/>
      <c r="BF36" s="123"/>
      <c r="BG36" s="123"/>
      <c r="BH36" s="123"/>
      <c r="BI36" s="123"/>
      <c r="BJ36" s="124"/>
      <c r="BK36" s="124"/>
      <c r="BL36" s="124"/>
      <c r="BM36" s="124"/>
      <c r="BN36" s="124"/>
      <c r="BO36" s="124"/>
      <c r="BP36" s="124"/>
    </row>
    <row r="37" spans="1:68" s="38" customFormat="1" ht="29.25" customHeight="1" thickBot="1">
      <c r="A37" s="1014"/>
      <c r="B37" s="1014"/>
      <c r="C37" s="125" t="s">
        <v>1298</v>
      </c>
      <c r="D37" s="108" t="s">
        <v>1299</v>
      </c>
      <c r="E37" s="94" t="s">
        <v>1277</v>
      </c>
      <c r="F37" s="94">
        <v>4</v>
      </c>
      <c r="G37" s="94" t="s">
        <v>1297</v>
      </c>
      <c r="H37" s="94" t="s">
        <v>428</v>
      </c>
      <c r="I37" s="118"/>
      <c r="J37" s="94" t="s">
        <v>312</v>
      </c>
      <c r="K37" s="114">
        <v>41640</v>
      </c>
      <c r="L37" s="114">
        <v>42004</v>
      </c>
      <c r="M37" s="115"/>
      <c r="N37" s="115"/>
      <c r="O37" s="115">
        <v>1</v>
      </c>
      <c r="P37" s="115"/>
      <c r="Q37" s="115"/>
      <c r="R37" s="115">
        <v>1</v>
      </c>
      <c r="S37" s="115"/>
      <c r="T37" s="115"/>
      <c r="U37" s="115">
        <v>1</v>
      </c>
      <c r="V37" s="115"/>
      <c r="W37" s="115"/>
      <c r="X37" s="115">
        <v>1</v>
      </c>
      <c r="Y37" s="116">
        <f>SUM(M37:X37)</f>
        <v>4</v>
      </c>
      <c r="Z37" s="117"/>
      <c r="AA37" s="367"/>
      <c r="AB37" s="119"/>
      <c r="AC37" s="119"/>
      <c r="AD37" s="119"/>
      <c r="AE37" s="119"/>
      <c r="AF37" s="119"/>
      <c r="AG37" s="119"/>
      <c r="AH37" s="102">
        <v>1</v>
      </c>
      <c r="AI37" s="102">
        <v>1</v>
      </c>
      <c r="AJ37" s="480">
        <v>1</v>
      </c>
      <c r="AK37" s="429"/>
      <c r="AL37" s="429"/>
      <c r="AM37" s="102" t="s">
        <v>1974</v>
      </c>
      <c r="AN37" s="429"/>
      <c r="AO37" s="121"/>
      <c r="AP37" s="121"/>
      <c r="AQ37" s="121"/>
      <c r="AR37" s="121"/>
      <c r="AS37" s="121"/>
      <c r="AT37" s="121"/>
      <c r="AU37" s="121"/>
      <c r="AV37" s="122"/>
      <c r="AW37" s="122"/>
      <c r="AX37" s="122"/>
      <c r="AY37" s="122"/>
      <c r="AZ37" s="122"/>
      <c r="BA37" s="122"/>
      <c r="BB37" s="122"/>
      <c r="BC37" s="123"/>
      <c r="BD37" s="123"/>
      <c r="BE37" s="123"/>
      <c r="BF37" s="123"/>
      <c r="BG37" s="123"/>
      <c r="BH37" s="123"/>
      <c r="BI37" s="123"/>
      <c r="BJ37" s="124"/>
      <c r="BK37" s="124"/>
      <c r="BL37" s="124"/>
      <c r="BM37" s="124"/>
      <c r="BN37" s="124"/>
      <c r="BO37" s="124"/>
      <c r="BP37" s="124"/>
    </row>
    <row r="38" spans="1:68" s="38" customFormat="1" ht="9.75" thickBot="1">
      <c r="A38" s="1003" t="s">
        <v>478</v>
      </c>
      <c r="B38" s="1003"/>
      <c r="C38" s="1003"/>
      <c r="D38" s="1003"/>
      <c r="E38" s="1003"/>
      <c r="F38" s="1003"/>
      <c r="G38" s="1003"/>
      <c r="H38" s="1003"/>
      <c r="I38" s="160" t="e">
        <f>SUM(#REF!)</f>
        <v>#REF!</v>
      </c>
      <c r="J38" s="161"/>
      <c r="K38" s="141"/>
      <c r="L38" s="141"/>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row>
    <row r="39" spans="1:68" s="38" customFormat="1" ht="9.75" thickBot="1">
      <c r="A39" s="1071" t="s">
        <v>334</v>
      </c>
      <c r="B39" s="1071"/>
      <c r="C39" s="1071"/>
      <c r="D39" s="1071"/>
      <c r="E39" s="1071"/>
      <c r="F39" s="1071"/>
      <c r="G39" s="1071"/>
      <c r="H39" s="1071"/>
      <c r="I39" s="187"/>
      <c r="J39" s="142"/>
      <c r="K39" s="142"/>
      <c r="L39" s="142"/>
      <c r="M39" s="188"/>
      <c r="N39" s="188"/>
      <c r="O39" s="188"/>
      <c r="P39" s="188"/>
      <c r="Q39" s="188"/>
      <c r="R39" s="188"/>
      <c r="S39" s="188"/>
      <c r="T39" s="188"/>
      <c r="U39" s="188"/>
      <c r="V39" s="188"/>
      <c r="W39" s="188"/>
      <c r="X39" s="188"/>
      <c r="Y39" s="188"/>
      <c r="Z39" s="188">
        <f>SUM(Z12:Z38)</f>
        <v>25000000</v>
      </c>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row>
    <row r="40" spans="1:68" s="45" customFormat="1" ht="13.5" thickBot="1">
      <c r="A40" s="1013" t="s">
        <v>1326</v>
      </c>
      <c r="B40" s="1013"/>
      <c r="C40" s="1013"/>
      <c r="D40" s="1013"/>
      <c r="E40" s="1013"/>
      <c r="F40" s="1013"/>
      <c r="G40" s="1013"/>
      <c r="H40" s="132"/>
      <c r="I40" s="132"/>
      <c r="J40" s="132"/>
      <c r="K40" s="132"/>
      <c r="L40" s="132"/>
      <c r="M40" s="132"/>
      <c r="N40" s="132"/>
      <c r="O40" s="132"/>
      <c r="P40" s="132"/>
      <c r="Q40" s="132"/>
      <c r="R40" s="132"/>
      <c r="S40" s="132"/>
      <c r="T40" s="132"/>
      <c r="U40" s="132"/>
      <c r="V40" s="132"/>
      <c r="W40" s="132"/>
      <c r="X40" s="133"/>
      <c r="Y40" s="134"/>
      <c r="Z40" s="132"/>
      <c r="AA40" s="132"/>
      <c r="AB40" s="132"/>
      <c r="AC40" s="132"/>
      <c r="AD40" s="278"/>
      <c r="AE40" s="278"/>
      <c r="AF40" s="132"/>
      <c r="AG40" s="132"/>
      <c r="AH40" s="132"/>
      <c r="AI40" s="132"/>
      <c r="AJ40" s="132"/>
      <c r="AK40" s="278"/>
      <c r="AL40" s="278"/>
      <c r="AM40" s="132"/>
      <c r="AN40" s="132"/>
      <c r="AO40" s="132"/>
      <c r="AP40" s="132"/>
      <c r="AQ40" s="132"/>
      <c r="AR40" s="278"/>
      <c r="AS40" s="278"/>
      <c r="AT40" s="132"/>
      <c r="AU40" s="132"/>
      <c r="AV40" s="132"/>
      <c r="AW40" s="132"/>
      <c r="AX40" s="132"/>
      <c r="AY40" s="278"/>
      <c r="AZ40" s="278"/>
      <c r="BA40" s="132"/>
      <c r="BB40" s="132"/>
      <c r="BC40" s="132"/>
      <c r="BD40" s="132"/>
      <c r="BE40" s="132"/>
      <c r="BF40" s="278"/>
      <c r="BG40" s="278"/>
      <c r="BH40" s="132"/>
      <c r="BI40" s="132"/>
      <c r="BJ40" s="132"/>
      <c r="BK40" s="132"/>
      <c r="BL40" s="132"/>
      <c r="BM40" s="278"/>
      <c r="BN40" s="278"/>
      <c r="BO40" s="132"/>
      <c r="BP40" s="132"/>
    </row>
  </sheetData>
  <sheetProtection/>
  <mergeCells count="46">
    <mergeCell ref="AO7:AU7"/>
    <mergeCell ref="AV7:BB7"/>
    <mergeCell ref="BC7:BI7"/>
    <mergeCell ref="A38:F38"/>
    <mergeCell ref="G38:H38"/>
    <mergeCell ref="A39:H39"/>
    <mergeCell ref="A40:G40"/>
    <mergeCell ref="BJ7:BP7"/>
    <mergeCell ref="AA9:AG9"/>
    <mergeCell ref="AH9:AN9"/>
    <mergeCell ref="AO9:AU9"/>
    <mergeCell ref="AV9:BB9"/>
    <mergeCell ref="BC9:BI9"/>
    <mergeCell ref="BJ9:BP9"/>
    <mergeCell ref="AA7:AG7"/>
    <mergeCell ref="AH7:AN7"/>
    <mergeCell ref="AA1:AG2"/>
    <mergeCell ref="AH1:AN2"/>
    <mergeCell ref="AO1:AU2"/>
    <mergeCell ref="AV1:BB2"/>
    <mergeCell ref="BC1:BI2"/>
    <mergeCell ref="A1:Z1"/>
    <mergeCell ref="G34:H34"/>
    <mergeCell ref="B12:B33"/>
    <mergeCell ref="C12:C26"/>
    <mergeCell ref="BJ1:BP2"/>
    <mergeCell ref="AA3:AG5"/>
    <mergeCell ref="AH3:AN5"/>
    <mergeCell ref="AO3:AU5"/>
    <mergeCell ref="AV3:BB5"/>
    <mergeCell ref="BC3:BI5"/>
    <mergeCell ref="BJ3:BP5"/>
    <mergeCell ref="A2:Z2"/>
    <mergeCell ref="D7:Z7"/>
    <mergeCell ref="A9:C9"/>
    <mergeCell ref="D9:Z9"/>
    <mergeCell ref="A3:Z3"/>
    <mergeCell ref="A4:Z4"/>
    <mergeCell ref="A5:Z5"/>
    <mergeCell ref="A7:C7"/>
    <mergeCell ref="C27:C33"/>
    <mergeCell ref="A12:A33"/>
    <mergeCell ref="A35:A37"/>
    <mergeCell ref="B35:B37"/>
    <mergeCell ref="C35:C36"/>
    <mergeCell ref="A34:F3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BQ41"/>
  <sheetViews>
    <sheetView zoomScalePageLayoutView="0" workbookViewId="0" topLeftCell="V4">
      <selection activeCell="AM16" sqref="AM16"/>
    </sheetView>
  </sheetViews>
  <sheetFormatPr defaultColWidth="11.421875" defaultRowHeight="15"/>
  <cols>
    <col min="1" max="1" width="6.00390625" style="9" customWidth="1"/>
    <col min="2" max="2" width="12.7109375" style="9" customWidth="1"/>
    <col min="3" max="3" width="16.8515625" style="9" customWidth="1"/>
    <col min="4" max="4" width="25.28125" style="9" customWidth="1"/>
    <col min="5" max="5" width="10.28125" style="9" customWidth="1"/>
    <col min="6" max="6" width="8.28125" style="9" customWidth="1"/>
    <col min="7" max="7" width="16.57421875" style="9" customWidth="1"/>
    <col min="8" max="8" width="12.57421875" style="9" customWidth="1"/>
    <col min="9" max="9" width="9.7109375" style="41" customWidth="1"/>
    <col min="10" max="10" width="14.421875" style="9" bestFit="1" customWidth="1"/>
    <col min="11" max="11" width="10.7109375" style="42" customWidth="1"/>
    <col min="12" max="12" width="11.28125" style="42" customWidth="1"/>
    <col min="13" max="24" width="4.00390625" style="9" customWidth="1"/>
    <col min="25" max="25" width="6.00390625" style="9" customWidth="1"/>
    <col min="26" max="26" width="19.421875" style="6" customWidth="1"/>
    <col min="27" max="27" width="13.28125" style="9" customWidth="1"/>
    <col min="28" max="32" width="11.421875" style="9" customWidth="1"/>
    <col min="33" max="33" width="17.8515625" style="9" customWidth="1"/>
    <col min="34" max="34" width="18.57421875" style="9" customWidth="1"/>
    <col min="35" max="39" width="11.421875" style="9" customWidth="1"/>
    <col min="40" max="40" width="20.140625" style="9" customWidth="1"/>
    <col min="41" max="41" width="20.28125" style="9" customWidth="1"/>
    <col min="42" max="46" width="11.421875" style="9" customWidth="1"/>
    <col min="47" max="47" width="18.140625" style="9" customWidth="1"/>
    <col min="48" max="48" width="16.28125" style="9" customWidth="1"/>
    <col min="49" max="53" width="11.421875" style="9" customWidth="1"/>
    <col min="54" max="54" width="19.7109375" style="9" customWidth="1"/>
    <col min="55" max="55" width="17.421875" style="9" customWidth="1"/>
    <col min="56" max="60" width="11.421875" style="9" customWidth="1"/>
    <col min="61" max="61" width="23.421875" style="9" customWidth="1"/>
    <col min="62" max="62" width="20.7109375" style="9" customWidth="1"/>
    <col min="63" max="67" width="11.421875" style="9" customWidth="1"/>
    <col min="68" max="68" width="22.00390625" style="9" customWidth="1"/>
    <col min="69" max="69" width="20.7109375" style="9" customWidth="1"/>
    <col min="70" max="16384" width="11.421875" style="9" customWidth="1"/>
  </cols>
  <sheetData>
    <row r="1" spans="1:69" ht="20.25" customHeight="1">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896" t="s">
        <v>0</v>
      </c>
      <c r="AC1" s="896"/>
      <c r="AD1" s="896"/>
      <c r="AE1" s="896"/>
      <c r="AF1" s="896"/>
      <c r="AG1" s="896"/>
      <c r="AH1" s="896"/>
      <c r="AI1" s="897" t="s">
        <v>0</v>
      </c>
      <c r="AJ1" s="897"/>
      <c r="AK1" s="897"/>
      <c r="AL1" s="897"/>
      <c r="AM1" s="897"/>
      <c r="AN1" s="897"/>
      <c r="AO1" s="897"/>
      <c r="AP1" s="898" t="s">
        <v>0</v>
      </c>
      <c r="AQ1" s="898"/>
      <c r="AR1" s="898"/>
      <c r="AS1" s="898"/>
      <c r="AT1" s="898"/>
      <c r="AU1" s="898"/>
      <c r="AV1" s="898"/>
      <c r="AW1" s="986" t="s">
        <v>0</v>
      </c>
      <c r="AX1" s="986"/>
      <c r="AY1" s="986"/>
      <c r="AZ1" s="986"/>
      <c r="BA1" s="986"/>
      <c r="BB1" s="986"/>
      <c r="BC1" s="986"/>
      <c r="BD1" s="987" t="s">
        <v>0</v>
      </c>
      <c r="BE1" s="987"/>
      <c r="BF1" s="987"/>
      <c r="BG1" s="987"/>
      <c r="BH1" s="987"/>
      <c r="BI1" s="987"/>
      <c r="BJ1" s="987"/>
      <c r="BK1" s="988" t="s">
        <v>0</v>
      </c>
      <c r="BL1" s="988"/>
      <c r="BM1" s="988"/>
      <c r="BN1" s="988"/>
      <c r="BO1" s="988"/>
      <c r="BP1" s="988"/>
      <c r="BQ1" s="988"/>
    </row>
    <row r="2" spans="1:69" s="286" customFormat="1" ht="15.75" customHeight="1">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896"/>
      <c r="AC2" s="896"/>
      <c r="AD2" s="896"/>
      <c r="AE2" s="896"/>
      <c r="AF2" s="896"/>
      <c r="AG2" s="896"/>
      <c r="AH2" s="896"/>
      <c r="AI2" s="897"/>
      <c r="AJ2" s="897"/>
      <c r="AK2" s="897"/>
      <c r="AL2" s="897"/>
      <c r="AM2" s="897"/>
      <c r="AN2" s="897"/>
      <c r="AO2" s="897"/>
      <c r="AP2" s="898"/>
      <c r="AQ2" s="898"/>
      <c r="AR2" s="898"/>
      <c r="AS2" s="898"/>
      <c r="AT2" s="898"/>
      <c r="AU2" s="898"/>
      <c r="AV2" s="898"/>
      <c r="AW2" s="986"/>
      <c r="AX2" s="986"/>
      <c r="AY2" s="986"/>
      <c r="AZ2" s="986"/>
      <c r="BA2" s="986"/>
      <c r="BB2" s="986"/>
      <c r="BC2" s="986"/>
      <c r="BD2" s="987"/>
      <c r="BE2" s="987"/>
      <c r="BF2" s="987"/>
      <c r="BG2" s="987"/>
      <c r="BH2" s="987"/>
      <c r="BI2" s="987"/>
      <c r="BJ2" s="987"/>
      <c r="BK2" s="988"/>
      <c r="BL2" s="988"/>
      <c r="BM2" s="988"/>
      <c r="BN2" s="988"/>
      <c r="BO2" s="988"/>
      <c r="BP2" s="988"/>
      <c r="BQ2" s="988"/>
    </row>
    <row r="3" spans="1:69" s="286" customFormat="1" ht="15.75" customHeight="1">
      <c r="A3" s="1032" t="s">
        <v>1342</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899" t="s">
        <v>1311</v>
      </c>
      <c r="AC3" s="899"/>
      <c r="AD3" s="899"/>
      <c r="AE3" s="899"/>
      <c r="AF3" s="899"/>
      <c r="AG3" s="899"/>
      <c r="AH3" s="899"/>
      <c r="AI3" s="900" t="s">
        <v>1320</v>
      </c>
      <c r="AJ3" s="900"/>
      <c r="AK3" s="900"/>
      <c r="AL3" s="900"/>
      <c r="AM3" s="900"/>
      <c r="AN3" s="900"/>
      <c r="AO3" s="900"/>
      <c r="AP3" s="901" t="s">
        <v>1321</v>
      </c>
      <c r="AQ3" s="901"/>
      <c r="AR3" s="901"/>
      <c r="AS3" s="901"/>
      <c r="AT3" s="901"/>
      <c r="AU3" s="901"/>
      <c r="AV3" s="901"/>
      <c r="AW3" s="989" t="s">
        <v>1322</v>
      </c>
      <c r="AX3" s="989"/>
      <c r="AY3" s="989"/>
      <c r="AZ3" s="989"/>
      <c r="BA3" s="989"/>
      <c r="BB3" s="989"/>
      <c r="BC3" s="989"/>
      <c r="BD3" s="990" t="s">
        <v>1323</v>
      </c>
      <c r="BE3" s="990"/>
      <c r="BF3" s="990"/>
      <c r="BG3" s="990"/>
      <c r="BH3" s="990"/>
      <c r="BI3" s="990"/>
      <c r="BJ3" s="990"/>
      <c r="BK3" s="991" t="s">
        <v>1324</v>
      </c>
      <c r="BL3" s="991"/>
      <c r="BM3" s="991"/>
      <c r="BN3" s="991"/>
      <c r="BO3" s="991"/>
      <c r="BP3" s="991"/>
      <c r="BQ3" s="991"/>
    </row>
    <row r="4" spans="1:69" s="286" customFormat="1" ht="15.75" customHeight="1">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899"/>
      <c r="AC4" s="899"/>
      <c r="AD4" s="899"/>
      <c r="AE4" s="899"/>
      <c r="AF4" s="899"/>
      <c r="AG4" s="899"/>
      <c r="AH4" s="899"/>
      <c r="AI4" s="900"/>
      <c r="AJ4" s="900"/>
      <c r="AK4" s="900"/>
      <c r="AL4" s="900"/>
      <c r="AM4" s="900"/>
      <c r="AN4" s="900"/>
      <c r="AO4" s="900"/>
      <c r="AP4" s="901"/>
      <c r="AQ4" s="901"/>
      <c r="AR4" s="901"/>
      <c r="AS4" s="901"/>
      <c r="AT4" s="901"/>
      <c r="AU4" s="901"/>
      <c r="AV4" s="901"/>
      <c r="AW4" s="989"/>
      <c r="AX4" s="989"/>
      <c r="AY4" s="989"/>
      <c r="AZ4" s="989"/>
      <c r="BA4" s="989"/>
      <c r="BB4" s="989"/>
      <c r="BC4" s="989"/>
      <c r="BD4" s="990"/>
      <c r="BE4" s="990"/>
      <c r="BF4" s="990"/>
      <c r="BG4" s="990"/>
      <c r="BH4" s="990"/>
      <c r="BI4" s="990"/>
      <c r="BJ4" s="990"/>
      <c r="BK4" s="991"/>
      <c r="BL4" s="991"/>
      <c r="BM4" s="991"/>
      <c r="BN4" s="991"/>
      <c r="BO4" s="991"/>
      <c r="BP4" s="991"/>
      <c r="BQ4" s="991"/>
    </row>
    <row r="5" spans="1:69" s="286" customFormat="1" ht="15.75" customHeight="1">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899"/>
      <c r="AC5" s="899"/>
      <c r="AD5" s="899"/>
      <c r="AE5" s="899"/>
      <c r="AF5" s="899"/>
      <c r="AG5" s="899"/>
      <c r="AH5" s="899"/>
      <c r="AI5" s="900"/>
      <c r="AJ5" s="900"/>
      <c r="AK5" s="900"/>
      <c r="AL5" s="900"/>
      <c r="AM5" s="900"/>
      <c r="AN5" s="900"/>
      <c r="AO5" s="900"/>
      <c r="AP5" s="901"/>
      <c r="AQ5" s="901"/>
      <c r="AR5" s="901"/>
      <c r="AS5" s="901"/>
      <c r="AT5" s="901"/>
      <c r="AU5" s="901"/>
      <c r="AV5" s="901"/>
      <c r="AW5" s="989"/>
      <c r="AX5" s="989"/>
      <c r="AY5" s="989"/>
      <c r="AZ5" s="989"/>
      <c r="BA5" s="989"/>
      <c r="BB5" s="989"/>
      <c r="BC5" s="989"/>
      <c r="BD5" s="990"/>
      <c r="BE5" s="990"/>
      <c r="BF5" s="990"/>
      <c r="BG5" s="990"/>
      <c r="BH5" s="990"/>
      <c r="BI5" s="990"/>
      <c r="BJ5" s="990"/>
      <c r="BK5" s="991"/>
      <c r="BL5" s="991"/>
      <c r="BM5" s="991"/>
      <c r="BN5" s="991"/>
      <c r="BO5" s="991"/>
      <c r="BP5" s="991"/>
      <c r="BQ5" s="991"/>
    </row>
    <row r="6" ht="15" customHeight="1" thickBot="1"/>
    <row r="7" spans="1:69" s="269" customFormat="1" ht="21" thickBot="1">
      <c r="A7" s="1037" t="s">
        <v>213</v>
      </c>
      <c r="B7" s="1038"/>
      <c r="C7" s="1039"/>
      <c r="D7" s="980" t="s">
        <v>1388</v>
      </c>
      <c r="E7" s="981"/>
      <c r="F7" s="981"/>
      <c r="G7" s="981"/>
      <c r="H7" s="981"/>
      <c r="I7" s="981"/>
      <c r="J7" s="981"/>
      <c r="K7" s="981"/>
      <c r="L7" s="981"/>
      <c r="M7" s="981"/>
      <c r="N7" s="981"/>
      <c r="O7" s="981"/>
      <c r="P7" s="981"/>
      <c r="Q7" s="981"/>
      <c r="R7" s="981"/>
      <c r="S7" s="981"/>
      <c r="T7" s="981"/>
      <c r="U7" s="981"/>
      <c r="V7" s="981"/>
      <c r="W7" s="981"/>
      <c r="X7" s="981"/>
      <c r="Y7" s="981"/>
      <c r="Z7" s="981"/>
      <c r="AA7" s="982"/>
      <c r="AB7" s="980" t="s">
        <v>479</v>
      </c>
      <c r="AC7" s="981"/>
      <c r="AD7" s="981"/>
      <c r="AE7" s="981"/>
      <c r="AF7" s="981"/>
      <c r="AG7" s="981"/>
      <c r="AH7" s="981"/>
      <c r="AI7" s="980" t="s">
        <v>479</v>
      </c>
      <c r="AJ7" s="981"/>
      <c r="AK7" s="981"/>
      <c r="AL7" s="981"/>
      <c r="AM7" s="981"/>
      <c r="AN7" s="981"/>
      <c r="AO7" s="981"/>
      <c r="AP7" s="980" t="s">
        <v>479</v>
      </c>
      <c r="AQ7" s="981"/>
      <c r="AR7" s="981"/>
      <c r="AS7" s="981"/>
      <c r="AT7" s="981"/>
      <c r="AU7" s="981"/>
      <c r="AV7" s="981"/>
      <c r="AW7" s="980" t="s">
        <v>479</v>
      </c>
      <c r="AX7" s="981"/>
      <c r="AY7" s="981"/>
      <c r="AZ7" s="981"/>
      <c r="BA7" s="981"/>
      <c r="BB7" s="981"/>
      <c r="BC7" s="981"/>
      <c r="BD7" s="980" t="s">
        <v>479</v>
      </c>
      <c r="BE7" s="981"/>
      <c r="BF7" s="981"/>
      <c r="BG7" s="981"/>
      <c r="BH7" s="981"/>
      <c r="BI7" s="981"/>
      <c r="BJ7" s="981"/>
      <c r="BK7" s="980" t="s">
        <v>479</v>
      </c>
      <c r="BL7" s="981"/>
      <c r="BM7" s="981"/>
      <c r="BN7" s="981"/>
      <c r="BO7" s="981"/>
      <c r="BP7" s="981"/>
      <c r="BQ7" s="981"/>
    </row>
    <row r="8" ht="15" thickBot="1"/>
    <row r="9" spans="1:69" ht="21" thickBot="1">
      <c r="A9" s="1040" t="s">
        <v>215</v>
      </c>
      <c r="B9" s="1041"/>
      <c r="C9" s="1042"/>
      <c r="D9" s="983" t="s">
        <v>480</v>
      </c>
      <c r="E9" s="984"/>
      <c r="F9" s="984"/>
      <c r="G9" s="984"/>
      <c r="H9" s="984"/>
      <c r="I9" s="984"/>
      <c r="J9" s="984"/>
      <c r="K9" s="984"/>
      <c r="L9" s="984"/>
      <c r="M9" s="984"/>
      <c r="N9" s="984"/>
      <c r="O9" s="984"/>
      <c r="P9" s="984"/>
      <c r="Q9" s="984"/>
      <c r="R9" s="984"/>
      <c r="S9" s="984"/>
      <c r="T9" s="984"/>
      <c r="U9" s="984"/>
      <c r="V9" s="984"/>
      <c r="W9" s="984"/>
      <c r="X9" s="984"/>
      <c r="Y9" s="984"/>
      <c r="Z9" s="984"/>
      <c r="AA9" s="985"/>
      <c r="AB9" s="983" t="s">
        <v>480</v>
      </c>
      <c r="AC9" s="984"/>
      <c r="AD9" s="984"/>
      <c r="AE9" s="984"/>
      <c r="AF9" s="984"/>
      <c r="AG9" s="984"/>
      <c r="AH9" s="984"/>
      <c r="AI9" s="983" t="s">
        <v>480</v>
      </c>
      <c r="AJ9" s="984"/>
      <c r="AK9" s="984"/>
      <c r="AL9" s="984"/>
      <c r="AM9" s="984"/>
      <c r="AN9" s="984"/>
      <c r="AO9" s="984"/>
      <c r="AP9" s="983" t="s">
        <v>480</v>
      </c>
      <c r="AQ9" s="984"/>
      <c r="AR9" s="984"/>
      <c r="AS9" s="984"/>
      <c r="AT9" s="984"/>
      <c r="AU9" s="984"/>
      <c r="AV9" s="984"/>
      <c r="AW9" s="983" t="s">
        <v>480</v>
      </c>
      <c r="AX9" s="984"/>
      <c r="AY9" s="984"/>
      <c r="AZ9" s="984"/>
      <c r="BA9" s="984"/>
      <c r="BB9" s="984"/>
      <c r="BC9" s="984"/>
      <c r="BD9" s="983" t="s">
        <v>480</v>
      </c>
      <c r="BE9" s="984"/>
      <c r="BF9" s="984"/>
      <c r="BG9" s="984"/>
      <c r="BH9" s="984"/>
      <c r="BI9" s="984"/>
      <c r="BJ9" s="984"/>
      <c r="BK9" s="983" t="s">
        <v>480</v>
      </c>
      <c r="BL9" s="984"/>
      <c r="BM9" s="984"/>
      <c r="BN9" s="984"/>
      <c r="BO9" s="984"/>
      <c r="BP9" s="984"/>
      <c r="BQ9" s="984"/>
    </row>
    <row r="10" spans="11:26" ht="15" thickBot="1">
      <c r="K10" s="9"/>
      <c r="L10" s="9"/>
      <c r="Z10" s="9"/>
    </row>
    <row r="11" spans="1:69" s="38" customFormat="1" ht="36.75" thickBot="1">
      <c r="A11" s="86" t="s">
        <v>2</v>
      </c>
      <c r="B11" s="86" t="s">
        <v>410</v>
      </c>
      <c r="C11" s="86" t="s">
        <v>182</v>
      </c>
      <c r="D11" s="86" t="s">
        <v>183</v>
      </c>
      <c r="E11" s="86" t="s">
        <v>8</v>
      </c>
      <c r="F11" s="135" t="s">
        <v>9</v>
      </c>
      <c r="G11" s="86" t="s">
        <v>10</v>
      </c>
      <c r="H11" s="86" t="s">
        <v>11</v>
      </c>
      <c r="I11" s="136" t="s">
        <v>12</v>
      </c>
      <c r="J11" s="86" t="s">
        <v>185</v>
      </c>
      <c r="K11" s="86" t="s">
        <v>217</v>
      </c>
      <c r="L11" s="86" t="s">
        <v>13</v>
      </c>
      <c r="M11" s="86" t="s">
        <v>169</v>
      </c>
      <c r="N11" s="86" t="s">
        <v>170</v>
      </c>
      <c r="O11" s="86" t="s">
        <v>171</v>
      </c>
      <c r="P11" s="86" t="s">
        <v>172</v>
      </c>
      <c r="Q11" s="86" t="s">
        <v>173</v>
      </c>
      <c r="R11" s="86" t="s">
        <v>174</v>
      </c>
      <c r="S11" s="86" t="s">
        <v>180</v>
      </c>
      <c r="T11" s="86" t="s">
        <v>175</v>
      </c>
      <c r="U11" s="86" t="s">
        <v>176</v>
      </c>
      <c r="V11" s="86" t="s">
        <v>177</v>
      </c>
      <c r="W11" s="86" t="s">
        <v>178</v>
      </c>
      <c r="X11" s="86" t="s">
        <v>179</v>
      </c>
      <c r="Y11" s="86" t="s">
        <v>218</v>
      </c>
      <c r="Z11" s="86" t="s">
        <v>14</v>
      </c>
      <c r="AA11" s="86" t="s">
        <v>15</v>
      </c>
      <c r="AB11" s="88" t="s">
        <v>1309</v>
      </c>
      <c r="AC11" s="88" t="s">
        <v>1310</v>
      </c>
      <c r="AD11" s="88" t="s">
        <v>481</v>
      </c>
      <c r="AE11" s="88" t="s">
        <v>1405</v>
      </c>
      <c r="AF11" s="88" t="s">
        <v>1406</v>
      </c>
      <c r="AG11" s="88" t="s">
        <v>482</v>
      </c>
      <c r="AH11" s="88" t="s">
        <v>483</v>
      </c>
      <c r="AI11" s="89" t="s">
        <v>1312</v>
      </c>
      <c r="AJ11" s="89" t="s">
        <v>1313</v>
      </c>
      <c r="AK11" s="89" t="s">
        <v>481</v>
      </c>
      <c r="AL11" s="89" t="s">
        <v>1405</v>
      </c>
      <c r="AM11" s="89" t="s">
        <v>1406</v>
      </c>
      <c r="AN11" s="89" t="s">
        <v>482</v>
      </c>
      <c r="AO11" s="89" t="s">
        <v>483</v>
      </c>
      <c r="AP11" s="90" t="s">
        <v>1314</v>
      </c>
      <c r="AQ11" s="90" t="s">
        <v>1315</v>
      </c>
      <c r="AR11" s="90" t="s">
        <v>481</v>
      </c>
      <c r="AS11" s="90" t="s">
        <v>1405</v>
      </c>
      <c r="AT11" s="90" t="s">
        <v>1406</v>
      </c>
      <c r="AU11" s="90" t="s">
        <v>482</v>
      </c>
      <c r="AV11" s="90" t="s">
        <v>483</v>
      </c>
      <c r="AW11" s="91" t="s">
        <v>1316</v>
      </c>
      <c r="AX11" s="91" t="s">
        <v>1317</v>
      </c>
      <c r="AY11" s="91" t="s">
        <v>481</v>
      </c>
      <c r="AZ11" s="91" t="s">
        <v>1405</v>
      </c>
      <c r="BA11" s="91" t="s">
        <v>1406</v>
      </c>
      <c r="BB11" s="91" t="s">
        <v>482</v>
      </c>
      <c r="BC11" s="91" t="s">
        <v>483</v>
      </c>
      <c r="BD11" s="92" t="s">
        <v>1319</v>
      </c>
      <c r="BE11" s="92" t="s">
        <v>1318</v>
      </c>
      <c r="BF11" s="92" t="s">
        <v>481</v>
      </c>
      <c r="BG11" s="92" t="s">
        <v>1405</v>
      </c>
      <c r="BH11" s="92" t="s">
        <v>1406</v>
      </c>
      <c r="BI11" s="92" t="s">
        <v>482</v>
      </c>
      <c r="BJ11" s="92" t="s">
        <v>483</v>
      </c>
      <c r="BK11" s="93" t="s">
        <v>1307</v>
      </c>
      <c r="BL11" s="93" t="s">
        <v>1308</v>
      </c>
      <c r="BM11" s="93" t="s">
        <v>481</v>
      </c>
      <c r="BN11" s="93" t="s">
        <v>1405</v>
      </c>
      <c r="BO11" s="93" t="s">
        <v>1406</v>
      </c>
      <c r="BP11" s="93" t="s">
        <v>482</v>
      </c>
      <c r="BQ11" s="93" t="s">
        <v>483</v>
      </c>
    </row>
    <row r="12" spans="1:69" s="39" customFormat="1" ht="63.75" thickBot="1">
      <c r="A12" s="1025">
        <v>1</v>
      </c>
      <c r="B12" s="1025" t="s">
        <v>484</v>
      </c>
      <c r="C12" s="1025" t="s">
        <v>485</v>
      </c>
      <c r="D12" s="139" t="s">
        <v>1702</v>
      </c>
      <c r="E12" s="100" t="s">
        <v>486</v>
      </c>
      <c r="F12" s="178" t="s">
        <v>157</v>
      </c>
      <c r="G12" s="100" t="s">
        <v>487</v>
      </c>
      <c r="H12" s="100" t="s">
        <v>488</v>
      </c>
      <c r="I12" s="178">
        <v>0.25</v>
      </c>
      <c r="J12" s="179" t="s">
        <v>489</v>
      </c>
      <c r="K12" s="180">
        <v>41640</v>
      </c>
      <c r="L12" s="180">
        <v>42004</v>
      </c>
      <c r="M12" s="1072" t="s">
        <v>157</v>
      </c>
      <c r="N12" s="1073"/>
      <c r="O12" s="1073"/>
      <c r="P12" s="1073"/>
      <c r="Q12" s="1073"/>
      <c r="R12" s="1073"/>
      <c r="S12" s="1073"/>
      <c r="T12" s="1073"/>
      <c r="U12" s="1073"/>
      <c r="V12" s="1073"/>
      <c r="W12" s="1073"/>
      <c r="X12" s="1074"/>
      <c r="Y12" s="130">
        <f>SUM(M12:X12)</f>
        <v>0</v>
      </c>
      <c r="Z12" s="181"/>
      <c r="AA12" s="100"/>
      <c r="AB12" s="339">
        <v>0</v>
      </c>
      <c r="AC12" s="328">
        <v>0</v>
      </c>
      <c r="AD12" s="359">
        <v>1</v>
      </c>
      <c r="AE12" s="328" t="s">
        <v>1409</v>
      </c>
      <c r="AF12" s="328" t="s">
        <v>1409</v>
      </c>
      <c r="AG12" s="328" t="s">
        <v>1446</v>
      </c>
      <c r="AH12" s="328"/>
      <c r="AI12" s="492">
        <v>0</v>
      </c>
      <c r="AJ12" s="329">
        <v>0</v>
      </c>
      <c r="AK12" s="487">
        <v>1</v>
      </c>
      <c r="AL12" s="329" t="s">
        <v>1409</v>
      </c>
      <c r="AM12" s="329" t="s">
        <v>1409</v>
      </c>
      <c r="AN12" s="329" t="s">
        <v>1446</v>
      </c>
      <c r="AO12" s="329"/>
      <c r="AP12" s="311"/>
      <c r="AQ12" s="311"/>
      <c r="AR12" s="311"/>
      <c r="AS12" s="311"/>
      <c r="AT12" s="311"/>
      <c r="AU12" s="311"/>
      <c r="AV12" s="311"/>
      <c r="AW12" s="312"/>
      <c r="AX12" s="312"/>
      <c r="AY12" s="312"/>
      <c r="AZ12" s="312"/>
      <c r="BA12" s="312"/>
      <c r="BB12" s="312"/>
      <c r="BC12" s="312"/>
      <c r="BD12" s="313"/>
      <c r="BE12" s="313"/>
      <c r="BF12" s="313"/>
      <c r="BG12" s="313"/>
      <c r="BH12" s="313"/>
      <c r="BI12" s="313"/>
      <c r="BJ12" s="313"/>
      <c r="BK12" s="314"/>
      <c r="BL12" s="314"/>
      <c r="BM12" s="314"/>
      <c r="BN12" s="314"/>
      <c r="BO12" s="314"/>
      <c r="BP12" s="314"/>
      <c r="BQ12" s="314"/>
    </row>
    <row r="13" spans="1:69" s="39" customFormat="1" ht="36.75" thickBot="1">
      <c r="A13" s="1025"/>
      <c r="B13" s="1025"/>
      <c r="C13" s="1025"/>
      <c r="D13" s="182" t="s">
        <v>1703</v>
      </c>
      <c r="E13" s="100" t="s">
        <v>490</v>
      </c>
      <c r="F13" s="183">
        <v>8</v>
      </c>
      <c r="G13" s="100" t="s">
        <v>491</v>
      </c>
      <c r="H13" s="100" t="s">
        <v>488</v>
      </c>
      <c r="I13" s="178">
        <v>0.15</v>
      </c>
      <c r="J13" s="179" t="s">
        <v>1704</v>
      </c>
      <c r="K13" s="180">
        <v>41640</v>
      </c>
      <c r="L13" s="180">
        <v>42004</v>
      </c>
      <c r="M13" s="130"/>
      <c r="N13" s="130"/>
      <c r="O13" s="130"/>
      <c r="P13" s="130"/>
      <c r="Q13" s="130"/>
      <c r="R13" s="130"/>
      <c r="S13" s="130"/>
      <c r="T13" s="130"/>
      <c r="U13" s="130"/>
      <c r="V13" s="130"/>
      <c r="W13" s="130"/>
      <c r="X13" s="130"/>
      <c r="Y13" s="130">
        <f>SUM(Y14:Y21)</f>
        <v>8</v>
      </c>
      <c r="Z13" s="181">
        <f>SUM(Z14:Z21)</f>
        <v>1324500000</v>
      </c>
      <c r="AA13" s="100"/>
      <c r="AB13" s="339"/>
      <c r="AC13" s="328"/>
      <c r="AD13" s="328"/>
      <c r="AE13" s="328"/>
      <c r="AF13" s="328"/>
      <c r="AG13" s="328"/>
      <c r="AH13" s="328" t="s">
        <v>1705</v>
      </c>
      <c r="AI13" s="492"/>
      <c r="AJ13" s="329"/>
      <c r="AK13" s="329"/>
      <c r="AL13" s="329"/>
      <c r="AM13" s="329"/>
      <c r="AN13" s="329"/>
      <c r="AO13" s="329" t="s">
        <v>1705</v>
      </c>
      <c r="AP13" s="311"/>
      <c r="AQ13" s="311"/>
      <c r="AR13" s="311"/>
      <c r="AS13" s="311"/>
      <c r="AT13" s="311"/>
      <c r="AU13" s="311"/>
      <c r="AV13" s="311"/>
      <c r="AW13" s="312"/>
      <c r="AX13" s="312"/>
      <c r="AY13" s="312"/>
      <c r="AZ13" s="312"/>
      <c r="BA13" s="312"/>
      <c r="BB13" s="312"/>
      <c r="BC13" s="312"/>
      <c r="BD13" s="313"/>
      <c r="BE13" s="313"/>
      <c r="BF13" s="313"/>
      <c r="BG13" s="313"/>
      <c r="BH13" s="313"/>
      <c r="BI13" s="313"/>
      <c r="BJ13" s="313"/>
      <c r="BK13" s="314"/>
      <c r="BL13" s="314"/>
      <c r="BM13" s="314"/>
      <c r="BN13" s="314"/>
      <c r="BO13" s="314"/>
      <c r="BP13" s="314"/>
      <c r="BQ13" s="314"/>
    </row>
    <row r="14" spans="1:69" s="39" customFormat="1" ht="18.75" thickBot="1">
      <c r="A14" s="1025"/>
      <c r="B14" s="1025"/>
      <c r="C14" s="1025"/>
      <c r="D14" s="250" t="s">
        <v>493</v>
      </c>
      <c r="E14" s="100"/>
      <c r="F14" s="183"/>
      <c r="G14" s="100"/>
      <c r="H14" s="100"/>
      <c r="I14" s="178"/>
      <c r="J14" s="179"/>
      <c r="K14" s="180"/>
      <c r="L14" s="180"/>
      <c r="M14" s="130"/>
      <c r="N14" s="130"/>
      <c r="O14" s="130">
        <v>1</v>
      </c>
      <c r="P14" s="130"/>
      <c r="Q14" s="130"/>
      <c r="R14" s="130"/>
      <c r="S14" s="130"/>
      <c r="T14" s="130"/>
      <c r="U14" s="130"/>
      <c r="V14" s="130"/>
      <c r="W14" s="130"/>
      <c r="X14" s="130"/>
      <c r="Y14" s="130">
        <f aca="true" t="shared" si="0" ref="Y14:Y29">SUM(M14:X14)</f>
        <v>1</v>
      </c>
      <c r="Z14" s="181">
        <v>475000000</v>
      </c>
      <c r="AA14" s="100"/>
      <c r="AB14" s="339"/>
      <c r="AC14" s="328"/>
      <c r="AD14" s="328"/>
      <c r="AE14" s="328"/>
      <c r="AF14" s="328"/>
      <c r="AG14" s="328"/>
      <c r="AH14" s="328" t="s">
        <v>1705</v>
      </c>
      <c r="AI14" s="492"/>
      <c r="AJ14" s="329"/>
      <c r="AK14" s="329"/>
      <c r="AL14" s="329"/>
      <c r="AM14" s="329"/>
      <c r="AN14" s="329"/>
      <c r="AO14" s="329" t="s">
        <v>1705</v>
      </c>
      <c r="AP14" s="311"/>
      <c r="AQ14" s="311"/>
      <c r="AR14" s="311"/>
      <c r="AS14" s="311"/>
      <c r="AT14" s="311"/>
      <c r="AU14" s="311"/>
      <c r="AV14" s="311"/>
      <c r="AW14" s="312"/>
      <c r="AX14" s="312"/>
      <c r="AY14" s="312"/>
      <c r="AZ14" s="312"/>
      <c r="BA14" s="312"/>
      <c r="BB14" s="312"/>
      <c r="BC14" s="312"/>
      <c r="BD14" s="313"/>
      <c r="BE14" s="313"/>
      <c r="BF14" s="313"/>
      <c r="BG14" s="313"/>
      <c r="BH14" s="313"/>
      <c r="BI14" s="313"/>
      <c r="BJ14" s="313"/>
      <c r="BK14" s="314"/>
      <c r="BL14" s="314"/>
      <c r="BM14" s="314"/>
      <c r="BN14" s="314"/>
      <c r="BO14" s="314"/>
      <c r="BP14" s="314"/>
      <c r="BQ14" s="314"/>
    </row>
    <row r="15" spans="1:69" s="39" customFormat="1" ht="36.75" thickBot="1">
      <c r="A15" s="1025"/>
      <c r="B15" s="1025"/>
      <c r="C15" s="1025"/>
      <c r="D15" s="250" t="s">
        <v>1706</v>
      </c>
      <c r="E15" s="100"/>
      <c r="F15" s="183"/>
      <c r="G15" s="100"/>
      <c r="H15" s="100"/>
      <c r="I15" s="178"/>
      <c r="J15" s="179"/>
      <c r="K15" s="180"/>
      <c r="L15" s="180"/>
      <c r="M15" s="130"/>
      <c r="N15" s="130"/>
      <c r="O15" s="130">
        <v>1</v>
      </c>
      <c r="P15" s="130"/>
      <c r="Q15" s="130"/>
      <c r="R15" s="130"/>
      <c r="S15" s="130"/>
      <c r="T15" s="130"/>
      <c r="U15" s="130"/>
      <c r="V15" s="130"/>
      <c r="W15" s="130"/>
      <c r="X15" s="130"/>
      <c r="Y15" s="130">
        <f t="shared" si="0"/>
        <v>1</v>
      </c>
      <c r="Z15" s="181">
        <v>58500000</v>
      </c>
      <c r="AA15" s="100"/>
      <c r="AB15" s="339"/>
      <c r="AC15" s="328"/>
      <c r="AD15" s="328"/>
      <c r="AE15" s="328"/>
      <c r="AF15" s="328"/>
      <c r="AG15" s="328"/>
      <c r="AH15" s="328" t="s">
        <v>1705</v>
      </c>
      <c r="AI15" s="492"/>
      <c r="AJ15" s="329"/>
      <c r="AK15" s="329"/>
      <c r="AL15" s="329"/>
      <c r="AM15" s="329"/>
      <c r="AN15" s="329"/>
      <c r="AO15" s="329" t="s">
        <v>1705</v>
      </c>
      <c r="AP15" s="311"/>
      <c r="AQ15" s="311"/>
      <c r="AR15" s="311"/>
      <c r="AS15" s="311"/>
      <c r="AT15" s="311"/>
      <c r="AU15" s="311"/>
      <c r="AV15" s="311"/>
      <c r="AW15" s="312"/>
      <c r="AX15" s="312"/>
      <c r="AY15" s="312"/>
      <c r="AZ15" s="312"/>
      <c r="BA15" s="312"/>
      <c r="BB15" s="312"/>
      <c r="BC15" s="312"/>
      <c r="BD15" s="313"/>
      <c r="BE15" s="313"/>
      <c r="BF15" s="313"/>
      <c r="BG15" s="313"/>
      <c r="BH15" s="313"/>
      <c r="BI15" s="313"/>
      <c r="BJ15" s="313"/>
      <c r="BK15" s="314"/>
      <c r="BL15" s="314"/>
      <c r="BM15" s="314"/>
      <c r="BN15" s="314"/>
      <c r="BO15" s="314"/>
      <c r="BP15" s="314"/>
      <c r="BQ15" s="314"/>
    </row>
    <row r="16" spans="1:69" s="39" customFormat="1" ht="63.75" thickBot="1">
      <c r="A16" s="1025"/>
      <c r="B16" s="1025"/>
      <c r="C16" s="1025"/>
      <c r="D16" s="250" t="s">
        <v>494</v>
      </c>
      <c r="E16" s="100"/>
      <c r="F16" s="183"/>
      <c r="G16" s="100"/>
      <c r="H16" s="100"/>
      <c r="I16" s="178"/>
      <c r="J16" s="179"/>
      <c r="K16" s="180"/>
      <c r="L16" s="180"/>
      <c r="M16" s="130"/>
      <c r="N16" s="130"/>
      <c r="O16" s="130">
        <v>1</v>
      </c>
      <c r="P16" s="130"/>
      <c r="Q16" s="130"/>
      <c r="R16" s="130"/>
      <c r="S16" s="130"/>
      <c r="T16" s="130"/>
      <c r="U16" s="130"/>
      <c r="V16" s="130"/>
      <c r="W16" s="130"/>
      <c r="X16" s="130"/>
      <c r="Y16" s="130">
        <f t="shared" si="0"/>
        <v>1</v>
      </c>
      <c r="Z16" s="181">
        <v>320000000</v>
      </c>
      <c r="AA16" s="100"/>
      <c r="AB16" s="339"/>
      <c r="AC16" s="328"/>
      <c r="AD16" s="328"/>
      <c r="AE16" s="328"/>
      <c r="AF16" s="328"/>
      <c r="AG16" s="328"/>
      <c r="AH16" s="328" t="s">
        <v>1705</v>
      </c>
      <c r="AI16" s="492"/>
      <c r="AJ16" s="329"/>
      <c r="AK16" s="329"/>
      <c r="AL16" s="329"/>
      <c r="AM16" s="329"/>
      <c r="AN16" s="329"/>
      <c r="AO16" s="329" t="s">
        <v>1705</v>
      </c>
      <c r="AP16" s="311"/>
      <c r="AQ16" s="311"/>
      <c r="AR16" s="311"/>
      <c r="AS16" s="311"/>
      <c r="AT16" s="311"/>
      <c r="AU16" s="311"/>
      <c r="AV16" s="311"/>
      <c r="AW16" s="312"/>
      <c r="AX16" s="312"/>
      <c r="AY16" s="312"/>
      <c r="AZ16" s="312"/>
      <c r="BA16" s="312"/>
      <c r="BB16" s="312"/>
      <c r="BC16" s="312"/>
      <c r="BD16" s="313"/>
      <c r="BE16" s="313"/>
      <c r="BF16" s="313"/>
      <c r="BG16" s="313"/>
      <c r="BH16" s="313"/>
      <c r="BI16" s="313"/>
      <c r="BJ16" s="313"/>
      <c r="BK16" s="314"/>
      <c r="BL16" s="314"/>
      <c r="BM16" s="314"/>
      <c r="BN16" s="314"/>
      <c r="BO16" s="314"/>
      <c r="BP16" s="314"/>
      <c r="BQ16" s="314"/>
    </row>
    <row r="17" spans="1:69" s="39" customFormat="1" ht="27.75" thickBot="1">
      <c r="A17" s="1025"/>
      <c r="B17" s="1025"/>
      <c r="C17" s="1025"/>
      <c r="D17" s="250" t="s">
        <v>495</v>
      </c>
      <c r="E17" s="100"/>
      <c r="F17" s="183"/>
      <c r="G17" s="100"/>
      <c r="H17" s="100"/>
      <c r="I17" s="178"/>
      <c r="J17" s="179"/>
      <c r="K17" s="180"/>
      <c r="L17" s="180"/>
      <c r="M17" s="130"/>
      <c r="N17" s="130"/>
      <c r="O17" s="130">
        <v>1</v>
      </c>
      <c r="P17" s="130"/>
      <c r="Q17" s="130"/>
      <c r="R17" s="130"/>
      <c r="S17" s="130"/>
      <c r="T17" s="130"/>
      <c r="U17" s="130"/>
      <c r="V17" s="130"/>
      <c r="W17" s="130"/>
      <c r="X17" s="130"/>
      <c r="Y17" s="130">
        <f t="shared" si="0"/>
        <v>1</v>
      </c>
      <c r="Z17" s="181">
        <v>54000000</v>
      </c>
      <c r="AA17" s="100"/>
      <c r="AB17" s="339"/>
      <c r="AC17" s="328"/>
      <c r="AD17" s="328"/>
      <c r="AE17" s="328"/>
      <c r="AF17" s="328"/>
      <c r="AG17" s="328"/>
      <c r="AH17" s="328" t="s">
        <v>1705</v>
      </c>
      <c r="AI17" s="492"/>
      <c r="AJ17" s="329"/>
      <c r="AK17" s="329"/>
      <c r="AL17" s="329"/>
      <c r="AM17" s="329"/>
      <c r="AN17" s="329"/>
      <c r="AO17" s="329" t="s">
        <v>1705</v>
      </c>
      <c r="AP17" s="311"/>
      <c r="AQ17" s="311"/>
      <c r="AR17" s="311"/>
      <c r="AS17" s="311"/>
      <c r="AT17" s="311"/>
      <c r="AU17" s="311"/>
      <c r="AV17" s="311"/>
      <c r="AW17" s="312"/>
      <c r="AX17" s="312"/>
      <c r="AY17" s="312"/>
      <c r="AZ17" s="312"/>
      <c r="BA17" s="312"/>
      <c r="BB17" s="312"/>
      <c r="BC17" s="312"/>
      <c r="BD17" s="313"/>
      <c r="BE17" s="313"/>
      <c r="BF17" s="313"/>
      <c r="BG17" s="313"/>
      <c r="BH17" s="313"/>
      <c r="BI17" s="313"/>
      <c r="BJ17" s="313"/>
      <c r="BK17" s="314"/>
      <c r="BL17" s="314"/>
      <c r="BM17" s="314"/>
      <c r="BN17" s="314"/>
      <c r="BO17" s="314"/>
      <c r="BP17" s="314"/>
      <c r="BQ17" s="314"/>
    </row>
    <row r="18" spans="1:69" s="39" customFormat="1" ht="45.75" thickBot="1">
      <c r="A18" s="1025"/>
      <c r="B18" s="1025"/>
      <c r="C18" s="1025"/>
      <c r="D18" s="250" t="s">
        <v>496</v>
      </c>
      <c r="E18" s="100"/>
      <c r="F18" s="183"/>
      <c r="G18" s="100"/>
      <c r="H18" s="100"/>
      <c r="I18" s="178"/>
      <c r="J18" s="179"/>
      <c r="K18" s="180"/>
      <c r="L18" s="180"/>
      <c r="M18" s="130"/>
      <c r="N18" s="130"/>
      <c r="O18" s="130">
        <v>1</v>
      </c>
      <c r="P18" s="130"/>
      <c r="Q18" s="130"/>
      <c r="R18" s="130"/>
      <c r="S18" s="130"/>
      <c r="T18" s="130"/>
      <c r="U18" s="130"/>
      <c r="V18" s="130"/>
      <c r="W18" s="130"/>
      <c r="X18" s="130"/>
      <c r="Y18" s="130">
        <f t="shared" si="0"/>
        <v>1</v>
      </c>
      <c r="Z18" s="181">
        <v>300000000</v>
      </c>
      <c r="AA18" s="100"/>
      <c r="AB18" s="339"/>
      <c r="AC18" s="328"/>
      <c r="AD18" s="328"/>
      <c r="AE18" s="328"/>
      <c r="AF18" s="328"/>
      <c r="AG18" s="328"/>
      <c r="AH18" s="328" t="s">
        <v>1705</v>
      </c>
      <c r="AI18" s="492"/>
      <c r="AJ18" s="329"/>
      <c r="AK18" s="329"/>
      <c r="AL18" s="329"/>
      <c r="AM18" s="329"/>
      <c r="AN18" s="329"/>
      <c r="AO18" s="329" t="s">
        <v>1705</v>
      </c>
      <c r="AP18" s="311"/>
      <c r="AQ18" s="311"/>
      <c r="AR18" s="311"/>
      <c r="AS18" s="311"/>
      <c r="AT18" s="311"/>
      <c r="AU18" s="311"/>
      <c r="AV18" s="311"/>
      <c r="AW18" s="312"/>
      <c r="AX18" s="312"/>
      <c r="AY18" s="312"/>
      <c r="AZ18" s="312"/>
      <c r="BA18" s="312"/>
      <c r="BB18" s="312"/>
      <c r="BC18" s="312"/>
      <c r="BD18" s="313"/>
      <c r="BE18" s="313"/>
      <c r="BF18" s="313"/>
      <c r="BG18" s="313"/>
      <c r="BH18" s="313"/>
      <c r="BI18" s="313"/>
      <c r="BJ18" s="313"/>
      <c r="BK18" s="314"/>
      <c r="BL18" s="314"/>
      <c r="BM18" s="314"/>
      <c r="BN18" s="314"/>
      <c r="BO18" s="314"/>
      <c r="BP18" s="314"/>
      <c r="BQ18" s="314"/>
    </row>
    <row r="19" spans="1:69" s="39" customFormat="1" ht="54.75" thickBot="1">
      <c r="A19" s="1025"/>
      <c r="B19" s="1025"/>
      <c r="C19" s="1025"/>
      <c r="D19" s="250" t="s">
        <v>497</v>
      </c>
      <c r="E19" s="100"/>
      <c r="F19" s="183"/>
      <c r="G19" s="100"/>
      <c r="H19" s="100"/>
      <c r="I19" s="178"/>
      <c r="J19" s="179"/>
      <c r="K19" s="180"/>
      <c r="L19" s="180"/>
      <c r="M19" s="130"/>
      <c r="N19" s="130">
        <v>1</v>
      </c>
      <c r="O19" s="130"/>
      <c r="P19" s="130"/>
      <c r="Q19" s="130"/>
      <c r="R19" s="130"/>
      <c r="S19" s="130"/>
      <c r="T19" s="130"/>
      <c r="U19" s="130"/>
      <c r="V19" s="130"/>
      <c r="W19" s="130"/>
      <c r="X19" s="130"/>
      <c r="Y19" s="130">
        <f t="shared" si="0"/>
        <v>1</v>
      </c>
      <c r="Z19" s="181">
        <v>70000000</v>
      </c>
      <c r="AA19" s="100"/>
      <c r="AB19" s="339">
        <f aca="true" t="shared" si="1" ref="AB19:AB28">SUM(M19:N19)</f>
        <v>1</v>
      </c>
      <c r="AC19" s="328">
        <v>0</v>
      </c>
      <c r="AD19" s="328">
        <f aca="true" t="shared" si="2" ref="AD19:AD28">+AC19/AB19</f>
        <v>0</v>
      </c>
      <c r="AE19" s="328" t="s">
        <v>1409</v>
      </c>
      <c r="AF19" s="328" t="s">
        <v>1409</v>
      </c>
      <c r="AG19" s="328"/>
      <c r="AH19" s="328" t="s">
        <v>1705</v>
      </c>
      <c r="AI19" s="492"/>
      <c r="AJ19" s="329"/>
      <c r="AK19" s="329"/>
      <c r="AL19" s="329"/>
      <c r="AM19" s="329"/>
      <c r="AN19" s="329"/>
      <c r="AO19" s="329" t="s">
        <v>1705</v>
      </c>
      <c r="AP19" s="311"/>
      <c r="AQ19" s="311"/>
      <c r="AR19" s="311"/>
      <c r="AS19" s="311"/>
      <c r="AT19" s="311"/>
      <c r="AU19" s="311"/>
      <c r="AV19" s="311"/>
      <c r="AW19" s="312"/>
      <c r="AX19" s="312"/>
      <c r="AY19" s="312"/>
      <c r="AZ19" s="312"/>
      <c r="BA19" s="312"/>
      <c r="BB19" s="312"/>
      <c r="BC19" s="312"/>
      <c r="BD19" s="313"/>
      <c r="BE19" s="313"/>
      <c r="BF19" s="313"/>
      <c r="BG19" s="313"/>
      <c r="BH19" s="313"/>
      <c r="BI19" s="313"/>
      <c r="BJ19" s="313"/>
      <c r="BK19" s="314"/>
      <c r="BL19" s="314"/>
      <c r="BM19" s="314"/>
      <c r="BN19" s="314"/>
      <c r="BO19" s="314"/>
      <c r="BP19" s="314"/>
      <c r="BQ19" s="314"/>
    </row>
    <row r="20" spans="1:69" s="39" customFormat="1" ht="54.75" thickBot="1">
      <c r="A20" s="1025"/>
      <c r="B20" s="1025"/>
      <c r="C20" s="1025"/>
      <c r="D20" s="250" t="s">
        <v>498</v>
      </c>
      <c r="E20" s="100"/>
      <c r="F20" s="183"/>
      <c r="G20" s="100"/>
      <c r="H20" s="100"/>
      <c r="I20" s="178"/>
      <c r="J20" s="179"/>
      <c r="K20" s="180"/>
      <c r="L20" s="180"/>
      <c r="M20" s="130"/>
      <c r="N20" s="130">
        <v>1</v>
      </c>
      <c r="O20" s="130"/>
      <c r="P20" s="130"/>
      <c r="Q20" s="130"/>
      <c r="R20" s="130"/>
      <c r="S20" s="130"/>
      <c r="T20" s="130"/>
      <c r="U20" s="130"/>
      <c r="V20" s="130"/>
      <c r="W20" s="130"/>
      <c r="X20" s="130"/>
      <c r="Y20" s="130">
        <f t="shared" si="0"/>
        <v>1</v>
      </c>
      <c r="Z20" s="181">
        <v>35000000</v>
      </c>
      <c r="AA20" s="100"/>
      <c r="AB20" s="339">
        <f t="shared" si="1"/>
        <v>1</v>
      </c>
      <c r="AC20" s="328">
        <v>0</v>
      </c>
      <c r="AD20" s="328">
        <f t="shared" si="2"/>
        <v>0</v>
      </c>
      <c r="AE20" s="328" t="s">
        <v>1409</v>
      </c>
      <c r="AF20" s="328" t="s">
        <v>1409</v>
      </c>
      <c r="AG20" s="328"/>
      <c r="AH20" s="328" t="s">
        <v>1705</v>
      </c>
      <c r="AI20" s="492"/>
      <c r="AJ20" s="329"/>
      <c r="AK20" s="329"/>
      <c r="AL20" s="329"/>
      <c r="AM20" s="329"/>
      <c r="AN20" s="329"/>
      <c r="AO20" s="329" t="s">
        <v>1705</v>
      </c>
      <c r="AP20" s="311"/>
      <c r="AQ20" s="311"/>
      <c r="AR20" s="311"/>
      <c r="AS20" s="311"/>
      <c r="AT20" s="311"/>
      <c r="AU20" s="311"/>
      <c r="AV20" s="311"/>
      <c r="AW20" s="312"/>
      <c r="AX20" s="312"/>
      <c r="AY20" s="312"/>
      <c r="AZ20" s="312"/>
      <c r="BA20" s="312"/>
      <c r="BB20" s="312"/>
      <c r="BC20" s="312"/>
      <c r="BD20" s="313"/>
      <c r="BE20" s="313"/>
      <c r="BF20" s="313"/>
      <c r="BG20" s="313"/>
      <c r="BH20" s="313"/>
      <c r="BI20" s="313"/>
      <c r="BJ20" s="313"/>
      <c r="BK20" s="314"/>
      <c r="BL20" s="314"/>
      <c r="BM20" s="314"/>
      <c r="BN20" s="314"/>
      <c r="BO20" s="314"/>
      <c r="BP20" s="314"/>
      <c r="BQ20" s="314"/>
    </row>
    <row r="21" spans="1:69" s="39" customFormat="1" ht="27.75" thickBot="1">
      <c r="A21" s="1025"/>
      <c r="B21" s="1025"/>
      <c r="C21" s="1025"/>
      <c r="D21" s="250" t="s">
        <v>499</v>
      </c>
      <c r="E21" s="100"/>
      <c r="F21" s="183"/>
      <c r="G21" s="100"/>
      <c r="H21" s="100"/>
      <c r="I21" s="178"/>
      <c r="J21" s="179"/>
      <c r="K21" s="180"/>
      <c r="L21" s="180"/>
      <c r="M21" s="130"/>
      <c r="N21" s="130">
        <v>1</v>
      </c>
      <c r="O21" s="130"/>
      <c r="P21" s="130"/>
      <c r="Q21" s="130"/>
      <c r="R21" s="130"/>
      <c r="S21" s="130"/>
      <c r="T21" s="130"/>
      <c r="U21" s="130"/>
      <c r="V21" s="130"/>
      <c r="W21" s="130"/>
      <c r="X21" s="130"/>
      <c r="Y21" s="130">
        <f t="shared" si="0"/>
        <v>1</v>
      </c>
      <c r="Z21" s="181">
        <v>12000000</v>
      </c>
      <c r="AA21" s="100"/>
      <c r="AB21" s="339">
        <f t="shared" si="1"/>
        <v>1</v>
      </c>
      <c r="AC21" s="328">
        <v>0</v>
      </c>
      <c r="AD21" s="328">
        <f t="shared" si="2"/>
        <v>0</v>
      </c>
      <c r="AE21" s="328" t="s">
        <v>1409</v>
      </c>
      <c r="AF21" s="328" t="s">
        <v>1409</v>
      </c>
      <c r="AG21" s="328"/>
      <c r="AH21" s="328" t="s">
        <v>1705</v>
      </c>
      <c r="AI21" s="492"/>
      <c r="AJ21" s="329"/>
      <c r="AK21" s="329"/>
      <c r="AL21" s="329"/>
      <c r="AM21" s="329"/>
      <c r="AN21" s="329"/>
      <c r="AO21" s="329" t="s">
        <v>1705</v>
      </c>
      <c r="AP21" s="311"/>
      <c r="AQ21" s="311"/>
      <c r="AR21" s="311"/>
      <c r="AS21" s="311"/>
      <c r="AT21" s="311"/>
      <c r="AU21" s="311"/>
      <c r="AV21" s="311"/>
      <c r="AW21" s="312"/>
      <c r="AX21" s="312"/>
      <c r="AY21" s="312"/>
      <c r="AZ21" s="312"/>
      <c r="BA21" s="312"/>
      <c r="BB21" s="312"/>
      <c r="BC21" s="312"/>
      <c r="BD21" s="313"/>
      <c r="BE21" s="313"/>
      <c r="BF21" s="313"/>
      <c r="BG21" s="313"/>
      <c r="BH21" s="313"/>
      <c r="BI21" s="313"/>
      <c r="BJ21" s="313"/>
      <c r="BK21" s="314"/>
      <c r="BL21" s="314"/>
      <c r="BM21" s="314"/>
      <c r="BN21" s="314"/>
      <c r="BO21" s="314"/>
      <c r="BP21" s="314"/>
      <c r="BQ21" s="314"/>
    </row>
    <row r="22" spans="1:69" s="39" customFormat="1" ht="18.75" thickBot="1">
      <c r="A22" s="1025"/>
      <c r="B22" s="1025"/>
      <c r="C22" s="1025"/>
      <c r="D22" s="182" t="s">
        <v>500</v>
      </c>
      <c r="E22" s="100" t="s">
        <v>1707</v>
      </c>
      <c r="F22" s="183">
        <v>8</v>
      </c>
      <c r="G22" s="100" t="s">
        <v>501</v>
      </c>
      <c r="H22" s="100" t="s">
        <v>488</v>
      </c>
      <c r="I22" s="178">
        <v>0.15</v>
      </c>
      <c r="J22" s="179" t="s">
        <v>1704</v>
      </c>
      <c r="K22" s="180">
        <v>41640</v>
      </c>
      <c r="L22" s="180">
        <v>42004</v>
      </c>
      <c r="M22" s="130"/>
      <c r="N22" s="130">
        <v>3</v>
      </c>
      <c r="O22" s="130">
        <v>5</v>
      </c>
      <c r="P22" s="130"/>
      <c r="Q22" s="130"/>
      <c r="R22" s="130"/>
      <c r="S22" s="130"/>
      <c r="T22" s="130"/>
      <c r="U22" s="130"/>
      <c r="V22" s="130"/>
      <c r="W22" s="130"/>
      <c r="X22" s="130"/>
      <c r="Y22" s="130">
        <f t="shared" si="0"/>
        <v>8</v>
      </c>
      <c r="Z22" s="181"/>
      <c r="AA22" s="100"/>
      <c r="AB22" s="339">
        <f t="shared" si="1"/>
        <v>3</v>
      </c>
      <c r="AC22" s="328">
        <v>3</v>
      </c>
      <c r="AD22" s="360">
        <f t="shared" si="2"/>
        <v>1</v>
      </c>
      <c r="AE22" s="328" t="s">
        <v>1409</v>
      </c>
      <c r="AF22" s="328" t="s">
        <v>1409</v>
      </c>
      <c r="AG22" s="328" t="s">
        <v>1708</v>
      </c>
      <c r="AH22" s="328"/>
      <c r="AI22" s="492">
        <f>SUM(T22:U22)</f>
        <v>0</v>
      </c>
      <c r="AJ22" s="329">
        <v>3</v>
      </c>
      <c r="AK22" s="493" t="e">
        <f>+AJ22/AI22</f>
        <v>#DIV/0!</v>
      </c>
      <c r="AL22" s="329" t="s">
        <v>1409</v>
      </c>
      <c r="AM22" s="329" t="s">
        <v>1409</v>
      </c>
      <c r="AN22" s="329" t="s">
        <v>1708</v>
      </c>
      <c r="AO22" s="329"/>
      <c r="AP22" s="311"/>
      <c r="AQ22" s="311"/>
      <c r="AR22" s="311"/>
      <c r="AS22" s="311"/>
      <c r="AT22" s="311"/>
      <c r="AU22" s="311"/>
      <c r="AV22" s="311"/>
      <c r="AW22" s="312"/>
      <c r="AX22" s="312"/>
      <c r="AY22" s="312"/>
      <c r="AZ22" s="312"/>
      <c r="BA22" s="312"/>
      <c r="BB22" s="312"/>
      <c r="BC22" s="312"/>
      <c r="BD22" s="313"/>
      <c r="BE22" s="313"/>
      <c r="BF22" s="313"/>
      <c r="BG22" s="313"/>
      <c r="BH22" s="313"/>
      <c r="BI22" s="313"/>
      <c r="BJ22" s="313"/>
      <c r="BK22" s="314"/>
      <c r="BL22" s="314"/>
      <c r="BM22" s="314"/>
      <c r="BN22" s="314"/>
      <c r="BO22" s="314"/>
      <c r="BP22" s="314"/>
      <c r="BQ22" s="314"/>
    </row>
    <row r="23" spans="1:69" s="39" customFormat="1" ht="27.75" thickBot="1">
      <c r="A23" s="1025"/>
      <c r="B23" s="1025"/>
      <c r="C23" s="1025"/>
      <c r="D23" s="184" t="s">
        <v>1709</v>
      </c>
      <c r="E23" s="100" t="s">
        <v>502</v>
      </c>
      <c r="F23" s="183" t="s">
        <v>385</v>
      </c>
      <c r="G23" s="100" t="s">
        <v>503</v>
      </c>
      <c r="H23" s="100" t="s">
        <v>488</v>
      </c>
      <c r="I23" s="178">
        <v>0.1</v>
      </c>
      <c r="J23" s="179" t="s">
        <v>504</v>
      </c>
      <c r="K23" s="180">
        <v>41640</v>
      </c>
      <c r="L23" s="180">
        <v>42004</v>
      </c>
      <c r="M23" s="1072" t="s">
        <v>157</v>
      </c>
      <c r="N23" s="1073"/>
      <c r="O23" s="1073"/>
      <c r="P23" s="1073"/>
      <c r="Q23" s="1073"/>
      <c r="R23" s="1073"/>
      <c r="S23" s="1073"/>
      <c r="T23" s="1073"/>
      <c r="U23" s="1073"/>
      <c r="V23" s="1073"/>
      <c r="W23" s="1073"/>
      <c r="X23" s="1074"/>
      <c r="Y23" s="130">
        <f t="shared" si="0"/>
        <v>0</v>
      </c>
      <c r="Z23" s="181"/>
      <c r="AA23" s="100" t="s">
        <v>492</v>
      </c>
      <c r="AB23" s="339"/>
      <c r="AC23" s="328"/>
      <c r="AD23" s="359">
        <v>1</v>
      </c>
      <c r="AE23" s="328" t="s">
        <v>1409</v>
      </c>
      <c r="AF23" s="328" t="s">
        <v>1409</v>
      </c>
      <c r="AG23" s="328" t="s">
        <v>1710</v>
      </c>
      <c r="AH23" s="328"/>
      <c r="AI23" s="492"/>
      <c r="AJ23" s="329"/>
      <c r="AK23" s="487">
        <v>1</v>
      </c>
      <c r="AL23" s="329" t="s">
        <v>1409</v>
      </c>
      <c r="AM23" s="329" t="s">
        <v>1409</v>
      </c>
      <c r="AN23" s="329" t="s">
        <v>1710</v>
      </c>
      <c r="AO23" s="329"/>
      <c r="AP23" s="311"/>
      <c r="AQ23" s="311"/>
      <c r="AR23" s="311"/>
      <c r="AS23" s="311"/>
      <c r="AT23" s="311"/>
      <c r="AU23" s="311"/>
      <c r="AV23" s="311"/>
      <c r="AW23" s="312"/>
      <c r="AX23" s="312"/>
      <c r="AY23" s="312"/>
      <c r="AZ23" s="312"/>
      <c r="BA23" s="312"/>
      <c r="BB23" s="312"/>
      <c r="BC23" s="312"/>
      <c r="BD23" s="313"/>
      <c r="BE23" s="313"/>
      <c r="BF23" s="313"/>
      <c r="BG23" s="313"/>
      <c r="BH23" s="313"/>
      <c r="BI23" s="313"/>
      <c r="BJ23" s="313"/>
      <c r="BK23" s="314"/>
      <c r="BL23" s="314"/>
      <c r="BM23" s="314"/>
      <c r="BN23" s="314"/>
      <c r="BO23" s="314"/>
      <c r="BP23" s="314"/>
      <c r="BQ23" s="314"/>
    </row>
    <row r="24" spans="1:69" s="39" customFormat="1" ht="27.75" thickBot="1">
      <c r="A24" s="1025"/>
      <c r="B24" s="1025"/>
      <c r="C24" s="1025"/>
      <c r="D24" s="185" t="s">
        <v>505</v>
      </c>
      <c r="E24" s="100" t="s">
        <v>506</v>
      </c>
      <c r="F24" s="183">
        <v>24</v>
      </c>
      <c r="G24" s="100" t="s">
        <v>507</v>
      </c>
      <c r="H24" s="100" t="s">
        <v>488</v>
      </c>
      <c r="I24" s="178">
        <v>0.1</v>
      </c>
      <c r="J24" s="179" t="s">
        <v>508</v>
      </c>
      <c r="K24" s="180">
        <v>41640</v>
      </c>
      <c r="L24" s="180">
        <v>42004</v>
      </c>
      <c r="M24" s="130">
        <v>2</v>
      </c>
      <c r="N24" s="130">
        <v>2</v>
      </c>
      <c r="O24" s="130">
        <v>2</v>
      </c>
      <c r="P24" s="130">
        <v>2</v>
      </c>
      <c r="Q24" s="130">
        <v>2</v>
      </c>
      <c r="R24" s="130">
        <v>2</v>
      </c>
      <c r="S24" s="130">
        <v>2</v>
      </c>
      <c r="T24" s="130">
        <v>2</v>
      </c>
      <c r="U24" s="130">
        <v>2</v>
      </c>
      <c r="V24" s="130">
        <v>2</v>
      </c>
      <c r="W24" s="130">
        <v>2</v>
      </c>
      <c r="X24" s="130">
        <v>2</v>
      </c>
      <c r="Y24" s="130">
        <f t="shared" si="0"/>
        <v>24</v>
      </c>
      <c r="Z24" s="181"/>
      <c r="AA24" s="100"/>
      <c r="AB24" s="339">
        <f t="shared" si="1"/>
        <v>4</v>
      </c>
      <c r="AC24" s="328">
        <v>4</v>
      </c>
      <c r="AD24" s="328">
        <f t="shared" si="2"/>
        <v>1</v>
      </c>
      <c r="AE24" s="328" t="s">
        <v>1409</v>
      </c>
      <c r="AF24" s="328" t="s">
        <v>1409</v>
      </c>
      <c r="AG24" s="328" t="s">
        <v>1447</v>
      </c>
      <c r="AH24" s="328"/>
      <c r="AI24" s="492">
        <f>SUM(T24:U24)</f>
        <v>4</v>
      </c>
      <c r="AJ24" s="329">
        <v>4</v>
      </c>
      <c r="AK24" s="487">
        <f>+AJ24/AI24</f>
        <v>1</v>
      </c>
      <c r="AL24" s="329" t="s">
        <v>1409</v>
      </c>
      <c r="AM24" s="329" t="s">
        <v>1409</v>
      </c>
      <c r="AN24" s="329" t="s">
        <v>1447</v>
      </c>
      <c r="AO24" s="329"/>
      <c r="AP24" s="311"/>
      <c r="AQ24" s="311"/>
      <c r="AR24" s="311"/>
      <c r="AS24" s="311"/>
      <c r="AT24" s="311"/>
      <c r="AU24" s="311"/>
      <c r="AV24" s="311"/>
      <c r="AW24" s="312"/>
      <c r="AX24" s="312"/>
      <c r="AY24" s="312"/>
      <c r="AZ24" s="312"/>
      <c r="BA24" s="312"/>
      <c r="BB24" s="312"/>
      <c r="BC24" s="312"/>
      <c r="BD24" s="313"/>
      <c r="BE24" s="313"/>
      <c r="BF24" s="313"/>
      <c r="BG24" s="313"/>
      <c r="BH24" s="313"/>
      <c r="BI24" s="313"/>
      <c r="BJ24" s="313"/>
      <c r="BK24" s="314"/>
      <c r="BL24" s="314"/>
      <c r="BM24" s="314"/>
      <c r="BN24" s="314"/>
      <c r="BO24" s="314"/>
      <c r="BP24" s="314"/>
      <c r="BQ24" s="314"/>
    </row>
    <row r="25" spans="1:69" s="39" customFormat="1" ht="27.75" thickBot="1">
      <c r="A25" s="1025"/>
      <c r="B25" s="1025"/>
      <c r="C25" s="1025"/>
      <c r="D25" s="185" t="s">
        <v>509</v>
      </c>
      <c r="E25" s="100" t="s">
        <v>510</v>
      </c>
      <c r="F25" s="183">
        <v>12</v>
      </c>
      <c r="G25" s="100" t="s">
        <v>511</v>
      </c>
      <c r="H25" s="100" t="s">
        <v>488</v>
      </c>
      <c r="I25" s="178">
        <v>0.07</v>
      </c>
      <c r="J25" s="179" t="s">
        <v>508</v>
      </c>
      <c r="K25" s="180">
        <v>41640</v>
      </c>
      <c r="L25" s="180">
        <v>42004</v>
      </c>
      <c r="M25" s="130">
        <v>1</v>
      </c>
      <c r="N25" s="130">
        <v>1</v>
      </c>
      <c r="O25" s="130">
        <v>1</v>
      </c>
      <c r="P25" s="130">
        <v>1</v>
      </c>
      <c r="Q25" s="130">
        <v>1</v>
      </c>
      <c r="R25" s="130">
        <v>1</v>
      </c>
      <c r="S25" s="130">
        <v>1</v>
      </c>
      <c r="T25" s="130">
        <v>1</v>
      </c>
      <c r="U25" s="130">
        <v>1</v>
      </c>
      <c r="V25" s="130">
        <v>1</v>
      </c>
      <c r="W25" s="130">
        <v>1</v>
      </c>
      <c r="X25" s="130">
        <v>1</v>
      </c>
      <c r="Y25" s="130">
        <f t="shared" si="0"/>
        <v>12</v>
      </c>
      <c r="Z25" s="181"/>
      <c r="AA25" s="100"/>
      <c r="AB25" s="339">
        <f t="shared" si="1"/>
        <v>2</v>
      </c>
      <c r="AC25" s="328">
        <v>2</v>
      </c>
      <c r="AD25" s="328">
        <f t="shared" si="2"/>
        <v>1</v>
      </c>
      <c r="AE25" s="328" t="s">
        <v>1409</v>
      </c>
      <c r="AF25" s="328" t="s">
        <v>1409</v>
      </c>
      <c r="AG25" s="328" t="s">
        <v>1447</v>
      </c>
      <c r="AH25" s="328"/>
      <c r="AI25" s="492">
        <f>SUM(T25:U25)</f>
        <v>2</v>
      </c>
      <c r="AJ25" s="329">
        <v>2</v>
      </c>
      <c r="AK25" s="487">
        <f>+AJ25/AI25</f>
        <v>1</v>
      </c>
      <c r="AL25" s="329" t="s">
        <v>1409</v>
      </c>
      <c r="AM25" s="329" t="s">
        <v>1409</v>
      </c>
      <c r="AN25" s="329" t="s">
        <v>1447</v>
      </c>
      <c r="AO25" s="329"/>
      <c r="AP25" s="311"/>
      <c r="AQ25" s="311"/>
      <c r="AR25" s="311"/>
      <c r="AS25" s="311"/>
      <c r="AT25" s="311"/>
      <c r="AU25" s="311"/>
      <c r="AV25" s="311"/>
      <c r="AW25" s="312"/>
      <c r="AX25" s="312"/>
      <c r="AY25" s="312"/>
      <c r="AZ25" s="312"/>
      <c r="BA25" s="312"/>
      <c r="BB25" s="312"/>
      <c r="BC25" s="312"/>
      <c r="BD25" s="313"/>
      <c r="BE25" s="313"/>
      <c r="BF25" s="313"/>
      <c r="BG25" s="313"/>
      <c r="BH25" s="313"/>
      <c r="BI25" s="313"/>
      <c r="BJ25" s="313"/>
      <c r="BK25" s="314"/>
      <c r="BL25" s="314"/>
      <c r="BM25" s="314"/>
      <c r="BN25" s="314"/>
      <c r="BO25" s="314"/>
      <c r="BP25" s="314"/>
      <c r="BQ25" s="314"/>
    </row>
    <row r="26" spans="1:69" s="39" customFormat="1" ht="18.75" thickBot="1">
      <c r="A26" s="1025"/>
      <c r="B26" s="1025"/>
      <c r="C26" s="1025"/>
      <c r="D26" s="184" t="s">
        <v>512</v>
      </c>
      <c r="E26" s="100" t="s">
        <v>486</v>
      </c>
      <c r="F26" s="178" t="s">
        <v>157</v>
      </c>
      <c r="G26" s="100" t="s">
        <v>487</v>
      </c>
      <c r="H26" s="100" t="s">
        <v>488</v>
      </c>
      <c r="I26" s="178">
        <v>0.03</v>
      </c>
      <c r="J26" s="179" t="s">
        <v>513</v>
      </c>
      <c r="K26" s="180">
        <v>41640</v>
      </c>
      <c r="L26" s="180">
        <v>42004</v>
      </c>
      <c r="M26" s="1072" t="s">
        <v>157</v>
      </c>
      <c r="N26" s="1073"/>
      <c r="O26" s="1073"/>
      <c r="P26" s="1073"/>
      <c r="Q26" s="1073"/>
      <c r="R26" s="1073"/>
      <c r="S26" s="1073"/>
      <c r="T26" s="1073"/>
      <c r="U26" s="1073"/>
      <c r="V26" s="1073"/>
      <c r="W26" s="1073"/>
      <c r="X26" s="1074"/>
      <c r="Y26" s="130">
        <f t="shared" si="0"/>
        <v>0</v>
      </c>
      <c r="Z26" s="181"/>
      <c r="AA26" s="100"/>
      <c r="AB26" s="339"/>
      <c r="AC26" s="328"/>
      <c r="AD26" s="359">
        <v>1</v>
      </c>
      <c r="AE26" s="328" t="s">
        <v>1409</v>
      </c>
      <c r="AF26" s="328" t="s">
        <v>1409</v>
      </c>
      <c r="AG26" s="328" t="s">
        <v>1448</v>
      </c>
      <c r="AH26" s="328"/>
      <c r="AI26" s="492"/>
      <c r="AJ26" s="329"/>
      <c r="AK26" s="487">
        <v>1</v>
      </c>
      <c r="AL26" s="329" t="s">
        <v>1409</v>
      </c>
      <c r="AM26" s="329" t="s">
        <v>1409</v>
      </c>
      <c r="AN26" s="329" t="s">
        <v>1448</v>
      </c>
      <c r="AO26" s="329"/>
      <c r="AP26" s="311"/>
      <c r="AQ26" s="311"/>
      <c r="AR26" s="311"/>
      <c r="AS26" s="311"/>
      <c r="AT26" s="311"/>
      <c r="AU26" s="311"/>
      <c r="AV26" s="311"/>
      <c r="AW26" s="312"/>
      <c r="AX26" s="312"/>
      <c r="AY26" s="312"/>
      <c r="AZ26" s="312"/>
      <c r="BA26" s="312"/>
      <c r="BB26" s="312"/>
      <c r="BC26" s="312"/>
      <c r="BD26" s="313"/>
      <c r="BE26" s="313"/>
      <c r="BF26" s="313"/>
      <c r="BG26" s="313"/>
      <c r="BH26" s="313"/>
      <c r="BI26" s="313"/>
      <c r="BJ26" s="313"/>
      <c r="BK26" s="314"/>
      <c r="BL26" s="314"/>
      <c r="BM26" s="314"/>
      <c r="BN26" s="314"/>
      <c r="BO26" s="314"/>
      <c r="BP26" s="314"/>
      <c r="BQ26" s="314"/>
    </row>
    <row r="27" spans="1:69" s="39" customFormat="1" ht="18.75" thickBot="1">
      <c r="A27" s="1025"/>
      <c r="B27" s="1025"/>
      <c r="C27" s="1025"/>
      <c r="D27" s="185" t="s">
        <v>1711</v>
      </c>
      <c r="E27" s="100" t="s">
        <v>486</v>
      </c>
      <c r="F27" s="178" t="s">
        <v>157</v>
      </c>
      <c r="G27" s="100" t="s">
        <v>487</v>
      </c>
      <c r="H27" s="100" t="s">
        <v>488</v>
      </c>
      <c r="I27" s="178">
        <v>0.02</v>
      </c>
      <c r="J27" s="179" t="s">
        <v>514</v>
      </c>
      <c r="K27" s="180">
        <v>41640</v>
      </c>
      <c r="L27" s="180">
        <v>42004</v>
      </c>
      <c r="M27" s="1072" t="s">
        <v>157</v>
      </c>
      <c r="N27" s="1073"/>
      <c r="O27" s="1073"/>
      <c r="P27" s="1073"/>
      <c r="Q27" s="1073"/>
      <c r="R27" s="1073"/>
      <c r="S27" s="1073"/>
      <c r="T27" s="1073"/>
      <c r="U27" s="1073"/>
      <c r="V27" s="1073"/>
      <c r="W27" s="1073"/>
      <c r="X27" s="1074"/>
      <c r="Y27" s="130">
        <f t="shared" si="0"/>
        <v>0</v>
      </c>
      <c r="Z27" s="181"/>
      <c r="AA27" s="100"/>
      <c r="AB27" s="339"/>
      <c r="AC27" s="328"/>
      <c r="AD27" s="359">
        <v>1</v>
      </c>
      <c r="AE27" s="328" t="s">
        <v>1409</v>
      </c>
      <c r="AF27" s="328" t="s">
        <v>1409</v>
      </c>
      <c r="AG27" s="328" t="s">
        <v>1448</v>
      </c>
      <c r="AH27" s="328"/>
      <c r="AI27" s="492"/>
      <c r="AJ27" s="329"/>
      <c r="AK27" s="487">
        <v>1</v>
      </c>
      <c r="AL27" s="329" t="s">
        <v>1409</v>
      </c>
      <c r="AM27" s="329" t="s">
        <v>1409</v>
      </c>
      <c r="AN27" s="329" t="s">
        <v>1448</v>
      </c>
      <c r="AO27" s="329"/>
      <c r="AP27" s="311"/>
      <c r="AQ27" s="311"/>
      <c r="AR27" s="311"/>
      <c r="AS27" s="311"/>
      <c r="AT27" s="311"/>
      <c r="AU27" s="311"/>
      <c r="AV27" s="311"/>
      <c r="AW27" s="312"/>
      <c r="AX27" s="312"/>
      <c r="AY27" s="312"/>
      <c r="AZ27" s="312"/>
      <c r="BA27" s="312"/>
      <c r="BB27" s="312"/>
      <c r="BC27" s="312"/>
      <c r="BD27" s="313"/>
      <c r="BE27" s="313"/>
      <c r="BF27" s="313"/>
      <c r="BG27" s="313"/>
      <c r="BH27" s="313"/>
      <c r="BI27" s="313"/>
      <c r="BJ27" s="313"/>
      <c r="BK27" s="314"/>
      <c r="BL27" s="314"/>
      <c r="BM27" s="314"/>
      <c r="BN27" s="314"/>
      <c r="BO27" s="314"/>
      <c r="BP27" s="314"/>
      <c r="BQ27" s="314"/>
    </row>
    <row r="28" spans="1:69" s="39" customFormat="1" ht="18.75" thickBot="1">
      <c r="A28" s="1025"/>
      <c r="B28" s="1025"/>
      <c r="C28" s="1025"/>
      <c r="D28" s="184" t="s">
        <v>515</v>
      </c>
      <c r="E28" s="100" t="s">
        <v>486</v>
      </c>
      <c r="F28" s="183">
        <v>12</v>
      </c>
      <c r="G28" s="100" t="s">
        <v>487</v>
      </c>
      <c r="H28" s="100" t="s">
        <v>488</v>
      </c>
      <c r="I28" s="178">
        <v>0.03</v>
      </c>
      <c r="J28" s="179" t="s">
        <v>516</v>
      </c>
      <c r="K28" s="180">
        <v>41640</v>
      </c>
      <c r="L28" s="180">
        <v>42004</v>
      </c>
      <c r="M28" s="130">
        <v>1</v>
      </c>
      <c r="N28" s="130">
        <v>1</v>
      </c>
      <c r="O28" s="130">
        <v>1</v>
      </c>
      <c r="P28" s="130">
        <v>1</v>
      </c>
      <c r="Q28" s="130">
        <v>1</v>
      </c>
      <c r="R28" s="130">
        <v>1</v>
      </c>
      <c r="S28" s="130">
        <v>1</v>
      </c>
      <c r="T28" s="130">
        <v>1</v>
      </c>
      <c r="U28" s="130">
        <v>1</v>
      </c>
      <c r="V28" s="130">
        <v>1</v>
      </c>
      <c r="W28" s="130">
        <v>1</v>
      </c>
      <c r="X28" s="130">
        <v>1</v>
      </c>
      <c r="Y28" s="130">
        <f t="shared" si="0"/>
        <v>12</v>
      </c>
      <c r="Z28" s="181"/>
      <c r="AA28" s="100"/>
      <c r="AB28" s="339">
        <f t="shared" si="1"/>
        <v>2</v>
      </c>
      <c r="AC28" s="328">
        <v>2</v>
      </c>
      <c r="AD28" s="328">
        <f t="shared" si="2"/>
        <v>1</v>
      </c>
      <c r="AE28" s="328" t="s">
        <v>1409</v>
      </c>
      <c r="AF28" s="328" t="s">
        <v>1409</v>
      </c>
      <c r="AG28" s="328" t="s">
        <v>1448</v>
      </c>
      <c r="AH28" s="328"/>
      <c r="AI28" s="492">
        <f>SUM(T28:U28)</f>
        <v>2</v>
      </c>
      <c r="AJ28" s="329">
        <v>2</v>
      </c>
      <c r="AK28" s="487">
        <f>+AJ28/AI28</f>
        <v>1</v>
      </c>
      <c r="AL28" s="329" t="s">
        <v>1409</v>
      </c>
      <c r="AM28" s="329" t="s">
        <v>1409</v>
      </c>
      <c r="AN28" s="329" t="s">
        <v>1448</v>
      </c>
      <c r="AO28" s="329"/>
      <c r="AP28" s="311"/>
      <c r="AQ28" s="311"/>
      <c r="AR28" s="311"/>
      <c r="AS28" s="311"/>
      <c r="AT28" s="311"/>
      <c r="AU28" s="311"/>
      <c r="AV28" s="311"/>
      <c r="AW28" s="312"/>
      <c r="AX28" s="312"/>
      <c r="AY28" s="312"/>
      <c r="AZ28" s="312"/>
      <c r="BA28" s="312"/>
      <c r="BB28" s="312"/>
      <c r="BC28" s="312"/>
      <c r="BD28" s="313"/>
      <c r="BE28" s="313"/>
      <c r="BF28" s="313"/>
      <c r="BG28" s="313"/>
      <c r="BH28" s="313"/>
      <c r="BI28" s="313"/>
      <c r="BJ28" s="313"/>
      <c r="BK28" s="314"/>
      <c r="BL28" s="314"/>
      <c r="BM28" s="314"/>
      <c r="BN28" s="314"/>
      <c r="BO28" s="314"/>
      <c r="BP28" s="314"/>
      <c r="BQ28" s="314"/>
    </row>
    <row r="29" spans="1:69" s="39" customFormat="1" ht="18.75" thickBot="1">
      <c r="A29" s="1025"/>
      <c r="B29" s="1025"/>
      <c r="C29" s="1025"/>
      <c r="D29" s="184" t="s">
        <v>1712</v>
      </c>
      <c r="E29" s="100" t="s">
        <v>486</v>
      </c>
      <c r="F29" s="183" t="s">
        <v>517</v>
      </c>
      <c r="G29" s="100" t="s">
        <v>487</v>
      </c>
      <c r="H29" s="100" t="s">
        <v>488</v>
      </c>
      <c r="I29" s="178">
        <v>0.1</v>
      </c>
      <c r="J29" s="179" t="s">
        <v>516</v>
      </c>
      <c r="K29" s="180">
        <v>41640</v>
      </c>
      <c r="L29" s="180">
        <v>42004</v>
      </c>
      <c r="M29" s="1072" t="s">
        <v>157</v>
      </c>
      <c r="N29" s="1073"/>
      <c r="O29" s="1073"/>
      <c r="P29" s="1073"/>
      <c r="Q29" s="1073"/>
      <c r="R29" s="1073"/>
      <c r="S29" s="1073"/>
      <c r="T29" s="1073"/>
      <c r="U29" s="1073"/>
      <c r="V29" s="1073"/>
      <c r="W29" s="1073"/>
      <c r="X29" s="1074"/>
      <c r="Y29" s="130">
        <f t="shared" si="0"/>
        <v>0</v>
      </c>
      <c r="Z29" s="181"/>
      <c r="AA29" s="100"/>
      <c r="AB29" s="339"/>
      <c r="AC29" s="328"/>
      <c r="AD29" s="359">
        <v>1</v>
      </c>
      <c r="AE29" s="328" t="s">
        <v>1409</v>
      </c>
      <c r="AF29" s="328" t="s">
        <v>1409</v>
      </c>
      <c r="AG29" s="328" t="s">
        <v>1448</v>
      </c>
      <c r="AH29" s="328"/>
      <c r="AI29" s="492"/>
      <c r="AJ29" s="329"/>
      <c r="AK29" s="487">
        <v>1</v>
      </c>
      <c r="AL29" s="329" t="s">
        <v>1409</v>
      </c>
      <c r="AM29" s="329" t="s">
        <v>1409</v>
      </c>
      <c r="AN29" s="329" t="s">
        <v>1448</v>
      </c>
      <c r="AO29" s="329"/>
      <c r="AP29" s="311"/>
      <c r="AQ29" s="311"/>
      <c r="AR29" s="311"/>
      <c r="AS29" s="311"/>
      <c r="AT29" s="311"/>
      <c r="AU29" s="311"/>
      <c r="AV29" s="311"/>
      <c r="AW29" s="312"/>
      <c r="AX29" s="312"/>
      <c r="AY29" s="312"/>
      <c r="AZ29" s="312"/>
      <c r="BA29" s="312"/>
      <c r="BB29" s="312"/>
      <c r="BC29" s="312"/>
      <c r="BD29" s="313"/>
      <c r="BE29" s="313"/>
      <c r="BF29" s="313"/>
      <c r="BG29" s="313"/>
      <c r="BH29" s="313"/>
      <c r="BI29" s="313"/>
      <c r="BJ29" s="313"/>
      <c r="BK29" s="314"/>
      <c r="BL29" s="314"/>
      <c r="BM29" s="314"/>
      <c r="BN29" s="314"/>
      <c r="BO29" s="314"/>
      <c r="BP29" s="314"/>
      <c r="BQ29" s="314"/>
    </row>
    <row r="30" spans="1:69" s="38" customFormat="1" ht="9.75" thickBot="1">
      <c r="A30" s="1003" t="s">
        <v>478</v>
      </c>
      <c r="B30" s="1003"/>
      <c r="C30" s="1003"/>
      <c r="D30" s="1003"/>
      <c r="E30" s="1003"/>
      <c r="F30" s="1003"/>
      <c r="G30" s="1003"/>
      <c r="H30" s="1003"/>
      <c r="I30" s="160">
        <f>SUM(I12:I29)</f>
        <v>1.0000000000000002</v>
      </c>
      <c r="J30" s="161"/>
      <c r="K30" s="141"/>
      <c r="L30" s="141"/>
      <c r="M30" s="149"/>
      <c r="N30" s="149"/>
      <c r="O30" s="149"/>
      <c r="P30" s="149"/>
      <c r="Q30" s="149"/>
      <c r="R30" s="149"/>
      <c r="S30" s="149"/>
      <c r="T30" s="149"/>
      <c r="U30" s="149"/>
      <c r="V30" s="149"/>
      <c r="W30" s="149"/>
      <c r="X30" s="149"/>
      <c r="Y30" s="149"/>
      <c r="Z30" s="162"/>
      <c r="AA30" s="141"/>
      <c r="AB30" s="141"/>
      <c r="AC30" s="141"/>
      <c r="AD30" s="141"/>
      <c r="AE30" s="279"/>
      <c r="AF30" s="279"/>
      <c r="AG30" s="141"/>
      <c r="AH30" s="141"/>
      <c r="AI30" s="141"/>
      <c r="AJ30" s="141"/>
      <c r="AK30" s="141"/>
      <c r="AL30" s="279"/>
      <c r="AM30" s="279"/>
      <c r="AN30" s="141"/>
      <c r="AO30" s="141"/>
      <c r="AP30" s="141"/>
      <c r="AQ30" s="141"/>
      <c r="AR30" s="141"/>
      <c r="AS30" s="279"/>
      <c r="AT30" s="279"/>
      <c r="AU30" s="141"/>
      <c r="AV30" s="141"/>
      <c r="AW30" s="141"/>
      <c r="AX30" s="141"/>
      <c r="AY30" s="141"/>
      <c r="AZ30" s="279"/>
      <c r="BA30" s="279"/>
      <c r="BB30" s="141"/>
      <c r="BC30" s="141"/>
      <c r="BD30" s="141"/>
      <c r="BE30" s="141"/>
      <c r="BF30" s="141"/>
      <c r="BG30" s="279"/>
      <c r="BH30" s="279"/>
      <c r="BI30" s="141"/>
      <c r="BJ30" s="141"/>
      <c r="BK30" s="141"/>
      <c r="BL30" s="141"/>
      <c r="BM30" s="141"/>
      <c r="BN30" s="279"/>
      <c r="BO30" s="279"/>
      <c r="BP30" s="141"/>
      <c r="BQ30" s="141"/>
    </row>
    <row r="31" spans="1:69" s="38" customFormat="1" ht="9.75" thickBot="1">
      <c r="A31" s="1071" t="s">
        <v>1327</v>
      </c>
      <c r="B31" s="1071"/>
      <c r="C31" s="1071"/>
      <c r="D31" s="1071"/>
      <c r="E31" s="1071"/>
      <c r="F31" s="1071"/>
      <c r="G31" s="1071"/>
      <c r="H31" s="142"/>
      <c r="I31" s="142"/>
      <c r="J31" s="142"/>
      <c r="K31" s="142"/>
      <c r="L31" s="142"/>
      <c r="M31" s="142"/>
      <c r="N31" s="142"/>
      <c r="O31" s="142"/>
      <c r="P31" s="142"/>
      <c r="Q31" s="142"/>
      <c r="R31" s="142"/>
      <c r="S31" s="142"/>
      <c r="T31" s="142"/>
      <c r="U31" s="142"/>
      <c r="V31" s="142"/>
      <c r="W31" s="142"/>
      <c r="X31" s="142"/>
      <c r="Y31" s="142"/>
      <c r="Z31" s="143">
        <f>Z22+Z30</f>
        <v>0</v>
      </c>
      <c r="AA31" s="142"/>
      <c r="AB31" s="142"/>
      <c r="AC31" s="142"/>
      <c r="AD31" s="142"/>
      <c r="AE31" s="280"/>
      <c r="AF31" s="280"/>
      <c r="AG31" s="142"/>
      <c r="AH31" s="142"/>
      <c r="AI31" s="142"/>
      <c r="AJ31" s="142"/>
      <c r="AK31" s="142"/>
      <c r="AL31" s="280"/>
      <c r="AM31" s="280"/>
      <c r="AN31" s="142"/>
      <c r="AO31" s="142"/>
      <c r="AP31" s="142"/>
      <c r="AQ31" s="142"/>
      <c r="AR31" s="142"/>
      <c r="AS31" s="280"/>
      <c r="AT31" s="280"/>
      <c r="AU31" s="142"/>
      <c r="AV31" s="142"/>
      <c r="AW31" s="142"/>
      <c r="AX31" s="142"/>
      <c r="AY31" s="142"/>
      <c r="AZ31" s="280"/>
      <c r="BA31" s="280"/>
      <c r="BB31" s="142"/>
      <c r="BC31" s="142"/>
      <c r="BD31" s="142"/>
      <c r="BE31" s="142"/>
      <c r="BF31" s="142"/>
      <c r="BG31" s="280"/>
      <c r="BH31" s="280"/>
      <c r="BI31" s="142"/>
      <c r="BJ31" s="142"/>
      <c r="BK31" s="142"/>
      <c r="BL31" s="142"/>
      <c r="BM31" s="142"/>
      <c r="BN31" s="280"/>
      <c r="BO31" s="280"/>
      <c r="BP31" s="142"/>
      <c r="BQ31" s="142"/>
    </row>
    <row r="32" spans="1:62" s="71" customFormat="1" ht="9.75" thickBot="1">
      <c r="A32" s="28"/>
      <c r="B32" s="28"/>
      <c r="C32" s="28"/>
      <c r="D32" s="28"/>
      <c r="E32" s="28"/>
      <c r="F32" s="28"/>
      <c r="G32" s="28"/>
      <c r="H32" s="28"/>
      <c r="I32" s="26"/>
      <c r="J32" s="27"/>
      <c r="K32" s="28"/>
      <c r="L32" s="28"/>
      <c r="M32" s="29"/>
      <c r="N32" s="29"/>
      <c r="O32" s="29"/>
      <c r="P32" s="29"/>
      <c r="Q32" s="29"/>
      <c r="R32" s="29"/>
      <c r="S32" s="29"/>
      <c r="T32" s="29"/>
      <c r="U32" s="29"/>
      <c r="V32" s="29"/>
      <c r="W32" s="29"/>
      <c r="X32" s="29"/>
      <c r="Y32" s="29"/>
      <c r="Z32" s="70"/>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row>
    <row r="33" spans="1:69" s="269" customFormat="1" ht="21" thickBot="1">
      <c r="A33" s="1004" t="s">
        <v>265</v>
      </c>
      <c r="B33" s="1004"/>
      <c r="C33" s="1004"/>
      <c r="D33" s="889" t="s">
        <v>307</v>
      </c>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t="s">
        <v>307</v>
      </c>
      <c r="AC33" s="889"/>
      <c r="AD33" s="889"/>
      <c r="AE33" s="889"/>
      <c r="AF33" s="889"/>
      <c r="AG33" s="889"/>
      <c r="AH33" s="889"/>
      <c r="AI33" s="889" t="s">
        <v>307</v>
      </c>
      <c r="AJ33" s="889"/>
      <c r="AK33" s="889"/>
      <c r="AL33" s="889"/>
      <c r="AM33" s="889"/>
      <c r="AN33" s="889"/>
      <c r="AO33" s="889"/>
      <c r="AP33" s="889" t="s">
        <v>307</v>
      </c>
      <c r="AQ33" s="889"/>
      <c r="AR33" s="889"/>
      <c r="AS33" s="889"/>
      <c r="AT33" s="889"/>
      <c r="AU33" s="889"/>
      <c r="AV33" s="889"/>
      <c r="AW33" s="889" t="s">
        <v>307</v>
      </c>
      <c r="AX33" s="889"/>
      <c r="AY33" s="889"/>
      <c r="AZ33" s="889"/>
      <c r="BA33" s="889"/>
      <c r="BB33" s="889"/>
      <c r="BC33" s="889"/>
      <c r="BD33" s="889" t="s">
        <v>307</v>
      </c>
      <c r="BE33" s="889"/>
      <c r="BF33" s="889"/>
      <c r="BG33" s="889"/>
      <c r="BH33" s="889"/>
      <c r="BI33" s="889"/>
      <c r="BJ33" s="889"/>
      <c r="BK33" s="889" t="s">
        <v>307</v>
      </c>
      <c r="BL33" s="889"/>
      <c r="BM33" s="889"/>
      <c r="BN33" s="889"/>
      <c r="BO33" s="889"/>
      <c r="BP33" s="889"/>
      <c r="BQ33" s="889"/>
    </row>
    <row r="34" spans="1:62" s="71" customFormat="1" ht="9.75" thickBot="1">
      <c r="A34" s="28"/>
      <c r="B34" s="28"/>
      <c r="C34" s="28"/>
      <c r="D34" s="28"/>
      <c r="E34" s="28"/>
      <c r="F34" s="28"/>
      <c r="G34" s="28"/>
      <c r="H34" s="28"/>
      <c r="I34" s="26"/>
      <c r="J34" s="27"/>
      <c r="K34" s="28"/>
      <c r="L34" s="28"/>
      <c r="M34" s="29"/>
      <c r="N34" s="29"/>
      <c r="O34" s="29"/>
      <c r="P34" s="29"/>
      <c r="Q34" s="29"/>
      <c r="R34" s="29"/>
      <c r="S34" s="29"/>
      <c r="T34" s="29"/>
      <c r="U34" s="29"/>
      <c r="V34" s="29"/>
      <c r="W34" s="29"/>
      <c r="X34" s="29"/>
      <c r="Y34" s="29"/>
      <c r="Z34" s="70"/>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row>
    <row r="35" spans="1:69" s="38" customFormat="1" ht="36.75" thickBot="1">
      <c r="A35" s="86" t="s">
        <v>2</v>
      </c>
      <c r="B35" s="86" t="s">
        <v>410</v>
      </c>
      <c r="C35" s="86" t="s">
        <v>182</v>
      </c>
      <c r="D35" s="86" t="s">
        <v>183</v>
      </c>
      <c r="E35" s="86" t="s">
        <v>8</v>
      </c>
      <c r="F35" s="135" t="s">
        <v>9</v>
      </c>
      <c r="G35" s="86" t="s">
        <v>10</v>
      </c>
      <c r="H35" s="86" t="s">
        <v>11</v>
      </c>
      <c r="I35" s="136" t="s">
        <v>12</v>
      </c>
      <c r="J35" s="86" t="s">
        <v>185</v>
      </c>
      <c r="K35" s="86" t="s">
        <v>217</v>
      </c>
      <c r="L35" s="86" t="s">
        <v>13</v>
      </c>
      <c r="M35" s="86" t="s">
        <v>169</v>
      </c>
      <c r="N35" s="86" t="s">
        <v>170</v>
      </c>
      <c r="O35" s="86" t="s">
        <v>171</v>
      </c>
      <c r="P35" s="86" t="s">
        <v>172</v>
      </c>
      <c r="Q35" s="86" t="s">
        <v>173</v>
      </c>
      <c r="R35" s="86" t="s">
        <v>174</v>
      </c>
      <c r="S35" s="86" t="s">
        <v>180</v>
      </c>
      <c r="T35" s="86" t="s">
        <v>175</v>
      </c>
      <c r="U35" s="86" t="s">
        <v>176</v>
      </c>
      <c r="V35" s="86" t="s">
        <v>177</v>
      </c>
      <c r="W35" s="86" t="s">
        <v>178</v>
      </c>
      <c r="X35" s="86" t="s">
        <v>179</v>
      </c>
      <c r="Y35" s="86" t="s">
        <v>218</v>
      </c>
      <c r="Z35" s="86" t="s">
        <v>14</v>
      </c>
      <c r="AA35" s="86" t="s">
        <v>15</v>
      </c>
      <c r="AB35" s="88" t="s">
        <v>1309</v>
      </c>
      <c r="AC35" s="88" t="s">
        <v>1310</v>
      </c>
      <c r="AD35" s="88" t="s">
        <v>481</v>
      </c>
      <c r="AE35" s="88" t="s">
        <v>1405</v>
      </c>
      <c r="AF35" s="88" t="s">
        <v>1406</v>
      </c>
      <c r="AG35" s="88" t="s">
        <v>482</v>
      </c>
      <c r="AH35" s="88" t="s">
        <v>483</v>
      </c>
      <c r="AI35" s="89" t="s">
        <v>1312</v>
      </c>
      <c r="AJ35" s="89" t="s">
        <v>1313</v>
      </c>
      <c r="AK35" s="89" t="s">
        <v>481</v>
      </c>
      <c r="AL35" s="89" t="s">
        <v>1405</v>
      </c>
      <c r="AM35" s="89" t="s">
        <v>1406</v>
      </c>
      <c r="AN35" s="89" t="s">
        <v>482</v>
      </c>
      <c r="AO35" s="89" t="s">
        <v>483</v>
      </c>
      <c r="AP35" s="90" t="s">
        <v>1314</v>
      </c>
      <c r="AQ35" s="90" t="s">
        <v>1315</v>
      </c>
      <c r="AR35" s="90" t="s">
        <v>481</v>
      </c>
      <c r="AS35" s="90" t="s">
        <v>1405</v>
      </c>
      <c r="AT35" s="90" t="s">
        <v>1406</v>
      </c>
      <c r="AU35" s="90" t="s">
        <v>482</v>
      </c>
      <c r="AV35" s="90" t="s">
        <v>483</v>
      </c>
      <c r="AW35" s="91" t="s">
        <v>1316</v>
      </c>
      <c r="AX35" s="91" t="s">
        <v>1317</v>
      </c>
      <c r="AY35" s="91" t="s">
        <v>481</v>
      </c>
      <c r="AZ35" s="91" t="s">
        <v>1405</v>
      </c>
      <c r="BA35" s="91" t="s">
        <v>1406</v>
      </c>
      <c r="BB35" s="91" t="s">
        <v>482</v>
      </c>
      <c r="BC35" s="91" t="s">
        <v>483</v>
      </c>
      <c r="BD35" s="92" t="s">
        <v>1319</v>
      </c>
      <c r="BE35" s="92" t="s">
        <v>1318</v>
      </c>
      <c r="BF35" s="92" t="s">
        <v>481</v>
      </c>
      <c r="BG35" s="92" t="s">
        <v>1405</v>
      </c>
      <c r="BH35" s="92" t="s">
        <v>1406</v>
      </c>
      <c r="BI35" s="92" t="s">
        <v>482</v>
      </c>
      <c r="BJ35" s="92" t="s">
        <v>483</v>
      </c>
      <c r="BK35" s="93" t="s">
        <v>1307</v>
      </c>
      <c r="BL35" s="93" t="s">
        <v>1308</v>
      </c>
      <c r="BM35" s="93" t="s">
        <v>481</v>
      </c>
      <c r="BN35" s="93" t="s">
        <v>1405</v>
      </c>
      <c r="BO35" s="93" t="s">
        <v>1406</v>
      </c>
      <c r="BP35" s="93" t="s">
        <v>482</v>
      </c>
      <c r="BQ35" s="93" t="s">
        <v>483</v>
      </c>
    </row>
    <row r="36" spans="1:69" s="45" customFormat="1" ht="18.75" thickBot="1">
      <c r="A36" s="1014">
        <v>2</v>
      </c>
      <c r="B36" s="1014" t="s">
        <v>403</v>
      </c>
      <c r="C36" s="1066" t="s">
        <v>1294</v>
      </c>
      <c r="D36" s="108" t="s">
        <v>1295</v>
      </c>
      <c r="E36" s="94" t="s">
        <v>127</v>
      </c>
      <c r="F36" s="94">
        <v>4</v>
      </c>
      <c r="G36" s="94" t="s">
        <v>405</v>
      </c>
      <c r="H36" s="94"/>
      <c r="I36" s="118"/>
      <c r="J36" s="94" t="s">
        <v>406</v>
      </c>
      <c r="K36" s="114">
        <v>41640</v>
      </c>
      <c r="L36" s="114">
        <v>42004</v>
      </c>
      <c r="M36" s="115"/>
      <c r="N36" s="115"/>
      <c r="O36" s="115">
        <v>1</v>
      </c>
      <c r="P36" s="115"/>
      <c r="Q36" s="115"/>
      <c r="R36" s="115">
        <v>1</v>
      </c>
      <c r="S36" s="115"/>
      <c r="T36" s="115"/>
      <c r="U36" s="115">
        <v>1</v>
      </c>
      <c r="V36" s="115"/>
      <c r="W36" s="115"/>
      <c r="X36" s="115">
        <v>1</v>
      </c>
      <c r="Y36" s="116">
        <f>SUM(M36:X36)</f>
        <v>4</v>
      </c>
      <c r="Z36" s="117">
        <v>0</v>
      </c>
      <c r="AA36" s="118"/>
      <c r="AB36" s="339"/>
      <c r="AC36" s="328"/>
      <c r="AD36" s="328"/>
      <c r="AE36" s="328"/>
      <c r="AF36" s="328"/>
      <c r="AG36" s="328"/>
      <c r="AH36" s="328"/>
      <c r="AI36" s="169"/>
      <c r="AJ36" s="169"/>
      <c r="AK36" s="169"/>
      <c r="AL36" s="169"/>
      <c r="AM36" s="169"/>
      <c r="AN36" s="169"/>
      <c r="AO36" s="169"/>
      <c r="AP36" s="170"/>
      <c r="AQ36" s="170"/>
      <c r="AR36" s="170"/>
      <c r="AS36" s="170"/>
      <c r="AT36" s="170"/>
      <c r="AU36" s="170"/>
      <c r="AV36" s="170"/>
      <c r="AW36" s="171"/>
      <c r="AX36" s="171"/>
      <c r="AY36" s="171"/>
      <c r="AZ36" s="171"/>
      <c r="BA36" s="171"/>
      <c r="BB36" s="171"/>
      <c r="BC36" s="171"/>
      <c r="BD36" s="172"/>
      <c r="BE36" s="172"/>
      <c r="BF36" s="172"/>
      <c r="BG36" s="172"/>
      <c r="BH36" s="172"/>
      <c r="BI36" s="172"/>
      <c r="BJ36" s="172"/>
      <c r="BK36" s="173"/>
      <c r="BL36" s="173"/>
      <c r="BM36" s="173"/>
      <c r="BN36" s="173"/>
      <c r="BO36" s="173"/>
      <c r="BP36" s="173"/>
      <c r="BQ36" s="173"/>
    </row>
    <row r="37" spans="1:69" s="45" customFormat="1" ht="18.75" thickBot="1">
      <c r="A37" s="1014"/>
      <c r="B37" s="1014"/>
      <c r="C37" s="1066"/>
      <c r="D37" s="108" t="s">
        <v>1296</v>
      </c>
      <c r="E37" s="94" t="s">
        <v>1277</v>
      </c>
      <c r="F37" s="94">
        <v>4</v>
      </c>
      <c r="G37" s="94" t="s">
        <v>1297</v>
      </c>
      <c r="H37" s="94"/>
      <c r="I37" s="118"/>
      <c r="J37" s="94" t="s">
        <v>312</v>
      </c>
      <c r="K37" s="114">
        <v>41640</v>
      </c>
      <c r="L37" s="114">
        <v>42004</v>
      </c>
      <c r="M37" s="115"/>
      <c r="N37" s="115"/>
      <c r="O37" s="115">
        <v>1</v>
      </c>
      <c r="P37" s="115"/>
      <c r="Q37" s="115"/>
      <c r="R37" s="115">
        <v>1</v>
      </c>
      <c r="S37" s="115"/>
      <c r="T37" s="115"/>
      <c r="U37" s="115">
        <v>1</v>
      </c>
      <c r="V37" s="115"/>
      <c r="W37" s="115"/>
      <c r="X37" s="115">
        <v>1</v>
      </c>
      <c r="Y37" s="116">
        <f>SUM(M37:X37)</f>
        <v>4</v>
      </c>
      <c r="Z37" s="117">
        <v>0</v>
      </c>
      <c r="AA37" s="118"/>
      <c r="AB37" s="339"/>
      <c r="AC37" s="328"/>
      <c r="AD37" s="328"/>
      <c r="AE37" s="328"/>
      <c r="AF37" s="328"/>
      <c r="AG37" s="328"/>
      <c r="AH37" s="328"/>
      <c r="AI37" s="169"/>
      <c r="AJ37" s="169"/>
      <c r="AK37" s="169"/>
      <c r="AL37" s="169"/>
      <c r="AM37" s="169"/>
      <c r="AN37" s="169"/>
      <c r="AO37" s="169"/>
      <c r="AP37" s="170"/>
      <c r="AQ37" s="170"/>
      <c r="AR37" s="170"/>
      <c r="AS37" s="170"/>
      <c r="AT37" s="170"/>
      <c r="AU37" s="170"/>
      <c r="AV37" s="170"/>
      <c r="AW37" s="171"/>
      <c r="AX37" s="171"/>
      <c r="AY37" s="171"/>
      <c r="AZ37" s="171"/>
      <c r="BA37" s="171"/>
      <c r="BB37" s="171"/>
      <c r="BC37" s="171"/>
      <c r="BD37" s="172"/>
      <c r="BE37" s="172"/>
      <c r="BF37" s="172"/>
      <c r="BG37" s="172"/>
      <c r="BH37" s="172"/>
      <c r="BI37" s="172"/>
      <c r="BJ37" s="172"/>
      <c r="BK37" s="173"/>
      <c r="BL37" s="173"/>
      <c r="BM37" s="173"/>
      <c r="BN37" s="173"/>
      <c r="BO37" s="173"/>
      <c r="BP37" s="173"/>
      <c r="BQ37" s="173"/>
    </row>
    <row r="38" spans="1:69" s="45" customFormat="1" ht="27.75" thickBot="1">
      <c r="A38" s="1014"/>
      <c r="B38" s="1014"/>
      <c r="C38" s="186" t="s">
        <v>1298</v>
      </c>
      <c r="D38" s="108" t="s">
        <v>1299</v>
      </c>
      <c r="E38" s="94" t="s">
        <v>1277</v>
      </c>
      <c r="F38" s="94">
        <v>4</v>
      </c>
      <c r="G38" s="94" t="s">
        <v>1297</v>
      </c>
      <c r="H38" s="94"/>
      <c r="I38" s="118"/>
      <c r="J38" s="94" t="s">
        <v>312</v>
      </c>
      <c r="K38" s="114">
        <v>41640</v>
      </c>
      <c r="L38" s="114">
        <v>42004</v>
      </c>
      <c r="M38" s="115"/>
      <c r="N38" s="115"/>
      <c r="O38" s="115">
        <v>1</v>
      </c>
      <c r="P38" s="115"/>
      <c r="Q38" s="115"/>
      <c r="R38" s="115">
        <v>1</v>
      </c>
      <c r="S38" s="115"/>
      <c r="T38" s="115"/>
      <c r="U38" s="115">
        <v>1</v>
      </c>
      <c r="V38" s="115"/>
      <c r="W38" s="115"/>
      <c r="X38" s="115">
        <v>1</v>
      </c>
      <c r="Y38" s="116">
        <f>SUM(M38:X38)</f>
        <v>4</v>
      </c>
      <c r="Z38" s="117"/>
      <c r="AA38" s="118"/>
      <c r="AB38" s="339"/>
      <c r="AC38" s="328"/>
      <c r="AD38" s="328"/>
      <c r="AE38" s="328"/>
      <c r="AF38" s="328"/>
      <c r="AG38" s="328"/>
      <c r="AH38" s="328"/>
      <c r="AI38" s="169"/>
      <c r="AJ38" s="169"/>
      <c r="AK38" s="169"/>
      <c r="AL38" s="169"/>
      <c r="AM38" s="169"/>
      <c r="AN38" s="169"/>
      <c r="AO38" s="169"/>
      <c r="AP38" s="170"/>
      <c r="AQ38" s="170"/>
      <c r="AR38" s="170"/>
      <c r="AS38" s="170"/>
      <c r="AT38" s="170"/>
      <c r="AU38" s="170"/>
      <c r="AV38" s="170"/>
      <c r="AW38" s="171"/>
      <c r="AX38" s="171"/>
      <c r="AY38" s="171"/>
      <c r="AZ38" s="171"/>
      <c r="BA38" s="171"/>
      <c r="BB38" s="171"/>
      <c r="BC38" s="171"/>
      <c r="BD38" s="172"/>
      <c r="BE38" s="172"/>
      <c r="BF38" s="172"/>
      <c r="BG38" s="172"/>
      <c r="BH38" s="172"/>
      <c r="BI38" s="172"/>
      <c r="BJ38" s="172"/>
      <c r="BK38" s="173"/>
      <c r="BL38" s="173"/>
      <c r="BM38" s="173"/>
      <c r="BN38" s="173"/>
      <c r="BO38" s="173"/>
      <c r="BP38" s="173"/>
      <c r="BQ38" s="173"/>
    </row>
    <row r="39" spans="1:69" s="38" customFormat="1" ht="9.75" thickBot="1">
      <c r="A39" s="1003" t="s">
        <v>478</v>
      </c>
      <c r="B39" s="1003"/>
      <c r="C39" s="1003"/>
      <c r="D39" s="1003"/>
      <c r="E39" s="1003"/>
      <c r="F39" s="1003"/>
      <c r="G39" s="1003"/>
      <c r="H39" s="1003"/>
      <c r="I39" s="160" t="e">
        <f>SUM(#REF!)</f>
        <v>#REF!</v>
      </c>
      <c r="J39" s="161"/>
      <c r="K39" s="141"/>
      <c r="L39" s="141"/>
      <c r="M39" s="149"/>
      <c r="N39" s="149"/>
      <c r="O39" s="149"/>
      <c r="P39" s="149"/>
      <c r="Q39" s="149"/>
      <c r="R39" s="149"/>
      <c r="S39" s="149"/>
      <c r="T39" s="149"/>
      <c r="U39" s="149"/>
      <c r="V39" s="149"/>
      <c r="W39" s="149"/>
      <c r="X39" s="149"/>
      <c r="Y39" s="149"/>
      <c r="Z39" s="162"/>
      <c r="AA39" s="141"/>
      <c r="AB39" s="141"/>
      <c r="AC39" s="141"/>
      <c r="AD39" s="141"/>
      <c r="AE39" s="279"/>
      <c r="AF39" s="279"/>
      <c r="AG39" s="141"/>
      <c r="AH39" s="141"/>
      <c r="AI39" s="141"/>
      <c r="AJ39" s="141"/>
      <c r="AK39" s="141"/>
      <c r="AL39" s="279"/>
      <c r="AM39" s="279"/>
      <c r="AN39" s="141"/>
      <c r="AO39" s="141"/>
      <c r="AP39" s="141"/>
      <c r="AQ39" s="141"/>
      <c r="AR39" s="141"/>
      <c r="AS39" s="279"/>
      <c r="AT39" s="279"/>
      <c r="AU39" s="141"/>
      <c r="AV39" s="141"/>
      <c r="AW39" s="141"/>
      <c r="AX39" s="141"/>
      <c r="AY39" s="141"/>
      <c r="AZ39" s="279"/>
      <c r="BA39" s="279"/>
      <c r="BB39" s="141"/>
      <c r="BC39" s="141"/>
      <c r="BD39" s="141"/>
      <c r="BE39" s="141"/>
      <c r="BF39" s="141"/>
      <c r="BG39" s="279"/>
      <c r="BH39" s="279"/>
      <c r="BI39" s="141"/>
      <c r="BJ39" s="141"/>
      <c r="BK39" s="141"/>
      <c r="BL39" s="141"/>
      <c r="BM39" s="141"/>
      <c r="BN39" s="279"/>
      <c r="BO39" s="279"/>
      <c r="BP39" s="141"/>
      <c r="BQ39" s="141"/>
    </row>
    <row r="40" spans="1:69" s="38" customFormat="1" ht="9.75" thickBot="1">
      <c r="A40" s="1071" t="s">
        <v>304</v>
      </c>
      <c r="B40" s="1071"/>
      <c r="C40" s="1071"/>
      <c r="D40" s="1071"/>
      <c r="E40" s="1071"/>
      <c r="F40" s="1071"/>
      <c r="G40" s="1071"/>
      <c r="H40" s="1071"/>
      <c r="I40" s="187"/>
      <c r="J40" s="142"/>
      <c r="K40" s="142"/>
      <c r="L40" s="142"/>
      <c r="M40" s="188"/>
      <c r="N40" s="188"/>
      <c r="O40" s="188"/>
      <c r="P40" s="188"/>
      <c r="Q40" s="188"/>
      <c r="R40" s="188"/>
      <c r="S40" s="188"/>
      <c r="T40" s="188"/>
      <c r="U40" s="188"/>
      <c r="V40" s="188"/>
      <c r="W40" s="188"/>
      <c r="X40" s="188"/>
      <c r="Y40" s="188"/>
      <c r="Z40" s="189">
        <f>SUM(Z12:Z35)</f>
        <v>2649000000</v>
      </c>
      <c r="AA40" s="142"/>
      <c r="AB40" s="142"/>
      <c r="AC40" s="142"/>
      <c r="AD40" s="142"/>
      <c r="AE40" s="280"/>
      <c r="AF40" s="280"/>
      <c r="AG40" s="142"/>
      <c r="AH40" s="142"/>
      <c r="AI40" s="142"/>
      <c r="AJ40" s="142"/>
      <c r="AK40" s="142"/>
      <c r="AL40" s="280"/>
      <c r="AM40" s="280"/>
      <c r="AN40" s="142"/>
      <c r="AO40" s="142"/>
      <c r="AP40" s="142"/>
      <c r="AQ40" s="142"/>
      <c r="AR40" s="142"/>
      <c r="AS40" s="280"/>
      <c r="AT40" s="280"/>
      <c r="AU40" s="142"/>
      <c r="AV40" s="142"/>
      <c r="AW40" s="142"/>
      <c r="AX40" s="142"/>
      <c r="AY40" s="142"/>
      <c r="AZ40" s="280"/>
      <c r="BA40" s="280"/>
      <c r="BB40" s="142"/>
      <c r="BC40" s="142"/>
      <c r="BD40" s="142"/>
      <c r="BE40" s="142"/>
      <c r="BF40" s="142"/>
      <c r="BG40" s="280"/>
      <c r="BH40" s="280"/>
      <c r="BI40" s="142"/>
      <c r="BJ40" s="142"/>
      <c r="BK40" s="142"/>
      <c r="BL40" s="142"/>
      <c r="BM40" s="142"/>
      <c r="BN40" s="280"/>
      <c r="BO40" s="280"/>
      <c r="BP40" s="142"/>
      <c r="BQ40" s="142"/>
    </row>
    <row r="41" spans="1:69" s="45" customFormat="1" ht="18" customHeight="1" thickBot="1">
      <c r="A41" s="1013" t="s">
        <v>1326</v>
      </c>
      <c r="B41" s="1013"/>
      <c r="C41" s="1013"/>
      <c r="D41" s="1013"/>
      <c r="E41" s="1013"/>
      <c r="F41" s="1013"/>
      <c r="G41" s="1013"/>
      <c r="H41" s="132"/>
      <c r="I41" s="132"/>
      <c r="J41" s="132"/>
      <c r="K41" s="132"/>
      <c r="L41" s="132"/>
      <c r="M41" s="132"/>
      <c r="N41" s="132"/>
      <c r="O41" s="132"/>
      <c r="P41" s="132"/>
      <c r="Q41" s="132"/>
      <c r="R41" s="132"/>
      <c r="S41" s="132"/>
      <c r="T41" s="132"/>
      <c r="U41" s="132"/>
      <c r="V41" s="132"/>
      <c r="W41" s="132"/>
      <c r="X41" s="133"/>
      <c r="Y41" s="134"/>
      <c r="Z41" s="132"/>
      <c r="AA41" s="132"/>
      <c r="AB41" s="132"/>
      <c r="AC41" s="132"/>
      <c r="AD41" s="132"/>
      <c r="AE41" s="278"/>
      <c r="AF41" s="278"/>
      <c r="AG41" s="132"/>
      <c r="AH41" s="132"/>
      <c r="AI41" s="132"/>
      <c r="AJ41" s="132"/>
      <c r="AK41" s="132"/>
      <c r="AL41" s="278"/>
      <c r="AM41" s="278"/>
      <c r="AN41" s="132"/>
      <c r="AO41" s="132"/>
      <c r="AP41" s="132"/>
      <c r="AQ41" s="132"/>
      <c r="AR41" s="132"/>
      <c r="AS41" s="278"/>
      <c r="AT41" s="278"/>
      <c r="AU41" s="132"/>
      <c r="AV41" s="132"/>
      <c r="AW41" s="132"/>
      <c r="AX41" s="132"/>
      <c r="AY41" s="132"/>
      <c r="AZ41" s="278"/>
      <c r="BA41" s="278"/>
      <c r="BB41" s="132"/>
      <c r="BC41" s="132"/>
      <c r="BD41" s="132"/>
      <c r="BE41" s="132"/>
      <c r="BF41" s="132"/>
      <c r="BG41" s="278"/>
      <c r="BH41" s="278"/>
      <c r="BI41" s="132"/>
      <c r="BJ41" s="132"/>
      <c r="BK41" s="132"/>
      <c r="BL41" s="132"/>
      <c r="BM41" s="132"/>
      <c r="BN41" s="278"/>
      <c r="BO41" s="278"/>
      <c r="BP41" s="132"/>
      <c r="BQ41" s="132"/>
    </row>
  </sheetData>
  <sheetProtection/>
  <mergeCells count="59">
    <mergeCell ref="M12:X12"/>
    <mergeCell ref="M23:X23"/>
    <mergeCell ref="M26:X26"/>
    <mergeCell ref="M27:X27"/>
    <mergeCell ref="M29:X29"/>
    <mergeCell ref="AP33:AV33"/>
    <mergeCell ref="AW33:BC33"/>
    <mergeCell ref="BD33:BJ33"/>
    <mergeCell ref="A39:F39"/>
    <mergeCell ref="G39:H39"/>
    <mergeCell ref="A40:H40"/>
    <mergeCell ref="A33:C33"/>
    <mergeCell ref="D33:AA33"/>
    <mergeCell ref="D7:AA7"/>
    <mergeCell ref="A9:C9"/>
    <mergeCell ref="BK33:BQ33"/>
    <mergeCell ref="A31:G31"/>
    <mergeCell ref="A41:G41"/>
    <mergeCell ref="A36:A38"/>
    <mergeCell ref="B36:B38"/>
    <mergeCell ref="C36:C37"/>
    <mergeCell ref="AB33:AH33"/>
    <mergeCell ref="AI33:AO33"/>
    <mergeCell ref="AP9:AV9"/>
    <mergeCell ref="AI9:AO9"/>
    <mergeCell ref="AB9:AH9"/>
    <mergeCell ref="AP7:AV7"/>
    <mergeCell ref="AI7:AO7"/>
    <mergeCell ref="AB7:AH7"/>
    <mergeCell ref="AI1:AO2"/>
    <mergeCell ref="AP1:AV2"/>
    <mergeCell ref="AW1:BC2"/>
    <mergeCell ref="BD1:BJ2"/>
    <mergeCell ref="BK7:BQ7"/>
    <mergeCell ref="AW9:BC9"/>
    <mergeCell ref="BD9:BJ9"/>
    <mergeCell ref="BK9:BQ9"/>
    <mergeCell ref="AW7:BC7"/>
    <mergeCell ref="BD7:BJ7"/>
    <mergeCell ref="A30:F30"/>
    <mergeCell ref="G30:H30"/>
    <mergeCell ref="BK1:BQ2"/>
    <mergeCell ref="AB3:AH5"/>
    <mergeCell ref="AI3:AO5"/>
    <mergeCell ref="AP3:AV5"/>
    <mergeCell ref="AW3:BC5"/>
    <mergeCell ref="BD3:BJ5"/>
    <mergeCell ref="BK3:BQ5"/>
    <mergeCell ref="AB1:AH2"/>
    <mergeCell ref="D9:AA9"/>
    <mergeCell ref="A1:AA1"/>
    <mergeCell ref="A2:AA2"/>
    <mergeCell ref="A3:AA3"/>
    <mergeCell ref="A4:AA4"/>
    <mergeCell ref="A12:A29"/>
    <mergeCell ref="B12:B29"/>
    <mergeCell ref="C12:C29"/>
    <mergeCell ref="A5:AA5"/>
    <mergeCell ref="A7:C7"/>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BO42"/>
  <sheetViews>
    <sheetView zoomScalePageLayoutView="0" workbookViewId="0" topLeftCell="AC23">
      <selection activeCell="AK46" sqref="AK46"/>
    </sheetView>
  </sheetViews>
  <sheetFormatPr defaultColWidth="11.421875" defaultRowHeight="15"/>
  <cols>
    <col min="1" max="1" width="6.00390625" style="9" customWidth="1"/>
    <col min="2" max="2" width="12.7109375" style="9" customWidth="1"/>
    <col min="3" max="3" width="24.57421875" style="9" customWidth="1"/>
    <col min="4" max="4" width="25.28125" style="9" customWidth="1"/>
    <col min="5" max="5" width="12.7109375" style="9" customWidth="1"/>
    <col min="6" max="6" width="7.00390625" style="9" customWidth="1"/>
    <col min="7" max="7" width="16.57421875" style="9" customWidth="1"/>
    <col min="8" max="8" width="12.57421875" style="9" customWidth="1"/>
    <col min="9" max="9" width="8.140625" style="41" hidden="1" customWidth="1"/>
    <col min="10" max="10" width="14.421875" style="9" bestFit="1" customWidth="1"/>
    <col min="11" max="11" width="10.7109375" style="42" customWidth="1"/>
    <col min="12" max="12" width="11.28125" style="42" customWidth="1"/>
    <col min="13" max="24" width="4.00390625" style="9" customWidth="1"/>
    <col min="25" max="25" width="6.00390625" style="9" customWidth="1"/>
    <col min="26" max="26" width="20.7109375" style="6" customWidth="1"/>
    <col min="27" max="27" width="12.140625" style="9" customWidth="1"/>
    <col min="28" max="32" width="11.421875" style="9" customWidth="1"/>
    <col min="33" max="34" width="31.57421875" style="9" customWidth="1"/>
    <col min="35" max="37" width="11.421875" style="9" customWidth="1"/>
    <col min="38" max="38" width="21.421875" style="9" customWidth="1"/>
    <col min="39" max="39" width="20.140625" style="9" customWidth="1"/>
    <col min="40" max="41" width="27.7109375" style="9" customWidth="1"/>
    <col min="42" max="46" width="11.421875" style="9" customWidth="1"/>
    <col min="47" max="48" width="32.8515625" style="9" customWidth="1"/>
    <col min="49" max="53" width="11.421875" style="9" customWidth="1"/>
    <col min="54" max="55" width="28.8515625" style="9" customWidth="1"/>
    <col min="56" max="60" width="11.421875" style="9" customWidth="1"/>
    <col min="61" max="62" width="26.140625" style="9" customWidth="1"/>
    <col min="63" max="67" width="11.421875" style="9" customWidth="1"/>
    <col min="68" max="16384" width="11.421875" style="9" customWidth="1"/>
  </cols>
  <sheetData>
    <row r="1" spans="1:67" ht="20.25" customHeight="1">
      <c r="A1" s="1033" t="s">
        <v>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896" t="s">
        <v>0</v>
      </c>
      <c r="AA1" s="896"/>
      <c r="AB1" s="896"/>
      <c r="AC1" s="896"/>
      <c r="AD1" s="896"/>
      <c r="AE1" s="896"/>
      <c r="AF1" s="896"/>
      <c r="AG1" s="897" t="s">
        <v>0</v>
      </c>
      <c r="AH1" s="897"/>
      <c r="AI1" s="897"/>
      <c r="AJ1" s="897"/>
      <c r="AK1" s="897"/>
      <c r="AL1" s="897"/>
      <c r="AM1" s="897"/>
      <c r="AN1" s="898" t="s">
        <v>0</v>
      </c>
      <c r="AO1" s="898"/>
      <c r="AP1" s="898"/>
      <c r="AQ1" s="898"/>
      <c r="AR1" s="898"/>
      <c r="AS1" s="898"/>
      <c r="AT1" s="898"/>
      <c r="AU1" s="986" t="s">
        <v>0</v>
      </c>
      <c r="AV1" s="986"/>
      <c r="AW1" s="986"/>
      <c r="AX1" s="986"/>
      <c r="AY1" s="986"/>
      <c r="AZ1" s="986"/>
      <c r="BA1" s="986"/>
      <c r="BB1" s="987" t="s">
        <v>0</v>
      </c>
      <c r="BC1" s="987"/>
      <c r="BD1" s="987"/>
      <c r="BE1" s="987"/>
      <c r="BF1" s="987"/>
      <c r="BG1" s="987"/>
      <c r="BH1" s="987"/>
      <c r="BI1" s="988" t="s">
        <v>0</v>
      </c>
      <c r="BJ1" s="988"/>
      <c r="BK1" s="988"/>
      <c r="BL1" s="988"/>
      <c r="BM1" s="988"/>
      <c r="BN1" s="988"/>
      <c r="BO1" s="988"/>
    </row>
    <row r="2" spans="1:67" s="286" customFormat="1" ht="15.75" customHeight="1">
      <c r="A2" s="1032" t="s">
        <v>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896"/>
      <c r="AA2" s="896"/>
      <c r="AB2" s="896"/>
      <c r="AC2" s="896"/>
      <c r="AD2" s="896"/>
      <c r="AE2" s="896"/>
      <c r="AF2" s="896"/>
      <c r="AG2" s="897"/>
      <c r="AH2" s="897"/>
      <c r="AI2" s="897"/>
      <c r="AJ2" s="897"/>
      <c r="AK2" s="897"/>
      <c r="AL2" s="897"/>
      <c r="AM2" s="897"/>
      <c r="AN2" s="898"/>
      <c r="AO2" s="898"/>
      <c r="AP2" s="898"/>
      <c r="AQ2" s="898"/>
      <c r="AR2" s="898"/>
      <c r="AS2" s="898"/>
      <c r="AT2" s="898"/>
      <c r="AU2" s="986"/>
      <c r="AV2" s="986"/>
      <c r="AW2" s="986"/>
      <c r="AX2" s="986"/>
      <c r="AY2" s="986"/>
      <c r="AZ2" s="986"/>
      <c r="BA2" s="986"/>
      <c r="BB2" s="987"/>
      <c r="BC2" s="987"/>
      <c r="BD2" s="987"/>
      <c r="BE2" s="987"/>
      <c r="BF2" s="987"/>
      <c r="BG2" s="987"/>
      <c r="BH2" s="987"/>
      <c r="BI2" s="988"/>
      <c r="BJ2" s="988"/>
      <c r="BK2" s="988"/>
      <c r="BL2" s="988"/>
      <c r="BM2" s="988"/>
      <c r="BN2" s="988"/>
      <c r="BO2" s="988"/>
    </row>
    <row r="3" spans="1:67" s="286" customFormat="1" ht="15.75" customHeight="1">
      <c r="A3" s="1032" t="s">
        <v>1331</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899" t="s">
        <v>1311</v>
      </c>
      <c r="AA3" s="899"/>
      <c r="AB3" s="899"/>
      <c r="AC3" s="899"/>
      <c r="AD3" s="899"/>
      <c r="AE3" s="899"/>
      <c r="AF3" s="899"/>
      <c r="AG3" s="900" t="s">
        <v>1320</v>
      </c>
      <c r="AH3" s="900"/>
      <c r="AI3" s="900"/>
      <c r="AJ3" s="900"/>
      <c r="AK3" s="900"/>
      <c r="AL3" s="900"/>
      <c r="AM3" s="900"/>
      <c r="AN3" s="901" t="s">
        <v>1321</v>
      </c>
      <c r="AO3" s="901"/>
      <c r="AP3" s="901"/>
      <c r="AQ3" s="901"/>
      <c r="AR3" s="901"/>
      <c r="AS3" s="901"/>
      <c r="AT3" s="901"/>
      <c r="AU3" s="989" t="s">
        <v>1322</v>
      </c>
      <c r="AV3" s="989"/>
      <c r="AW3" s="989"/>
      <c r="AX3" s="989"/>
      <c r="AY3" s="989"/>
      <c r="AZ3" s="989"/>
      <c r="BA3" s="989"/>
      <c r="BB3" s="990" t="s">
        <v>1323</v>
      </c>
      <c r="BC3" s="990"/>
      <c r="BD3" s="990"/>
      <c r="BE3" s="990"/>
      <c r="BF3" s="990"/>
      <c r="BG3" s="990"/>
      <c r="BH3" s="990"/>
      <c r="BI3" s="991" t="s">
        <v>1324</v>
      </c>
      <c r="BJ3" s="991"/>
      <c r="BK3" s="991"/>
      <c r="BL3" s="991"/>
      <c r="BM3" s="991"/>
      <c r="BN3" s="991"/>
      <c r="BO3" s="991"/>
    </row>
    <row r="4" spans="1:67" s="286" customFormat="1" ht="15.75" customHeight="1">
      <c r="A4" s="1032" t="s">
        <v>212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899"/>
      <c r="AA4" s="899"/>
      <c r="AB4" s="899"/>
      <c r="AC4" s="899"/>
      <c r="AD4" s="899"/>
      <c r="AE4" s="899"/>
      <c r="AF4" s="899"/>
      <c r="AG4" s="900"/>
      <c r="AH4" s="900"/>
      <c r="AI4" s="900"/>
      <c r="AJ4" s="900"/>
      <c r="AK4" s="900"/>
      <c r="AL4" s="900"/>
      <c r="AM4" s="900"/>
      <c r="AN4" s="901"/>
      <c r="AO4" s="901"/>
      <c r="AP4" s="901"/>
      <c r="AQ4" s="901"/>
      <c r="AR4" s="901"/>
      <c r="AS4" s="901"/>
      <c r="AT4" s="901"/>
      <c r="AU4" s="989"/>
      <c r="AV4" s="989"/>
      <c r="AW4" s="989"/>
      <c r="AX4" s="989"/>
      <c r="AY4" s="989"/>
      <c r="AZ4" s="989"/>
      <c r="BA4" s="989"/>
      <c r="BB4" s="990"/>
      <c r="BC4" s="990"/>
      <c r="BD4" s="990"/>
      <c r="BE4" s="990"/>
      <c r="BF4" s="990"/>
      <c r="BG4" s="990"/>
      <c r="BH4" s="990"/>
      <c r="BI4" s="991"/>
      <c r="BJ4" s="991"/>
      <c r="BK4" s="991"/>
      <c r="BL4" s="991"/>
      <c r="BM4" s="991"/>
      <c r="BN4" s="991"/>
      <c r="BO4" s="991"/>
    </row>
    <row r="5" spans="1:67" s="286" customFormat="1" ht="15.75" customHeight="1">
      <c r="A5" s="1032">
        <v>2014</v>
      </c>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899"/>
      <c r="AA5" s="899"/>
      <c r="AB5" s="899"/>
      <c r="AC5" s="899"/>
      <c r="AD5" s="899"/>
      <c r="AE5" s="899"/>
      <c r="AF5" s="899"/>
      <c r="AG5" s="900"/>
      <c r="AH5" s="900"/>
      <c r="AI5" s="900"/>
      <c r="AJ5" s="900"/>
      <c r="AK5" s="900"/>
      <c r="AL5" s="900"/>
      <c r="AM5" s="900"/>
      <c r="AN5" s="901"/>
      <c r="AO5" s="901"/>
      <c r="AP5" s="901"/>
      <c r="AQ5" s="901"/>
      <c r="AR5" s="901"/>
      <c r="AS5" s="901"/>
      <c r="AT5" s="901"/>
      <c r="AU5" s="989"/>
      <c r="AV5" s="989"/>
      <c r="AW5" s="989"/>
      <c r="AX5" s="989"/>
      <c r="AY5" s="989"/>
      <c r="AZ5" s="989"/>
      <c r="BA5" s="989"/>
      <c r="BB5" s="990"/>
      <c r="BC5" s="990"/>
      <c r="BD5" s="990"/>
      <c r="BE5" s="990"/>
      <c r="BF5" s="990"/>
      <c r="BG5" s="990"/>
      <c r="BH5" s="990"/>
      <c r="BI5" s="991"/>
      <c r="BJ5" s="991"/>
      <c r="BK5" s="991"/>
      <c r="BL5" s="991"/>
      <c r="BM5" s="991"/>
      <c r="BN5" s="991"/>
      <c r="BO5" s="991"/>
    </row>
    <row r="6" ht="15" thickBot="1"/>
    <row r="7" spans="1:67" ht="21" customHeight="1" thickBot="1">
      <c r="A7" s="1037" t="s">
        <v>213</v>
      </c>
      <c r="B7" s="1038"/>
      <c r="C7" s="1039"/>
      <c r="D7" s="980" t="s">
        <v>1070</v>
      </c>
      <c r="E7" s="981"/>
      <c r="F7" s="981"/>
      <c r="G7" s="981"/>
      <c r="H7" s="981"/>
      <c r="I7" s="981"/>
      <c r="J7" s="981"/>
      <c r="K7" s="981"/>
      <c r="L7" s="981"/>
      <c r="M7" s="981"/>
      <c r="N7" s="981"/>
      <c r="O7" s="981"/>
      <c r="P7" s="981"/>
      <c r="Q7" s="981"/>
      <c r="R7" s="981"/>
      <c r="S7" s="981"/>
      <c r="T7" s="981"/>
      <c r="U7" s="981"/>
      <c r="V7" s="981"/>
      <c r="W7" s="981"/>
      <c r="X7" s="981"/>
      <c r="Y7" s="981"/>
      <c r="Z7" s="980" t="s">
        <v>1070</v>
      </c>
      <c r="AA7" s="981"/>
      <c r="AB7" s="981"/>
      <c r="AC7" s="981"/>
      <c r="AD7" s="981"/>
      <c r="AE7" s="981"/>
      <c r="AF7" s="981"/>
      <c r="AG7" s="980" t="s">
        <v>1070</v>
      </c>
      <c r="AH7" s="981"/>
      <c r="AI7" s="981"/>
      <c r="AJ7" s="981"/>
      <c r="AK7" s="981"/>
      <c r="AL7" s="981"/>
      <c r="AM7" s="981"/>
      <c r="AN7" s="980" t="s">
        <v>1070</v>
      </c>
      <c r="AO7" s="981"/>
      <c r="AP7" s="981"/>
      <c r="AQ7" s="981"/>
      <c r="AR7" s="981"/>
      <c r="AS7" s="981"/>
      <c r="AT7" s="981"/>
      <c r="AU7" s="980" t="s">
        <v>1070</v>
      </c>
      <c r="AV7" s="981"/>
      <c r="AW7" s="981"/>
      <c r="AX7" s="981"/>
      <c r="AY7" s="981"/>
      <c r="AZ7" s="981"/>
      <c r="BA7" s="981"/>
      <c r="BB7" s="980" t="s">
        <v>1070</v>
      </c>
      <c r="BC7" s="981"/>
      <c r="BD7" s="981"/>
      <c r="BE7" s="981"/>
      <c r="BF7" s="981"/>
      <c r="BG7" s="981"/>
      <c r="BH7" s="981"/>
      <c r="BI7" s="980" t="s">
        <v>1070</v>
      </c>
      <c r="BJ7" s="981"/>
      <c r="BK7" s="981"/>
      <c r="BL7" s="981"/>
      <c r="BM7" s="981"/>
      <c r="BN7" s="981"/>
      <c r="BO7" s="981"/>
    </row>
    <row r="8" ht="15" thickBot="1"/>
    <row r="9" spans="1:67" ht="21" customHeight="1" thickBot="1">
      <c r="A9" s="1040" t="s">
        <v>306</v>
      </c>
      <c r="B9" s="1041"/>
      <c r="C9" s="1042"/>
      <c r="D9" s="983" t="s">
        <v>480</v>
      </c>
      <c r="E9" s="984"/>
      <c r="F9" s="984"/>
      <c r="G9" s="984"/>
      <c r="H9" s="984"/>
      <c r="I9" s="984"/>
      <c r="J9" s="984"/>
      <c r="K9" s="984"/>
      <c r="L9" s="984"/>
      <c r="M9" s="984"/>
      <c r="N9" s="984"/>
      <c r="O9" s="984"/>
      <c r="P9" s="984"/>
      <c r="Q9" s="984"/>
      <c r="R9" s="984"/>
      <c r="S9" s="984"/>
      <c r="T9" s="984"/>
      <c r="U9" s="984"/>
      <c r="V9" s="984"/>
      <c r="W9" s="984"/>
      <c r="X9" s="984"/>
      <c r="Y9" s="984"/>
      <c r="Z9" s="983" t="s">
        <v>480</v>
      </c>
      <c r="AA9" s="984"/>
      <c r="AB9" s="984"/>
      <c r="AC9" s="984"/>
      <c r="AD9" s="984"/>
      <c r="AE9" s="984"/>
      <c r="AF9" s="984"/>
      <c r="AG9" s="983" t="s">
        <v>480</v>
      </c>
      <c r="AH9" s="984"/>
      <c r="AI9" s="984"/>
      <c r="AJ9" s="984"/>
      <c r="AK9" s="984"/>
      <c r="AL9" s="984"/>
      <c r="AM9" s="984"/>
      <c r="AN9" s="983" t="s">
        <v>480</v>
      </c>
      <c r="AO9" s="984"/>
      <c r="AP9" s="984"/>
      <c r="AQ9" s="984"/>
      <c r="AR9" s="984"/>
      <c r="AS9" s="984"/>
      <c r="AT9" s="984"/>
      <c r="AU9" s="983" t="s">
        <v>480</v>
      </c>
      <c r="AV9" s="984"/>
      <c r="AW9" s="984"/>
      <c r="AX9" s="984"/>
      <c r="AY9" s="984"/>
      <c r="AZ9" s="984"/>
      <c r="BA9" s="984"/>
      <c r="BB9" s="983" t="s">
        <v>480</v>
      </c>
      <c r="BC9" s="984"/>
      <c r="BD9" s="984"/>
      <c r="BE9" s="984"/>
      <c r="BF9" s="984"/>
      <c r="BG9" s="984"/>
      <c r="BH9" s="984"/>
      <c r="BI9" s="983" t="s">
        <v>480</v>
      </c>
      <c r="BJ9" s="984"/>
      <c r="BK9" s="984"/>
      <c r="BL9" s="984"/>
      <c r="BM9" s="984"/>
      <c r="BN9" s="984"/>
      <c r="BO9" s="984"/>
    </row>
    <row r="10" spans="11:26" ht="15" thickBot="1">
      <c r="K10" s="9"/>
      <c r="L10" s="9"/>
      <c r="Z10" s="9"/>
    </row>
    <row r="11" spans="1:67" s="38" customFormat="1" ht="36.75" thickBot="1">
      <c r="A11" s="86" t="s">
        <v>2</v>
      </c>
      <c r="B11" s="86" t="s">
        <v>410</v>
      </c>
      <c r="C11" s="86" t="s">
        <v>182</v>
      </c>
      <c r="D11" s="86" t="s">
        <v>183</v>
      </c>
      <c r="E11" s="86" t="s">
        <v>8</v>
      </c>
      <c r="F11" s="135" t="s">
        <v>9</v>
      </c>
      <c r="G11" s="86" t="s">
        <v>10</v>
      </c>
      <c r="H11" s="86" t="s">
        <v>11</v>
      </c>
      <c r="I11" s="136" t="s">
        <v>12</v>
      </c>
      <c r="J11" s="86" t="s">
        <v>185</v>
      </c>
      <c r="K11" s="86" t="s">
        <v>217</v>
      </c>
      <c r="L11" s="86" t="s">
        <v>13</v>
      </c>
      <c r="M11" s="86" t="s">
        <v>169</v>
      </c>
      <c r="N11" s="86" t="s">
        <v>170</v>
      </c>
      <c r="O11" s="86" t="s">
        <v>171</v>
      </c>
      <c r="P11" s="86" t="s">
        <v>172</v>
      </c>
      <c r="Q11" s="86" t="s">
        <v>173</v>
      </c>
      <c r="R11" s="86" t="s">
        <v>174</v>
      </c>
      <c r="S11" s="86" t="s">
        <v>180</v>
      </c>
      <c r="T11" s="86" t="s">
        <v>175</v>
      </c>
      <c r="U11" s="86" t="s">
        <v>176</v>
      </c>
      <c r="V11" s="86" t="s">
        <v>177</v>
      </c>
      <c r="W11" s="86" t="s">
        <v>178</v>
      </c>
      <c r="X11" s="86" t="s">
        <v>179</v>
      </c>
      <c r="Y11" s="86" t="s">
        <v>218</v>
      </c>
      <c r="Z11" s="88" t="s">
        <v>1309</v>
      </c>
      <c r="AA11" s="88" t="s">
        <v>1310</v>
      </c>
      <c r="AB11" s="88" t="s">
        <v>481</v>
      </c>
      <c r="AC11" s="88" t="s">
        <v>1405</v>
      </c>
      <c r="AD11" s="88" t="s">
        <v>1406</v>
      </c>
      <c r="AE11" s="88" t="s">
        <v>482</v>
      </c>
      <c r="AF11" s="88" t="s">
        <v>483</v>
      </c>
      <c r="AG11" s="89" t="s">
        <v>1312</v>
      </c>
      <c r="AH11" s="89" t="s">
        <v>1313</v>
      </c>
      <c r="AI11" s="89" t="s">
        <v>481</v>
      </c>
      <c r="AJ11" s="89" t="s">
        <v>1405</v>
      </c>
      <c r="AK11" s="89" t="s">
        <v>1406</v>
      </c>
      <c r="AL11" s="89" t="s">
        <v>482</v>
      </c>
      <c r="AM11" s="89" t="s">
        <v>483</v>
      </c>
      <c r="AN11" s="90" t="s">
        <v>1314</v>
      </c>
      <c r="AO11" s="90" t="s">
        <v>1315</v>
      </c>
      <c r="AP11" s="90" t="s">
        <v>481</v>
      </c>
      <c r="AQ11" s="90" t="s">
        <v>1405</v>
      </c>
      <c r="AR11" s="90" t="s">
        <v>1406</v>
      </c>
      <c r="AS11" s="90" t="s">
        <v>482</v>
      </c>
      <c r="AT11" s="90" t="s">
        <v>483</v>
      </c>
      <c r="AU11" s="91" t="s">
        <v>1316</v>
      </c>
      <c r="AV11" s="91" t="s">
        <v>1317</v>
      </c>
      <c r="AW11" s="91" t="s">
        <v>481</v>
      </c>
      <c r="AX11" s="91" t="s">
        <v>1405</v>
      </c>
      <c r="AY11" s="91" t="s">
        <v>1406</v>
      </c>
      <c r="AZ11" s="91" t="s">
        <v>482</v>
      </c>
      <c r="BA11" s="91" t="s">
        <v>483</v>
      </c>
      <c r="BB11" s="92" t="s">
        <v>1319</v>
      </c>
      <c r="BC11" s="92" t="s">
        <v>1318</v>
      </c>
      <c r="BD11" s="92" t="s">
        <v>481</v>
      </c>
      <c r="BE11" s="92" t="s">
        <v>1405</v>
      </c>
      <c r="BF11" s="92" t="s">
        <v>1406</v>
      </c>
      <c r="BG11" s="92" t="s">
        <v>482</v>
      </c>
      <c r="BH11" s="92" t="s">
        <v>483</v>
      </c>
      <c r="BI11" s="93" t="s">
        <v>1307</v>
      </c>
      <c r="BJ11" s="93" t="s">
        <v>1308</v>
      </c>
      <c r="BK11" s="93" t="s">
        <v>481</v>
      </c>
      <c r="BL11" s="93" t="s">
        <v>1405</v>
      </c>
      <c r="BM11" s="93" t="s">
        <v>1406</v>
      </c>
      <c r="BN11" s="93" t="s">
        <v>482</v>
      </c>
      <c r="BO11" s="93" t="s">
        <v>483</v>
      </c>
    </row>
    <row r="12" spans="1:67" s="39" customFormat="1" ht="36.75" thickBot="1">
      <c r="A12" s="1014">
        <v>1</v>
      </c>
      <c r="B12" s="1014" t="s">
        <v>632</v>
      </c>
      <c r="C12" s="1031" t="s">
        <v>1071</v>
      </c>
      <c r="D12" s="1031" t="s">
        <v>1072</v>
      </c>
      <c r="E12" s="118" t="s">
        <v>1073</v>
      </c>
      <c r="F12" s="147" t="s">
        <v>794</v>
      </c>
      <c r="G12" s="118" t="s">
        <v>1074</v>
      </c>
      <c r="H12" s="118" t="s">
        <v>1450</v>
      </c>
      <c r="I12" s="1078"/>
      <c r="J12" s="1031" t="s">
        <v>1075</v>
      </c>
      <c r="K12" s="204">
        <v>41640</v>
      </c>
      <c r="L12" s="204">
        <v>42004</v>
      </c>
      <c r="M12" s="1075" t="s">
        <v>794</v>
      </c>
      <c r="N12" s="1076"/>
      <c r="O12" s="1076"/>
      <c r="P12" s="1076"/>
      <c r="Q12" s="1076"/>
      <c r="R12" s="1076"/>
      <c r="S12" s="1076"/>
      <c r="T12" s="1076"/>
      <c r="U12" s="1076"/>
      <c r="V12" s="1076"/>
      <c r="W12" s="1076"/>
      <c r="X12" s="1077"/>
      <c r="Y12" s="147"/>
      <c r="Z12" s="88" t="s">
        <v>1408</v>
      </c>
      <c r="AA12" s="331">
        <v>0</v>
      </c>
      <c r="AB12" s="361">
        <v>1</v>
      </c>
      <c r="AC12" s="88"/>
      <c r="AD12" s="88"/>
      <c r="AE12" s="88"/>
      <c r="AF12" s="88"/>
      <c r="AG12" s="89"/>
      <c r="AH12" s="89"/>
      <c r="AI12" s="871">
        <v>1</v>
      </c>
      <c r="AJ12" s="89"/>
      <c r="AK12" s="89"/>
      <c r="AL12" s="89" t="s">
        <v>2056</v>
      </c>
      <c r="AM12" s="89"/>
      <c r="AN12" s="90"/>
      <c r="AO12" s="90"/>
      <c r="AP12" s="90"/>
      <c r="AQ12" s="90"/>
      <c r="AR12" s="90"/>
      <c r="AS12" s="90"/>
      <c r="AT12" s="90"/>
      <c r="AU12" s="91"/>
      <c r="AV12" s="91"/>
      <c r="AW12" s="91"/>
      <c r="AX12" s="91"/>
      <c r="AY12" s="91"/>
      <c r="AZ12" s="91"/>
      <c r="BA12" s="91"/>
      <c r="BB12" s="92"/>
      <c r="BC12" s="92"/>
      <c r="BD12" s="92"/>
      <c r="BE12" s="92"/>
      <c r="BF12" s="92"/>
      <c r="BG12" s="92"/>
      <c r="BH12" s="92"/>
      <c r="BI12" s="93"/>
      <c r="BJ12" s="93"/>
      <c r="BK12" s="93"/>
      <c r="BL12" s="93"/>
      <c r="BM12" s="93"/>
      <c r="BN12" s="93"/>
      <c r="BO12" s="93"/>
    </row>
    <row r="13" spans="1:67" s="39" customFormat="1" ht="45.75" thickBot="1">
      <c r="A13" s="1014"/>
      <c r="B13" s="1014"/>
      <c r="C13" s="1031"/>
      <c r="D13" s="1031"/>
      <c r="E13" s="118" t="s">
        <v>1076</v>
      </c>
      <c r="F13" s="147">
        <v>1</v>
      </c>
      <c r="G13" s="118" t="s">
        <v>1077</v>
      </c>
      <c r="H13" s="358" t="s">
        <v>1449</v>
      </c>
      <c r="I13" s="1078"/>
      <c r="J13" s="1031"/>
      <c r="K13" s="204">
        <v>41640</v>
      </c>
      <c r="L13" s="204">
        <v>42004</v>
      </c>
      <c r="M13" s="228"/>
      <c r="N13" s="228"/>
      <c r="O13" s="228"/>
      <c r="P13" s="228"/>
      <c r="Q13" s="147"/>
      <c r="R13" s="147"/>
      <c r="S13" s="147"/>
      <c r="T13" s="147"/>
      <c r="U13" s="147"/>
      <c r="V13" s="147"/>
      <c r="W13" s="147"/>
      <c r="X13" s="147"/>
      <c r="Y13" s="147"/>
      <c r="Z13" s="88">
        <f>SUM(M13:N13)</f>
        <v>0</v>
      </c>
      <c r="AA13" s="331">
        <v>0</v>
      </c>
      <c r="AB13" s="88" t="e">
        <f aca="true" t="shared" si="0" ref="AB13:AB30">+AA13/Z13</f>
        <v>#DIV/0!</v>
      </c>
      <c r="AC13" s="88"/>
      <c r="AD13" s="88"/>
      <c r="AE13" s="88"/>
      <c r="AF13" s="88"/>
      <c r="AG13" s="89"/>
      <c r="AH13" s="89"/>
      <c r="AI13" s="871">
        <v>1</v>
      </c>
      <c r="AJ13" s="89"/>
      <c r="AK13" s="89"/>
      <c r="AL13" s="89"/>
      <c r="AM13" s="89"/>
      <c r="AN13" s="90"/>
      <c r="AO13" s="90"/>
      <c r="AP13" s="90"/>
      <c r="AQ13" s="90"/>
      <c r="AR13" s="90"/>
      <c r="AS13" s="90"/>
      <c r="AT13" s="90"/>
      <c r="AU13" s="91"/>
      <c r="AV13" s="91"/>
      <c r="AW13" s="91"/>
      <c r="AX13" s="91"/>
      <c r="AY13" s="91"/>
      <c r="AZ13" s="91"/>
      <c r="BA13" s="91"/>
      <c r="BB13" s="92"/>
      <c r="BC13" s="92"/>
      <c r="BD13" s="92"/>
      <c r="BE13" s="92"/>
      <c r="BF13" s="92"/>
      <c r="BG13" s="92"/>
      <c r="BH13" s="92"/>
      <c r="BI13" s="93"/>
      <c r="BJ13" s="93"/>
      <c r="BK13" s="93"/>
      <c r="BL13" s="93"/>
      <c r="BM13" s="93"/>
      <c r="BN13" s="93"/>
      <c r="BO13" s="93"/>
    </row>
    <row r="14" spans="1:67" s="39" customFormat="1" ht="54.75" thickBot="1">
      <c r="A14" s="1014"/>
      <c r="B14" s="1014"/>
      <c r="C14" s="1031"/>
      <c r="D14" s="1031"/>
      <c r="E14" s="118" t="s">
        <v>1078</v>
      </c>
      <c r="F14" s="147" t="s">
        <v>794</v>
      </c>
      <c r="G14" s="118" t="s">
        <v>1079</v>
      </c>
      <c r="H14" s="358" t="s">
        <v>1449</v>
      </c>
      <c r="I14" s="1078"/>
      <c r="J14" s="118" t="s">
        <v>1080</v>
      </c>
      <c r="K14" s="204">
        <v>41640</v>
      </c>
      <c r="L14" s="204">
        <v>42004</v>
      </c>
      <c r="M14" s="1075" t="s">
        <v>794</v>
      </c>
      <c r="N14" s="1076"/>
      <c r="O14" s="1076"/>
      <c r="P14" s="1076"/>
      <c r="Q14" s="1076"/>
      <c r="R14" s="1076"/>
      <c r="S14" s="1076"/>
      <c r="T14" s="1076"/>
      <c r="U14" s="1076"/>
      <c r="V14" s="1076"/>
      <c r="W14" s="1076"/>
      <c r="X14" s="1077"/>
      <c r="Y14" s="147"/>
      <c r="Z14" s="88" t="s">
        <v>1408</v>
      </c>
      <c r="AA14" s="331">
        <v>0</v>
      </c>
      <c r="AB14" s="88" t="e">
        <f t="shared" si="0"/>
        <v>#VALUE!</v>
      </c>
      <c r="AC14" s="88"/>
      <c r="AD14" s="88"/>
      <c r="AE14" s="88"/>
      <c r="AF14" s="88"/>
      <c r="AG14" s="89"/>
      <c r="AH14" s="89"/>
      <c r="AI14" s="871">
        <v>1</v>
      </c>
      <c r="AJ14" s="89"/>
      <c r="AK14" s="89"/>
      <c r="AL14" s="89"/>
      <c r="AM14" s="89"/>
      <c r="AN14" s="90"/>
      <c r="AO14" s="90"/>
      <c r="AP14" s="90"/>
      <c r="AQ14" s="90"/>
      <c r="AR14" s="90"/>
      <c r="AS14" s="90"/>
      <c r="AT14" s="90"/>
      <c r="AU14" s="91"/>
      <c r="AV14" s="91"/>
      <c r="AW14" s="91"/>
      <c r="AX14" s="91"/>
      <c r="AY14" s="91"/>
      <c r="AZ14" s="91"/>
      <c r="BA14" s="91"/>
      <c r="BB14" s="92"/>
      <c r="BC14" s="92"/>
      <c r="BD14" s="92"/>
      <c r="BE14" s="92"/>
      <c r="BF14" s="92"/>
      <c r="BG14" s="92"/>
      <c r="BH14" s="92"/>
      <c r="BI14" s="93"/>
      <c r="BJ14" s="93"/>
      <c r="BK14" s="93"/>
      <c r="BL14" s="93"/>
      <c r="BM14" s="93"/>
      <c r="BN14" s="93"/>
      <c r="BO14" s="93"/>
    </row>
    <row r="15" spans="1:67" s="39" customFormat="1" ht="27.75" thickBot="1">
      <c r="A15" s="1014"/>
      <c r="B15" s="1014"/>
      <c r="C15" s="1031"/>
      <c r="D15" s="1031" t="s">
        <v>1081</v>
      </c>
      <c r="E15" s="118" t="s">
        <v>1082</v>
      </c>
      <c r="F15" s="147" t="s">
        <v>794</v>
      </c>
      <c r="G15" s="118" t="s">
        <v>1083</v>
      </c>
      <c r="H15" s="358" t="s">
        <v>1449</v>
      </c>
      <c r="I15" s="203"/>
      <c r="J15" s="1031" t="s">
        <v>1084</v>
      </c>
      <c r="K15" s="204">
        <v>41640</v>
      </c>
      <c r="L15" s="204">
        <v>42004</v>
      </c>
      <c r="M15" s="1075" t="s">
        <v>794</v>
      </c>
      <c r="N15" s="1076"/>
      <c r="O15" s="1076"/>
      <c r="P15" s="1076"/>
      <c r="Q15" s="1076"/>
      <c r="R15" s="1076"/>
      <c r="S15" s="1076"/>
      <c r="T15" s="1076"/>
      <c r="U15" s="1076"/>
      <c r="V15" s="1076"/>
      <c r="W15" s="1076"/>
      <c r="X15" s="1077"/>
      <c r="Y15" s="147"/>
      <c r="Z15" s="88" t="s">
        <v>1408</v>
      </c>
      <c r="AA15" s="331">
        <v>0</v>
      </c>
      <c r="AB15" s="88" t="e">
        <f t="shared" si="0"/>
        <v>#VALUE!</v>
      </c>
      <c r="AC15" s="88"/>
      <c r="AD15" s="88"/>
      <c r="AE15" s="88"/>
      <c r="AF15" s="88"/>
      <c r="AG15" s="89"/>
      <c r="AH15" s="89"/>
      <c r="AI15" s="871">
        <v>1</v>
      </c>
      <c r="AJ15" s="89"/>
      <c r="AK15" s="89"/>
      <c r="AL15" s="89" t="s">
        <v>2057</v>
      </c>
      <c r="AM15" s="89"/>
      <c r="AN15" s="90"/>
      <c r="AO15" s="90"/>
      <c r="AP15" s="90"/>
      <c r="AQ15" s="90"/>
      <c r="AR15" s="90"/>
      <c r="AS15" s="90"/>
      <c r="AT15" s="90"/>
      <c r="AU15" s="91"/>
      <c r="AV15" s="91"/>
      <c r="AW15" s="91"/>
      <c r="AX15" s="91"/>
      <c r="AY15" s="91"/>
      <c r="AZ15" s="91"/>
      <c r="BA15" s="91"/>
      <c r="BB15" s="92"/>
      <c r="BC15" s="92"/>
      <c r="BD15" s="92"/>
      <c r="BE15" s="92"/>
      <c r="BF15" s="92"/>
      <c r="BG15" s="92"/>
      <c r="BH15" s="92"/>
      <c r="BI15" s="93"/>
      <c r="BJ15" s="93"/>
      <c r="BK15" s="93"/>
      <c r="BL15" s="93"/>
      <c r="BM15" s="93"/>
      <c r="BN15" s="93"/>
      <c r="BO15" s="93"/>
    </row>
    <row r="16" spans="1:67" s="39" customFormat="1" ht="27.75" thickBot="1">
      <c r="A16" s="1014"/>
      <c r="B16" s="1014"/>
      <c r="C16" s="1031"/>
      <c r="D16" s="1031"/>
      <c r="E16" s="118" t="s">
        <v>1085</v>
      </c>
      <c r="F16" s="147">
        <v>1</v>
      </c>
      <c r="G16" s="118" t="s">
        <v>1086</v>
      </c>
      <c r="H16" s="358" t="s">
        <v>1449</v>
      </c>
      <c r="I16" s="203"/>
      <c r="J16" s="1031"/>
      <c r="K16" s="204">
        <v>41640</v>
      </c>
      <c r="L16" s="204">
        <v>42004</v>
      </c>
      <c r="M16" s="228"/>
      <c r="N16" s="228"/>
      <c r="O16" s="228"/>
      <c r="P16" s="228"/>
      <c r="Q16" s="147"/>
      <c r="R16" s="147"/>
      <c r="S16" s="147"/>
      <c r="T16" s="147"/>
      <c r="U16" s="147"/>
      <c r="V16" s="147"/>
      <c r="W16" s="147"/>
      <c r="X16" s="147"/>
      <c r="Y16" s="147"/>
      <c r="Z16" s="88">
        <f>SUM(M16:N16)</f>
        <v>0</v>
      </c>
      <c r="AA16" s="331">
        <v>0</v>
      </c>
      <c r="AB16" s="88" t="e">
        <f t="shared" si="0"/>
        <v>#DIV/0!</v>
      </c>
      <c r="AC16" s="88"/>
      <c r="AD16" s="88"/>
      <c r="AE16" s="88"/>
      <c r="AF16" s="88"/>
      <c r="AG16" s="89"/>
      <c r="AH16" s="89"/>
      <c r="AI16" s="871">
        <v>1</v>
      </c>
      <c r="AJ16" s="89"/>
      <c r="AK16" s="89"/>
      <c r="AL16" s="89"/>
      <c r="AM16" s="89"/>
      <c r="AN16" s="90"/>
      <c r="AO16" s="90"/>
      <c r="AP16" s="90"/>
      <c r="AQ16" s="90"/>
      <c r="AR16" s="90"/>
      <c r="AS16" s="90"/>
      <c r="AT16" s="90"/>
      <c r="AU16" s="91"/>
      <c r="AV16" s="91"/>
      <c r="AW16" s="91"/>
      <c r="AX16" s="91"/>
      <c r="AY16" s="91"/>
      <c r="AZ16" s="91"/>
      <c r="BA16" s="91"/>
      <c r="BB16" s="92"/>
      <c r="BC16" s="92"/>
      <c r="BD16" s="92"/>
      <c r="BE16" s="92"/>
      <c r="BF16" s="92"/>
      <c r="BG16" s="92"/>
      <c r="BH16" s="92"/>
      <c r="BI16" s="93"/>
      <c r="BJ16" s="93"/>
      <c r="BK16" s="93"/>
      <c r="BL16" s="93"/>
      <c r="BM16" s="93"/>
      <c r="BN16" s="93"/>
      <c r="BO16" s="93"/>
    </row>
    <row r="17" spans="1:67" s="39" customFormat="1" ht="45.75" thickBot="1">
      <c r="A17" s="1014"/>
      <c r="B17" s="1014"/>
      <c r="C17" s="1031"/>
      <c r="D17" s="1031"/>
      <c r="E17" s="118" t="s">
        <v>1087</v>
      </c>
      <c r="F17" s="147" t="s">
        <v>794</v>
      </c>
      <c r="G17" s="118" t="s">
        <v>1088</v>
      </c>
      <c r="H17" s="358" t="s">
        <v>1449</v>
      </c>
      <c r="I17" s="1078"/>
      <c r="J17" s="118" t="s">
        <v>1080</v>
      </c>
      <c r="K17" s="204">
        <v>41640</v>
      </c>
      <c r="L17" s="204">
        <v>42004</v>
      </c>
      <c r="M17" s="1075" t="s">
        <v>794</v>
      </c>
      <c r="N17" s="1076"/>
      <c r="O17" s="1076"/>
      <c r="P17" s="1076"/>
      <c r="Q17" s="1076"/>
      <c r="R17" s="1076"/>
      <c r="S17" s="1076"/>
      <c r="T17" s="1076"/>
      <c r="U17" s="1076"/>
      <c r="V17" s="1076"/>
      <c r="W17" s="1076"/>
      <c r="X17" s="1077"/>
      <c r="Y17" s="147"/>
      <c r="Z17" s="88" t="s">
        <v>1408</v>
      </c>
      <c r="AA17" s="331">
        <v>0</v>
      </c>
      <c r="AB17" s="88" t="e">
        <f t="shared" si="0"/>
        <v>#VALUE!</v>
      </c>
      <c r="AC17" s="88"/>
      <c r="AD17" s="88"/>
      <c r="AE17" s="88"/>
      <c r="AF17" s="88"/>
      <c r="AG17" s="89"/>
      <c r="AH17" s="89"/>
      <c r="AI17" s="871">
        <v>1</v>
      </c>
      <c r="AJ17" s="89"/>
      <c r="AK17" s="89"/>
      <c r="AL17" s="89"/>
      <c r="AM17" s="89"/>
      <c r="AN17" s="90"/>
      <c r="AO17" s="90"/>
      <c r="AP17" s="90"/>
      <c r="AQ17" s="90"/>
      <c r="AR17" s="90"/>
      <c r="AS17" s="90"/>
      <c r="AT17" s="90"/>
      <c r="AU17" s="91"/>
      <c r="AV17" s="91"/>
      <c r="AW17" s="91"/>
      <c r="AX17" s="91"/>
      <c r="AY17" s="91"/>
      <c r="AZ17" s="91"/>
      <c r="BA17" s="91"/>
      <c r="BB17" s="92"/>
      <c r="BC17" s="92"/>
      <c r="BD17" s="92"/>
      <c r="BE17" s="92"/>
      <c r="BF17" s="92"/>
      <c r="BG17" s="92"/>
      <c r="BH17" s="92"/>
      <c r="BI17" s="93"/>
      <c r="BJ17" s="93"/>
      <c r="BK17" s="93"/>
      <c r="BL17" s="93"/>
      <c r="BM17" s="93"/>
      <c r="BN17" s="93"/>
      <c r="BO17" s="93"/>
    </row>
    <row r="18" spans="1:67" s="39" customFormat="1" ht="27.75" thickBot="1">
      <c r="A18" s="1014"/>
      <c r="B18" s="1014"/>
      <c r="C18" s="1031"/>
      <c r="D18" s="118" t="s">
        <v>1089</v>
      </c>
      <c r="E18" s="118" t="s">
        <v>1090</v>
      </c>
      <c r="F18" s="147" t="s">
        <v>794</v>
      </c>
      <c r="G18" s="118" t="s">
        <v>1091</v>
      </c>
      <c r="H18" s="358" t="s">
        <v>1449</v>
      </c>
      <c r="I18" s="1078"/>
      <c r="J18" s="118" t="s">
        <v>1092</v>
      </c>
      <c r="K18" s="204">
        <v>41640</v>
      </c>
      <c r="L18" s="204">
        <v>42004</v>
      </c>
      <c r="M18" s="1075" t="s">
        <v>794</v>
      </c>
      <c r="N18" s="1076"/>
      <c r="O18" s="1076"/>
      <c r="P18" s="1076"/>
      <c r="Q18" s="1076"/>
      <c r="R18" s="1076"/>
      <c r="S18" s="1076"/>
      <c r="T18" s="1076"/>
      <c r="U18" s="1076"/>
      <c r="V18" s="1076"/>
      <c r="W18" s="1076"/>
      <c r="X18" s="1077"/>
      <c r="Y18" s="147"/>
      <c r="Z18" s="88" t="s">
        <v>1408</v>
      </c>
      <c r="AA18" s="331">
        <v>0</v>
      </c>
      <c r="AB18" s="88" t="e">
        <f t="shared" si="0"/>
        <v>#VALUE!</v>
      </c>
      <c r="AC18" s="88"/>
      <c r="AD18" s="88"/>
      <c r="AE18" s="88"/>
      <c r="AF18" s="88"/>
      <c r="AG18" s="89"/>
      <c r="AH18" s="89"/>
      <c r="AI18" s="871">
        <v>1</v>
      </c>
      <c r="AJ18" s="89"/>
      <c r="AK18" s="89"/>
      <c r="AL18" s="89" t="s">
        <v>2058</v>
      </c>
      <c r="AM18" s="89"/>
      <c r="AN18" s="90"/>
      <c r="AO18" s="90"/>
      <c r="AP18" s="90"/>
      <c r="AQ18" s="90"/>
      <c r="AR18" s="90"/>
      <c r="AS18" s="90"/>
      <c r="AT18" s="90"/>
      <c r="AU18" s="91"/>
      <c r="AV18" s="91"/>
      <c r="AW18" s="91"/>
      <c r="AX18" s="91"/>
      <c r="AY18" s="91"/>
      <c r="AZ18" s="91"/>
      <c r="BA18" s="91"/>
      <c r="BB18" s="92"/>
      <c r="BC18" s="92"/>
      <c r="BD18" s="92"/>
      <c r="BE18" s="92"/>
      <c r="BF18" s="92"/>
      <c r="BG18" s="92"/>
      <c r="BH18" s="92"/>
      <c r="BI18" s="93"/>
      <c r="BJ18" s="93"/>
      <c r="BK18" s="93"/>
      <c r="BL18" s="93"/>
      <c r="BM18" s="93"/>
      <c r="BN18" s="93"/>
      <c r="BO18" s="93"/>
    </row>
    <row r="19" spans="1:67" s="39" customFormat="1" ht="27.75" thickBot="1">
      <c r="A19" s="1014"/>
      <c r="B19" s="1014"/>
      <c r="C19" s="1031"/>
      <c r="D19" s="118" t="s">
        <v>1093</v>
      </c>
      <c r="E19" s="118" t="s">
        <v>1094</v>
      </c>
      <c r="F19" s="147" t="s">
        <v>794</v>
      </c>
      <c r="G19" s="118" t="s">
        <v>1095</v>
      </c>
      <c r="H19" s="358" t="s">
        <v>1449</v>
      </c>
      <c r="I19" s="1078"/>
      <c r="J19" s="118" t="s">
        <v>623</v>
      </c>
      <c r="K19" s="204">
        <v>41640</v>
      </c>
      <c r="L19" s="204">
        <v>42004</v>
      </c>
      <c r="M19" s="1075" t="s">
        <v>794</v>
      </c>
      <c r="N19" s="1076"/>
      <c r="O19" s="1076"/>
      <c r="P19" s="1076"/>
      <c r="Q19" s="1076"/>
      <c r="R19" s="1076"/>
      <c r="S19" s="1076"/>
      <c r="T19" s="1076"/>
      <c r="U19" s="1076"/>
      <c r="V19" s="1076"/>
      <c r="W19" s="1076"/>
      <c r="X19" s="1077"/>
      <c r="Y19" s="147"/>
      <c r="Z19" s="88" t="s">
        <v>1408</v>
      </c>
      <c r="AA19" s="331">
        <v>0</v>
      </c>
      <c r="AB19" s="88" t="e">
        <f t="shared" si="0"/>
        <v>#VALUE!</v>
      </c>
      <c r="AC19" s="88"/>
      <c r="AD19" s="88"/>
      <c r="AE19" s="88"/>
      <c r="AF19" s="88"/>
      <c r="AG19" s="89"/>
      <c r="AH19" s="89"/>
      <c r="AI19" s="871">
        <v>1</v>
      </c>
      <c r="AJ19" s="89"/>
      <c r="AK19" s="89"/>
      <c r="AL19" s="89" t="s">
        <v>2059</v>
      </c>
      <c r="AM19" s="89"/>
      <c r="AN19" s="90"/>
      <c r="AO19" s="90"/>
      <c r="AP19" s="90"/>
      <c r="AQ19" s="90"/>
      <c r="AR19" s="90"/>
      <c r="AS19" s="90"/>
      <c r="AT19" s="90"/>
      <c r="AU19" s="91"/>
      <c r="AV19" s="91"/>
      <c r="AW19" s="91"/>
      <c r="AX19" s="91"/>
      <c r="AY19" s="91"/>
      <c r="AZ19" s="91"/>
      <c r="BA19" s="91"/>
      <c r="BB19" s="92"/>
      <c r="BC19" s="92"/>
      <c r="BD19" s="92"/>
      <c r="BE19" s="92"/>
      <c r="BF19" s="92"/>
      <c r="BG19" s="92"/>
      <c r="BH19" s="92"/>
      <c r="BI19" s="93"/>
      <c r="BJ19" s="93"/>
      <c r="BK19" s="93"/>
      <c r="BL19" s="93"/>
      <c r="BM19" s="93"/>
      <c r="BN19" s="93"/>
      <c r="BO19" s="93"/>
    </row>
    <row r="20" spans="1:67" s="39" customFormat="1" ht="36.75" thickBot="1">
      <c r="A20" s="1014"/>
      <c r="B20" s="1014"/>
      <c r="C20" s="1031"/>
      <c r="D20" s="118" t="s">
        <v>1096</v>
      </c>
      <c r="E20" s="118" t="s">
        <v>241</v>
      </c>
      <c r="F20" s="147" t="s">
        <v>794</v>
      </c>
      <c r="G20" s="118" t="s">
        <v>1097</v>
      </c>
      <c r="H20" s="358" t="s">
        <v>1449</v>
      </c>
      <c r="I20" s="1078"/>
      <c r="J20" s="118" t="s">
        <v>1084</v>
      </c>
      <c r="K20" s="204">
        <v>41640</v>
      </c>
      <c r="L20" s="204">
        <v>42004</v>
      </c>
      <c r="M20" s="1075" t="s">
        <v>794</v>
      </c>
      <c r="N20" s="1076"/>
      <c r="O20" s="1076"/>
      <c r="P20" s="1076"/>
      <c r="Q20" s="1076"/>
      <c r="R20" s="1076"/>
      <c r="S20" s="1076"/>
      <c r="T20" s="1076"/>
      <c r="U20" s="1076"/>
      <c r="V20" s="1076"/>
      <c r="W20" s="1076"/>
      <c r="X20" s="1077"/>
      <c r="Y20" s="147"/>
      <c r="Z20" s="88" t="s">
        <v>1408</v>
      </c>
      <c r="AA20" s="331">
        <v>0</v>
      </c>
      <c r="AB20" s="88" t="e">
        <f t="shared" si="0"/>
        <v>#VALUE!</v>
      </c>
      <c r="AC20" s="88"/>
      <c r="AD20" s="88"/>
      <c r="AE20" s="88"/>
      <c r="AF20" s="88"/>
      <c r="AG20" s="89"/>
      <c r="AH20" s="89"/>
      <c r="AI20" s="871">
        <v>1</v>
      </c>
      <c r="AJ20" s="89"/>
      <c r="AK20" s="89"/>
      <c r="AL20" s="89" t="s">
        <v>2060</v>
      </c>
      <c r="AM20" s="89"/>
      <c r="AN20" s="90"/>
      <c r="AO20" s="90"/>
      <c r="AP20" s="90"/>
      <c r="AQ20" s="90"/>
      <c r="AR20" s="90"/>
      <c r="AS20" s="90"/>
      <c r="AT20" s="90"/>
      <c r="AU20" s="91"/>
      <c r="AV20" s="91"/>
      <c r="AW20" s="91"/>
      <c r="AX20" s="91"/>
      <c r="AY20" s="91"/>
      <c r="AZ20" s="91"/>
      <c r="BA20" s="91"/>
      <c r="BB20" s="92"/>
      <c r="BC20" s="92"/>
      <c r="BD20" s="92"/>
      <c r="BE20" s="92"/>
      <c r="BF20" s="92"/>
      <c r="BG20" s="92"/>
      <c r="BH20" s="92"/>
      <c r="BI20" s="93"/>
      <c r="BJ20" s="93"/>
      <c r="BK20" s="93"/>
      <c r="BL20" s="93"/>
      <c r="BM20" s="93"/>
      <c r="BN20" s="93"/>
      <c r="BO20" s="93"/>
    </row>
    <row r="21" spans="1:67" s="39" customFormat="1" ht="36.75" thickBot="1">
      <c r="A21" s="1014"/>
      <c r="B21" s="1014"/>
      <c r="C21" s="1031"/>
      <c r="D21" s="118" t="s">
        <v>1098</v>
      </c>
      <c r="E21" s="118" t="s">
        <v>1099</v>
      </c>
      <c r="F21" s="147" t="s">
        <v>794</v>
      </c>
      <c r="G21" s="118" t="s">
        <v>1100</v>
      </c>
      <c r="H21" s="358" t="s">
        <v>1449</v>
      </c>
      <c r="I21" s="1078"/>
      <c r="J21" s="118" t="s">
        <v>623</v>
      </c>
      <c r="K21" s="204">
        <v>41640</v>
      </c>
      <c r="L21" s="204">
        <v>42004</v>
      </c>
      <c r="M21" s="1075" t="s">
        <v>794</v>
      </c>
      <c r="N21" s="1076"/>
      <c r="O21" s="1076"/>
      <c r="P21" s="1076"/>
      <c r="Q21" s="1076"/>
      <c r="R21" s="1076"/>
      <c r="S21" s="1076"/>
      <c r="T21" s="1076"/>
      <c r="U21" s="1076"/>
      <c r="V21" s="1076"/>
      <c r="W21" s="1076"/>
      <c r="X21" s="1077"/>
      <c r="Y21" s="147"/>
      <c r="Z21" s="88" t="s">
        <v>1408</v>
      </c>
      <c r="AA21" s="331">
        <v>0</v>
      </c>
      <c r="AB21" s="88" t="e">
        <f t="shared" si="0"/>
        <v>#VALUE!</v>
      </c>
      <c r="AC21" s="88"/>
      <c r="AD21" s="88"/>
      <c r="AE21" s="88"/>
      <c r="AF21" s="88"/>
      <c r="AG21" s="89"/>
      <c r="AH21" s="89"/>
      <c r="AI21" s="871">
        <v>1</v>
      </c>
      <c r="AJ21" s="89"/>
      <c r="AK21" s="89"/>
      <c r="AL21" s="89" t="s">
        <v>2061</v>
      </c>
      <c r="AM21" s="89"/>
      <c r="AN21" s="90"/>
      <c r="AO21" s="90"/>
      <c r="AP21" s="90"/>
      <c r="AQ21" s="90"/>
      <c r="AR21" s="90"/>
      <c r="AS21" s="90"/>
      <c r="AT21" s="90"/>
      <c r="AU21" s="91"/>
      <c r="AV21" s="91"/>
      <c r="AW21" s="91"/>
      <c r="AX21" s="91"/>
      <c r="AY21" s="91"/>
      <c r="AZ21" s="91"/>
      <c r="BA21" s="91"/>
      <c r="BB21" s="92"/>
      <c r="BC21" s="92"/>
      <c r="BD21" s="92"/>
      <c r="BE21" s="92"/>
      <c r="BF21" s="92"/>
      <c r="BG21" s="92"/>
      <c r="BH21" s="92"/>
      <c r="BI21" s="93"/>
      <c r="BJ21" s="93"/>
      <c r="BK21" s="93"/>
      <c r="BL21" s="93"/>
      <c r="BM21" s="93"/>
      <c r="BN21" s="93"/>
      <c r="BO21" s="93"/>
    </row>
    <row r="22" spans="1:67" s="39" customFormat="1" ht="27.75" thickBot="1">
      <c r="A22" s="1014"/>
      <c r="B22" s="1014"/>
      <c r="C22" s="1031"/>
      <c r="D22" s="118" t="s">
        <v>1101</v>
      </c>
      <c r="E22" s="118" t="s">
        <v>1102</v>
      </c>
      <c r="F22" s="147" t="s">
        <v>794</v>
      </c>
      <c r="G22" s="118" t="s">
        <v>1103</v>
      </c>
      <c r="H22" s="358" t="s">
        <v>1449</v>
      </c>
      <c r="I22" s="1078"/>
      <c r="J22" s="118" t="s">
        <v>623</v>
      </c>
      <c r="K22" s="204">
        <v>41640</v>
      </c>
      <c r="L22" s="204">
        <v>42004</v>
      </c>
      <c r="M22" s="1075" t="s">
        <v>794</v>
      </c>
      <c r="N22" s="1076"/>
      <c r="O22" s="1076"/>
      <c r="P22" s="1076"/>
      <c r="Q22" s="1076"/>
      <c r="R22" s="1076"/>
      <c r="S22" s="1076"/>
      <c r="T22" s="1076"/>
      <c r="U22" s="1076"/>
      <c r="V22" s="1076"/>
      <c r="W22" s="1076"/>
      <c r="X22" s="1077"/>
      <c r="Y22" s="147"/>
      <c r="Z22" s="88" t="s">
        <v>1408</v>
      </c>
      <c r="AA22" s="331">
        <v>0</v>
      </c>
      <c r="AB22" s="88" t="e">
        <f t="shared" si="0"/>
        <v>#VALUE!</v>
      </c>
      <c r="AC22" s="88"/>
      <c r="AD22" s="88"/>
      <c r="AE22" s="88"/>
      <c r="AF22" s="88"/>
      <c r="AG22" s="89"/>
      <c r="AH22" s="89"/>
      <c r="AI22" s="871">
        <v>1</v>
      </c>
      <c r="AJ22" s="89"/>
      <c r="AK22" s="89"/>
      <c r="AL22" s="89" t="s">
        <v>2062</v>
      </c>
      <c r="AM22" s="89"/>
      <c r="AN22" s="90"/>
      <c r="AO22" s="90"/>
      <c r="AP22" s="90"/>
      <c r="AQ22" s="90"/>
      <c r="AR22" s="90"/>
      <c r="AS22" s="90"/>
      <c r="AT22" s="90"/>
      <c r="AU22" s="91"/>
      <c r="AV22" s="91"/>
      <c r="AW22" s="91"/>
      <c r="AX22" s="91"/>
      <c r="AY22" s="91"/>
      <c r="AZ22" s="91"/>
      <c r="BA22" s="91"/>
      <c r="BB22" s="92"/>
      <c r="BC22" s="92"/>
      <c r="BD22" s="92"/>
      <c r="BE22" s="92"/>
      <c r="BF22" s="92"/>
      <c r="BG22" s="92"/>
      <c r="BH22" s="92"/>
      <c r="BI22" s="93"/>
      <c r="BJ22" s="93"/>
      <c r="BK22" s="93"/>
      <c r="BL22" s="93"/>
      <c r="BM22" s="93"/>
      <c r="BN22" s="93"/>
      <c r="BO22" s="93"/>
    </row>
    <row r="23" spans="1:67" s="39" customFormat="1" ht="27.75" thickBot="1">
      <c r="A23" s="1014"/>
      <c r="B23" s="1014"/>
      <c r="C23" s="1031"/>
      <c r="D23" s="118" t="s">
        <v>1104</v>
      </c>
      <c r="E23" s="118" t="s">
        <v>1105</v>
      </c>
      <c r="F23" s="147" t="s">
        <v>794</v>
      </c>
      <c r="G23" s="118" t="s">
        <v>1106</v>
      </c>
      <c r="H23" s="358" t="s">
        <v>1449</v>
      </c>
      <c r="I23" s="1078"/>
      <c r="J23" s="118" t="s">
        <v>623</v>
      </c>
      <c r="K23" s="204">
        <v>41640</v>
      </c>
      <c r="L23" s="204">
        <v>42004</v>
      </c>
      <c r="M23" s="1075" t="s">
        <v>794</v>
      </c>
      <c r="N23" s="1076"/>
      <c r="O23" s="1076"/>
      <c r="P23" s="1076"/>
      <c r="Q23" s="1076"/>
      <c r="R23" s="1076"/>
      <c r="S23" s="1076"/>
      <c r="T23" s="1076"/>
      <c r="U23" s="1076"/>
      <c r="V23" s="1076"/>
      <c r="W23" s="1076"/>
      <c r="X23" s="1077"/>
      <c r="Y23" s="147"/>
      <c r="Z23" s="88" t="s">
        <v>1408</v>
      </c>
      <c r="AA23" s="331">
        <v>0</v>
      </c>
      <c r="AB23" s="88" t="e">
        <f t="shared" si="0"/>
        <v>#VALUE!</v>
      </c>
      <c r="AC23" s="88"/>
      <c r="AD23" s="88"/>
      <c r="AE23" s="88"/>
      <c r="AF23" s="88"/>
      <c r="AG23" s="89"/>
      <c r="AH23" s="89"/>
      <c r="AI23" s="871">
        <v>1</v>
      </c>
      <c r="AJ23" s="89"/>
      <c r="AK23" s="89"/>
      <c r="AL23" s="89" t="s">
        <v>2063</v>
      </c>
      <c r="AM23" s="89"/>
      <c r="AN23" s="90"/>
      <c r="AO23" s="90"/>
      <c r="AP23" s="90"/>
      <c r="AQ23" s="90"/>
      <c r="AR23" s="90"/>
      <c r="AS23" s="90"/>
      <c r="AT23" s="90"/>
      <c r="AU23" s="91"/>
      <c r="AV23" s="91"/>
      <c r="AW23" s="91"/>
      <c r="AX23" s="91"/>
      <c r="AY23" s="91"/>
      <c r="AZ23" s="91"/>
      <c r="BA23" s="91"/>
      <c r="BB23" s="92"/>
      <c r="BC23" s="92"/>
      <c r="BD23" s="92"/>
      <c r="BE23" s="92"/>
      <c r="BF23" s="92"/>
      <c r="BG23" s="92"/>
      <c r="BH23" s="92"/>
      <c r="BI23" s="93"/>
      <c r="BJ23" s="93"/>
      <c r="BK23" s="93"/>
      <c r="BL23" s="93"/>
      <c r="BM23" s="93"/>
      <c r="BN23" s="93"/>
      <c r="BO23" s="93"/>
    </row>
    <row r="24" spans="1:67" s="39" customFormat="1" ht="36.75" thickBot="1">
      <c r="A24" s="1014"/>
      <c r="B24" s="1014"/>
      <c r="C24" s="1031"/>
      <c r="D24" s="118" t="s">
        <v>1107</v>
      </c>
      <c r="E24" s="118" t="s">
        <v>1108</v>
      </c>
      <c r="F24" s="147" t="s">
        <v>794</v>
      </c>
      <c r="G24" s="118" t="s">
        <v>1109</v>
      </c>
      <c r="H24" s="358" t="s">
        <v>1449</v>
      </c>
      <c r="I24" s="1078"/>
      <c r="J24" s="118" t="s">
        <v>623</v>
      </c>
      <c r="K24" s="204">
        <v>41640</v>
      </c>
      <c r="L24" s="204">
        <v>42004</v>
      </c>
      <c r="M24" s="1075" t="s">
        <v>794</v>
      </c>
      <c r="N24" s="1076"/>
      <c r="O24" s="1076"/>
      <c r="P24" s="1076"/>
      <c r="Q24" s="1076"/>
      <c r="R24" s="1076"/>
      <c r="S24" s="1076"/>
      <c r="T24" s="1076"/>
      <c r="U24" s="1076"/>
      <c r="V24" s="1076"/>
      <c r="W24" s="1076"/>
      <c r="X24" s="1077"/>
      <c r="Y24" s="147"/>
      <c r="Z24" s="88" t="s">
        <v>1408</v>
      </c>
      <c r="AA24" s="331">
        <v>0</v>
      </c>
      <c r="AB24" s="88" t="e">
        <f t="shared" si="0"/>
        <v>#VALUE!</v>
      </c>
      <c r="AC24" s="88"/>
      <c r="AD24" s="88"/>
      <c r="AE24" s="88"/>
      <c r="AF24" s="88"/>
      <c r="AG24" s="89"/>
      <c r="AH24" s="89"/>
      <c r="AI24" s="871">
        <v>1</v>
      </c>
      <c r="AJ24" s="89"/>
      <c r="AK24" s="89"/>
      <c r="AL24" s="89" t="s">
        <v>2064</v>
      </c>
      <c r="AM24" s="89"/>
      <c r="AN24" s="90"/>
      <c r="AO24" s="90"/>
      <c r="AP24" s="90"/>
      <c r="AQ24" s="90"/>
      <c r="AR24" s="90"/>
      <c r="AS24" s="90"/>
      <c r="AT24" s="90"/>
      <c r="AU24" s="91"/>
      <c r="AV24" s="91"/>
      <c r="AW24" s="91"/>
      <c r="AX24" s="91"/>
      <c r="AY24" s="91"/>
      <c r="AZ24" s="91"/>
      <c r="BA24" s="91"/>
      <c r="BB24" s="92"/>
      <c r="BC24" s="92"/>
      <c r="BD24" s="92"/>
      <c r="BE24" s="92"/>
      <c r="BF24" s="92"/>
      <c r="BG24" s="92"/>
      <c r="BH24" s="92"/>
      <c r="BI24" s="93"/>
      <c r="BJ24" s="93"/>
      <c r="BK24" s="93"/>
      <c r="BL24" s="93"/>
      <c r="BM24" s="93"/>
      <c r="BN24" s="93"/>
      <c r="BO24" s="93"/>
    </row>
    <row r="25" spans="1:67" s="39" customFormat="1" ht="36.75" thickBot="1">
      <c r="A25" s="1014"/>
      <c r="B25" s="1014"/>
      <c r="C25" s="1031"/>
      <c r="D25" s="118" t="s">
        <v>1110</v>
      </c>
      <c r="E25" s="118" t="s">
        <v>1111</v>
      </c>
      <c r="F25" s="147" t="s">
        <v>794</v>
      </c>
      <c r="G25" s="118" t="s">
        <v>1112</v>
      </c>
      <c r="H25" s="358" t="s">
        <v>1449</v>
      </c>
      <c r="I25" s="1078"/>
      <c r="J25" s="118" t="s">
        <v>1113</v>
      </c>
      <c r="K25" s="204">
        <v>41640</v>
      </c>
      <c r="L25" s="204">
        <v>42004</v>
      </c>
      <c r="M25" s="1075" t="s">
        <v>794</v>
      </c>
      <c r="N25" s="1076"/>
      <c r="O25" s="1076"/>
      <c r="P25" s="1076"/>
      <c r="Q25" s="1076"/>
      <c r="R25" s="1076"/>
      <c r="S25" s="1076"/>
      <c r="T25" s="1076"/>
      <c r="U25" s="1076"/>
      <c r="V25" s="1076"/>
      <c r="W25" s="1076"/>
      <c r="X25" s="1077"/>
      <c r="Y25" s="147"/>
      <c r="Z25" s="88" t="s">
        <v>1408</v>
      </c>
      <c r="AA25" s="331">
        <v>0</v>
      </c>
      <c r="AB25" s="88" t="e">
        <f t="shared" si="0"/>
        <v>#VALUE!</v>
      </c>
      <c r="AC25" s="88"/>
      <c r="AD25" s="88"/>
      <c r="AE25" s="88"/>
      <c r="AF25" s="88"/>
      <c r="AG25" s="89"/>
      <c r="AH25" s="89"/>
      <c r="AI25" s="871">
        <v>1</v>
      </c>
      <c r="AJ25" s="89"/>
      <c r="AK25" s="89"/>
      <c r="AL25" s="89" t="s">
        <v>2065</v>
      </c>
      <c r="AM25" s="89"/>
      <c r="AN25" s="90"/>
      <c r="AO25" s="90"/>
      <c r="AP25" s="90"/>
      <c r="AQ25" s="90"/>
      <c r="AR25" s="90"/>
      <c r="AS25" s="90"/>
      <c r="AT25" s="90"/>
      <c r="AU25" s="91"/>
      <c r="AV25" s="91"/>
      <c r="AW25" s="91"/>
      <c r="AX25" s="91"/>
      <c r="AY25" s="91"/>
      <c r="AZ25" s="91"/>
      <c r="BA25" s="91"/>
      <c r="BB25" s="92"/>
      <c r="BC25" s="92"/>
      <c r="BD25" s="92"/>
      <c r="BE25" s="92"/>
      <c r="BF25" s="92"/>
      <c r="BG25" s="92"/>
      <c r="BH25" s="92"/>
      <c r="BI25" s="93"/>
      <c r="BJ25" s="93"/>
      <c r="BK25" s="93"/>
      <c r="BL25" s="93"/>
      <c r="BM25" s="93"/>
      <c r="BN25" s="93"/>
      <c r="BO25" s="93"/>
    </row>
    <row r="26" spans="1:67" s="39" customFormat="1" ht="27.75" thickBot="1">
      <c r="A26" s="1014"/>
      <c r="B26" s="1014"/>
      <c r="C26" s="1031"/>
      <c r="D26" s="118" t="s">
        <v>1114</v>
      </c>
      <c r="E26" s="118" t="s">
        <v>1115</v>
      </c>
      <c r="F26" s="147" t="s">
        <v>794</v>
      </c>
      <c r="G26" s="118" t="s">
        <v>1116</v>
      </c>
      <c r="H26" s="358" t="s">
        <v>1449</v>
      </c>
      <c r="I26" s="1078"/>
      <c r="J26" s="118" t="s">
        <v>623</v>
      </c>
      <c r="K26" s="204">
        <v>41640</v>
      </c>
      <c r="L26" s="204">
        <v>42004</v>
      </c>
      <c r="M26" s="1075" t="s">
        <v>794</v>
      </c>
      <c r="N26" s="1076"/>
      <c r="O26" s="1076"/>
      <c r="P26" s="1076"/>
      <c r="Q26" s="1076"/>
      <c r="R26" s="1076"/>
      <c r="S26" s="1076"/>
      <c r="T26" s="1076"/>
      <c r="U26" s="1076"/>
      <c r="V26" s="1076"/>
      <c r="W26" s="1076"/>
      <c r="X26" s="1077"/>
      <c r="Y26" s="147"/>
      <c r="Z26" s="88" t="s">
        <v>1408</v>
      </c>
      <c r="AA26" s="331">
        <v>0</v>
      </c>
      <c r="AB26" s="88" t="e">
        <f t="shared" si="0"/>
        <v>#VALUE!</v>
      </c>
      <c r="AC26" s="88"/>
      <c r="AD26" s="88"/>
      <c r="AE26" s="88"/>
      <c r="AF26" s="88"/>
      <c r="AG26" s="89"/>
      <c r="AH26" s="89"/>
      <c r="AI26" s="871">
        <v>1</v>
      </c>
      <c r="AJ26" s="89"/>
      <c r="AK26" s="89"/>
      <c r="AL26" s="89" t="s">
        <v>2066</v>
      </c>
      <c r="AM26" s="89"/>
      <c r="AN26" s="90"/>
      <c r="AO26" s="90"/>
      <c r="AP26" s="90"/>
      <c r="AQ26" s="90"/>
      <c r="AR26" s="90"/>
      <c r="AS26" s="90"/>
      <c r="AT26" s="90"/>
      <c r="AU26" s="91"/>
      <c r="AV26" s="91"/>
      <c r="AW26" s="91"/>
      <c r="AX26" s="91"/>
      <c r="AY26" s="91"/>
      <c r="AZ26" s="91"/>
      <c r="BA26" s="91"/>
      <c r="BB26" s="92"/>
      <c r="BC26" s="92"/>
      <c r="BD26" s="92"/>
      <c r="BE26" s="92"/>
      <c r="BF26" s="92"/>
      <c r="BG26" s="92"/>
      <c r="BH26" s="92"/>
      <c r="BI26" s="93"/>
      <c r="BJ26" s="93"/>
      <c r="BK26" s="93"/>
      <c r="BL26" s="93"/>
      <c r="BM26" s="93"/>
      <c r="BN26" s="93"/>
      <c r="BO26" s="93"/>
    </row>
    <row r="27" spans="1:67" s="39" customFormat="1" ht="27.75" thickBot="1">
      <c r="A27" s="1014"/>
      <c r="B27" s="1014"/>
      <c r="C27" s="1031"/>
      <c r="D27" s="118" t="s">
        <v>1117</v>
      </c>
      <c r="E27" s="118" t="s">
        <v>1118</v>
      </c>
      <c r="F27" s="147" t="s">
        <v>794</v>
      </c>
      <c r="G27" s="118" t="s">
        <v>1119</v>
      </c>
      <c r="H27" s="358" t="s">
        <v>1449</v>
      </c>
      <c r="I27" s="1078"/>
      <c r="J27" s="118" t="s">
        <v>623</v>
      </c>
      <c r="K27" s="204">
        <v>41640</v>
      </c>
      <c r="L27" s="204">
        <v>42004</v>
      </c>
      <c r="M27" s="1075" t="s">
        <v>794</v>
      </c>
      <c r="N27" s="1076"/>
      <c r="O27" s="1076"/>
      <c r="P27" s="1076"/>
      <c r="Q27" s="1076"/>
      <c r="R27" s="1076"/>
      <c r="S27" s="1076"/>
      <c r="T27" s="1076"/>
      <c r="U27" s="1076"/>
      <c r="V27" s="1076"/>
      <c r="W27" s="1076"/>
      <c r="X27" s="1077"/>
      <c r="Y27" s="147"/>
      <c r="Z27" s="88" t="s">
        <v>1408</v>
      </c>
      <c r="AA27" s="331">
        <v>0</v>
      </c>
      <c r="AB27" s="88" t="e">
        <f t="shared" si="0"/>
        <v>#VALUE!</v>
      </c>
      <c r="AC27" s="88"/>
      <c r="AD27" s="88"/>
      <c r="AE27" s="88"/>
      <c r="AF27" s="88"/>
      <c r="AG27" s="89"/>
      <c r="AH27" s="89"/>
      <c r="AI27" s="871"/>
      <c r="AJ27" s="89"/>
      <c r="AK27" s="89"/>
      <c r="AL27" s="89"/>
      <c r="AM27" s="89"/>
      <c r="AN27" s="90"/>
      <c r="AO27" s="90"/>
      <c r="AP27" s="90"/>
      <c r="AQ27" s="90"/>
      <c r="AR27" s="90"/>
      <c r="AS27" s="90"/>
      <c r="AT27" s="90"/>
      <c r="AU27" s="91"/>
      <c r="AV27" s="91"/>
      <c r="AW27" s="91"/>
      <c r="AX27" s="91"/>
      <c r="AY27" s="91"/>
      <c r="AZ27" s="91"/>
      <c r="BA27" s="91"/>
      <c r="BB27" s="92"/>
      <c r="BC27" s="92"/>
      <c r="BD27" s="92"/>
      <c r="BE27" s="92"/>
      <c r="BF27" s="92"/>
      <c r="BG27" s="92"/>
      <c r="BH27" s="92"/>
      <c r="BI27" s="93"/>
      <c r="BJ27" s="93"/>
      <c r="BK27" s="93"/>
      <c r="BL27" s="93"/>
      <c r="BM27" s="93"/>
      <c r="BN27" s="93"/>
      <c r="BO27" s="93"/>
    </row>
    <row r="28" spans="1:67" s="39" customFormat="1" ht="45.75" thickBot="1">
      <c r="A28" s="1014"/>
      <c r="B28" s="1014"/>
      <c r="C28" s="1031"/>
      <c r="D28" s="118" t="s">
        <v>1120</v>
      </c>
      <c r="E28" s="118" t="s">
        <v>1121</v>
      </c>
      <c r="F28" s="147" t="s">
        <v>794</v>
      </c>
      <c r="G28" s="118" t="s">
        <v>1122</v>
      </c>
      <c r="H28" s="358" t="s">
        <v>1449</v>
      </c>
      <c r="I28" s="203"/>
      <c r="J28" s="118" t="s">
        <v>623</v>
      </c>
      <c r="K28" s="204">
        <v>41640</v>
      </c>
      <c r="L28" s="204">
        <v>42004</v>
      </c>
      <c r="M28" s="1075" t="s">
        <v>794</v>
      </c>
      <c r="N28" s="1076"/>
      <c r="O28" s="1076"/>
      <c r="P28" s="1076"/>
      <c r="Q28" s="1076"/>
      <c r="R28" s="1076"/>
      <c r="S28" s="1076"/>
      <c r="T28" s="1076"/>
      <c r="U28" s="1076"/>
      <c r="V28" s="1076"/>
      <c r="W28" s="1076"/>
      <c r="X28" s="1077"/>
      <c r="Y28" s="147"/>
      <c r="Z28" s="88" t="s">
        <v>1408</v>
      </c>
      <c r="AA28" s="331">
        <v>0</v>
      </c>
      <c r="AB28" s="88" t="e">
        <f t="shared" si="0"/>
        <v>#VALUE!</v>
      </c>
      <c r="AC28" s="88"/>
      <c r="AD28" s="88"/>
      <c r="AE28" s="88"/>
      <c r="AF28" s="88"/>
      <c r="AG28" s="89"/>
      <c r="AH28" s="89"/>
      <c r="AI28" s="871"/>
      <c r="AJ28" s="89"/>
      <c r="AK28" s="89"/>
      <c r="AL28" s="89"/>
      <c r="AM28" s="89"/>
      <c r="AN28" s="90"/>
      <c r="AO28" s="90"/>
      <c r="AP28" s="90"/>
      <c r="AQ28" s="90"/>
      <c r="AR28" s="90"/>
      <c r="AS28" s="90"/>
      <c r="AT28" s="90"/>
      <c r="AU28" s="91"/>
      <c r="AV28" s="91"/>
      <c r="AW28" s="91"/>
      <c r="AX28" s="91"/>
      <c r="AY28" s="91"/>
      <c r="AZ28" s="91"/>
      <c r="BA28" s="91"/>
      <c r="BB28" s="92"/>
      <c r="BC28" s="92"/>
      <c r="BD28" s="92"/>
      <c r="BE28" s="92"/>
      <c r="BF28" s="92"/>
      <c r="BG28" s="92"/>
      <c r="BH28" s="92"/>
      <c r="BI28" s="93"/>
      <c r="BJ28" s="93"/>
      <c r="BK28" s="93"/>
      <c r="BL28" s="93"/>
      <c r="BM28" s="93"/>
      <c r="BN28" s="93"/>
      <c r="BO28" s="93"/>
    </row>
    <row r="29" spans="1:67" s="38" customFormat="1" ht="9.75" thickBot="1">
      <c r="A29" s="1003" t="s">
        <v>478</v>
      </c>
      <c r="B29" s="1003"/>
      <c r="C29" s="1003"/>
      <c r="D29" s="1003"/>
      <c r="E29" s="1003"/>
      <c r="F29" s="1003"/>
      <c r="G29" s="1003"/>
      <c r="H29" s="1003"/>
      <c r="I29" s="160">
        <f>SUM(I27:I28)</f>
        <v>0</v>
      </c>
      <c r="J29" s="161"/>
      <c r="K29" s="141"/>
      <c r="L29" s="141"/>
      <c r="M29" s="149"/>
      <c r="N29" s="149"/>
      <c r="O29" s="149"/>
      <c r="P29" s="149"/>
      <c r="Q29" s="149"/>
      <c r="R29" s="149"/>
      <c r="S29" s="149"/>
      <c r="T29" s="149"/>
      <c r="U29" s="149"/>
      <c r="V29" s="149"/>
      <c r="W29" s="149"/>
      <c r="X29" s="149"/>
      <c r="Y29" s="149"/>
      <c r="Z29" s="162"/>
      <c r="AA29" s="141"/>
      <c r="AB29" s="162"/>
      <c r="AC29" s="162"/>
      <c r="AD29" s="162"/>
      <c r="AE29" s="141"/>
      <c r="AF29" s="162"/>
      <c r="AG29" s="141"/>
      <c r="AH29" s="162"/>
      <c r="AI29" s="141"/>
      <c r="AJ29" s="279"/>
      <c r="AK29" s="279"/>
      <c r="AL29" s="162"/>
      <c r="AM29" s="141"/>
      <c r="AN29" s="162"/>
      <c r="AO29" s="141"/>
      <c r="AP29" s="162"/>
      <c r="AQ29" s="162"/>
      <c r="AR29" s="162"/>
      <c r="AS29" s="141"/>
      <c r="AT29" s="162"/>
      <c r="AU29" s="141"/>
      <c r="AV29" s="162"/>
      <c r="AW29" s="141"/>
      <c r="AX29" s="279"/>
      <c r="AY29" s="279"/>
      <c r="AZ29" s="162"/>
      <c r="BA29" s="141"/>
      <c r="BB29" s="162"/>
      <c r="BC29" s="141"/>
      <c r="BD29" s="162"/>
      <c r="BE29" s="162"/>
      <c r="BF29" s="162"/>
      <c r="BG29" s="141"/>
      <c r="BH29" s="162"/>
      <c r="BI29" s="141"/>
      <c r="BJ29" s="162"/>
      <c r="BK29" s="141"/>
      <c r="BL29" s="279"/>
      <c r="BM29" s="279"/>
      <c r="BN29" s="162"/>
      <c r="BO29" s="141"/>
    </row>
    <row r="30" spans="1:67" s="38" customFormat="1" ht="72.75" thickBot="1">
      <c r="A30" s="118">
        <v>2</v>
      </c>
      <c r="B30" s="228" t="s">
        <v>403</v>
      </c>
      <c r="C30" s="139" t="s">
        <v>404</v>
      </c>
      <c r="D30" s="108" t="s">
        <v>518</v>
      </c>
      <c r="E30" s="94" t="s">
        <v>519</v>
      </c>
      <c r="F30" s="94">
        <v>1</v>
      </c>
      <c r="G30" s="94" t="s">
        <v>520</v>
      </c>
      <c r="H30" s="358" t="s">
        <v>1449</v>
      </c>
      <c r="I30" s="147">
        <v>0.2</v>
      </c>
      <c r="J30" s="94" t="s">
        <v>521</v>
      </c>
      <c r="K30" s="204">
        <v>41640</v>
      </c>
      <c r="L30" s="114">
        <v>41729</v>
      </c>
      <c r="M30" s="118"/>
      <c r="N30" s="118"/>
      <c r="O30" s="118">
        <v>1</v>
      </c>
      <c r="P30" s="118"/>
      <c r="Q30" s="118"/>
      <c r="R30" s="118"/>
      <c r="S30" s="118"/>
      <c r="T30" s="118"/>
      <c r="U30" s="118"/>
      <c r="V30" s="118"/>
      <c r="W30" s="118"/>
      <c r="X30" s="118"/>
      <c r="Y30" s="116">
        <v>1</v>
      </c>
      <c r="Z30" s="88">
        <f>SUM(M30:N30)</f>
        <v>0</v>
      </c>
      <c r="AA30" s="331">
        <v>0</v>
      </c>
      <c r="AB30" s="88" t="e">
        <f t="shared" si="0"/>
        <v>#DIV/0!</v>
      </c>
      <c r="AC30" s="309" t="s">
        <v>1409</v>
      </c>
      <c r="AD30" s="309" t="s">
        <v>1409</v>
      </c>
      <c r="AE30" s="309" t="s">
        <v>1409</v>
      </c>
      <c r="AF30" s="309" t="s">
        <v>1409</v>
      </c>
      <c r="AG30" s="89"/>
      <c r="AH30" s="89"/>
      <c r="AI30" s="89"/>
      <c r="AJ30" s="89"/>
      <c r="AK30" s="89"/>
      <c r="AL30" s="89"/>
      <c r="AM30" s="89"/>
      <c r="AN30" s="90"/>
      <c r="AO30" s="90"/>
      <c r="AP30" s="90"/>
      <c r="AQ30" s="90"/>
      <c r="AR30" s="90"/>
      <c r="AS30" s="90"/>
      <c r="AT30" s="90"/>
      <c r="AU30" s="91"/>
      <c r="AV30" s="91"/>
      <c r="AW30" s="91"/>
      <c r="AX30" s="91"/>
      <c r="AY30" s="91"/>
      <c r="AZ30" s="91"/>
      <c r="BA30" s="91"/>
      <c r="BB30" s="92"/>
      <c r="BC30" s="92"/>
      <c r="BD30" s="92"/>
      <c r="BE30" s="92"/>
      <c r="BF30" s="92"/>
      <c r="BG30" s="92"/>
      <c r="BH30" s="92"/>
      <c r="BI30" s="93"/>
      <c r="BJ30" s="93"/>
      <c r="BK30" s="93"/>
      <c r="BL30" s="93"/>
      <c r="BM30" s="93"/>
      <c r="BN30" s="93"/>
      <c r="BO30" s="93"/>
    </row>
    <row r="31" spans="1:67" s="38" customFormat="1" ht="9.75" thickBot="1">
      <c r="A31" s="1003" t="s">
        <v>478</v>
      </c>
      <c r="B31" s="1003"/>
      <c r="C31" s="1003"/>
      <c r="D31" s="1003"/>
      <c r="E31" s="1003"/>
      <c r="F31" s="1003"/>
      <c r="G31" s="1003"/>
      <c r="H31" s="1003"/>
      <c r="I31" s="160">
        <f>SUM(I30:I30)</f>
        <v>0.2</v>
      </c>
      <c r="J31" s="161"/>
      <c r="K31" s="141"/>
      <c r="L31" s="141"/>
      <c r="M31" s="149"/>
      <c r="N31" s="149"/>
      <c r="O31" s="149"/>
      <c r="P31" s="149"/>
      <c r="Q31" s="149"/>
      <c r="R31" s="149"/>
      <c r="S31" s="149"/>
      <c r="T31" s="149"/>
      <c r="U31" s="149"/>
      <c r="V31" s="149"/>
      <c r="W31" s="149"/>
      <c r="X31" s="149"/>
      <c r="Y31" s="149"/>
      <c r="Z31" s="141"/>
      <c r="AA31" s="141"/>
      <c r="AB31" s="141"/>
      <c r="AC31" s="279"/>
      <c r="AD31" s="279"/>
      <c r="AE31" s="141"/>
      <c r="AF31" s="141"/>
      <c r="AG31" s="141"/>
      <c r="AH31" s="141"/>
      <c r="AI31" s="141"/>
      <c r="AJ31" s="279"/>
      <c r="AK31" s="279"/>
      <c r="AL31" s="141"/>
      <c r="AM31" s="141"/>
      <c r="AN31" s="141"/>
      <c r="AO31" s="141"/>
      <c r="AP31" s="141"/>
      <c r="AQ31" s="279"/>
      <c r="AR31" s="279"/>
      <c r="AS31" s="141"/>
      <c r="AT31" s="141"/>
      <c r="AU31" s="141"/>
      <c r="AV31" s="141"/>
      <c r="AW31" s="141"/>
      <c r="AX31" s="279"/>
      <c r="AY31" s="279"/>
      <c r="AZ31" s="141"/>
      <c r="BA31" s="141"/>
      <c r="BB31" s="141"/>
      <c r="BC31" s="141"/>
      <c r="BD31" s="141"/>
      <c r="BE31" s="279"/>
      <c r="BF31" s="279"/>
      <c r="BG31" s="141"/>
      <c r="BH31" s="141"/>
      <c r="BI31" s="141"/>
      <c r="BJ31" s="141"/>
      <c r="BK31" s="141"/>
      <c r="BL31" s="279"/>
      <c r="BM31" s="279"/>
      <c r="BN31" s="141"/>
      <c r="BO31" s="141"/>
    </row>
    <row r="32" spans="1:67" s="38" customFormat="1" ht="9.75" thickBot="1">
      <c r="A32" s="1071" t="s">
        <v>334</v>
      </c>
      <c r="B32" s="1071"/>
      <c r="C32" s="1071"/>
      <c r="D32" s="1071"/>
      <c r="E32" s="1071"/>
      <c r="F32" s="1071"/>
      <c r="G32" s="1071"/>
      <c r="H32" s="1071"/>
      <c r="I32" s="187"/>
      <c r="J32" s="142"/>
      <c r="K32" s="142"/>
      <c r="L32" s="142"/>
      <c r="M32" s="188"/>
      <c r="N32" s="188"/>
      <c r="O32" s="188"/>
      <c r="P32" s="188"/>
      <c r="Q32" s="188"/>
      <c r="R32" s="188"/>
      <c r="S32" s="188"/>
      <c r="T32" s="188"/>
      <c r="U32" s="188"/>
      <c r="V32" s="188"/>
      <c r="W32" s="188"/>
      <c r="X32" s="188"/>
      <c r="Y32" s="188"/>
      <c r="Z32" s="142"/>
      <c r="AA32" s="142"/>
      <c r="AB32" s="142"/>
      <c r="AC32" s="280"/>
      <c r="AD32" s="280"/>
      <c r="AE32" s="142"/>
      <c r="AF32" s="142"/>
      <c r="AG32" s="142"/>
      <c r="AH32" s="142"/>
      <c r="AI32" s="142"/>
      <c r="AJ32" s="280"/>
      <c r="AK32" s="280"/>
      <c r="AL32" s="142"/>
      <c r="AM32" s="142"/>
      <c r="AN32" s="142"/>
      <c r="AO32" s="142"/>
      <c r="AP32" s="142"/>
      <c r="AQ32" s="280"/>
      <c r="AR32" s="280"/>
      <c r="AS32" s="142"/>
      <c r="AT32" s="142"/>
      <c r="AU32" s="142"/>
      <c r="AV32" s="142"/>
      <c r="AW32" s="142"/>
      <c r="AX32" s="280"/>
      <c r="AY32" s="280"/>
      <c r="AZ32" s="142"/>
      <c r="BA32" s="142"/>
      <c r="BB32" s="142"/>
      <c r="BC32" s="142"/>
      <c r="BD32" s="142"/>
      <c r="BE32" s="280"/>
      <c r="BF32" s="280"/>
      <c r="BG32" s="142"/>
      <c r="BH32" s="142"/>
      <c r="BI32" s="142"/>
      <c r="BJ32" s="142"/>
      <c r="BK32" s="142"/>
      <c r="BL32" s="280"/>
      <c r="BM32" s="280"/>
      <c r="BN32" s="142"/>
      <c r="BO32" s="142"/>
    </row>
    <row r="33" spans="1:67" s="71" customFormat="1" ht="9.75" thickBot="1">
      <c r="A33" s="72"/>
      <c r="B33" s="32"/>
      <c r="C33" s="32"/>
      <c r="D33" s="32"/>
      <c r="E33" s="32"/>
      <c r="F33" s="32"/>
      <c r="G33" s="32"/>
      <c r="H33" s="32"/>
      <c r="I33" s="31"/>
      <c r="J33" s="32"/>
      <c r="K33" s="32"/>
      <c r="L33" s="32"/>
      <c r="M33" s="33"/>
      <c r="N33" s="33"/>
      <c r="O33" s="33"/>
      <c r="P33" s="33"/>
      <c r="Q33" s="33"/>
      <c r="R33" s="33"/>
      <c r="S33" s="33"/>
      <c r="T33" s="33"/>
      <c r="U33" s="33"/>
      <c r="V33" s="33"/>
      <c r="W33" s="33"/>
      <c r="X33" s="33"/>
      <c r="Y33" s="33"/>
      <c r="Z33" s="73"/>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row>
    <row r="34" spans="1:67" s="269" customFormat="1" ht="17.25" customHeight="1" thickBot="1">
      <c r="A34" s="1040" t="s">
        <v>306</v>
      </c>
      <c r="B34" s="1041"/>
      <c r="C34" s="1042"/>
      <c r="D34" s="983" t="s">
        <v>307</v>
      </c>
      <c r="E34" s="984"/>
      <c r="F34" s="984"/>
      <c r="G34" s="984"/>
      <c r="H34" s="984"/>
      <c r="I34" s="984"/>
      <c r="J34" s="984"/>
      <c r="K34" s="984"/>
      <c r="L34" s="984"/>
      <c r="M34" s="984"/>
      <c r="N34" s="984"/>
      <c r="O34" s="984"/>
      <c r="P34" s="984"/>
      <c r="Q34" s="984"/>
      <c r="R34" s="984"/>
      <c r="S34" s="984"/>
      <c r="T34" s="984"/>
      <c r="U34" s="984"/>
      <c r="V34" s="984"/>
      <c r="W34" s="984"/>
      <c r="X34" s="984"/>
      <c r="Y34" s="984"/>
      <c r="Z34" s="983" t="s">
        <v>307</v>
      </c>
      <c r="AA34" s="984"/>
      <c r="AB34" s="984"/>
      <c r="AC34" s="984"/>
      <c r="AD34" s="984"/>
      <c r="AE34" s="984"/>
      <c r="AF34" s="984"/>
      <c r="AG34" s="983" t="s">
        <v>307</v>
      </c>
      <c r="AH34" s="984"/>
      <c r="AI34" s="984"/>
      <c r="AJ34" s="984"/>
      <c r="AK34" s="984"/>
      <c r="AL34" s="984"/>
      <c r="AM34" s="984"/>
      <c r="AN34" s="983" t="s">
        <v>307</v>
      </c>
      <c r="AO34" s="984"/>
      <c r="AP34" s="984"/>
      <c r="AQ34" s="984"/>
      <c r="AR34" s="984"/>
      <c r="AS34" s="984"/>
      <c r="AT34" s="984"/>
      <c r="AU34" s="983" t="s">
        <v>307</v>
      </c>
      <c r="AV34" s="984"/>
      <c r="AW34" s="984"/>
      <c r="AX34" s="984"/>
      <c r="AY34" s="984"/>
      <c r="AZ34" s="984"/>
      <c r="BA34" s="984"/>
      <c r="BB34" s="983" t="s">
        <v>307</v>
      </c>
      <c r="BC34" s="984"/>
      <c r="BD34" s="984"/>
      <c r="BE34" s="984"/>
      <c r="BF34" s="984"/>
      <c r="BG34" s="984"/>
      <c r="BH34" s="984"/>
      <c r="BI34" s="983" t="s">
        <v>307</v>
      </c>
      <c r="BJ34" s="984"/>
      <c r="BK34" s="984"/>
      <c r="BL34" s="984"/>
      <c r="BM34" s="984"/>
      <c r="BN34" s="984"/>
      <c r="BO34" s="984"/>
    </row>
    <row r="35" spans="1:67" s="62" customFormat="1" ht="15" customHeight="1" thickBot="1">
      <c r="A35" s="79"/>
      <c r="B35" s="80"/>
      <c r="C35" s="81"/>
      <c r="D35" s="82"/>
      <c r="E35" s="82"/>
      <c r="F35" s="82"/>
      <c r="G35" s="82"/>
      <c r="H35" s="82"/>
      <c r="I35" s="82"/>
      <c r="J35" s="82"/>
      <c r="K35" s="82"/>
      <c r="L35" s="82"/>
      <c r="M35" s="82"/>
      <c r="N35" s="82"/>
      <c r="O35" s="82"/>
      <c r="P35" s="82"/>
      <c r="Q35" s="82"/>
      <c r="R35" s="82"/>
      <c r="S35" s="82"/>
      <c r="T35" s="82"/>
      <c r="U35" s="82"/>
      <c r="V35" s="82"/>
      <c r="W35" s="82"/>
      <c r="X35" s="82"/>
      <c r="Y35" s="82"/>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row>
    <row r="36" spans="1:67" ht="36.75" thickBot="1">
      <c r="A36" s="86" t="s">
        <v>2</v>
      </c>
      <c r="B36" s="86" t="s">
        <v>410</v>
      </c>
      <c r="C36" s="86" t="s">
        <v>182</v>
      </c>
      <c r="D36" s="86" t="s">
        <v>183</v>
      </c>
      <c r="E36" s="208" t="s">
        <v>8</v>
      </c>
      <c r="F36" s="209" t="s">
        <v>9</v>
      </c>
      <c r="G36" s="208" t="s">
        <v>10</v>
      </c>
      <c r="H36" s="86" t="s">
        <v>11</v>
      </c>
      <c r="I36" s="136" t="s">
        <v>12</v>
      </c>
      <c r="J36" s="86" t="s">
        <v>185</v>
      </c>
      <c r="K36" s="86" t="s">
        <v>217</v>
      </c>
      <c r="L36" s="86" t="s">
        <v>13</v>
      </c>
      <c r="M36" s="86" t="s">
        <v>169</v>
      </c>
      <c r="N36" s="86" t="s">
        <v>170</v>
      </c>
      <c r="O36" s="86" t="s">
        <v>171</v>
      </c>
      <c r="P36" s="86" t="s">
        <v>172</v>
      </c>
      <c r="Q36" s="86" t="s">
        <v>173</v>
      </c>
      <c r="R36" s="86" t="s">
        <v>174</v>
      </c>
      <c r="S36" s="86" t="s">
        <v>180</v>
      </c>
      <c r="T36" s="86" t="s">
        <v>175</v>
      </c>
      <c r="U36" s="86" t="s">
        <v>176</v>
      </c>
      <c r="V36" s="86" t="s">
        <v>177</v>
      </c>
      <c r="W36" s="86" t="s">
        <v>178</v>
      </c>
      <c r="X36" s="86" t="s">
        <v>179</v>
      </c>
      <c r="Y36" s="86" t="s">
        <v>218</v>
      </c>
      <c r="Z36" s="88" t="s">
        <v>1309</v>
      </c>
      <c r="AA36" s="88" t="s">
        <v>1310</v>
      </c>
      <c r="AB36" s="88" t="s">
        <v>481</v>
      </c>
      <c r="AC36" s="88" t="s">
        <v>1405</v>
      </c>
      <c r="AD36" s="88" t="s">
        <v>1406</v>
      </c>
      <c r="AE36" s="88" t="s">
        <v>482</v>
      </c>
      <c r="AF36" s="88" t="s">
        <v>483</v>
      </c>
      <c r="AG36" s="89" t="s">
        <v>1312</v>
      </c>
      <c r="AH36" s="89" t="s">
        <v>1313</v>
      </c>
      <c r="AI36" s="89" t="s">
        <v>481</v>
      </c>
      <c r="AJ36" s="89" t="s">
        <v>1405</v>
      </c>
      <c r="AK36" s="89" t="s">
        <v>1406</v>
      </c>
      <c r="AL36" s="89" t="s">
        <v>482</v>
      </c>
      <c r="AM36" s="89" t="s">
        <v>483</v>
      </c>
      <c r="AN36" s="90" t="s">
        <v>1314</v>
      </c>
      <c r="AO36" s="90" t="s">
        <v>1315</v>
      </c>
      <c r="AP36" s="90" t="s">
        <v>481</v>
      </c>
      <c r="AQ36" s="90" t="s">
        <v>1405</v>
      </c>
      <c r="AR36" s="90" t="s">
        <v>1406</v>
      </c>
      <c r="AS36" s="90" t="s">
        <v>482</v>
      </c>
      <c r="AT36" s="90" t="s">
        <v>483</v>
      </c>
      <c r="AU36" s="91" t="s">
        <v>1316</v>
      </c>
      <c r="AV36" s="91" t="s">
        <v>1317</v>
      </c>
      <c r="AW36" s="91" t="s">
        <v>481</v>
      </c>
      <c r="AX36" s="91" t="s">
        <v>1405</v>
      </c>
      <c r="AY36" s="91" t="s">
        <v>1406</v>
      </c>
      <c r="AZ36" s="91" t="s">
        <v>482</v>
      </c>
      <c r="BA36" s="91" t="s">
        <v>483</v>
      </c>
      <c r="BB36" s="92" t="s">
        <v>1319</v>
      </c>
      <c r="BC36" s="92" t="s">
        <v>1318</v>
      </c>
      <c r="BD36" s="92" t="s">
        <v>481</v>
      </c>
      <c r="BE36" s="92" t="s">
        <v>1405</v>
      </c>
      <c r="BF36" s="92" t="s">
        <v>1406</v>
      </c>
      <c r="BG36" s="92" t="s">
        <v>482</v>
      </c>
      <c r="BH36" s="92" t="s">
        <v>483</v>
      </c>
      <c r="BI36" s="93" t="s">
        <v>1307</v>
      </c>
      <c r="BJ36" s="93" t="s">
        <v>1308</v>
      </c>
      <c r="BK36" s="93" t="s">
        <v>481</v>
      </c>
      <c r="BL36" s="93" t="s">
        <v>1405</v>
      </c>
      <c r="BM36" s="93" t="s">
        <v>1406</v>
      </c>
      <c r="BN36" s="93" t="s">
        <v>482</v>
      </c>
      <c r="BO36" s="93" t="s">
        <v>483</v>
      </c>
    </row>
    <row r="37" spans="1:67" s="38" customFormat="1" ht="29.25" customHeight="1" thickBot="1">
      <c r="A37" s="1014">
        <v>3</v>
      </c>
      <c r="B37" s="1014" t="s">
        <v>403</v>
      </c>
      <c r="C37" s="1066" t="s">
        <v>1294</v>
      </c>
      <c r="D37" s="108" t="s">
        <v>1295</v>
      </c>
      <c r="E37" s="94" t="s">
        <v>127</v>
      </c>
      <c r="F37" s="94">
        <v>4</v>
      </c>
      <c r="G37" s="94" t="s">
        <v>405</v>
      </c>
      <c r="H37" s="358" t="s">
        <v>1449</v>
      </c>
      <c r="I37" s="118"/>
      <c r="J37" s="94" t="s">
        <v>406</v>
      </c>
      <c r="K37" s="114">
        <v>41640</v>
      </c>
      <c r="L37" s="114">
        <v>42004</v>
      </c>
      <c r="M37" s="115"/>
      <c r="N37" s="115"/>
      <c r="O37" s="115">
        <v>1</v>
      </c>
      <c r="P37" s="115"/>
      <c r="Q37" s="115"/>
      <c r="R37" s="115">
        <v>1</v>
      </c>
      <c r="S37" s="115"/>
      <c r="T37" s="115"/>
      <c r="U37" s="115">
        <v>1</v>
      </c>
      <c r="V37" s="115"/>
      <c r="W37" s="115"/>
      <c r="X37" s="115">
        <v>1</v>
      </c>
      <c r="Y37" s="116">
        <f>SUM(M37:X37)</f>
        <v>4</v>
      </c>
      <c r="Z37" s="88">
        <f>SUM(M37:N37)</f>
        <v>0</v>
      </c>
      <c r="AA37" s="331">
        <v>0</v>
      </c>
      <c r="AB37" s="88" t="e">
        <f>+AA37/Z37</f>
        <v>#DIV/0!</v>
      </c>
      <c r="AC37" s="309" t="s">
        <v>1409</v>
      </c>
      <c r="AD37" s="309" t="s">
        <v>1409</v>
      </c>
      <c r="AE37" s="309" t="s">
        <v>1409</v>
      </c>
      <c r="AF37" s="309" t="s">
        <v>1409</v>
      </c>
      <c r="AG37" s="120"/>
      <c r="AH37" s="120"/>
      <c r="AI37" s="120"/>
      <c r="AJ37" s="120"/>
      <c r="AK37" s="120"/>
      <c r="AL37" s="120"/>
      <c r="AM37" s="120"/>
      <c r="AN37" s="121"/>
      <c r="AO37" s="121"/>
      <c r="AP37" s="121"/>
      <c r="AQ37" s="121"/>
      <c r="AR37" s="121"/>
      <c r="AS37" s="121"/>
      <c r="AT37" s="121"/>
      <c r="AU37" s="122"/>
      <c r="AV37" s="122"/>
      <c r="AW37" s="122"/>
      <c r="AX37" s="122"/>
      <c r="AY37" s="122"/>
      <c r="AZ37" s="122"/>
      <c r="BA37" s="122"/>
      <c r="BB37" s="123"/>
      <c r="BC37" s="123"/>
      <c r="BD37" s="123"/>
      <c r="BE37" s="123"/>
      <c r="BF37" s="123"/>
      <c r="BG37" s="123"/>
      <c r="BH37" s="123"/>
      <c r="BI37" s="124"/>
      <c r="BJ37" s="124"/>
      <c r="BK37" s="124"/>
      <c r="BL37" s="124"/>
      <c r="BM37" s="124"/>
      <c r="BN37" s="124"/>
      <c r="BO37" s="124"/>
    </row>
    <row r="38" spans="1:67" s="38" customFormat="1" ht="27" customHeight="1" thickBot="1">
      <c r="A38" s="1014"/>
      <c r="B38" s="1014"/>
      <c r="C38" s="1066"/>
      <c r="D38" s="108" t="s">
        <v>1296</v>
      </c>
      <c r="E38" s="94" t="s">
        <v>1277</v>
      </c>
      <c r="F38" s="94">
        <v>4</v>
      </c>
      <c r="G38" s="94" t="s">
        <v>1297</v>
      </c>
      <c r="H38" s="358" t="s">
        <v>1449</v>
      </c>
      <c r="I38" s="118"/>
      <c r="J38" s="94" t="s">
        <v>312</v>
      </c>
      <c r="K38" s="114">
        <v>41640</v>
      </c>
      <c r="L38" s="114">
        <v>42004</v>
      </c>
      <c r="M38" s="115"/>
      <c r="N38" s="115"/>
      <c r="O38" s="115">
        <v>1</v>
      </c>
      <c r="P38" s="115"/>
      <c r="Q38" s="115"/>
      <c r="R38" s="115">
        <v>1</v>
      </c>
      <c r="S38" s="115"/>
      <c r="T38" s="115"/>
      <c r="U38" s="115">
        <v>1</v>
      </c>
      <c r="V38" s="115"/>
      <c r="W38" s="115"/>
      <c r="X38" s="115">
        <v>1</v>
      </c>
      <c r="Y38" s="116">
        <f>SUM(M38:X38)</f>
        <v>4</v>
      </c>
      <c r="Z38" s="88">
        <f>SUM(M38:N38)</f>
        <v>0</v>
      </c>
      <c r="AA38" s="331">
        <v>0</v>
      </c>
      <c r="AB38" s="88" t="e">
        <f>+AA38/Z38</f>
        <v>#DIV/0!</v>
      </c>
      <c r="AC38" s="309" t="s">
        <v>1409</v>
      </c>
      <c r="AD38" s="309" t="s">
        <v>1409</v>
      </c>
      <c r="AE38" s="309" t="s">
        <v>1409</v>
      </c>
      <c r="AF38" s="309" t="s">
        <v>1409</v>
      </c>
      <c r="AG38" s="120"/>
      <c r="AH38" s="120"/>
      <c r="AI38" s="120"/>
      <c r="AJ38" s="120"/>
      <c r="AK38" s="120"/>
      <c r="AL38" s="120"/>
      <c r="AM38" s="120"/>
      <c r="AN38" s="121"/>
      <c r="AO38" s="121"/>
      <c r="AP38" s="121"/>
      <c r="AQ38" s="121"/>
      <c r="AR38" s="121"/>
      <c r="AS38" s="121"/>
      <c r="AT38" s="121"/>
      <c r="AU38" s="122"/>
      <c r="AV38" s="122"/>
      <c r="AW38" s="122"/>
      <c r="AX38" s="122"/>
      <c r="AY38" s="122"/>
      <c r="AZ38" s="122"/>
      <c r="BA38" s="122"/>
      <c r="BB38" s="123"/>
      <c r="BC38" s="123"/>
      <c r="BD38" s="123"/>
      <c r="BE38" s="123"/>
      <c r="BF38" s="123"/>
      <c r="BG38" s="123"/>
      <c r="BH38" s="123"/>
      <c r="BI38" s="124"/>
      <c r="BJ38" s="124"/>
      <c r="BK38" s="124"/>
      <c r="BL38" s="124"/>
      <c r="BM38" s="124"/>
      <c r="BN38" s="124"/>
      <c r="BO38" s="124"/>
    </row>
    <row r="39" spans="1:67" s="38" customFormat="1" ht="18.75" thickBot="1">
      <c r="A39" s="1014"/>
      <c r="B39" s="1014"/>
      <c r="C39" s="186" t="s">
        <v>1298</v>
      </c>
      <c r="D39" s="108" t="s">
        <v>1299</v>
      </c>
      <c r="E39" s="94" t="s">
        <v>1277</v>
      </c>
      <c r="F39" s="94">
        <v>4</v>
      </c>
      <c r="G39" s="94" t="s">
        <v>1297</v>
      </c>
      <c r="H39" s="358" t="s">
        <v>1449</v>
      </c>
      <c r="I39" s="118"/>
      <c r="J39" s="94" t="s">
        <v>312</v>
      </c>
      <c r="K39" s="114">
        <v>41640</v>
      </c>
      <c r="L39" s="114">
        <v>42004</v>
      </c>
      <c r="M39" s="115"/>
      <c r="N39" s="115"/>
      <c r="O39" s="115">
        <v>1</v>
      </c>
      <c r="P39" s="115"/>
      <c r="Q39" s="115"/>
      <c r="R39" s="115">
        <v>1</v>
      </c>
      <c r="S39" s="115"/>
      <c r="T39" s="115"/>
      <c r="U39" s="115">
        <v>1</v>
      </c>
      <c r="V39" s="115"/>
      <c r="W39" s="115"/>
      <c r="X39" s="115">
        <v>1</v>
      </c>
      <c r="Y39" s="116">
        <f>SUM(M39:X39)</f>
        <v>4</v>
      </c>
      <c r="Z39" s="88">
        <f>SUM(M39:N39)</f>
        <v>0</v>
      </c>
      <c r="AA39" s="331">
        <v>0</v>
      </c>
      <c r="AB39" s="88" t="e">
        <f>+AA39/Z39</f>
        <v>#DIV/0!</v>
      </c>
      <c r="AC39" s="309" t="s">
        <v>1409</v>
      </c>
      <c r="AD39" s="309" t="s">
        <v>1409</v>
      </c>
      <c r="AE39" s="309" t="s">
        <v>1409</v>
      </c>
      <c r="AF39" s="309" t="s">
        <v>1409</v>
      </c>
      <c r="AG39" s="120"/>
      <c r="AH39" s="120"/>
      <c r="AI39" s="120"/>
      <c r="AJ39" s="120"/>
      <c r="AK39" s="120"/>
      <c r="AL39" s="120"/>
      <c r="AM39" s="120"/>
      <c r="AN39" s="121"/>
      <c r="AO39" s="121"/>
      <c r="AP39" s="121"/>
      <c r="AQ39" s="121"/>
      <c r="AR39" s="121"/>
      <c r="AS39" s="121"/>
      <c r="AT39" s="121"/>
      <c r="AU39" s="122"/>
      <c r="AV39" s="122"/>
      <c r="AW39" s="122"/>
      <c r="AX39" s="122"/>
      <c r="AY39" s="122"/>
      <c r="AZ39" s="122"/>
      <c r="BA39" s="122"/>
      <c r="BB39" s="123"/>
      <c r="BC39" s="123"/>
      <c r="BD39" s="123"/>
      <c r="BE39" s="123"/>
      <c r="BF39" s="123"/>
      <c r="BG39" s="123"/>
      <c r="BH39" s="123"/>
      <c r="BI39" s="124"/>
      <c r="BJ39" s="124"/>
      <c r="BK39" s="124"/>
      <c r="BL39" s="124"/>
      <c r="BM39" s="124"/>
      <c r="BN39" s="124"/>
      <c r="BO39" s="124"/>
    </row>
    <row r="40" spans="1:67" s="7" customFormat="1" ht="15" customHeight="1" thickBot="1">
      <c r="A40" s="1003" t="s">
        <v>478</v>
      </c>
      <c r="B40" s="1003"/>
      <c r="C40" s="1003"/>
      <c r="D40" s="1003"/>
      <c r="E40" s="1003"/>
      <c r="F40" s="1003"/>
      <c r="G40" s="1003"/>
      <c r="H40" s="1003"/>
      <c r="I40" s="160"/>
      <c r="J40" s="161"/>
      <c r="K40" s="141"/>
      <c r="L40" s="141"/>
      <c r="M40" s="149"/>
      <c r="N40" s="149"/>
      <c r="O40" s="149"/>
      <c r="P40" s="149"/>
      <c r="Q40" s="149"/>
      <c r="R40" s="149"/>
      <c r="S40" s="149"/>
      <c r="T40" s="149"/>
      <c r="U40" s="149"/>
      <c r="V40" s="149"/>
      <c r="W40" s="149"/>
      <c r="X40" s="149"/>
      <c r="Y40" s="149"/>
      <c r="Z40" s="162"/>
      <c r="AA40" s="141"/>
      <c r="AB40" s="162"/>
      <c r="AC40" s="162"/>
      <c r="AD40" s="162"/>
      <c r="AE40" s="141"/>
      <c r="AF40" s="162"/>
      <c r="AG40" s="141"/>
      <c r="AH40" s="162"/>
      <c r="AI40" s="141"/>
      <c r="AJ40" s="279"/>
      <c r="AK40" s="279"/>
      <c r="AL40" s="162"/>
      <c r="AM40" s="141"/>
      <c r="AN40" s="162"/>
      <c r="AO40" s="141"/>
      <c r="AP40" s="162"/>
      <c r="AQ40" s="162"/>
      <c r="AR40" s="162"/>
      <c r="AS40" s="141"/>
      <c r="AT40" s="162"/>
      <c r="AU40" s="141"/>
      <c r="AV40" s="162"/>
      <c r="AW40" s="141"/>
      <c r="AX40" s="279"/>
      <c r="AY40" s="279"/>
      <c r="AZ40" s="162"/>
      <c r="BA40" s="141"/>
      <c r="BB40" s="162"/>
      <c r="BC40" s="141"/>
      <c r="BD40" s="162"/>
      <c r="BE40" s="162"/>
      <c r="BF40" s="162"/>
      <c r="BG40" s="141"/>
      <c r="BH40" s="162"/>
      <c r="BI40" s="141"/>
      <c r="BJ40" s="162"/>
      <c r="BK40" s="141"/>
      <c r="BL40" s="279"/>
      <c r="BM40" s="279"/>
      <c r="BN40" s="162"/>
      <c r="BO40" s="141"/>
    </row>
    <row r="41" spans="1:67" s="38" customFormat="1" ht="9.75" thickBot="1">
      <c r="A41" s="1071" t="s">
        <v>334</v>
      </c>
      <c r="B41" s="1071"/>
      <c r="C41" s="1071"/>
      <c r="D41" s="1071"/>
      <c r="E41" s="1071"/>
      <c r="F41" s="1071"/>
      <c r="G41" s="1071"/>
      <c r="H41" s="1071"/>
      <c r="I41" s="187"/>
      <c r="J41" s="256"/>
      <c r="K41" s="256"/>
      <c r="L41" s="256"/>
      <c r="M41" s="188"/>
      <c r="N41" s="188"/>
      <c r="O41" s="188"/>
      <c r="P41" s="188"/>
      <c r="Q41" s="188"/>
      <c r="R41" s="188"/>
      <c r="S41" s="188"/>
      <c r="T41" s="188"/>
      <c r="U41" s="188"/>
      <c r="V41" s="188"/>
      <c r="W41" s="188"/>
      <c r="X41" s="188"/>
      <c r="Y41" s="188"/>
      <c r="Z41" s="256"/>
      <c r="AA41" s="256"/>
      <c r="AB41" s="256"/>
      <c r="AC41" s="280"/>
      <c r="AD41" s="280"/>
      <c r="AE41" s="256"/>
      <c r="AF41" s="256"/>
      <c r="AG41" s="256"/>
      <c r="AH41" s="256"/>
      <c r="AI41" s="256"/>
      <c r="AJ41" s="280"/>
      <c r="AK41" s="280"/>
      <c r="AL41" s="256"/>
      <c r="AM41" s="256"/>
      <c r="AN41" s="256"/>
      <c r="AO41" s="256"/>
      <c r="AP41" s="256"/>
      <c r="AQ41" s="280"/>
      <c r="AR41" s="280"/>
      <c r="AS41" s="256"/>
      <c r="AT41" s="256"/>
      <c r="AU41" s="256"/>
      <c r="AV41" s="256"/>
      <c r="AW41" s="256"/>
      <c r="AX41" s="280"/>
      <c r="AY41" s="280"/>
      <c r="AZ41" s="256"/>
      <c r="BA41" s="256"/>
      <c r="BB41" s="256"/>
      <c r="BC41" s="256"/>
      <c r="BD41" s="256"/>
      <c r="BE41" s="280"/>
      <c r="BF41" s="280"/>
      <c r="BG41" s="256"/>
      <c r="BH41" s="256"/>
      <c r="BI41" s="256"/>
      <c r="BJ41" s="256"/>
      <c r="BK41" s="256"/>
      <c r="BL41" s="280"/>
      <c r="BM41" s="280"/>
      <c r="BN41" s="256"/>
      <c r="BO41" s="256"/>
    </row>
    <row r="42" spans="1:67" s="45" customFormat="1" ht="18" customHeight="1" thickBot="1">
      <c r="A42" s="1013" t="s">
        <v>1326</v>
      </c>
      <c r="B42" s="1013"/>
      <c r="C42" s="1013"/>
      <c r="D42" s="1013"/>
      <c r="E42" s="1013"/>
      <c r="F42" s="1013"/>
      <c r="G42" s="1013"/>
      <c r="H42" s="132"/>
      <c r="I42" s="132"/>
      <c r="J42" s="132"/>
      <c r="K42" s="132"/>
      <c r="L42" s="132"/>
      <c r="M42" s="132"/>
      <c r="N42" s="132"/>
      <c r="O42" s="132"/>
      <c r="P42" s="132"/>
      <c r="Q42" s="132"/>
      <c r="R42" s="132"/>
      <c r="S42" s="132"/>
      <c r="T42" s="132"/>
      <c r="U42" s="132"/>
      <c r="V42" s="132"/>
      <c r="W42" s="132"/>
      <c r="X42" s="133"/>
      <c r="Y42" s="134"/>
      <c r="Z42" s="132"/>
      <c r="AA42" s="132"/>
      <c r="AB42" s="132"/>
      <c r="AC42" s="278"/>
      <c r="AD42" s="278"/>
      <c r="AE42" s="132"/>
      <c r="AF42" s="132"/>
      <c r="AG42" s="132"/>
      <c r="AH42" s="132"/>
      <c r="AI42" s="132"/>
      <c r="AJ42" s="278"/>
      <c r="AK42" s="278"/>
      <c r="AL42" s="132"/>
      <c r="AM42" s="132"/>
      <c r="AN42" s="132"/>
      <c r="AO42" s="132"/>
      <c r="AP42" s="132"/>
      <c r="AQ42" s="278"/>
      <c r="AR42" s="278"/>
      <c r="AS42" s="132"/>
      <c r="AT42" s="132"/>
      <c r="AU42" s="132"/>
      <c r="AV42" s="132"/>
      <c r="AW42" s="132"/>
      <c r="AX42" s="278"/>
      <c r="AY42" s="278"/>
      <c r="AZ42" s="132"/>
      <c r="BA42" s="132"/>
      <c r="BB42" s="132"/>
      <c r="BC42" s="132"/>
      <c r="BD42" s="132"/>
      <c r="BE42" s="278"/>
      <c r="BF42" s="278"/>
      <c r="BG42" s="132"/>
      <c r="BH42" s="132"/>
      <c r="BI42" s="132"/>
      <c r="BJ42" s="132"/>
      <c r="BK42" s="132"/>
      <c r="BL42" s="278"/>
      <c r="BM42" s="278"/>
      <c r="BN42" s="132"/>
      <c r="BO42" s="132"/>
    </row>
  </sheetData>
  <sheetProtection/>
  <mergeCells count="77">
    <mergeCell ref="Z34:AF34"/>
    <mergeCell ref="AG34:AM34"/>
    <mergeCell ref="A40:F40"/>
    <mergeCell ref="G40:H40"/>
    <mergeCell ref="A41:H41"/>
    <mergeCell ref="AN34:AT34"/>
    <mergeCell ref="AU34:BA34"/>
    <mergeCell ref="BB34:BH34"/>
    <mergeCell ref="BI34:BO34"/>
    <mergeCell ref="A37:A39"/>
    <mergeCell ref="B37:B39"/>
    <mergeCell ref="C37:C38"/>
    <mergeCell ref="A34:C34"/>
    <mergeCell ref="D34:Y34"/>
    <mergeCell ref="C12:C28"/>
    <mergeCell ref="D12:D14"/>
    <mergeCell ref="I12:I14"/>
    <mergeCell ref="D9:Y9"/>
    <mergeCell ref="A29:F29"/>
    <mergeCell ref="G29:H29"/>
    <mergeCell ref="A42:G42"/>
    <mergeCell ref="Z9:AF9"/>
    <mergeCell ref="AG9:AM9"/>
    <mergeCell ref="J12:J13"/>
    <mergeCell ref="D15:D17"/>
    <mergeCell ref="J15:J16"/>
    <mergeCell ref="I17:I27"/>
    <mergeCell ref="A9:C9"/>
    <mergeCell ref="A12:A28"/>
    <mergeCell ref="B12:B28"/>
    <mergeCell ref="Z7:AF7"/>
    <mergeCell ref="AG7:AM7"/>
    <mergeCell ref="AN7:AT7"/>
    <mergeCell ref="AU7:BA7"/>
    <mergeCell ref="BB7:BH7"/>
    <mergeCell ref="BI7:BO7"/>
    <mergeCell ref="AU1:BA2"/>
    <mergeCell ref="BB1:BH2"/>
    <mergeCell ref="AN9:AT9"/>
    <mergeCell ref="AU9:BA9"/>
    <mergeCell ref="BB9:BH9"/>
    <mergeCell ref="BI9:BO9"/>
    <mergeCell ref="BI1:BO2"/>
    <mergeCell ref="Z3:AF5"/>
    <mergeCell ref="AG3:AM5"/>
    <mergeCell ref="AN3:AT5"/>
    <mergeCell ref="AU3:BA5"/>
    <mergeCell ref="BB3:BH5"/>
    <mergeCell ref="BI3:BO5"/>
    <mergeCell ref="Z1:AF2"/>
    <mergeCell ref="AG1:AM2"/>
    <mergeCell ref="AN1:AT2"/>
    <mergeCell ref="M12:X12"/>
    <mergeCell ref="M14:X14"/>
    <mergeCell ref="M15:X15"/>
    <mergeCell ref="M17:X17"/>
    <mergeCell ref="M18:X18"/>
    <mergeCell ref="M19:X19"/>
    <mergeCell ref="A31:F31"/>
    <mergeCell ref="G31:H31"/>
    <mergeCell ref="A32:H32"/>
    <mergeCell ref="A7:C7"/>
    <mergeCell ref="A1:Y1"/>
    <mergeCell ref="A2:Y2"/>
    <mergeCell ref="A3:Y3"/>
    <mergeCell ref="A4:Y4"/>
    <mergeCell ref="A5:Y5"/>
    <mergeCell ref="D7:Y7"/>
    <mergeCell ref="M25:X25"/>
    <mergeCell ref="M26:X26"/>
    <mergeCell ref="M27:X27"/>
    <mergeCell ref="M28:X28"/>
    <mergeCell ref="M20:X20"/>
    <mergeCell ref="M21:X21"/>
    <mergeCell ref="M22:X22"/>
    <mergeCell ref="M23:X23"/>
    <mergeCell ref="M24:X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Plan Acción Junio 2014</dc:title>
  <dc:subject/>
  <dc:creator>Samuel Lancheros</dc:creator>
  <cp:keywords/>
  <dc:description/>
  <cp:lastModifiedBy>Samuel Lancheros</cp:lastModifiedBy>
  <cp:lastPrinted>2013-11-14T21:16:00Z</cp:lastPrinted>
  <dcterms:created xsi:type="dcterms:W3CDTF">2013-01-31T19:45:25Z</dcterms:created>
  <dcterms:modified xsi:type="dcterms:W3CDTF">2015-02-10T15:49:58Z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0x0101009BAA7F6B24F67D48A8D738929B3153FE</vt:lpwstr>
  </property>
  <property fmtid="{D5CDD505-2E9C-101B-9397-08002B2CF9AE}" pid="3" name="PublishingExpirationDate">
    <vt:lpwstr/>
  </property>
  <property fmtid="{D5CDD505-2E9C-101B-9397-08002B2CF9AE}" pid="4" name="PublishingStartDate">
    <vt:lpwstr/>
  </property>
</Properties>
</file>