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11" windowWidth="20730" windowHeight="11520" tabRatio="868" firstSheet="1" activeTab="1"/>
  </bookViews>
  <sheets>
    <sheet name="Hoja2" sheetId="1" state="hidden" r:id="rId1"/>
    <sheet name="1. Sub. General" sheetId="2" r:id="rId2"/>
    <sheet name="2. SUB. CONOCIMIENTO DEL RIESGO" sheetId="3" r:id="rId3"/>
    <sheet name="3. SUB. REDUCCIÓN DEL RIESGO" sheetId="4" r:id="rId4"/>
    <sheet name="4. Manejo de Desastres" sheetId="5" r:id="rId5"/>
    <sheet name="5. COOPERACIÓN INTERNACIONAL" sheetId="6" r:id="rId6"/>
    <sheet name="6. GRUPO DE CONTRATACIÓN" sheetId="7" r:id="rId7"/>
    <sheet name="7. G. ADMINISTRATIVA" sheetId="8" r:id="rId8"/>
    <sheet name="8. FINANCIERA" sheetId="9" r:id="rId9"/>
    <sheet name="9. GRUPO DE TALENTO HUMANO" sheetId="10" r:id="rId10"/>
    <sheet name="10. Jurídica" sheetId="11" r:id="rId11"/>
    <sheet name="11. Comunicaciones" sheetId="12" r:id="rId12"/>
    <sheet name="12. PLANEACIÓN" sheetId="13" r:id="rId13"/>
    <sheet name="Resumen" sheetId="14" state="hidden" r:id="rId14"/>
    <sheet name="Hoja1" sheetId="15" state="hidden" r:id="rId15"/>
  </sheets>
  <externalReferences>
    <externalReference r:id="rId18"/>
  </externalReferences>
  <definedNames>
    <definedName name="__xlnm._FilterDatabase_1">#REF!</definedName>
    <definedName name="Componentes">'[1]EJEC. X COMPONENTE'!$C$24:$C$34</definedName>
  </definedNames>
  <calcPr fullCalcOnLoad="1"/>
</workbook>
</file>

<file path=xl/comments10.xml><?xml version="1.0" encoding="utf-8"?>
<comments xmlns="http://schemas.openxmlformats.org/spreadsheetml/2006/main">
  <authors>
    <author>Luisa Fernanda Sanchez</author>
  </authors>
  <commentList>
    <comment ref="A75" authorId="0">
      <text>
        <r>
          <rPr>
            <b/>
            <sz val="9"/>
            <rFont val="Tahoma"/>
            <family val="2"/>
          </rPr>
          <t>Luisa Fernanda Sanchez:</t>
        </r>
        <r>
          <rPr>
            <sz val="9"/>
            <rFont val="Tahoma"/>
            <family val="2"/>
          </rPr>
          <t xml:space="preserve">
Incluído
</t>
        </r>
      </text>
    </comment>
    <comment ref="A77" authorId="0">
      <text>
        <r>
          <rPr>
            <b/>
            <sz val="9"/>
            <rFont val="Tahoma"/>
            <family val="2"/>
          </rPr>
          <t>Luisa Fernanda Sanchez:</t>
        </r>
        <r>
          <rPr>
            <sz val="9"/>
            <rFont val="Tahoma"/>
            <family val="2"/>
          </rPr>
          <t xml:space="preserve">
</t>
        </r>
      </text>
    </comment>
    <comment ref="Z43" authorId="0">
      <text>
        <r>
          <rPr>
            <b/>
            <sz val="9"/>
            <rFont val="Tahoma"/>
            <family val="2"/>
          </rPr>
          <t>Luisa Fernanda Sanchez:</t>
        </r>
        <r>
          <rPr>
            <sz val="9"/>
            <rFont val="Tahoma"/>
            <family val="2"/>
          </rPr>
          <t xml:space="preserve">
Pendiente para revisión con la  Jefe</t>
        </r>
      </text>
    </comment>
  </commentList>
</comments>
</file>

<file path=xl/comments12.xml><?xml version="1.0" encoding="utf-8"?>
<comments xmlns="http://schemas.openxmlformats.org/spreadsheetml/2006/main">
  <authors>
    <author>Luisa Fernanda Sanchez</author>
  </authors>
  <commentList>
    <comment ref="Z81" authorId="0">
      <text>
        <r>
          <rPr>
            <b/>
            <sz val="9"/>
            <rFont val="Tahoma"/>
            <family val="2"/>
          </rPr>
          <t>Luisa Fernanda Sanchez:</t>
        </r>
        <r>
          <rPr>
            <sz val="9"/>
            <rFont val="Tahoma"/>
            <family val="2"/>
          </rPr>
          <t xml:space="preserve">
modificar para unificar con el PAA</t>
        </r>
      </text>
    </comment>
  </commentList>
</comments>
</file>

<file path=xl/comments3.xml><?xml version="1.0" encoding="utf-8"?>
<comments xmlns="http://schemas.openxmlformats.org/spreadsheetml/2006/main">
  <authors>
    <author>Usuario</author>
    <author>Johanna Orjuela</author>
  </authors>
  <commentList>
    <comment ref="E17" authorId="0">
      <text>
        <r>
          <rPr>
            <b/>
            <sz val="9"/>
            <rFont val="Calibri"/>
            <family val="2"/>
          </rPr>
          <t>Usuario:</t>
        </r>
        <r>
          <rPr>
            <sz val="9"/>
            <rFont val="Calibri"/>
            <family val="2"/>
          </rPr>
          <t xml:space="preserve">
Revisar</t>
        </r>
      </text>
    </comment>
    <comment ref="AC29" authorId="1">
      <text>
        <r>
          <rPr>
            <b/>
            <sz val="9"/>
            <rFont val="Tahoma"/>
            <family val="2"/>
          </rPr>
          <t>Johanna Orjuela:</t>
        </r>
        <r>
          <rPr>
            <sz val="9"/>
            <rFont val="Tahoma"/>
            <family val="2"/>
          </rPr>
          <t xml:space="preserve">
No hay meta acumulada ya que es de acuerdo a solicitudes</t>
        </r>
      </text>
    </comment>
    <comment ref="AC31" authorId="1">
      <text>
        <r>
          <rPr>
            <b/>
            <sz val="9"/>
            <rFont val="Tahoma"/>
            <family val="2"/>
          </rPr>
          <t>Johanna Orjuela:</t>
        </r>
        <r>
          <rPr>
            <sz val="9"/>
            <rFont val="Tahoma"/>
            <family val="2"/>
          </rPr>
          <t xml:space="preserve">
No hay meta acumulada ya que es de acuerdo a solicitudes</t>
        </r>
      </text>
    </comment>
    <comment ref="AC32" authorId="1">
      <text>
        <r>
          <rPr>
            <b/>
            <sz val="9"/>
            <rFont val="Tahoma"/>
            <family val="2"/>
          </rPr>
          <t>Johanna Orjuela:</t>
        </r>
        <r>
          <rPr>
            <sz val="9"/>
            <rFont val="Tahoma"/>
            <family val="2"/>
          </rPr>
          <t xml:space="preserve">
No hay meta acumulada ya que es de acuerdo a solicitudes</t>
        </r>
      </text>
    </comment>
    <comment ref="AC33" authorId="1">
      <text>
        <r>
          <rPr>
            <b/>
            <sz val="9"/>
            <rFont val="Tahoma"/>
            <family val="2"/>
          </rPr>
          <t>Johanna Orjuela:</t>
        </r>
        <r>
          <rPr>
            <sz val="9"/>
            <rFont val="Tahoma"/>
            <family val="2"/>
          </rPr>
          <t xml:space="preserve">
No hay meta acumulada ya que es de acuerdo a solicitudes</t>
        </r>
      </text>
    </comment>
    <comment ref="AC35" authorId="1">
      <text>
        <r>
          <rPr>
            <b/>
            <sz val="9"/>
            <rFont val="Tahoma"/>
            <family val="2"/>
          </rPr>
          <t>Johanna Orjuela:</t>
        </r>
        <r>
          <rPr>
            <sz val="9"/>
            <rFont val="Tahoma"/>
            <family val="2"/>
          </rPr>
          <t xml:space="preserve">
No hay meta acumulada ya que es de acuerdo a solicitudes</t>
        </r>
      </text>
    </comment>
    <comment ref="F46" authorId="1">
      <text>
        <r>
          <rPr>
            <b/>
            <sz val="11"/>
            <rFont val="Tahoma"/>
            <family val="2"/>
          </rPr>
          <t>Johanna Orjuela:</t>
        </r>
        <r>
          <rPr>
            <sz val="11"/>
            <rFont val="Tahoma"/>
            <family val="2"/>
          </rPr>
          <t xml:space="preserve">
*Inundaciones (y av. Torrenciales)
*Volcanes
*Vendavales
*Ciclones Tropicales
*Déficit de lluvias (incendios forestales, temporada seca)
*Minas de carbón / metano
* Sismos</t>
        </r>
      </text>
    </comment>
    <comment ref="AC49" authorId="1">
      <text>
        <r>
          <rPr>
            <b/>
            <sz val="9"/>
            <rFont val="Tahoma"/>
            <family val="2"/>
          </rPr>
          <t>Johanna Orjuela:</t>
        </r>
        <r>
          <rPr>
            <sz val="9"/>
            <rFont val="Tahoma"/>
            <family val="2"/>
          </rPr>
          <t xml:space="preserve">
No hay meta acumulada ya que es de acuerdo a solicitudes</t>
        </r>
      </text>
    </comment>
    <comment ref="D58" authorId="0">
      <text>
        <r>
          <rPr>
            <b/>
            <sz val="9"/>
            <rFont val="Calibri"/>
            <family val="2"/>
          </rPr>
          <t>Usuario:</t>
        </r>
        <r>
          <rPr>
            <sz val="9"/>
            <rFont val="Calibri"/>
            <family val="2"/>
          </rPr>
          <t xml:space="preserve">
Recursos por 500 millones para convenio con SGC deribado conmemoración Armero</t>
        </r>
      </text>
    </comment>
    <comment ref="Z58" authorId="0">
      <text>
        <r>
          <rPr>
            <b/>
            <sz val="12"/>
            <rFont val="Calibri"/>
            <family val="2"/>
          </rPr>
          <t>Usuario:</t>
        </r>
        <r>
          <rPr>
            <sz val="12"/>
            <rFont val="Calibri"/>
            <family val="2"/>
          </rPr>
          <t xml:space="preserve">
Recursos aprobados por el Director: $500 millones en el Marco del Convenio realizado con el SGC para Conocimiento del Riesgo</t>
        </r>
      </text>
    </comment>
  </commentList>
</comments>
</file>

<file path=xl/comments4.xml><?xml version="1.0" encoding="utf-8"?>
<comments xmlns="http://schemas.openxmlformats.org/spreadsheetml/2006/main">
  <authors>
    <author>Miguel Angel Angulo</author>
    <author>Pablo Pe?a</author>
    <author>UNGRD</author>
  </authors>
  <commentList>
    <comment ref="Z29" authorId="0">
      <text>
        <r>
          <rPr>
            <b/>
            <sz val="9"/>
            <rFont val="Tahoma"/>
            <family val="2"/>
          </rPr>
          <t>Miguel Angel Angulo:</t>
        </r>
        <r>
          <rPr>
            <sz val="9"/>
            <rFont val="Tahoma"/>
            <family val="2"/>
          </rPr>
          <t xml:space="preserve">
Recursos vigencia 2014
</t>
        </r>
      </text>
    </comment>
    <comment ref="N30" authorId="1">
      <text>
        <r>
          <rPr>
            <sz val="9"/>
            <rFont val="Tahoma"/>
            <family val="2"/>
          </rPr>
          <t xml:space="preserve">1.CHITAGA INVIAS
2.TORIBIO VIVIENDA
</t>
        </r>
      </text>
    </comment>
    <comment ref="O30" authorId="1">
      <text>
        <r>
          <rPr>
            <sz val="9"/>
            <rFont val="Tahoma"/>
            <family val="2"/>
          </rPr>
          <t>1,VILLAVICENCIO -GUAYURIBA</t>
        </r>
      </text>
    </comment>
    <comment ref="P30" authorId="1">
      <text>
        <r>
          <rPr>
            <sz val="9"/>
            <rFont val="Tahoma"/>
            <family val="2"/>
          </rPr>
          <t>1.TARAZA
2.GIRON
3.ORTEGA</t>
        </r>
      </text>
    </comment>
    <comment ref="Q30" authorId="1">
      <text>
        <r>
          <rPr>
            <sz val="9"/>
            <rFont val="Tahoma"/>
            <family val="2"/>
          </rPr>
          <t>1.ITAGÜI</t>
        </r>
      </text>
    </comment>
    <comment ref="R30" authorId="1">
      <text>
        <r>
          <rPr>
            <sz val="9"/>
            <rFont val="Tahoma"/>
            <family val="2"/>
          </rPr>
          <t>1.EL ZULIA</t>
        </r>
      </text>
    </comment>
    <comment ref="S30" authorId="1">
      <text>
        <r>
          <rPr>
            <sz val="9"/>
            <rFont val="Tahoma"/>
            <family val="2"/>
          </rPr>
          <t>1.BELLO
2.GAMARRA</t>
        </r>
      </text>
    </comment>
    <comment ref="T30" authorId="1">
      <text>
        <r>
          <rPr>
            <sz val="9"/>
            <rFont val="Tahoma"/>
            <family val="2"/>
          </rPr>
          <t xml:space="preserve">1.CHINCHINA VIVIENDA
2.ATRATO CHOCO
3.CANTON DE SAN PABLO 
4-5.CARMEN DEL DARIEN (2)
6.MEDIO ATRATO
7.MEDIO BAUDO
8.NOVITA
9.TADO - CHOCO
10.TADO VIVIENDA
11.QUIBDO VIVIENDA
</t>
        </r>
      </text>
    </comment>
    <comment ref="U30" authorId="1">
      <text>
        <r>
          <rPr>
            <sz val="9"/>
            <rFont val="Tahoma"/>
            <family val="2"/>
          </rPr>
          <t>1.TRINIDAD
2.MIRANDA
3.POPAYAN
4.SAN SEBASTIAN DE BUENA VISTA
5.BUCARAMANGA
6.LA VEGA</t>
        </r>
      </text>
    </comment>
    <comment ref="V30" authorId="1">
      <text>
        <r>
          <rPr>
            <sz val="9"/>
            <rFont val="Tahoma"/>
            <family val="2"/>
          </rPr>
          <t>1.FLORENCIA
2.SOS CUCUTA VIVIENDA</t>
        </r>
      </text>
    </comment>
    <comment ref="X30" authorId="1">
      <text>
        <r>
          <rPr>
            <sz val="9"/>
            <rFont val="Tahoma"/>
            <family val="2"/>
          </rPr>
          <t>1.CHIQUINQUIRA TOLON</t>
        </r>
      </text>
    </comment>
    <comment ref="H49" authorId="2">
      <text>
        <r>
          <rPr>
            <b/>
            <sz val="9"/>
            <rFont val="Tahoma"/>
            <family val="2"/>
          </rPr>
          <t>UNGRD:</t>
        </r>
        <r>
          <rPr>
            <sz val="9"/>
            <rFont val="Tahoma"/>
            <family val="2"/>
          </rPr>
          <t xml:space="preserve">
Andrea Zapata
</t>
        </r>
      </text>
    </comment>
    <comment ref="Z49" authorId="0">
      <text>
        <r>
          <rPr>
            <b/>
            <sz val="9"/>
            <rFont val="Tahoma"/>
            <family val="2"/>
          </rPr>
          <t>Miguel Angel Angulo:</t>
        </r>
        <r>
          <rPr>
            <sz val="9"/>
            <rFont val="Tahoma"/>
            <family val="2"/>
          </rPr>
          <t xml:space="preserve">
Recursos 2015</t>
        </r>
      </text>
    </comment>
    <comment ref="H50" authorId="2">
      <text>
        <r>
          <rPr>
            <b/>
            <sz val="9"/>
            <rFont val="Tahoma"/>
            <family val="2"/>
          </rPr>
          <t>UNGRD:</t>
        </r>
        <r>
          <rPr>
            <sz val="9"/>
            <rFont val="Tahoma"/>
            <family val="2"/>
          </rPr>
          <t xml:space="preserve">
Andrea Zapata</t>
        </r>
      </text>
    </comment>
  </commentList>
</comments>
</file>

<file path=xl/comments8.xml><?xml version="1.0" encoding="utf-8"?>
<comments xmlns="http://schemas.openxmlformats.org/spreadsheetml/2006/main">
  <authors>
    <author>Luisa Fernanda Sanchez</author>
  </authors>
  <commentList>
    <comment ref="B39" authorId="0">
      <text>
        <r>
          <rPr>
            <b/>
            <sz val="9"/>
            <rFont val="Tahoma"/>
            <family val="2"/>
          </rPr>
          <t xml:space="preserve">Luisa Fernanda Sanchez:inluída 
</t>
        </r>
      </text>
    </comment>
  </commentList>
</comments>
</file>

<file path=xl/sharedStrings.xml><?xml version="1.0" encoding="utf-8"?>
<sst xmlns="http://schemas.openxmlformats.org/spreadsheetml/2006/main" count="5595" uniqueCount="1911">
  <si>
    <t>FORMATO PLAN DE ACCIÓN</t>
  </si>
  <si>
    <t>CODIGO:                     
FR-1300-PE-01</t>
  </si>
  <si>
    <t>Versión 01</t>
  </si>
  <si>
    <t>PLANEACIÓN ESTRATÉGICA</t>
  </si>
  <si>
    <t>UNIDAD NACIONAL PARA LA GESTIÓN DEL RIESGO DE DESASTRES - UNGRD-</t>
  </si>
  <si>
    <t>PRESIDENCIA DE LA REPÚBLICA</t>
  </si>
  <si>
    <t>PLAN DE ACCIÓN - PROGRAMACIÓN ACTIVIDADES</t>
  </si>
  <si>
    <t>DEPENDENCIA / ÁREA</t>
  </si>
  <si>
    <t>GRUPO DE APOYO ADMINISTRATIVO</t>
  </si>
  <si>
    <t>EJE</t>
  </si>
  <si>
    <t xml:space="preserve">E. FORTALECIMIENTO INSTITUCIONAL DE LA UNGRD </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</si>
  <si>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</si>
  <si>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</si>
  <si>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</si>
  <si>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</si>
  <si>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</si>
  <si>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</si>
  <si>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</si>
  <si>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</si>
  <si>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</si>
  <si>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</si>
  <si>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</si>
  <si>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</si>
  <si>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</si>
  <si>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</si>
  <si>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</si>
  <si>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</si>
  <si>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</si>
  <si>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</si>
  <si>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</si>
  <si>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</si>
  <si>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</si>
  <si>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</si>
  <si>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</si>
  <si>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</si>
  <si>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</si>
  <si>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 xml:space="preserve">FUENTE DE FINANCIACIÓN </t>
  </si>
  <si>
    <t>Documento</t>
  </si>
  <si>
    <t>TOTAL LÍNEA DE ACCIÓN</t>
  </si>
  <si>
    <t>TOTAL EJE</t>
  </si>
  <si>
    <t>GRUPO DE CONTRATACIÓN</t>
  </si>
  <si>
    <t>GRUPO DE COOPERACIÓN INTERNACIONAL</t>
  </si>
  <si>
    <t>GRUPO DE APOYO FINANCIERO Y CONTABLE</t>
  </si>
  <si>
    <t>DEPENDENCIA</t>
  </si>
  <si>
    <t>SUBDIRECCIÓN GENERAL</t>
  </si>
  <si>
    <t>PRESUPUESTO 2015</t>
  </si>
  <si>
    <t>PRESUPUESTO PROYECTOS E INVERSIÓN</t>
  </si>
  <si>
    <t>ACTIVIDADES CON PRESUPUESTO ANTERIOR</t>
  </si>
  <si>
    <t>SUBDIRECCIÓN DE REDUCCION DEL RIESGO</t>
  </si>
  <si>
    <t>SUBDIRECCIÓN DE CONOCIMIENTO DEL RIESGO</t>
  </si>
  <si>
    <t>SUBDIRECCIÓN DE MANEJO DE DESASTRES</t>
  </si>
  <si>
    <t>OFICINA ASESORA DE COMUNICACIONESCOMUNICACIONES</t>
  </si>
  <si>
    <t>OFICINA ASESORA DE PLANEACION E INFORMACIÓN</t>
  </si>
  <si>
    <t>OFICINA ASESORA JURIDICA</t>
  </si>
  <si>
    <t>GRUPO DE TALENTO HUMANO</t>
  </si>
  <si>
    <t>-</t>
  </si>
  <si>
    <t>No. De documentos elaborados</t>
  </si>
  <si>
    <t>Documentos de plan de mejoramiento de acuerdo a hallazgos u observaciones realizados por parte de los entes de control</t>
  </si>
  <si>
    <t>Seguimientos</t>
  </si>
  <si>
    <t>No. De seguimientos realizados</t>
  </si>
  <si>
    <t>Reportes de seguimientos efectuados</t>
  </si>
  <si>
    <t>Indicadores</t>
  </si>
  <si>
    <t>De acuerdo a periodicidad</t>
  </si>
  <si>
    <t>No. De Indicadores del proceso actualizados</t>
  </si>
  <si>
    <t>Indicadores actualizados en la plataforma de Neogestión</t>
  </si>
  <si>
    <t>Mapa de riesgos</t>
  </si>
  <si>
    <t>De acuerdo a la necesidad</t>
  </si>
  <si>
    <t>No. De actualizaciones del Mapa de riesgos</t>
  </si>
  <si>
    <t>Por demanda</t>
  </si>
  <si>
    <t>Número</t>
  </si>
  <si>
    <t>UNGRD</t>
  </si>
  <si>
    <t>Seguimientos realizados</t>
  </si>
  <si>
    <t>No. de planes de adquisiciones publicados</t>
  </si>
  <si>
    <t>Fanny Torres</t>
  </si>
  <si>
    <t xml:space="preserve">No. Actualizaciones publicadas </t>
  </si>
  <si>
    <t>Actualizaciones registradas en la Pagina web y SECOP.</t>
  </si>
  <si>
    <t xml:space="preserve">Reportes de seguimiento </t>
  </si>
  <si>
    <t xml:space="preserve">No. de reportes de seguimiento elaborados </t>
  </si>
  <si>
    <t>20/31/2016</t>
  </si>
  <si>
    <t>Documento de programación PAC mensualizado de caja remitido a la Oficina Asesora de Planeación y el Grupo de Apoyo Financiero y Contable</t>
  </si>
  <si>
    <t xml:space="preserve">Resolución </t>
  </si>
  <si>
    <t xml:space="preserve">No. De resoluciones elaboradas </t>
  </si>
  <si>
    <t xml:space="preserve">Resolución de Constitución de Caja Menor de Gastos Generales. </t>
  </si>
  <si>
    <t xml:space="preserve">Reembolso </t>
  </si>
  <si>
    <t xml:space="preserve">Resolución de reembolso de Caja Menor de Gastos Generales. </t>
  </si>
  <si>
    <t xml:space="preserve">Resolución de cierre definitivo de Caja Menor de Gastos Generales. </t>
  </si>
  <si>
    <t>Capacitaciones</t>
  </si>
  <si>
    <t>No de socializaciones realizadas/No de socializaciones programadas</t>
  </si>
  <si>
    <t>Registro de asistentes.</t>
  </si>
  <si>
    <t>No de  de ajustes y actualizaciones realizadas</t>
  </si>
  <si>
    <t>No de actualizaciones realizadas/No de actualizaciones programadas</t>
  </si>
  <si>
    <t>Tabla de Retención Documental.</t>
  </si>
  <si>
    <t>actas de mesas de trabajo del avance al aplicativo SIGOB</t>
  </si>
  <si>
    <t>No de tramites cerrados en el aplicativo</t>
  </si>
  <si>
    <t>No de documentos recibidos /No de documentos tramitados y cerrados en el aplicativo</t>
  </si>
  <si>
    <t>Seguimiento y trazabilidad de correspondencia</t>
  </si>
  <si>
    <t>Indicadores medidos en la plataforma de Neogestión</t>
  </si>
  <si>
    <t xml:space="preserve">subprocesos  actualizados </t>
  </si>
  <si>
    <t>subprocesos revisados/Procesos existentes</t>
  </si>
  <si>
    <t>Acta de reunión y/o registro de asistencia</t>
  </si>
  <si>
    <t>01/02/206</t>
  </si>
  <si>
    <t>Informe Supervisión</t>
  </si>
  <si>
    <t>Nro de Informes de Supervisión de Contrato</t>
  </si>
  <si>
    <t>Luis Javier Barrera</t>
  </si>
  <si>
    <t>Ficha Técnica AMP; Documento fisico (Contrato) ; Servicio de internet en todas las sedes; Informe de supervisión</t>
  </si>
  <si>
    <t>Ficha Técnica AMP; Documento fisico (Contrato); Equipos instalados a funcionarios y contratistas; informe de supervisión</t>
  </si>
  <si>
    <t>Ficha Técnica AMP; Documento fisico (Contrato); buzón de correo para funcionarios y contratistas; informe de supervisión</t>
  </si>
  <si>
    <t>Sistema de Almacenamiento</t>
  </si>
  <si>
    <t>Contrato ejecutado/contrato Proyectado</t>
  </si>
  <si>
    <t>Estudios Previos; Documento fisico (Contrato); Sistema de almacenamiento en red para almacenar la información de la UNGRD</t>
  </si>
  <si>
    <t>Estudios Previos; Documento fisico (Contrato); Migración del protocolo IPV4 a IPV6, Sistema Gestión Seguridad de la Información</t>
  </si>
  <si>
    <t xml:space="preserve">Copias </t>
  </si>
  <si>
    <t>Copias Realizadas</t>
  </si>
  <si>
    <t>Francisco Pulido</t>
  </si>
  <si>
    <t>Información en discos fisicos externos</t>
  </si>
  <si>
    <t>Módulo</t>
  </si>
  <si>
    <t>Módulo Implementado</t>
  </si>
  <si>
    <t>Módulo mesa de ayuda en funcionamiento a través de correo electrónico o plataforma web</t>
  </si>
  <si>
    <t>Nro Reporte Seguimiento elaborados</t>
  </si>
  <si>
    <t>Francisco Pulido/Luis Javier Barrera</t>
  </si>
  <si>
    <t>Reporte Mensual de Segumiento a la operación y funcionamiento de la Infraestructura Tecnológica</t>
  </si>
  <si>
    <t>Reportes de seguimiento soporte a usuarios</t>
  </si>
  <si>
    <t>Lliana Lorena Ramirez</t>
  </si>
  <si>
    <t>Reporte mensualizado de Registro de soporte a usuarios</t>
  </si>
  <si>
    <t>Estrategia  Rendición de Cuentas</t>
  </si>
  <si>
    <t>Actividades desarrolladas / actividades planificadas</t>
  </si>
  <si>
    <t>Adriana Rodríguez</t>
  </si>
  <si>
    <t xml:space="preserve">Cronograma de trabajo y evidencias de las actividades realizadas </t>
  </si>
  <si>
    <t>Evento Rendición de Cuentas</t>
  </si>
  <si>
    <t>No. De Actividades de apoyo desarrolladas</t>
  </si>
  <si>
    <t>Evidencia según las actividades realizadas</t>
  </si>
  <si>
    <t>Informe de la actividad</t>
  </si>
  <si>
    <t xml:space="preserve">Adriana Rodríguez
</t>
  </si>
  <si>
    <t>Documento físico de Diagnóstico de trámites y procedimientos administrativos a  racionalizar y simplificar ; controles de asistencia a las reuniones</t>
  </si>
  <si>
    <t>Tramites y procedimientos administrativos publicados en el SUIT.</t>
  </si>
  <si>
    <t xml:space="preserve">Publicación de Trámites, procesos y procedimientos seleccionados </t>
  </si>
  <si>
    <t xml:space="preserve">Actividad de socialización </t>
  </si>
  <si>
    <t xml:space="preserve">No de actividades realizadas/nùmero de actividades planeadas </t>
  </si>
  <si>
    <t>Registro de asistencia</t>
  </si>
  <si>
    <t>Documento Elaborado</t>
  </si>
  <si>
    <t>Adriana Rodríguez
OCI, OAPI</t>
  </si>
  <si>
    <t>Documento Plan Anticorrupción y de Atención al Ciudadano 2016 publicado en página web</t>
  </si>
  <si>
    <t>Número de seguimientos realizados/ Número de seguimientos programados</t>
  </si>
  <si>
    <t>Seguimientos trimestrales al Plan Anticorrupción</t>
  </si>
  <si>
    <t>Documento Estrategia</t>
  </si>
  <si>
    <t>Nro. de documentos elaborados</t>
  </si>
  <si>
    <t>Adriana Rodriguez</t>
  </si>
  <si>
    <t>Documento de estrategia elaborado</t>
  </si>
  <si>
    <t>Protocolos actualizados</t>
  </si>
  <si>
    <t>N° Protocolos Actualizados/ N° de Protocolos en Versión 1</t>
  </si>
  <si>
    <t>Versiones actualizadas</t>
  </si>
  <si>
    <t>Informes Trimestrales Publicados</t>
  </si>
  <si>
    <t>N° Informes Publicados</t>
  </si>
  <si>
    <t xml:space="preserve">Informes publicados en la pag web </t>
  </si>
  <si>
    <t>Plan de trabajo</t>
  </si>
  <si>
    <t>Plan de Trabajo realizado</t>
  </si>
  <si>
    <t>Adriana Rodriguez
OAPI</t>
  </si>
  <si>
    <t>Cronograma de actividades programadas</t>
  </si>
  <si>
    <t>Información de interés para el ciudadano actualizada</t>
  </si>
  <si>
    <t>N° de actualizaciones realizadas / N° de actualizaciones programadas</t>
  </si>
  <si>
    <t xml:space="preserve">Documentos relacionados con atención al ciudadano actualizados y publicados en el rotafolio y en la página web de la UNGRD </t>
  </si>
  <si>
    <t>Manual de Atención
Visitantes UNGRD</t>
  </si>
  <si>
    <t>Manual de Atención a Visitantes
aprobado</t>
  </si>
  <si>
    <t>Manual de Atención a Visitantes aprobado</t>
  </si>
  <si>
    <t>Socializaciones realizadas</t>
  </si>
  <si>
    <t>N° de socializaciones realizadas / N° de socializaciones programadas</t>
  </si>
  <si>
    <t>Controles de asistencia firmados</t>
  </si>
  <si>
    <t>Protocolo Actualizado</t>
  </si>
  <si>
    <t>Protocolo de Atención al Ciudadano actualizado y publicado en la Pagina Web.</t>
  </si>
  <si>
    <t>01/032016</t>
  </si>
  <si>
    <t># de Documentos</t>
  </si>
  <si>
    <t>SIPLAG / Correo Electrónico</t>
  </si>
  <si>
    <t>Eventos</t>
  </si>
  <si>
    <t># de eventos</t>
  </si>
  <si>
    <t>Fotografías, videos, invitaciones</t>
  </si>
  <si>
    <t>PRESUPUESTO SOLICITADO</t>
  </si>
  <si>
    <t>Vanessa Murillo</t>
  </si>
  <si>
    <t>Luz Centeno</t>
  </si>
  <si>
    <t>EFICIENCIA EN LA EJECUCIÓN FINANCIERA</t>
  </si>
  <si>
    <t>Asistencia a la Gestión Institucional</t>
  </si>
  <si>
    <t>Transparencia y Participación Ciudadana</t>
  </si>
  <si>
    <t>ASISTENCIA A LA GESTIÓN INSTITUCIONAL</t>
  </si>
  <si>
    <t>GESTIÓN ESTRATEGICA</t>
  </si>
  <si>
    <t>No. actualizaciones realizadas</t>
  </si>
  <si>
    <t>% DEL LOGRO OBTENIDO DEL PLAN</t>
  </si>
  <si>
    <t>PRESUPUESTO EJECUTADO</t>
  </si>
  <si>
    <t>% PRESUPUESTO EJECUTADO</t>
  </si>
  <si>
    <t>AVANCES</t>
  </si>
  <si>
    <t>DIFICULTADES O RETRASOS</t>
  </si>
  <si>
    <t>META ACUMULADA A FEBRERO</t>
  </si>
  <si>
    <t>LOGRO A FEBRERO</t>
  </si>
  <si>
    <t>% DEL LOGRO A FEBRERO</t>
  </si>
  <si>
    <t>%CUMPLIMIENTO PA A FEBRERO</t>
  </si>
  <si>
    <t>% DEL LOGRO A ENERO</t>
  </si>
  <si>
    <t>% META ACUMULADA MES</t>
  </si>
  <si>
    <t>LOGRO A ENERO</t>
  </si>
  <si>
    <t>Porcentaje</t>
  </si>
  <si>
    <t>No. Contratos suscritos /No. de requerimientos realizados</t>
  </si>
  <si>
    <t>estudios previos , analisis del sector, copia del oficio remitido al GGC y copia del Contrato realizado</t>
  </si>
  <si>
    <t>Korina Muñoz</t>
  </si>
  <si>
    <t>N° de Egresos</t>
  </si>
  <si>
    <t>Egreso sin referencia</t>
  </si>
  <si>
    <t>Reporte mensual</t>
  </si>
  <si>
    <t>Responsables de los indicadores</t>
  </si>
  <si>
    <t xml:space="preserve">Acta de identificación de bienes obsoletos </t>
  </si>
  <si>
    <t>Nro de Actas elaboradas</t>
  </si>
  <si>
    <t>Actas elaboradas</t>
  </si>
  <si>
    <t xml:space="preserve">Verificación del inventario individualizado  </t>
  </si>
  <si>
    <t xml:space="preserve">informes de verificacion de inventario. </t>
  </si>
  <si>
    <t>Inventario puestos de trabajo y elementos exportado del software de inventarios.</t>
  </si>
  <si>
    <t>No de reportes entregados/nùmero total de reportes programados</t>
  </si>
  <si>
    <t>Documento físico FR-1603-GBI-15</t>
  </si>
  <si>
    <t xml:space="preserve">Reporte mensual </t>
  </si>
  <si>
    <t>No de reportes  entregados</t>
  </si>
  <si>
    <t xml:space="preserve">Informe consumo de papel y Toners mensual. </t>
  </si>
  <si>
    <t>reporte trimestral</t>
  </si>
  <si>
    <t>soportes de mantenimiento del proveedor y registro en el formato de seguimiento en google drive</t>
  </si>
  <si>
    <t>Marlon Camargo
Jesus Eslava</t>
  </si>
  <si>
    <t>Marlon Camargo
Jesus Eslava
William Espinel</t>
  </si>
  <si>
    <t>Jhoan Cubillos</t>
  </si>
  <si>
    <t>Korina Muñoz
Yoad Pérez</t>
  </si>
  <si>
    <t>Jalime Hemer</t>
  </si>
  <si>
    <t>PAC Elaborado</t>
  </si>
  <si>
    <t>PAC elaborado</t>
  </si>
  <si>
    <t>Comunicaciones internas remitidas al Grupo de Contratación</t>
  </si>
  <si>
    <t>Página web de la UNGRD y Colombia Compra Eficiente</t>
  </si>
  <si>
    <t>Equipo de Gestión Documental</t>
  </si>
  <si>
    <t>Los canales de internet fueron adjudicados a la empresa UNE, orden de compra 6890 a través de acuerdo marco de precios AMP.
Se realizó la primera reunión el 26 de febrero y el 1 de marzo se realizó la visita para levantamiento del diseño en las dos sedes y el CNL.
La adjudicación de los canales va del 1 de abril de 2016 al 30 de agosto de 2017</t>
  </si>
  <si>
    <t>El alquiler de equipos de cómoputo fue adjudicadao a la empresa Rentacomputo, orden de compra 6774. 
La adjudicación va del 10 de marzo de 2016 al 30 de agosto de 2016 aproximadamente.</t>
  </si>
  <si>
    <t>Se publicó a través de la página de Colombia Compra el Acuerdo marco de precios el 29 de febrero y la adjudicación se realizará el 16 de marzo de 2016.</t>
  </si>
  <si>
    <t>Se realizaron las copias incrementales de lunes a viernes durante el mes de febrero de 2016</t>
  </si>
  <si>
    <t>Se realizó seguimiento  a las plataformas tecnológicas de internete para la sede principal, sala de crisis, sede B, CNL, a los servidores que soportan toda la infraestructura tecnológica.</t>
  </si>
  <si>
    <t>Se realizó el 100% de los soportes solicitados por parte de los usuarios de la sede principal, sede B y CNL.</t>
  </si>
  <si>
    <t>UNIDAD NACIONAL PARA LA GESTIÓN DEL RIESGO DE DESASTRES - UNGRD- SEGUIMIENTO FEBRERO DE 2016</t>
  </si>
  <si>
    <t>Se realizó mesa de trabajo con el comité de formulación (OAPI - OCI) para establecer el cronograma de trabajo para el 2016 y la aprobación de actividades por parte de los líderes de los procesos.
Teniendo en cuenta el nuevo manual para formulación del Plan se realizarán nuevas sesiones de trabajo para su ajuste.</t>
  </si>
  <si>
    <t>Se realizó reunión con la Oficina Asesora de Comunicaciones para desarrollar un trabajo articulado y lograr la divulgación efectiva.
En este momento se encuentra en elaboración el dcumento para remitir a la nueva jefe de OAC.</t>
  </si>
  <si>
    <t>El documento se encuentra elaborado y en proceso de revisión y aprobación por parte de la Coordinación del Grupo de Apoyo Administrativo.</t>
  </si>
  <si>
    <t>Se redujo el equipo de trabajo, por lo que se realizó reasignación de actividades. Se están apoyando actividades de mantenimiento que ha dificultado la actualización total de inventarios.</t>
  </si>
  <si>
    <t xml:space="preserve">Se ha realizado actualización de inventario del personal nuevo y de personal que realiza solicitud por cambios o traslados. Se remitirá solicitud vía correo electrónico para avanzar en la actualización de inventarios de personal antiguo.
</t>
  </si>
  <si>
    <t>Se realiza reembolso mediante resolución 01182 del 24 de febrero de 2016 por valor de $5.158.823</t>
  </si>
  <si>
    <t>Se realizaron 73 pagos por valor de $5. 158.823</t>
  </si>
  <si>
    <t>Se remitió documento elaborado para revisión y aprobación de la Coordinación GAA. Se solicitará espacio de trabajo con la nueva Jefe de la OAC para definir lineamientos para divulgación e implementación.</t>
  </si>
  <si>
    <t>Por el seguimiento a la situación del fenómeno del niño en la Guajira, se recibió solicitud de apoyo por parte de la Dirección, por lo que la meta programada fue superada.</t>
  </si>
  <si>
    <t>Se efectuaron 2 solicitudes de elaboración de contratos: Arrenadmiento de la Sede Principal e Interadministrativo con 472.
Se registra en el seguimiento al Plan Anual de Adquisicones.</t>
  </si>
  <si>
    <t>1. Programación y Seguimiento al Plan Anual de Adquisiciones</t>
  </si>
  <si>
    <t>2. Elaboración del Programa Anualizado de Caja - PAC</t>
  </si>
  <si>
    <t>3. Gestión documental.</t>
  </si>
  <si>
    <t>4. Planes de mejoramiento de la entidad</t>
  </si>
  <si>
    <t>5. Sistema Integrado de Planeación y Gestión</t>
  </si>
  <si>
    <t xml:space="preserve">6. Fortalecimiento de la infraestructura tecnológica para asegurar el funcionamiento de la organización
</t>
  </si>
  <si>
    <t>7. Gestión de la infraestructura tecnológica</t>
  </si>
  <si>
    <t>8. Administración de Bienes y Servicios</t>
  </si>
  <si>
    <t>9. Fortalecimiento de la estrategia de rendición de cuentas.</t>
  </si>
  <si>
    <t>10. Plan anticorrupción y de atención al ciudadano.</t>
  </si>
  <si>
    <t>1. Publicar el Plan Anual de Adquisiciones</t>
  </si>
  <si>
    <t>2. Publicar las actualizaciones del Plan Anual de Adquisiciones</t>
  </si>
  <si>
    <t>3. Realizar los requerimientos de contratación de bienes, servicios y prestación de servicios al Grupo de Contratación de la Unidad.</t>
  </si>
  <si>
    <t>4. Realizar seguimiento a la Contratación de Bienes y Servicios de la Unidad a cargo del Grupo de Apoyo Administrativo.</t>
  </si>
  <si>
    <t xml:space="preserve">1. Desagregar  por rubros presupuestales las cuentas de Caja Menor de Gastos Generales que cubran las necesidades de orden prioritario. </t>
  </si>
  <si>
    <t>2. Elaborar Resolución de la Constitución y apertura de Caja Menor de Gastos Generales</t>
  </si>
  <si>
    <t>3. Efectuar reemolsos de Caja Menor de Gastos Generales</t>
  </si>
  <si>
    <t>4. Realizar registro de pago en el SIIF</t>
  </si>
  <si>
    <t>5. Elaborar Resolución de cierre definitivo de Caja Menor de Gastos Generales</t>
  </si>
  <si>
    <t>6. Elaboración del Programa Anualizado de Caja -Pac</t>
  </si>
  <si>
    <t>1. Realizar espacios de formación y socialización a funcionarios y contratistas de la entidad en temas de Gestión Documental (Implementación de Tablas de Retención Documental, gestión de Correspondencia).</t>
  </si>
  <si>
    <t>2. Ajustar y actualizar las Tablas de Retenciòn Documental de la entidad.</t>
  </si>
  <si>
    <t>3. Realizar el seguimiento de implementacion del aplicativo SIBOB</t>
  </si>
  <si>
    <t>4. Seguimiento a la trazabilidad y sistematizacion de la correspondencia interna recibida y despachada y la correspondencia externa recibida y despachada pendiente por tramitar.</t>
  </si>
  <si>
    <t>1. Plan de mejoramiento de las actividades que realiza el GAA</t>
  </si>
  <si>
    <t>2. Seguimiento a las actividades propuestas en el Plan de Mejoramiento establecido</t>
  </si>
  <si>
    <t>1. Seguimiento a la medición de los indicadores de gestión de cada uno de los subprocesos liderados por la dependencia de acuerdo a la periodicidad establecida en las fichas de indicadores en la herramienta tècnologica de Neogestión.</t>
  </si>
  <si>
    <t>2. Actualizaciòn de subprocesos   implenentados en el Proceso de GAA dispuestos en el SIPLAG</t>
  </si>
  <si>
    <t>3. Realizar el cargue en la plataforma Neogestión de la medición de los indicadores de gestión de cada uno de los procesos establecidos por la oficina, de acuerdo a la periodicidad definida en la fechas de indicadores</t>
  </si>
  <si>
    <t>4. Actualización del mapa de riesgos por procesos</t>
  </si>
  <si>
    <t>1. Realizar Seguimiento a la Implementación de los canales de internet  para la UNGRD, Sala de Crisis, Sede B y Centro Nacional Logistico</t>
  </si>
  <si>
    <t xml:space="preserve">2. Realizar seguimiento al Alquiler de equipos de computo para apoyar las labores diarias efectuadas por funcionarios y contratistas de la UNGRD </t>
  </si>
  <si>
    <t>3. Realizar seguimiento a la Implementación de la plataforma Google Apps como servicio de correo electrónico</t>
  </si>
  <si>
    <t>4. Ampliación de la capacidad de almacenamiento de información</t>
  </si>
  <si>
    <t>5. Implementación del Sistema de gestión de Seguridad de la Información (SGSI) - Gobierno en Línea</t>
  </si>
  <si>
    <t>1. Aseguramiento de la información mediante la realización de copias mensuales en discos externos</t>
  </si>
  <si>
    <t>2. Implementación módulo de mesa de ayuda para el registro y atención de solicitudes de servicio de soporte técnico</t>
  </si>
  <si>
    <t>3. Realizar el seguimiento a la operación y funcionamiento de todos los componentes que hacen parte la infraestructura tecnológica, en cuanto a redes, comunicaciones, equipos de cómputo electrónico y soporte a usuarios.</t>
  </si>
  <si>
    <t>4. Soporte a usuarios</t>
  </si>
  <si>
    <t>1. Identificar los bienes obsoletos y realizar las acciones pertinentes de acuerdo al  procedimiento establecido en el Manual de Bienes</t>
  </si>
  <si>
    <t>2. Verificación del inventario por dependencias e individual</t>
  </si>
  <si>
    <t>3. Verificación física de bienes en las sedes (principal, Sede B, CNL, Bodega Álamos)</t>
  </si>
  <si>
    <t xml:space="preserve">4. Conteo mensual de elementos de consumo de acuerdo al reporte generado por el software y actualizacion en kardex fisico. </t>
  </si>
  <si>
    <t xml:space="preserve">5. Implementación y seguimiento del plan de Mantenimiento de la infraestructura física </t>
  </si>
  <si>
    <t>6. Divulgación de la Guía de Eventos y Protocolo Institucional</t>
  </si>
  <si>
    <t>7. Montaje de eventos internos</t>
  </si>
  <si>
    <t>8. Montaje de eventos externos</t>
  </si>
  <si>
    <t>1. Participar en la Formulación de  la Estrategia y Plan de Acción de Rendición de Cuentas para la vigencia 2016</t>
  </si>
  <si>
    <t xml:space="preserve">2. Participar en el desarrollo de la Rendición de Cuentas de la vigencia 2016.
</t>
  </si>
  <si>
    <t>1. Convocar a las áreas misionales de la Unidad para  identificar los Trámites y Procedimientos Administrativos objeto de racionalización,simplificación o actualización.</t>
  </si>
  <si>
    <t>2. Actualizar las OPAS existentes y publicar en el SUIT los nuevos trámites y/o servicios de la entidad</t>
  </si>
  <si>
    <t>3. Socializar en la entidad la publicación de tramites y OPAS  en el SUIT</t>
  </si>
  <si>
    <t>4. Apoyar la Formulación del Plan Anticorrupción y de Atención al Ciudadano 2016</t>
  </si>
  <si>
    <t>5. Apoyar el seguimiento a la ejecución del Plan Anticorrupción y de Atención al Ciudadano 2016</t>
  </si>
  <si>
    <t>6. Diseñar e implementar  estrategia de divulgación y fortalecimiento de los canales de atención al ciudadano</t>
  </si>
  <si>
    <t>7. Actualizar los Protocolos de Atención de Segundo Nivel</t>
  </si>
  <si>
    <t>8. Presentación de informes trimestrales de Atención al Ciudadano y su
respectiva publicación en Página Web</t>
  </si>
  <si>
    <t>9. Elaborar e implementar Plan de Trabajo para la inclusión  del Proyecto Galeras en el Sub Proceso de Atención al Ciudadano</t>
  </si>
  <si>
    <t>10. Actualizar la información de interés en la sección de Atención al Ciudadano de la página Web de la UNGRD, en rotafolio y cartelera informativa  ubicados en las instalaciones de la entidad.</t>
  </si>
  <si>
    <t>11. Elabor Manual de Atención a Visitantes de la Entidad</t>
  </si>
  <si>
    <t>12. Socializar el Manual de Atención a Visitantes con los funcionarios y/o contratistas involucrados</t>
  </si>
  <si>
    <t xml:space="preserve">13. Actualizar el Protocolo de Atención al Ciudadano </t>
  </si>
  <si>
    <t xml:space="preserve">14. Socializar el Protocolo de Atención al Ciudadano </t>
  </si>
  <si>
    <t>FORMATO DE PLAN DE ACCIÓN</t>
  </si>
  <si>
    <t>Versión 03</t>
  </si>
  <si>
    <t>PLANEACIÓN ESTRATEGICA</t>
  </si>
  <si>
    <t>UNIDAD NACIONAL PARA LA GESTIÓN DEL RIESGO DE DESASTRES - UNGRD
SEGUIMIENTO PRIMER BIMESTRE</t>
  </si>
  <si>
    <t>2016 - V2</t>
  </si>
  <si>
    <t>E. FORTALECIMIENTO INSTITUCIONAL DE LA UNGRD</t>
  </si>
  <si>
    <t>PRESUPUESTO PROGRAMADO</t>
  </si>
  <si>
    <t>% META ACUMULADA BIMESTRE</t>
  </si>
  <si>
    <t>Fortalecimiento de la gestión precontractual y contractual</t>
  </si>
  <si>
    <t>Fortalecimiento de la estructuración de la etapa precontractual.</t>
  </si>
  <si>
    <t>Mantener actualizados los procedimientos acorde a la legislacion vigente</t>
  </si>
  <si>
    <t>Sujeto a demanda</t>
  </si>
  <si>
    <t>No. De Procedimientos actualizaciones</t>
  </si>
  <si>
    <t>PEDRO LOPEZ</t>
  </si>
  <si>
    <t>Neogestion</t>
  </si>
  <si>
    <t>Revisar los estudios y documentos previos para la contratación de bienes, servicios y obras en la UNGRD</t>
  </si>
  <si>
    <t>No de estudios y documentos previos revisados</t>
  </si>
  <si>
    <t>Documentos con observaciones</t>
  </si>
  <si>
    <t>Elaborar  contratos</t>
  </si>
  <si>
    <t>No de contratos elaborados</t>
  </si>
  <si>
    <t>Documento firmado</t>
  </si>
  <si>
    <t>Elaborar informe de la gestión realizada</t>
  </si>
  <si>
    <t>No de informes realizados</t>
  </si>
  <si>
    <t>Documento físico</t>
  </si>
  <si>
    <t>Elaborar actas de liquidación,  suspensión, terminación anticipada y cesión.</t>
  </si>
  <si>
    <t>No de actas Elaboradas</t>
  </si>
  <si>
    <t>Elaborar prorrogas, adiciones o modificaciones a los contratos</t>
  </si>
  <si>
    <t>No de prorrogas, adiciones o modificaciones elaboradas</t>
  </si>
  <si>
    <t>Elaborar pliegos de condiciones definitivos e invitaciones</t>
  </si>
  <si>
    <t>No de pliegos de condiciones definitivos e invitaciones elaboradas</t>
  </si>
  <si>
    <t xml:space="preserve">Presentar informes a las entidades externas </t>
  </si>
  <si>
    <t>No de informes presentados</t>
  </si>
  <si>
    <t>Fortalecimiento del ejercicio de la supervisión contractual.</t>
  </si>
  <si>
    <t>Realizar un proceso de Sensibilización con los funcionarios de la entidad que ejercen el rol de supervisor contractual, a fin de recordar los compromisos adquiridos al ejercer tal rol.</t>
  </si>
  <si>
    <t>No. De sensibilizaciones realizadas</t>
  </si>
  <si>
    <t>Listados de Asistencia y Memorias de las actividades de sensibilización</t>
  </si>
  <si>
    <t xml:space="preserve">Diseñar e implementar una estrategia de seguimiento a la formalizacion de los contratos suscritos por la UNGRD y el FNGRD. </t>
  </si>
  <si>
    <t>Presentar informes sobre elaboracion y formalizacion de los contrato de la UNGRD y FNGRD (por ordenador del gasto)</t>
  </si>
  <si>
    <t>No. De informes realizados</t>
  </si>
  <si>
    <t>Implementar una herramienta para seguimiento y control a la formalizacion de los contratos de la UNGRD y FNGRD</t>
  </si>
  <si>
    <t>Actualizar el manual de contratacion de la UNGRD</t>
  </si>
  <si>
    <t>Actualización realizada</t>
  </si>
  <si>
    <t>Actualizar el manual de contratacion del FNGRD</t>
  </si>
  <si>
    <t>Diseñar el manual de supervision de la UNGRD y FNGRD</t>
  </si>
  <si>
    <t>Buen Gobierno</t>
  </si>
  <si>
    <t>Plan anticorrupción y de atención al ciudadano.</t>
  </si>
  <si>
    <t>Efectuar la actualización del mapa de riesgos de corrupción</t>
  </si>
  <si>
    <t>Mapa de riesgos de corrupción</t>
  </si>
  <si>
    <t>Gestión estratégica</t>
  </si>
  <si>
    <t>Planes de mejoramiento de la entidad.</t>
  </si>
  <si>
    <t>Elaborar  Planes de Mejoramiento de acuerdo a las observaciones realizadas por los entes de control y la Oficina de Control Interno</t>
  </si>
  <si>
    <t>Efectuar seguimiento a las actividades propuestas en los Planes de Mejoramiento establecidos</t>
  </si>
  <si>
    <t>Sistema Integrado de Planeación y Gestión</t>
  </si>
  <si>
    <t>Asistir a las reuniones mensuales del equipo del líderes SIPLAG</t>
  </si>
  <si>
    <t>No. De reuniones a las que asiste</t>
  </si>
  <si>
    <t>Listados de asistencia a las reuniones</t>
  </si>
  <si>
    <t>Realizar reuniones de retroalimentación al interior de cada una de las dependecias frente a los avances de la implementación del SIPLAG</t>
  </si>
  <si>
    <t>Realizar el reporte de seguimiento de los indicadores en el aplicativo de Neogestion , de acuerdo a la peridiocidad definida en cada indicador</t>
  </si>
  <si>
    <t>Actualizar del mapa de riesgos por procesos</t>
  </si>
  <si>
    <t>UNIDAD NACIONAL PARA LA GESTIÓN DEL RIESGO DE DESASTRES - UNGRD- SEGUIMIENTO PRIMER BIMESTRE DE 2016</t>
  </si>
  <si>
    <t>A. FORTALECIMIENTO DE LA GOBERNABILIDAD Y EL DESARROLLO DEL SNGRD</t>
  </si>
  <si>
    <t>COOPERACIÓN PARA LA GESTIÓN DEL RIESGO DE DESASTRES</t>
  </si>
  <si>
    <t>Fortalecimiento de alianzas e intercambios con socios estratégicos para el Fortalecimiento del Sistema Nacional de Gestión del Riesgo de Desastres en Colombia y en el Exterior</t>
  </si>
  <si>
    <t>Actualización de Mapa de Socios Actuales y Potenciales</t>
  </si>
  <si>
    <t>No. De Actualización</t>
  </si>
  <si>
    <t>Antonio López</t>
  </si>
  <si>
    <t>Documento Actualizado</t>
  </si>
  <si>
    <t xml:space="preserve">Los reportes del mismo se definieron con Javier Soto de la OAPI y se revisaron las necesidades que había para enero. Se asignó a Stephanie Salamanca el tema y está en proceso de actualización del banco de cooperantes para tenerlo listo en Agosto. Para el mes de febrero se llevaron a cabo reuniones entre Stephanie Salamanca y Javier Soto para coordinar y definir los reportes que se necesitarán del banco de cooperantes. Se alimentó la base de datos mediante la actualización de líneas estratégicas de cooperantes. </t>
  </si>
  <si>
    <t>Gestionar nuevos convenios de cooperación y/o alianzas que faciliten la cooperación con socios estratégicos</t>
  </si>
  <si>
    <t>No. De Convenios y/o Proyectos de Cooperación con nuevos socios</t>
  </si>
  <si>
    <t>Marianella Botta
Antonio López</t>
  </si>
  <si>
    <t>Documentos Firmados</t>
  </si>
  <si>
    <t xml:space="preserve">Proyectos de Cooperación Internacional fomulados y Actividades de Cooperación con socios existentes que respondan a las demandas del SNGRD </t>
  </si>
  <si>
    <t xml:space="preserve">No. De Proyectos  de Cooperación formulados con socios existentes </t>
  </si>
  <si>
    <t xml:space="preserve">Proyectos Formulados y Actas de Entrega </t>
  </si>
  <si>
    <t>Gestionar capacitaciones con los socios estratégicos de cooperación para el fortalecimiento de las capacidades del personal de la UNGRD y del SNGRD</t>
  </si>
  <si>
    <t>No. De miembros del SNGRD Capacitados</t>
  </si>
  <si>
    <t>Comisiones, informes y certíficados</t>
  </si>
  <si>
    <t>Gestionar convocatorias ordinarias para fortalecer la cooperación en caso de desastres para cada uno de los documentos del Comité IDRL</t>
  </si>
  <si>
    <t>No. De convocatorias realizadas</t>
  </si>
  <si>
    <t>Margarita Arias</t>
  </si>
  <si>
    <t>Actas de reuniones, agendas, registro fotográfico, listas de asistencia</t>
  </si>
  <si>
    <t>Se elabora la versión final del reglamento de la Comisión para revisión interna. Se ha mantenido contacto con el ICA para la actualización de su versión final del protocolo IDRL y recepción de últimos comentarios y sugerencias para el último documento de la Comisión.</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</si>
  <si>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</si>
  <si>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</si>
  <si>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</si>
  <si>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Aún no se han iniciado actividades referentes a esta tarea.</t>
  </si>
  <si>
    <t>Apoyar el desarrollo del estudio internacional sobre la Reducción del Riesgo de Desastres en Colombia y la lista de verificación sobre Derecho y RRD en coordinación con la Cruz Roja Colombiana y la Federación Internacional de la Cruz Roja y la Media Luna Roja. </t>
  </si>
  <si>
    <t>No. De Estudios desarrollados</t>
  </si>
  <si>
    <t>Documento Consolidado</t>
  </si>
  <si>
    <t>Se apoyó con la gestión de las reuniones de la consultora con cada una de las entidades correspondientes para la recolección de la información y el proceso de planeación del taller de legislación del 1 de marzo. Ya se enviaron las invitaciones y se está trabajando el tema metodológico. Intercambio de información a través de correos electrónicos para la coordinación previa al taller de legislación que se realizó el 1 de marzo. Primera revisión a hoja de ruta y avances del borrador del estudio remitido por Cruz Roja Colombiana.</t>
  </si>
  <si>
    <t>Fortalecimiento de la Cooperación Sur-Sur y Cooperación Triangular</t>
  </si>
  <si>
    <t xml:space="preserve">Coordinar visitas de Intercambio de Experiencias y Buenas Prácticas con otro países </t>
  </si>
  <si>
    <t>No de Visitas de intercambio de  Experiencias</t>
  </si>
  <si>
    <t xml:space="preserve">Marianella Botta
</t>
  </si>
  <si>
    <t>Registro Fotográfico/Formato de Asistencia</t>
  </si>
  <si>
    <t>Identificar y sistematizar              buenas prácticas en GRD en lo local de acuerdo con el formato  de Cooperación Internacional</t>
  </si>
  <si>
    <t>No de buenas prácticas</t>
  </si>
  <si>
    <t>Fichas de documentación diligenciadas</t>
  </si>
  <si>
    <t>Elabración de Planes de Mejoramiento de acuerdo a las observaciones realizadas por los entes de control y la Oficina de Control Interno</t>
  </si>
  <si>
    <t>No hay hallazgos</t>
  </si>
  <si>
    <t>Reuniones</t>
  </si>
  <si>
    <t>Se asistió a la runión mensual correspondiente a los meses de enero y febrero de líderes SIPLAG en donde se hizo seguimiento además de recordar a los líderes la solicitud de propuestas para el Concurso SIPLAG que se llevará a cabo en el II semestre del 2016.</t>
  </si>
  <si>
    <t>Se realizó reunión de retroalimentación con todo el Grupo de Cooperación Internacional para la reunión de seguimiento bimensual.</t>
  </si>
  <si>
    <t>Liderar la el cargue en la plataforma de Neogestion la medición de los indicadores de gestión de cada uno de los procesos liderados por la dependencia de acuerdo a la periodicidad establecida en las fichas de indicadores</t>
  </si>
  <si>
    <t>Se reportaron indicadores del Plan de Acción que se cargaron a Neogestión.</t>
  </si>
  <si>
    <t>Actualización del mapa de riesgos por procesos</t>
  </si>
  <si>
    <t>No de Reuniones de Seguimiento realizadas</t>
  </si>
  <si>
    <t>Informe de Seguimiento/Formato de Asistencia</t>
  </si>
  <si>
    <t>No hay necesidad aún.</t>
  </si>
  <si>
    <t>Santiago Nuñez</t>
  </si>
  <si>
    <t>Fortalecimiento de la implementacion de la Política Nacional para la Gestión del Riesgo de Desastres</t>
  </si>
  <si>
    <t>Administración eficiente del Fondo Nacional de Gestión del Riesgo</t>
  </si>
  <si>
    <t>Elaborar reportes e informes presupuestales de las subcuentas del FNGRD</t>
  </si>
  <si>
    <t>No. de reportes</t>
  </si>
  <si>
    <t>Carlos Segura/Fernando Barbosa</t>
  </si>
  <si>
    <t>Documento físico y magnético de los Reportes e Informes</t>
  </si>
  <si>
    <t>Cumplimiento total primer bimestre ene - feb 2016</t>
  </si>
  <si>
    <t>Elaborar las estadísticas de los pagos del FNGRD</t>
  </si>
  <si>
    <t>Julio Cesar Mogollón</t>
  </si>
  <si>
    <t>Informe comportamiento pagos en la fiduciaria</t>
  </si>
  <si>
    <t>Elaborar y Presentar los Estados de Cuenta (Tableros de Control) de las diferentes lineas</t>
  </si>
  <si>
    <t>N° de Estados de Cuenta (Tablero de Control)</t>
  </si>
  <si>
    <t>Carlos Segura y Alejandra Sanchez</t>
  </si>
  <si>
    <t>Tablero de control</t>
  </si>
  <si>
    <t xml:space="preserve">Seguimiento y cruce rendimientos financieros vs comisión fiduciaria </t>
  </si>
  <si>
    <t>N° de informes presentados</t>
  </si>
  <si>
    <t>Documento físico y magnético Informe de cruce</t>
  </si>
  <si>
    <t>Seguimiento y cruce de datos informe de gestión fiduciaria vs registros presupuestales</t>
  </si>
  <si>
    <t>Lorena Sánchez</t>
  </si>
  <si>
    <t>Informe escrito</t>
  </si>
  <si>
    <t>Seguimiento y control  de los contratos suscritos por el FNGRD</t>
  </si>
  <si>
    <t>Fernando Barbosa</t>
  </si>
  <si>
    <t>Documento físico y magnético Informe de seguimiento</t>
  </si>
  <si>
    <t>Eficiencia en la ejecución financiera</t>
  </si>
  <si>
    <t>Ejecución y Seguimiento a la ejecución y planificación presupuestal.</t>
  </si>
  <si>
    <t>Elaborar informes de ejecución presupuestal</t>
  </si>
  <si>
    <t>No. de informes presentados</t>
  </si>
  <si>
    <t>Patricia Gallego</t>
  </si>
  <si>
    <t>Realizar seguimiento a conciliaciones entre CDP's y compromisos.</t>
  </si>
  <si>
    <t>No. De conciliaciones realizadas</t>
  </si>
  <si>
    <t>Informe de conciliación</t>
  </si>
  <si>
    <t>Realizar seguimiento a conciliaciones entre compromisos vs obligaciones</t>
  </si>
  <si>
    <t>Elaboración del Programa Anual Mensualizado de Caja - PAC.</t>
  </si>
  <si>
    <t>Elaboracion Plan Anual mensualizado para Distribucion de PAC año 2015</t>
  </si>
  <si>
    <t>N° de PAC anual elaborados</t>
  </si>
  <si>
    <t>Maria Ortiz</t>
  </si>
  <si>
    <t>Formato PAC de Ministerio de Hacienda y Reporte de Distribución de PAC/Saldos de PAC Detallada</t>
  </si>
  <si>
    <t>Elaboración del plan una vez al año</t>
  </si>
  <si>
    <t>Presentación -  mes de diciembre</t>
  </si>
  <si>
    <t>Elaborar la programación del PAC Mensual</t>
  </si>
  <si>
    <t xml:space="preserve">N° de PAC mensual programados </t>
  </si>
  <si>
    <t>Formato de Acta de Consolidacion CÓDIGO:    FR-1605-GF-36</t>
  </si>
  <si>
    <t>Seguimiento a la ejecución de pac con anterioridad al cierre de mes</t>
  </si>
  <si>
    <t>No. de seguimientos</t>
  </si>
  <si>
    <t xml:space="preserve">Correo electrónico a dependencias </t>
  </si>
  <si>
    <t>Informar resultado ejecución de pac a dependencias</t>
  </si>
  <si>
    <t xml:space="preserve">No. de informes </t>
  </si>
  <si>
    <t>Fortalecimiento del apoyo financiero y contable</t>
  </si>
  <si>
    <t>Información financiera oportuna para la toma de decisiones.</t>
  </si>
  <si>
    <t>Elaborar el Balance General con corte mensual</t>
  </si>
  <si>
    <t>No. De Balances Mensuales elaborados</t>
  </si>
  <si>
    <t>Luis Carvajal</t>
  </si>
  <si>
    <t>Documento firmado y publicado</t>
  </si>
  <si>
    <t>Esta actividad aun no se puede cumplir porque el SIIF nación</t>
  </si>
  <si>
    <t>Elaborar el balance general de la UNGRD de la vigencia 2015</t>
  </si>
  <si>
    <t>Número de Balance elaborado</t>
  </si>
  <si>
    <t>Presentación -  mes de marzo</t>
  </si>
  <si>
    <t>Elaborar informes de análisis financiero anual/trimestral</t>
  </si>
  <si>
    <t>Número de informes</t>
  </si>
  <si>
    <t>Informe análisis financiero</t>
  </si>
  <si>
    <t>Presentación - segundo bimestre marzo - abril</t>
  </si>
  <si>
    <t>Sistemas de información para manejo presupuestal eficiente, eficaz y efectivo.</t>
  </si>
  <si>
    <t>Actualizar sistema para manejo presupuestal FNGRD fidusap</t>
  </si>
  <si>
    <t>No. de actualización</t>
  </si>
  <si>
    <t>Carlos Segura/Sandra Hernández</t>
  </si>
  <si>
    <t>Informe de actualización</t>
  </si>
  <si>
    <t>La actualización se realiza una vez al año</t>
  </si>
  <si>
    <t>Presentación - mes de Junio</t>
  </si>
  <si>
    <t>Direccionamiento de procedimientos de la cadena presupuestal.</t>
  </si>
  <si>
    <t xml:space="preserve">Realizar jornadas de actualización </t>
  </si>
  <si>
    <t>No. de jornadas</t>
  </si>
  <si>
    <t>Informes de jornadas de actualización</t>
  </si>
  <si>
    <t>Se realizan tres veces al año</t>
  </si>
  <si>
    <t>Presentación - mes de  abril</t>
  </si>
  <si>
    <t>Actualización mapa de riesgos por corrupción</t>
  </si>
  <si>
    <t>Documento actualización en SIPLAG</t>
  </si>
  <si>
    <t>Se actualiza un vez al año</t>
  </si>
  <si>
    <t>Presentación - mes de junio</t>
  </si>
  <si>
    <t>Gestión Estratégica</t>
  </si>
  <si>
    <t>Revisión y actualización procedimientos, caracterización e indicadores de gestión</t>
  </si>
  <si>
    <t>No. de revisiones</t>
  </si>
  <si>
    <t>Lorena Sánchez/Patricia Gallego</t>
  </si>
  <si>
    <t>Documento de actualización SIPLAG</t>
  </si>
  <si>
    <t>Se realiza una vez al año</t>
  </si>
  <si>
    <t>Elaborar plan de mejoramiento de la evaluación de control interno contable</t>
  </si>
  <si>
    <t>No. de planes de mejoramiento</t>
  </si>
  <si>
    <t>Plan de mejoramiento</t>
  </si>
  <si>
    <t>Se elabora una vez al año</t>
  </si>
  <si>
    <t>Presentación - mes de abril</t>
  </si>
  <si>
    <t>Sistema Integrado de Planeación y Gestión.</t>
  </si>
  <si>
    <t>Asistir a las reuniones mensuales del equipo del líderes SIPLAG y socializar el resultado al interior del grupo</t>
  </si>
  <si>
    <t xml:space="preserve"> </t>
  </si>
  <si>
    <t>Informe y planilla de asistencia</t>
  </si>
  <si>
    <t>Registrar indicadores de gestión en la herramienta de neo-gestión</t>
  </si>
  <si>
    <t>No. de Indicadores del proceso actualizados</t>
  </si>
  <si>
    <t>Reporte neo-gestión</t>
  </si>
  <si>
    <t>Se actualiza una vez al año</t>
  </si>
  <si>
    <t>SUBDIRECCIÓN PARA EL CONOCIMIENTO DEL RIESGO</t>
  </si>
  <si>
    <t>Fomento de la responsabilidad sectorial y territorial en los procesos de la gestión del riesgo</t>
  </si>
  <si>
    <t>Incremento del nivel de cofinanciación por parte de los sectores y entes territoriales.</t>
  </si>
  <si>
    <t>Incorporación de los sectores en los Comités Nacionales para la Gestión del Riesgo.</t>
  </si>
  <si>
    <t>Convocar como invitados temporales al Ministerio de Educación y a Colciencias a las Comisiones Nacionales Asesoras del Comité Nacional de Conocimiento del Riesgo</t>
  </si>
  <si>
    <t>Convocatorias a los sectores establecidos</t>
  </si>
  <si>
    <t>Nº de Convocatorias</t>
  </si>
  <si>
    <t>Cristian Fernández</t>
  </si>
  <si>
    <t>Invitaciones</t>
  </si>
  <si>
    <t>Se invitó al Ministerio de Educación y a Colciencias a la Comisión  Nacional de Investigación en Gestión del Riesgo de Desastres. Los dos asistieron</t>
  </si>
  <si>
    <t>Apoyo a la formulación de proyectos para acceder a recursos de cofinanciación del FNGRD por parte de los sectores y las entidades territoriales.</t>
  </si>
  <si>
    <t>Generar un instrumento para la priorización de inversiones en Conocimiento del Riesgo</t>
  </si>
  <si>
    <t>Documento de priorización</t>
  </si>
  <si>
    <t>Nº de documentos de priorización</t>
  </si>
  <si>
    <t>Jorge Castro
Cristian Fernandez
Johanna Orjuela</t>
  </si>
  <si>
    <t>Instrumento finalizado</t>
  </si>
  <si>
    <t>Reunión entre responsables para definir alcances del intrumento</t>
  </si>
  <si>
    <t>Coordinación  de los Comités Nacionales de Gestión del Riesgo de Desastres.</t>
  </si>
  <si>
    <t>Convocar el Comité Nacional de Conocimiento del Riesgo</t>
  </si>
  <si>
    <t>Convocatorias</t>
  </si>
  <si>
    <t>Listas de asistencia</t>
  </si>
  <si>
    <t>Convocar la Comisión Nacional Técnica Asesora de Conocimiento del Riesgo</t>
  </si>
  <si>
    <t>Se realizó la primera reunión de la Comisión el 26 de enero de 2016 para Discutir y concertar productos para el Plan de Acción de la Comisión Nacional Técnica Asesora para el Conocimiento del Riesgo</t>
  </si>
  <si>
    <t>Convocar la Comisión Nacional de Investigación en Gestión del Riesgo</t>
  </si>
  <si>
    <t>Alberto Granés</t>
  </si>
  <si>
    <t>El 26 de febrero se reunión la Comisión Nacional de Investigación en Gestión del Riesgo, en la cual se desarrollaron los siguientes puntos: 
1) Presentación Plan Nacional de Gestión del Riesgo en sus componentes de conocimiento e investigación (UNGRD). 
3) Presentación y discusión del Plan de Acción 2016 de la Comisión de Investigación (UNGRD).
4) Presentación y discusión sobre el estudio “Identificación de variables sociales para procesos de reasentamiento por riesgo de desastres” (U. Manizales).</t>
  </si>
  <si>
    <t>Realizar Taller Nacional para la articulación del proceso de Conocimiento del Riesgo en el marco del plan de acción del Comité Nacional.</t>
  </si>
  <si>
    <t>Taller</t>
  </si>
  <si>
    <t>Nº de talleres</t>
  </si>
  <si>
    <t>Diego Peña</t>
  </si>
  <si>
    <t>Memorias del Taller</t>
  </si>
  <si>
    <t>Formulación de metodologías para incorporar el análisis de riesgo de desastre en los proyectos sectoriales y territoriales de inversión pública.</t>
  </si>
  <si>
    <t>Definir los límites y alcances de la responsabilidad pública y privada en los procesos de la gestión del riesgo de desastres</t>
  </si>
  <si>
    <t>Documentos</t>
  </si>
  <si>
    <t>Nº de documentos</t>
  </si>
  <si>
    <t>Profesional por contratar</t>
  </si>
  <si>
    <t>Documento finalizado</t>
  </si>
  <si>
    <t>Se definió el alcance de las actividades del objetivo 2 del proyecto de inversión y se definió el grupo de trabajo y sus perfiles</t>
  </si>
  <si>
    <t>Fortalecimiento de la implementación de la Política Nacional para la Gestión del Riesgo de Desastres</t>
  </si>
  <si>
    <t>Fortalecer el Sistema Nacional de Información de Gestión del Riesgo de Desastres - SNIGRD.</t>
  </si>
  <si>
    <t>Reglamentación del Fondo Nacional de Gestión del Riesgo de Desastres - FNGRD /  Reglamentación de la Ley 1523 de 2012</t>
  </si>
  <si>
    <t>Apoyar en la realización de un documento técnico que permita la Reglamentación del Artículo 42 de la ley 1523 de 2012</t>
  </si>
  <si>
    <t>Documento para la reglamentación</t>
  </si>
  <si>
    <t>Nº de documentos para la reglamentación</t>
  </si>
  <si>
    <t>Wilson Molina</t>
  </si>
  <si>
    <t>Documento para la reglamentación finalizado</t>
  </si>
  <si>
    <t xml:space="preserve">Elaboración de una propuesta para la gestión de información en el marco de las funciones de la Subdirección. </t>
  </si>
  <si>
    <t>Mery Molina</t>
  </si>
  <si>
    <t>La propuesta esta en borrador y fue revisada por el supervisor de la contratista a cargo.</t>
  </si>
  <si>
    <t>Apoyo a la oficina de planeación en la construcción del sistema nacional de Información en gestión del riesgo</t>
  </si>
  <si>
    <t xml:space="preserve">Reuniones </t>
  </si>
  <si>
    <r>
      <t xml:space="preserve">No. </t>
    </r>
    <r>
      <rPr>
        <sz val="10"/>
        <color indexed="17"/>
        <rFont val="Arial Narrow"/>
        <family val="2"/>
      </rPr>
      <t xml:space="preserve"> </t>
    </r>
    <r>
      <rPr>
        <sz val="10"/>
        <rFont val="Arial Narrow"/>
        <family val="2"/>
      </rPr>
      <t>Reuniones</t>
    </r>
  </si>
  <si>
    <t>Mery Molina
Diana Alvarado</t>
  </si>
  <si>
    <t>Actas de reunión</t>
  </si>
  <si>
    <t>Se  realizó una reunión y se han elaborado dos documentos, un diagnóstico y una propuesta de modificación de la base de datos geográfica que estan en  revisión por el supervisor de la contratista a cargo</t>
  </si>
  <si>
    <t>Definir la terminología  a emplear en temas de gestión de riesgos: reporte de emergencia, consolidación de información a partir de filtros,, etc.</t>
  </si>
  <si>
    <t>Documento de terminología</t>
  </si>
  <si>
    <t>Nº de documentos  de terminología</t>
  </si>
  <si>
    <t>Profesionales SCR</t>
  </si>
  <si>
    <t xml:space="preserve"> Documento de terminología finalizado</t>
  </si>
  <si>
    <t>Se ha elaborado una propuesta de Glosario la cual debe ser avalada por la Comisión técncia de Conocimiento y los profesioanles de la SCR. 
Se retomó en la Comisión NAcional Asesora de Conocimiento el ejercicio de definición de un marco conceptual de riesgo de desastres relativo a la GRD</t>
  </si>
  <si>
    <t>Actualización del Plan Nacional de Contingencia contra derrames de hidrocarburos, derivados y otras sustancias nocivas en aguas marinas.</t>
  </si>
  <si>
    <t>Apoyar la actualización del Plan Nacional de Contingencia contra derrame de Hidrocarburos, derivados y otras sustancias en aguas fluviales, marinas y lacustres.</t>
  </si>
  <si>
    <t>(Reuniones adelantadas/Reuniones Solicitadas)*100</t>
  </si>
  <si>
    <t>No se ha solicitado ninguna reunión</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</si>
  <si>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</si>
  <si>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</si>
  <si>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Implementar los nodos regionales de Conocimiento del Riesgo para la asistencia técnica a los entes territoriales  en aras de generar insumos para el Ordenamiento Territorial.</t>
  </si>
  <si>
    <t>(N° de entes territoriales asistidos/N° de entes territoriales priorizados)*100</t>
  </si>
  <si>
    <t>Jorge Castro</t>
  </si>
  <si>
    <t>Informes</t>
  </si>
  <si>
    <t>Se formuló el proyecto, se pasó a revisión por parte del Subdirector de Conocimiento y se definieron los perfiles de los lideres de los nodos regionales y se realizaron actividades para recibir hojas de vida para su evaluación con fecha de cierre el 11 de marzo</t>
  </si>
  <si>
    <t>Realizar asistencia técnica a entidades territoriales y entidades nacionales en el fortalecimiento del proceso de conocimiento del riesgo</t>
  </si>
  <si>
    <t>(N° de asistencias técnicas/N° de solicitudes de asitencia realizadas)*100</t>
  </si>
  <si>
    <t>Informes de Comisión</t>
  </si>
  <si>
    <t>Fortalecimiento de las entidades nacionales, departamentales y municipales del Sistema Nacional de Gestión del Riesgo de Desastres SNGRD.</t>
  </si>
  <si>
    <t>Acompañamiento y seguimiento del PNGRD en lo  relacionado a Conocimiento del Riesgo.</t>
  </si>
  <si>
    <t>(N° de acompañamientos realizados/ N° acompañamientos solicitados)*100</t>
  </si>
  <si>
    <t>Se asistió a una reunión de enpalme con Martha Ochoa y Diego Peña, para revisar as acciones de ls SCR frente al plan.
Se asistió a una reunión con el sector de justicia para el acompañamiento al sector por parte de la UNGRD</t>
  </si>
  <si>
    <t>Cooperación para la gestión del riesgo de desastres.</t>
  </si>
  <si>
    <t>Fortalecimiento de alianzas e intercambios con socios estratégicos para el fortalecimiento del Sistema Nacional de Gestión de Riesgo de Desastres en Colombia y en el exterior.</t>
  </si>
  <si>
    <t>Apoyo técnico a la Oficina de Cooperación Internacional en proyectos de Gestión del Riesgo (SATREPS-JICA-DIPECHO- Acuerdos binacionales etc.)</t>
  </si>
  <si>
    <t>Según Perfil de la Cooperación y Ejes Temáticos a ser abordados</t>
  </si>
  <si>
    <t xml:space="preserve">Apoyo técnico para la elaboración del Plan de Acción de cooperación binacional con Ecuador.
Se ha liderado 3 talleres en el marco del cumplimiento de los objetivos del Proyecto JICA (Inundaciones)
Se realizó el Comité Conjunto de Coordinación de Proyecto JICA (Inundaciones) con el objetivo de inlcuir al MADS como contraparte del proyecto.
Se asistió a una reunión virtual de Consejo de Defensa de UNASUR para el Atlas de mapa de riesgo de Surámerica 
Lineas de trabajo cooperación Sur-Sur, Norte -Sur y definición de posibles países socios
Demanda y oferta de la SCR para cooperación internacional
Formulación de proyecto en políticas públicas y GRD ante lña embajada de los países bajos en asocio con DELTARES
</t>
  </si>
  <si>
    <t>Fortalecimiento de la cooperación Sur- Sur y Cooperación Triangular</t>
  </si>
  <si>
    <t>B. CONOCIMIENTO DEL RIESGO</t>
  </si>
  <si>
    <t>Fomento de la identificación y caracterización de escenarios de riesgo</t>
  </si>
  <si>
    <t>Identificación de impactos y amenazas.</t>
  </si>
  <si>
    <t>Asistencia al Comité Nacional para el estudio del fenómeno ENSO (ERFEN)</t>
  </si>
  <si>
    <t>Nº de Reuniones</t>
  </si>
  <si>
    <t>Joana Pérez
Julio González</t>
  </si>
  <si>
    <t>Se asistió a las reuniones de enero y febrero.</t>
  </si>
  <si>
    <t>Elaborar un documento sobre amenazas de origen natural en la región pacifica.</t>
  </si>
  <si>
    <t>Joana Pérez</t>
  </si>
  <si>
    <t xml:space="preserve">Lectura del tomo 1 PROYECTO DE INVERSIÓN EN EL CORREDOR MARINO DEL PACÍFICO ESTE TROPICAL (CMAR) </t>
  </si>
  <si>
    <t>Elaboración de documentos de caracterización de escenarios y eventos amenazantes.</t>
  </si>
  <si>
    <t>Apoyar la actualización de los mapas de escenarios de riesgo</t>
  </si>
  <si>
    <t>Mapas</t>
  </si>
  <si>
    <t>N° de Mapas</t>
  </si>
  <si>
    <t>Mapas actualizados</t>
  </si>
  <si>
    <t>Se ha realizado cartografía interna de acuerdo a los requerimientos de la SCR. (3)</t>
  </si>
  <si>
    <t xml:space="preserve">Elaborar documentos de caracterización de escenarios de riesgo </t>
  </si>
  <si>
    <t>Documentos de caracaterización</t>
  </si>
  <si>
    <t>Nº de documentos de caracterización</t>
  </si>
  <si>
    <t>Documento de caracterización Finalizado</t>
  </si>
  <si>
    <t>Se elaboró el perfil de Riesgo por Movimiento es masa y Riesgo tecnológico (Documentos en elaboración)
Se avanzó el capítulo de metodologias de estudio de la caraterización ciclones tropicales.
Se avanzó en la caraterización de escenario de riesgo sísmico</t>
  </si>
  <si>
    <t>Generación de insumos técnicos para la evaluación y análisis del riesgo</t>
  </si>
  <si>
    <t>Definición de lineamientos de identificación de amenaza, vulnerabilidad y riesgo.</t>
  </si>
  <si>
    <t>Elaboración lineamientos para el análisis del riesgo tecnológico de escenarios (Explosión, Derrame, Fuga e Incendio)</t>
  </si>
  <si>
    <t>Documento de lineamientos</t>
  </si>
  <si>
    <t>Nº de Documento de lineamientos</t>
  </si>
  <si>
    <t xml:space="preserve">Wilson Molina
</t>
  </si>
  <si>
    <t>Documento de lineamientos elaborados</t>
  </si>
  <si>
    <t>Asesoría a la Subdirección de Reducción del Riesgo y Manejo de Desastres en temas relacionados con el Conocimiento del Riesgo</t>
  </si>
  <si>
    <t>(Asesorias técnicas realizadas/asesorias técnicas solicitadas)*100</t>
  </si>
  <si>
    <t>Correos, Comunicaciones internas, documentos, listados de asistencia.</t>
  </si>
  <si>
    <t>Elaboración conjunta con la SMD y SRR sobre conceptos técnicos de viviendas inestables en la ciudad de Sogamoso.
Elaboración insumos para circular Semana Santa , ciruclar, primera temporada de lluvias.
Elaboración insumo para carta a Presidencia de primera temporada de lluvias.
Revisión protocolo interno  ciclones tropicales.
Se apoyo ciurklar Balcondex con Min comercio para Cte de Manejo de Desastres Seguimiento Fenómeno EL Niño.
Apoyo en la elaboración de circular a alcaldes y gobernadores para la incorporación del riesgo en los planes de desarrollo
Elaboración de Circular para presentar el SNGRD y el FEN a Alcaldes y Gobernadores
Apoyo a SRR en capacitacion de Personal de Asistencia técnica, presentación sobre proceso de Conocimiento del Riesgo y estudio para el análisis del Riesgo</t>
  </si>
  <si>
    <t>Realizar una estimación probabilista del riesgo por un evento catastrófico</t>
  </si>
  <si>
    <t>Estudio de evaluación probabilísta</t>
  </si>
  <si>
    <t>N° de estudios</t>
  </si>
  <si>
    <t>Profesional SCR</t>
  </si>
  <si>
    <t>Documento de estimación probabilísta por un evento catastrófico</t>
  </si>
  <si>
    <t>Seguimiento a Convenios de identificación de amenaza, vulnerabilidad y riesgo de vigencias pasadas</t>
  </si>
  <si>
    <t>Matriz de Seguimiento</t>
  </si>
  <si>
    <t>Matriz Actualizada</t>
  </si>
  <si>
    <t>Johanna Orjuela</t>
  </si>
  <si>
    <t>Matriz de seguimiento</t>
  </si>
  <si>
    <t xml:space="preserve">Se realizó seguimiento para generar informe de Gestión 2015. </t>
  </si>
  <si>
    <t>Construcción de un marco metodológico para el estudio de la vulnerabilidad y riesgo climático a nivel de tramo vial</t>
  </si>
  <si>
    <t xml:space="preserve">(Avance en la elaboración del documento de marco metodológico/ Avance en cronograma)*100 </t>
  </si>
  <si>
    <t>Mario Lemus</t>
  </si>
  <si>
    <t>Informes de avance</t>
  </si>
  <si>
    <t>01/006/2016</t>
  </si>
  <si>
    <t>Recursos INVIAS transferidos FNGRD: $889,770,951
FNGRD: $300,000,000</t>
  </si>
  <si>
    <t>Se está acordando las funciones y obligaciones de las tres entidades (INVIAS, SGC y UNGRD) en el convenio que se va a realizar para las contrucción del marco metodológico.</t>
  </si>
  <si>
    <t>Fortalecimiento de metodologías para el monitoreo del riesgo</t>
  </si>
  <si>
    <t>Apoyo a la elaboración y fortalecimiento de metodologías para monitoreo del riesgo por parte de entes territoriales.</t>
  </si>
  <si>
    <t>Conocimiento de las amenazas y definición de patrones de monitoreo por escenarios</t>
  </si>
  <si>
    <t>Fortalecer el funcionamiento del monitoreo por Tsunami</t>
  </si>
  <si>
    <t>Convenio</t>
  </si>
  <si>
    <t xml:space="preserve">Nº de convenios </t>
  </si>
  <si>
    <t>Nathalia Contreras</t>
  </si>
  <si>
    <t>Convenios perfeccionados</t>
  </si>
  <si>
    <t>Documento sobre SAT y sistemas de monitoreo de amenazas y vulnerabilidad en Colombia</t>
  </si>
  <si>
    <t>Estado del arte de SAT y Sistemas de monitoreo</t>
  </si>
  <si>
    <t>Cristian Fernandez</t>
  </si>
  <si>
    <t>Estado del arte Finalizado</t>
  </si>
  <si>
    <t>Se avanzó en la elaboración de un formato para la recopilación de información por parte de las entidades de conocimiento.</t>
  </si>
  <si>
    <t>Fomento de la gestión del riesgo de desastres en la educación nacional</t>
  </si>
  <si>
    <t>Comunicación del riesgo a las entidades públicas y privadas y a la población, con fines de información pública, percepción y toma de conciencia.</t>
  </si>
  <si>
    <t>Realizar convenios para la comunicación del Riesgo por amenaza volcánica.</t>
  </si>
  <si>
    <t>Convenio para la comunicación del riesgo</t>
  </si>
  <si>
    <t>Seminario de comunicación científica a entidades del Comité Nacional de Conocimiento</t>
  </si>
  <si>
    <t>Seminario</t>
  </si>
  <si>
    <t>No.de seminario</t>
  </si>
  <si>
    <t>Nathalia Contreras - Alberto Granés</t>
  </si>
  <si>
    <t>Seminario realizado</t>
  </si>
  <si>
    <t>Se han realizado reuniones con  Colciencias y Observatorio de Ciencia y Tecnología para acordar el desarrollo del Seminario.
Se realizó documento propuesta para el desarrollo del curso.</t>
  </si>
  <si>
    <t xml:space="preserve">Acompañamiento a la  Mesa SENA en Gestión del Riesgo </t>
  </si>
  <si>
    <t>N° de Reuniones</t>
  </si>
  <si>
    <t>Actas de Reunión</t>
  </si>
  <si>
    <t>La primera reunión es el 31 de marzo</t>
  </si>
  <si>
    <t>Realización de encuentros de actores y/o instituciones que generan conocimiento de riesgo.</t>
  </si>
  <si>
    <t>Encuentro</t>
  </si>
  <si>
    <t>No. De encuentros</t>
  </si>
  <si>
    <t>Alberto Granes</t>
  </si>
  <si>
    <t>Actas de encuentros</t>
  </si>
  <si>
    <t>Convenio Implementación de Aulas virtuales en el Parque Omaira Sánchez</t>
  </si>
  <si>
    <t>Intensificación del proceso de Participación ciudadana y comunitaria para la reducción del
riesgo de desastres.</t>
  </si>
  <si>
    <t>Formulación y gestión de una agenda de investigación aplicada en gestión del riesgo de
desastres que incluya las diferencias y necesidades de carácter regional, local y sectorial.</t>
  </si>
  <si>
    <t xml:space="preserve">Desarrollar convenios con universidades y/o institutos de investigación para fortalecer proceso de conocimiento del Riesgo </t>
  </si>
  <si>
    <t>Alberto Granés
Cristian Fernández</t>
  </si>
  <si>
    <t>Se está avanzando en un convenio especifíco con IEMP</t>
  </si>
  <si>
    <t>Definición de lineamientos de incorporación de Cambio Climático en los instrumentos de
planificación del desarrollo a manera de investigación y articulada con las entidades integrantes
del SINA</t>
  </si>
  <si>
    <t>Diseño de lineamientos técnicos para la implementación de directrices y recomendaciones de
la OCDE frente a accidentes químicos, en el marco del Comisión Nacional de Riesgo
Tecnológico.</t>
  </si>
  <si>
    <t>Definir el valor máximo de riesgo individual de aplicación industrial en Colombia</t>
  </si>
  <si>
    <t>Documento técnico de referencia</t>
  </si>
  <si>
    <t>Nº de documentos técnico de referencia</t>
  </si>
  <si>
    <t>Documento técnico de referencia Finalizado</t>
  </si>
  <si>
    <t>Elaboración de Planes de Mejoramiento de acuerdo a las observaciones realizadas por los entes de control y la Oficina de Control Interno</t>
  </si>
  <si>
    <t>No se ha requerido esta acción</t>
  </si>
  <si>
    <t>Se realizó una sóla reunión SIPLAG para Enero y Febrero, se adjunta acta</t>
  </si>
  <si>
    <t>Realizar reuniones de retroalimentación al interior de cada una de las dependencias frente a los avances de la implementación del SIPLAG</t>
  </si>
  <si>
    <t>Liderar el cargue en la plataforma Neogestión de la medición de los indicadores de gestión de cada uno de los procesos establecidos por la oficina, de acuerdo a la periodicidad definida en la fichas de indicadores</t>
  </si>
  <si>
    <t>No se ha requerido</t>
  </si>
  <si>
    <t>Seguimiento a mapa de riesgos por procesos</t>
  </si>
  <si>
    <t>Seguimiento a  mapa de riesgos de corrupción</t>
  </si>
  <si>
    <t>TOTAL PLAN DE ACCIÒN</t>
  </si>
  <si>
    <t>SUBDIRECCIÓN PARA LA REDUCCIÓN DEL RIESGO DE DESASTRES</t>
  </si>
  <si>
    <t>ACTIVIDAD 2016</t>
  </si>
  <si>
    <t>Definición de Agendas sectoriales estratégicas.</t>
  </si>
  <si>
    <t xml:space="preserve">Apoyar la formulación de medidas para la reducción del riesgo en los procesos de planeación del sector transporte </t>
  </si>
  <si>
    <t>Medidas Formuladas</t>
  </si>
  <si>
    <t># de Medidas formuladas en RR en cada sector</t>
  </si>
  <si>
    <t>Alexandra Ramírez</t>
  </si>
  <si>
    <t>Actas de reunión, listados de asistencia, Medidas formuladas</t>
  </si>
  <si>
    <t xml:space="preserve">La SRR participó en dos sesiones de trabajo con Ministerio de Transporte y CAF para establecer la Hoja de Ruta del sector transporte. </t>
  </si>
  <si>
    <t>Ninguna</t>
  </si>
  <si>
    <t>Coordinar la formulación, el desarrollo y el seguimiento de agenda de trabajo del Comité para la Reducción del Riesgo de Desastres y sus comisiones asesoras</t>
  </si>
  <si>
    <t>Plan de trabajo aprobado</t>
  </si>
  <si>
    <t># planes de trabajo aprobados</t>
  </si>
  <si>
    <t>Alexandra Ramirez/ Nelson Hernández</t>
  </si>
  <si>
    <r>
      <rPr>
        <b/>
        <sz val="10"/>
        <color indexed="9"/>
        <rFont val="Calibri"/>
        <family val="2"/>
      </rPr>
      <t xml:space="preserve">CTARR: </t>
    </r>
    <r>
      <rPr>
        <sz val="10"/>
        <color indexed="9"/>
        <rFont val="Calibri"/>
        <family val="2"/>
      </rPr>
      <t xml:space="preserve">Se realizaron actividades de planeación, convocatoria, organización logística y operativa para la primera sesión ordinaria de la CTARR. 
Se diseñó la metodología de trabajo para la formulación del Plan de trabajo y la presentación para llevar a cabo lo planeado. Se elaboró una matriz de propuestas de trabajo que fue diligenciada con aporte de todos los líderes de la SRR y constituyó uno de los insumos.
Y se lideró la metodología propuesta, como resultado del trabajo emprendido se priorizaron las 5 líneas del Plan de trabajo de la comisión para el 2016 y se acordó una sesión de trabajo para concretar los productos en cada línea, dicha sesión se adelantó el miércoles 24 de febrero de 2016 a las 2pm en la sede de ASOCARS.
Se sistematizó la información del taller realizado y se elaboró instrumento para complementar la estrategia para el logro del Plan, las instituciones involucradas y el cronograma de trabajo. </t>
    </r>
  </si>
  <si>
    <t>No se han realizado sesiones ordinarias de la CNARIT</t>
  </si>
  <si>
    <t>Informes de seguimiento</t>
  </si>
  <si>
    <t># de informes de seguimiento</t>
  </si>
  <si>
    <t>Informes de Seguimiento</t>
  </si>
  <si>
    <t>Ninguno</t>
  </si>
  <si>
    <t>Generar la cartográfica requerida para la incorporación de los lineamientos para la integración de la gestión del riesgo en los instrumentos de ordenamiento territorial (28 municipios)</t>
  </si>
  <si>
    <t>Cartografía generada</t>
  </si>
  <si>
    <t># de cartografías generada</t>
  </si>
  <si>
    <t>Andres Sanabria</t>
  </si>
  <si>
    <t>Base de datos, Imágenes PDF y JPG</t>
  </si>
  <si>
    <t xml:space="preserve">Se inició la construcción de Geodatabase con la información recopilada durante el año 2015, contiene la  identificación de amenazas en escalas a nivel nacional con insumos de Servicio Geológico Colombiano e IDEAM,  además de información de carácter ambiental, cobertura de la tierra, parques nacionales, etc.
Se generó documento con orientación de solicitud de información geográfica para los municipios
Se construyó mapa Web de Asistencia técnica de la UNGRD, como insumo de consulta de los instrumentos que desarrolla la UNGRD, PMGRD, PRE, CFGRD, CONSTRUCCIÓN LINEA BASE Y LINEAMIENTOS, PFI, CREACIÓN Y FUNCIONAMIENTO DE FONDOS
</t>
  </si>
  <si>
    <t>C. REDUCCIÓN DEL RIESGO</t>
  </si>
  <si>
    <t>Intervención Correctiva</t>
  </si>
  <si>
    <t>Acciones de intervención correctiva de las condiciones de riesgo existente.</t>
  </si>
  <si>
    <t>Porcentaje de ejecución de recursos</t>
  </si>
  <si>
    <t>( Total recursos ejecutados/ Total recursos programados) *100</t>
  </si>
  <si>
    <t>Elsy Melo</t>
  </si>
  <si>
    <t>SIG Galeras</t>
  </si>
  <si>
    <t xml:space="preserve">Los recursos ejecutados hacen referencia al pago de compensaciones económicas y VUC de predios adquiridos antes de las expedición de la sentencia T-269 de la Corte Constitucional, y los recursos fueron asignados teniendo en cuneta el requerimiento del pago. </t>
  </si>
  <si>
    <t>Adelantar acciones y gestión de acompañamiento psicosocial, económico - productivo y jurídico, hacia los habitantes de la ZAVA del Galeras de los municipios de Pasto, Nariño y La Florida, que propenden por el reasentamiento de los mismos, en sitios seguros.</t>
  </si>
  <si>
    <t>Porcentaje familias expuestas con acompañamiento psicosocial</t>
  </si>
  <si>
    <t>(# de familias de la ZAVA con acompañamiento psicosocial / # total de las familias que solicitan acompañamiento psicosocial) *100</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</si>
  <si>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meses de ENERO Y FEBRERO de 2016 se realizaron 83 acompañamientos.</t>
  </si>
  <si>
    <t>Adelantar el proceso de ejecución del contrato para la demolición de los predios adquiridos por el FNGRD  (continuo 2015)</t>
  </si>
  <si>
    <t>Ejecución física del contrato</t>
  </si>
  <si>
    <t>(% de ejecución real / % de ejecución programado)</t>
  </si>
  <si>
    <t>El avance hasta la fecha es el siguiente:
- Visita de inspección y reconocimiento en terreno de 85 predios a demoler
- Entrega formal con acta suscrita por la Alcaldía de Pasto, el PGIRVN y los contratistas, 9 predios para inicio de demolición
- Entrega formal con acta suscrita por la Alcaldía de La Florida, el PGIRVN y los contratistas, 20 predios para inicio de demolición
- A la fecha la interventoría ha entregado 9 predios debidamente cuantificados en relación a las cantidades de obra a demoler.
- A la fecha se ha demolido en su totalidad, 3 predios en el sector de Briceño (Pasto) con un área total de construcción de 989 metros cuadrados, con la respectiva disposición final de escombros.
- Se encuentran en proceso de demolición 2 predios en el sector de Mapachico (Pasto) y se continuaría en la presente semana con los 4 predios restantes del mismo sector, para posteriormente intervenir en el municipio de La Florida.
NOTA: El presupuesto ejecutado es CERO, debido a que a la fecha aún no se cancela factura por avance de obra</t>
  </si>
  <si>
    <t>Realizar seguimiento a los proyectos de intervención correctiva obras civiles(mitigación/recuperación)</t>
  </si>
  <si>
    <t>Proyectos ejecutados</t>
  </si>
  <si>
    <t># de proyectos ejecutados físicamente al 100%</t>
  </si>
  <si>
    <t>Oscar Salamanca</t>
  </si>
  <si>
    <t>Matriz de seguimientos, informes</t>
  </si>
  <si>
    <t>En Enero finalizaron 6 proyectos del choco: 1. Atrato, 2.Cantón de San Pablo, 3. Carmen del Darién, 4. Novita 5. Tadó, 6. Medio Baudo y 1 en Cesar Gamarra.
 En el mes de Febrero finalizaron 2 proyectos: Taraza - Antioquia y 2. Chitaga- Norte de Santander.</t>
  </si>
  <si>
    <t>Se realizó prorroga al proyecto Jericó hasta el mes de Octubre, el cual estaba programado finalizar en febrero.</t>
  </si>
  <si>
    <t>Liquidar y legalizar los proyectos ejecutados en 2015 derivados del convenio 017 FNR.</t>
  </si>
  <si>
    <t>Convenios o contratos liquidados</t>
  </si>
  <si>
    <t xml:space="preserve"># de convenios o contratos liquidados </t>
  </si>
  <si>
    <t>Astrid Delgado</t>
  </si>
  <si>
    <t>Conjuntamente con el DNP se están realizando las visitas de verificación del 100% de ejecución de los proyectos de San Pelayo y Tierralta. Para los proyectos de Barranquilla (Campoalegre) y Tiquisio se está coordinando con el DNP la fecha de la visita de verificación del 100% de ejecución.</t>
  </si>
  <si>
    <t>Como consecuencia del cambio en las administraciones municipales, ha sido necesario contextualizar a los nuevos alcaldes con el fin de continuar  con el plan de trabajo que se traía, por lo cual durante los dos primeros meses no se realizaron visitas de cierres contables.</t>
  </si>
  <si>
    <t>Realizar la evaluación técnica de los proyectos de intervención correctiva radicados en la UNGRD.</t>
  </si>
  <si>
    <t>% de proyectos evaluados</t>
  </si>
  <si>
    <t>(# proyectos evaluados / # proyectos Radicados)*100</t>
  </si>
  <si>
    <t>Jorge A. Buelvas</t>
  </si>
  <si>
    <t>SIGOB, comunicaciones oficiales</t>
  </si>
  <si>
    <t>Durante el primer bimestre del año se recibieron 60 solicitudes, de las cuales se gestionaron 50, las 10 restantes se encuentran en tramite de gestión teniendo en cuenta que llegaron en la ultima semana del mes de febrero.</t>
  </si>
  <si>
    <t xml:space="preserve">Asesorar técnicamente a las entidades territoriales, nacionales y otras áreas de la UNGRD en temas  relacionados con intervención correctiva del riesgo </t>
  </si>
  <si>
    <t>% solicitudes tramitadas</t>
  </si>
  <si>
    <t>(# solicitudes tramitadas / # solicitudes recibidas)*100</t>
  </si>
  <si>
    <t>Se han realizado las asesorías técnicas conforme la demanda presentada, y se encuentra en 100% de ejecución.</t>
  </si>
  <si>
    <t>Reducción de desastres asociados a erupciones volcánicas, tsunamis y ciclones tropicales, fortaleciendo capacidades nacionales y locales.</t>
  </si>
  <si>
    <t>Ajustar Protocolos Nacionales de Respuesta por diferentes amenazas</t>
  </si>
  <si>
    <t>Protocolos</t>
  </si>
  <si>
    <t># de Protocolos Nacionales de respuesta ajustados</t>
  </si>
  <si>
    <t>Nelson Hernández / Sandra Martinez</t>
  </si>
  <si>
    <t>Documentos finales de PdC.</t>
  </si>
  <si>
    <t>Se elaboró parte de la estructura estándar para todos los protocolos.</t>
  </si>
  <si>
    <t>Desarrollar acciones de preparación para la respuesta, asociadas al CONPES 3667 de 2010</t>
  </si>
  <si>
    <t>Informe de la Asistencia Técnica</t>
  </si>
  <si>
    <t>N° de Informes presentados</t>
  </si>
  <si>
    <t>Jorge Obando</t>
  </si>
  <si>
    <t>Informes escritos</t>
  </si>
  <si>
    <t>Contacto con Coordinadores Dptales. De GdRD de Huila y Cauca para socializar la actividad</t>
  </si>
  <si>
    <t>Realizar capacitaciones en GdRD y respuesta a emergencias, dirigido a entidades operativas locales</t>
  </si>
  <si>
    <t># Capacitaciones desarrolladas</t>
  </si>
  <si>
    <t>Nelson Hernández / Sandra Martínez</t>
  </si>
  <si>
    <t xml:space="preserve">Lista de asistencia </t>
  </si>
  <si>
    <t>Contacto con Coordinadores Dptales. De GdRD de Huila y Cauca para socializar la actividad. Informe mediante correo electrónico al director del corporación NASA KIWE sobre las acciones que la UNGRD adelantara a través del CONPES 3667 DE 2010.</t>
  </si>
  <si>
    <t>Desarrollar acciones de Preparación para la Respuesta frente a diferentes geoamenazas</t>
  </si>
  <si>
    <t>Acciones de PpR desarrolladas</t>
  </si>
  <si>
    <t># de acciones PpR desarrolladas</t>
  </si>
  <si>
    <t>Convenio, registros</t>
  </si>
  <si>
    <t>Reunión exploratoria con Cruz Roja Colombiana para dialogar sobre eventual Convenio, asociado a esta actividad</t>
  </si>
  <si>
    <t>Contribuir a la formulación o ajuste de Estrategias Municipales de Respuesta a Emergencias -EMRE- en municipios ubicados en zonas de amenaza por erupciones volcánicas, tsunamis y ciclones tropicales.</t>
  </si>
  <si>
    <t>EMRE formuladas o ajustadas</t>
  </si>
  <si>
    <t># de EMRE formuladas o ajustadas</t>
  </si>
  <si>
    <t>Sandra Martinez / Jorge Obando / Shirley Gonzalez</t>
  </si>
  <si>
    <t>Informes, documentos finales de EMREs, registros audiovisuales.</t>
  </si>
  <si>
    <t>(1) Elaboración del Plan de trabajo de asistencia técnica; (2) Contacto e informe de  las actividades a realizar a través de la asistencia técnica a los coordinadores de los Consejos Departamentales y Municipales de Gestión del Riesgo  del Cauca y Huila; (3) Programación del primer Talleres para formulación y/o ajuste de las EMREs con los Municipios de Cauca y Huila para el 8, 9 y 10 de marzo; (4) Revisión de información existente para los municipios de: La Plata (Plan comunitario de Contingencia por erupción del VNH, 2008); Municipio de Inzá (EMRE año 2013), Municipio de Páez (planes comunitarios de contingencias por erupción del  VNH 2008)}; (1) Contacto e informe de  las actividades a realizar a través de la asistencia técnica al coordinador del CDGRD de Nariño y al coordinador el CMGRD de La Florida; (2) Se inicia el ajuste de la información de la EMRE del municipio de la Florida según el formato de la ENRE Nacional; Se hizo contacto con el nuevo Secretario de Gobierno del Mpio. de Dibulla y  con Juan Misas -Comandante Cuerpo de Bombero de Providencia- quien apoya las labores a la Sec gobierno y están en la recopilación  de la información; (1) Se realiza el contacto con el Coordinador del CMGRD de Tumaco para la realización del primer taller de formulación de la EMRE para el día 15 de marzo; (2) Revisión del Documento PMGRD de San Andrés de Tumaco  y Plan Local de Emergencias año 2010.</t>
  </si>
  <si>
    <t>Diseñar una directriz nacional para la implementación de preparativos para la respuesta comunitarios frente a desastres</t>
  </si>
  <si>
    <t>Directriz Nacional</t>
  </si>
  <si>
    <t># de Directrices Nacionales diseñadas</t>
  </si>
  <si>
    <t xml:space="preserve">Nelson Hernández </t>
  </si>
  <si>
    <t>Documento final.</t>
  </si>
  <si>
    <t># de Talleres realizados</t>
  </si>
  <si>
    <t>Nelson Hernández / Juanita Jaramillo</t>
  </si>
  <si>
    <t>Informes, registros audiovisuales.</t>
  </si>
  <si>
    <t>Intervención Prospectiva</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</si>
  <si>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</si>
  <si>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circulares y estudios en relación con la incorporación de medidas de reducción del riesgo - intervención prospectiva - en la instrumentos de planificación. </t>
  </si>
  <si>
    <t xml:space="preserve">Solicitudes gestionadas </t>
  </si>
  <si>
    <t>(# de solicitudes gestionadas/
# de solicitudes recibidas)*100</t>
  </si>
  <si>
    <t xml:space="preserve">Rafael Sáenz </t>
  </si>
  <si>
    <t>Documentos técnicos, matrices diligenciadas, ayudas de memoria, listados de Asistencia, presentaciones, correos electrónicos</t>
  </si>
  <si>
    <t>Enero: 
Revisión en conjunto con la línea de C.C. de Guía para la Incorporación de las Actividades Minero Energéticas en los Planes de Ordenamiento  (elaborada por UPME).
 Revisión matriz relación del PFIN (Sector Transporte) y  temas a desarrollar por la UNGRD en 2016 en relación con ordenamiento  territorial  y planeación del desarrollo para entrega a Línea Gestión Sectorial.
Revisión y observaciones a documentos base de la Cumbre Mundial de las Naciones Unidas sobre Vivienda y Desarrollo Urbano Sostenible - Hábitat III" (10 documentos abiertos a comentarios de los países, las observaciones UNGRD se enviaron a Cancillería).
Febrero: 
- Revisión documento del protocolo de atención de primer nivel en reducción del riesgo.
- Elaboración de presentación para  DAPARD de las actividades adelantadas en 2015 y 2016 en el Departamento de Antioquia respecto a Construcción de Línea Base.
- Asistencia a reunión técnica preparatoria memorando de entendimiento con Instituto Deltares de Holanda.
- Asistencia a mesa de trabajo de Hábitat y Cambio Climático tendiente  a proponer  y desarrollar documentación temática con los puntos  de discusión  que Colombia quiere introducir en la agenda Hábitat III  para  el tema de referencia.
- Elaboración de presentación para III Curso Internacional “Política Urbana y Gestión de Proyectos Urbanos Integrales”
- Asistencia a mesa de trabajo de Vínculos Urbano- Rurales  tendientes  a proponer  y desarrollar documentación temática con los puntos  de discusión  que Colombia quiere introducir en la agenda Hábitat III  para  el tema de referencia.
- Elaboración de respuesta a solicitud de asistencia técnica  Municipio de Ciénaga-Magdalena.
- Revisión en conjunto con la línea de SCR de  Plan de Acción 2016 de la PNOEC.
- Elaboración de presentaciones para jornadas de inducción a Coordinadores Departamental de Gestión del Riesgo:
1. PNGRD, Marco Sendai, Acuerdo de Cambio Climático-COP 21.
2. Integración de la GRD  y el Ordenamiento Territorial
3. Se está elaborando proyecto de Circular para Alcaldes y Gobernadores sobre incorporación de la gestión del   riesgo en Planes de Desarrollo Territoriales y estructurando un Taller virtual con FEDEMUNICIPIOS para Alcaldes en este sentido   
a desarrollar en marzo de 2016.</t>
  </si>
  <si>
    <t>Realizar Documentos de Línea Base (diagnostico) de  municipios priorizados en cuanto a insumos y avances en la integración de la Gestión del riesgo de desastres en planes de ordenamiento  territorial,  articulados al plan de inversiones municipal (28 Documentos de Línea Base )</t>
  </si>
  <si>
    <t xml:space="preserve">Documentos de Línea Base </t>
  </si>
  <si>
    <t># de Documentos de Línea Base realizados</t>
  </si>
  <si>
    <t>Documentos técnicos, formatos y matrices diligenciados, ayudas de memoria, listados de Asistencia, presentaciones, correos electrónicos</t>
  </si>
  <si>
    <t>Se definió el Plan de trabajo y el cronograma de actividades. 
Se elaboró un Directorio de Actores de las entidades territoriales para adelantar las jornadas de acercamiento, y se realizó el contacto con los funcionarios respectivos de cada entidad para coordinar su realización
Se iniciaron las jornadas de acercamiento a Departamentos para hacer la presentación de las actividades que se adelantarán en desarrollo de la construcción de documentos de Lineamientos para integrar la Gestión del Riesgo en el Ordenamiento Territorial. Se inició con Córdoba, Huila, Meta, y Caldas.
A partir del trabajo realizado en 2015, se inició el ajuste de formatos y plantillas de documentos que se deben diligenciar para los municipios objeto de asistencia en 2016 con el fin de simplificarlas.
Se programó una reunión con el MVCT con el fin de articular la asistencia que esa entidad adelanta con las actividades que se están desarrollando desde la UNGRD</t>
  </si>
  <si>
    <r>
      <t>Elaborar Documentos Municipales de Lineamientos para la integración de la gestión del riesgo en la revisión y ajuste de POT articulados al plan de inversiones municipal (</t>
    </r>
    <r>
      <rPr>
        <i/>
        <sz val="10"/>
        <rFont val="Arial"/>
        <family val="2"/>
      </rPr>
      <t>21 Documentos de Lineamientos</t>
    </r>
    <r>
      <rPr>
        <sz val="10"/>
        <rFont val="Arial"/>
        <family val="2"/>
      </rPr>
      <t>)</t>
    </r>
  </si>
  <si>
    <t>Documentos de Lineamientos</t>
  </si>
  <si>
    <t># de Documentos de Lineamientos elaborados</t>
  </si>
  <si>
    <t>De acuerdo con el Plan de Trabajo definido, los Documentos de Lineamientos se adelantarán en el segundo semestre de 2016.</t>
  </si>
  <si>
    <t>Acompañar a los municipios y departamentos en la implementación de los procesos de la Gestión del Riesgo y los componentes del SNGRD</t>
  </si>
  <si>
    <t xml:space="preserve">Capacitación en PMGRD a los Consejos Municipales de Gestión del Riesgo de Desastres </t>
  </si>
  <si>
    <t>Consejos municipales capacitados</t>
  </si>
  <si>
    <t>Henry Palacios
Oswaldo Amado
 Diego Gonzalez
Ruben Valdes</t>
  </si>
  <si>
    <t>Reporte ficha SPI</t>
  </si>
  <si>
    <t>RECURSOS DE INVERSION - UNGRD</t>
  </si>
  <si>
    <t>Se capacitaron 6 municipios, 5 en el Departamento de Nariño y 1 en Putumayo</t>
  </si>
  <si>
    <t>Capacitación en conformación de Oficina Territorial de Gestión del Riesgo a los Consejos Municipales y Departamentales</t>
  </si>
  <si>
    <t>Consejos municipales y departamentales capacitados</t>
  </si>
  <si>
    <t>Andrea Rojas</t>
  </si>
  <si>
    <t>Se capacitó a 3 Departamentos (Antioquia, Cesar y Norte de Santander) en la conformación de Oficinas Territoriales.</t>
  </si>
  <si>
    <t>Capacitación en creación de fondos territoriales de gestión del riesgo de desastres a los Consejos Municipales y Departamentales</t>
  </si>
  <si>
    <t>talleres</t>
  </si>
  <si>
    <t>talleres realizados en la creación de Fondos Territoriales</t>
  </si>
  <si>
    <t>Andrea Rojas
Cristina Corena</t>
  </si>
  <si>
    <t>Se capacitó a 3 Departamentos (Antioquia, Cesar y Norte de Santander) en la conformación de Fondos Territoriales.</t>
  </si>
  <si>
    <t>Capacitar a los integrantes de los CMGRD en la integración de la gestión del riesgo en los diferentes instrumentos de planificación e inversión pública</t>
  </si>
  <si>
    <t>Realizar talleres para la formulación  de los  proyectos de inversión a nivel  territorial</t>
  </si>
  <si>
    <t>Talleres realizados</t>
  </si>
  <si>
    <t>Gustavo Quintero
Cristina Corena
Enzo Quintero
Angela Molina</t>
  </si>
  <si>
    <t>Se adelantó la construcción de metodología de acuerdo con la Guía DNP para la formulación de proyectos, de igual manera se culminó la presentación estandar para assistir técnicamente a los municipios en la formulación de proyectos.</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</si>
  <si>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</si>
  <si>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Generar recomendaciones técnicas para la Incorporación de CC en el ordenamiento territorial liderado por MADS, como insumo a la Guía de Integración de GRD y el OT</t>
  </si>
  <si>
    <t xml:space="preserve">Porcentaje de elaboración del Documento técnico </t>
  </si>
  <si>
    <t>% de avance en la elaboración del Documento Técnico</t>
  </si>
  <si>
    <t>Dorotea Cardona</t>
  </si>
  <si>
    <t>Documento técnico, Actas, listados de Asistencia, presentaciones, correos electrónicos</t>
  </si>
  <si>
    <t>Avances en producto 1: documento conceptual</t>
  </si>
  <si>
    <t>Apoyo a la operación y mantenimiento del sistema de evaluación y seguimiento de medidas para la adaptación.</t>
  </si>
  <si>
    <t xml:space="preserve">Apoyar  técnicamente,  
emitir conceptos técnicos y/o asesorar a  entidades nacionales y/o territoriales y otras áreas de la UNGRD, para el fortalecimiento de la reducción del riesgo de desastres y la adaptación al cambio climático </t>
  </si>
  <si>
    <t>comunicaciones oficiales, respuestas a comunicaciones, Actas, correos electrónicos, Matriz de seguimiento a requerimientos variabilidad y cambio climático</t>
  </si>
  <si>
    <t>Se realizaron aportes a los siguientes documentos sectoriales y asesoría conceptual: PNACC, CMGRD Tuluá, PIFIN Valle del Cauca, PIFIN Ministerio de Transporte, Habitat III</t>
  </si>
  <si>
    <t>Articulación del ámbito social y comunitario en el proceso de reducción del riesgo.</t>
  </si>
  <si>
    <t xml:space="preserve">Elaborar documento de identificación de las variables sociales estratégicas en los procesos de reasentamiento </t>
  </si>
  <si>
    <t>Porcentaje elaboración documento</t>
  </si>
  <si>
    <t>% de avance elaboración Documento</t>
  </si>
  <si>
    <t>Juanita Jaramillo</t>
  </si>
  <si>
    <t>La Universidad de Manizales presentó su tercer informe sobre avance de este estudio y se realizaron 2 reuniones técnicas para la discusión conceptual sobre el tema. Se realizaron entrevistas a miembros de la UNGRD y nueva revisión documental.</t>
  </si>
  <si>
    <t>Asesoría (por demanda) a CMGRD para el diseño y gestión del componente comunitario en la formulación/ajuste de la EMRE (municipios priorizados por PpR).</t>
  </si>
  <si>
    <t>N°de CMGRD que solicitan asesoría técnica / N° de municipios asesorados</t>
  </si>
  <si>
    <t xml:space="preserve">Juanita Jaramillo </t>
  </si>
  <si>
    <t>comunicaciones oficiales, respuestas a comunicaciones, Actas, correos electrónicos</t>
  </si>
  <si>
    <t>Se adelantó asería técnica al CMGRD de Tulua.</t>
  </si>
  <si>
    <t xml:space="preserve">Realizar estudio nacional sobre el estado actual de la participación social y comunitaria en las instancias territoriales de GRD </t>
  </si>
  <si>
    <t>La Universidad de Manizales ha emprendido la recolección de información en terreno con los CDGRD. Por parte de la UNGRD se ha hecho la revisión y validación de los instrumentos y la validación conceptual requerida en el marco del seguimiento al convenio 9677-PPAL001-637-2015</t>
  </si>
  <si>
    <t>El inicio de la aplicación de instrumentos (encuesta, entrevistas y grupos focales) se retrasó debido al inicio de nuevas administraciones en departamentos y en ciudades capitales, con lo cual se debió esperar también el nombramiento o ratificación de coordinadores de gestión del riesgo.</t>
  </si>
  <si>
    <t>Desarrollo de actividades para celebración del mes de la Reducción del Riesgo</t>
  </si>
  <si>
    <t>% de cumplimiento etapas de planeación, alistamiento y ejecución</t>
  </si>
  <si>
    <t>Esperanza Barbosa Alonso</t>
  </si>
  <si>
    <t>Actas de reunión, listados de asistencia.</t>
  </si>
  <si>
    <t>Elaboración de fichas técnicas de expertos en el tema financiero y elaboración de primera versión de propuesta para el mes de la reducción de desastres.</t>
  </si>
  <si>
    <t>Protección Financiera</t>
  </si>
  <si>
    <t>Gestión Financiera y Aseguramiento ante el Riesgo de Desastres</t>
  </si>
  <si>
    <t>Elaborar documento técnico que defina mecanismos financieros para la Transferencia del Riesgo, concertado con entidades de la administración pública del nivel nacional</t>
  </si>
  <si>
    <t>Documento técnico.</t>
  </si>
  <si>
    <t>Levantamiento de información, como insumo de entrada  para  iniciar elaboración del documento técnico.</t>
  </si>
  <si>
    <t>Lineamientos y guías para aseguramiento de los bienes públicos.</t>
  </si>
  <si>
    <t>Desarrollar programa de Educación Financiera con énfasis en aseguramiento de Activos Públicos</t>
  </si>
  <si>
    <t>Personas capacitadas</t>
  </si>
  <si>
    <t># de personas capacitadas</t>
  </si>
  <si>
    <t xml:space="preserve">Acercamiento con  Fedemunicipios y definir uso de la plataforma virtual  para el desarrollo del curso virtual; redacción del comunicado de entendimiento, conjuntamente con FASECOLDA para ultimar puntos de articulación interinstitucional </t>
  </si>
  <si>
    <t>Actualizaciones Mapa de riesgos</t>
  </si>
  <si>
    <t>(# de Actualizaciones realizadas/ # de actualizaciones solicitadas) *100</t>
  </si>
  <si>
    <t>Miguel Angulo</t>
  </si>
  <si>
    <t>El día 18 de Enero de 2016 se realizó en conjunto con al OAPI y la OCI, el seguimiento a los mapas de Riesgo establecidos para la SRR, seguimiento que fue cargado en el aplicativo NEOGESTION</t>
  </si>
  <si>
    <t>Planes de Mejoramiento</t>
  </si>
  <si>
    <t>Durante el primer bimestre de 2016 la OCI no realizó ninguna solicitud frente al tema.</t>
  </si>
  <si>
    <t>(# de Seguimientos realizados/ # de seguimientos solicitadas) *100</t>
  </si>
  <si>
    <t xml:space="preserve">El día 9 de Febrero de 2016 se llevó a cabo la reunión SIPLAG correspondientes a los meses de Enero y Febrero de 2016, en la reunión se establecieron las principales actividades y estrategias a desarrollar en la actual vigencia para continuar con el mantenimiento del sistema luego del otorgamiento de la certificación de calidad. </t>
  </si>
  <si>
    <t>El día 29 de Enero de 2016 se realizó la socialización de la reunión SIPLAG mes de Diciembre, en la cual se informaron los principales resultados alcanzados por el sistema en la vigencia 2015 al igual que el papel  desempeñado por la SRR en la implementación del sistema de calidad.</t>
  </si>
  <si>
    <t>Indicadores Actualizados</t>
  </si>
  <si>
    <t>Se adelantó el cargue de los indicadores mensuales del proceso GRR, y durante el mes de enero se cargaron los indicadores semestrales y el anual con el que cuenta el mismo.</t>
  </si>
  <si>
    <t>SECRETARÍA GENERAL GENERAL  - GRUPO DE TALENTO HUMANO</t>
  </si>
  <si>
    <t>EJE 1</t>
  </si>
  <si>
    <t xml:space="preserve">E. FORTALECIMIENTO Y POSICIONAMIENTO INSTITUCIONAL </t>
  </si>
  <si>
    <t>LINEA DE ACCIÓN</t>
  </si>
  <si>
    <t>META ACUMULADA ENERO</t>
  </si>
  <si>
    <t>% META ACUMULADA MENSUAL</t>
  </si>
  <si>
    <t>%CUMPLIMIENTO PARA ENERO</t>
  </si>
  <si>
    <t>% DEL LOGRO</t>
  </si>
  <si>
    <t>AVANCES
ENERO</t>
  </si>
  <si>
    <t>META ACUMULADA FEBRERO</t>
  </si>
  <si>
    <t>%CUMPLIMIENTO PARA FEBRERO</t>
  </si>
  <si>
    <t>AVANCES
FEBRERO</t>
  </si>
  <si>
    <t>DIFICULTADES O RETRASOS FEBRERO</t>
  </si>
  <si>
    <t>Gestión del Talento Humano</t>
  </si>
  <si>
    <t>Provisión del Talento Humano</t>
  </si>
  <si>
    <t>Actualizar el manual de funciones y competencias laborales de la Unidad</t>
  </si>
  <si>
    <t>Resolución</t>
  </si>
  <si>
    <t>No de actualizaciones al manual de funciones y competencias laborales realizados</t>
  </si>
  <si>
    <t xml:space="preserve">Ángela Calderon </t>
  </si>
  <si>
    <t xml:space="preserve">El Manual de Funciones se encuentra actualizado en un 80%, sólo falta la actualización correspondiente a los cargos de la Subdirección para el Manejo de Deastres.
Se espera formalizar el documento para el mes de marzo. </t>
  </si>
  <si>
    <t xml:space="preserve">Reunión Comisión de Personal </t>
  </si>
  <si>
    <t xml:space="preserve">Comisión de Personal </t>
  </si>
  <si>
    <t>No de comisiones efectuadas</t>
  </si>
  <si>
    <t>La sesión del mes de Enero se llevó a cabo de manera virtual y correspondió a la sesión en la que se aporbó el Reglamento de Funcionamiento de la Comisión de Personal de la UNGRD. Se anexa como soporte la trazabilidad de los correos electrónicos de la sesión. Las actas y los demás documentos derivados de la misma se encuentran a disposición en el GTH, desde donde se lleva la Secretaría Técnica de la Comisión.</t>
  </si>
  <si>
    <t>La sesión del mes de Febrero se llevó a cabo el día 18 de Febrero de 2016.
Las actas y los demás documentos derivados de la misma se encuentran a disposición en el GTH, desde donde se lleva la Secretaría Técnica de la Comisión.</t>
  </si>
  <si>
    <t>Reporte Comisión de Personal</t>
  </si>
  <si>
    <t>Reporte</t>
  </si>
  <si>
    <t>No. De reportes</t>
  </si>
  <si>
    <t>Reporte Comisión</t>
  </si>
  <si>
    <t>De acuerdo con lo establecido en la normatividad, se realizó el reporte de las acciones desarrolladas por la Comisión de Personal a través de la página de la Comisión Nacional del Servicio Civil. El Reporte del mes de Enero correspondió a las acciones desarrolladas para el trimestre Octubre - Diciembre de 2015.</t>
  </si>
  <si>
    <t xml:space="preserve">Elaborar el Plan Anual de Vacantes </t>
  </si>
  <si>
    <t xml:space="preserve">Plan Anual de Vacantes </t>
  </si>
  <si>
    <t xml:space="preserve">No. de Plan Anual de Vacantes elaborados </t>
  </si>
  <si>
    <t>Plan Anual</t>
  </si>
  <si>
    <t>Se encuentra a disposición el Plan Anual de Vacantes con corte a 29 de Febrero de 2016, sin embargo, no se ha realizado el reporte a la función Pública, toda vez que no ha sido requerido por dicha entidad.</t>
  </si>
  <si>
    <t>Evaluación de desempeño</t>
  </si>
  <si>
    <t>Seguimiento a las evaluaciones de desempeño y de rendimiento laboral de la UNGRD</t>
  </si>
  <si>
    <t>Reporte de seguimiento a las evaluaciones</t>
  </si>
  <si>
    <t>Reporte de seguimiento</t>
  </si>
  <si>
    <t>De acuerdo con los cambios realizados a nivel directivo, se solicita suscripción de comrpomisos y evaluaciones de la vigencia 2015 en el mes de marzo de 2016, mes en el que debe finalizar la consolidación respectiva.</t>
  </si>
  <si>
    <t>Seguimiento a la suscripción y cumplimiento de los acuerdos de gestión</t>
  </si>
  <si>
    <t>En el mes de Enero se llevó a cabo una mesa de trabajo con la Oficina Asesora de Planeación e Información con el fin de concertas las acciones para realizar el seguimiento y suscripción a los acuerdos de gestión. El resultado de esta sesión es incluido como soporte del Plan de Acción en el primer seguimiento del mes. No obstante, en el mes de marzo se adelantarán nuevas mesas de trabajo para lograr de manera articulada la concertación de los acuerdos y la suscripción de los que correspondan.</t>
  </si>
  <si>
    <t>Diseñar la primera versión de la metodología propia de evaluación del desempeño</t>
  </si>
  <si>
    <t>Metodología</t>
  </si>
  <si>
    <t>Metodología diseñada</t>
  </si>
  <si>
    <t>Metodología preliminar</t>
  </si>
  <si>
    <t xml:space="preserve">Actualizacion en SIPLAG de los indicadores de Plan Estrategico y Evaluacion de Desempeño </t>
  </si>
  <si>
    <t xml:space="preserve">Actualizacion </t>
  </si>
  <si>
    <t xml:space="preserve">Actualizaciones realizadas a los Indicadores  /Periodicidad de los Indicadores SIPLG </t>
  </si>
  <si>
    <t xml:space="preserve">Herramienta Neogestion Siplag </t>
  </si>
  <si>
    <t>El indicador del mes de febrero es reportado en la plataforma Neogestión a más tardar el día 15 de Marzo de 2016.</t>
  </si>
  <si>
    <t>Administración de Nómina</t>
  </si>
  <si>
    <t>Preparar y elaborar el proyecto anual de presupuesto para amparar los gastos por servicios personales asociados a nómina</t>
  </si>
  <si>
    <t xml:space="preserve">Proyecto Anual de Presupuesto </t>
  </si>
  <si>
    <t xml:space="preserve">Anteproyecto de presupuesto elaborado y aprobado  </t>
  </si>
  <si>
    <t>Paulina Hernandez</t>
  </si>
  <si>
    <t>Proyecto Anual de Presupuesto</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</si>
  <si>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</si>
  <si>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</si>
  <si>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</si>
  <si>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</si>
  <si>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Se preparó la nómina con los requerimientos necesarios y se presentó de manera oportuna al Grupo de Apoyo Financiero y Contable para el trámite de pago correspondiente.</t>
  </si>
  <si>
    <t>Realizar el control mensual a las novedades que afecten el presupuesto de la Unidad (compensatorios, horas extras, licencias, incapacidades, permisos y vacaciones)</t>
  </si>
  <si>
    <t>Control de Novedades</t>
  </si>
  <si>
    <t>No.de controles de novedades realizados</t>
  </si>
  <si>
    <t>Control realizado</t>
  </si>
  <si>
    <t xml:space="preserve">El control mensual de novedades se lleva de manera estricta en la carpeta física disponible en el Grupo de Talento Humano - Nómina. Con base en esta información se hace la revisión mensual de liquidación. </t>
  </si>
  <si>
    <t>Elaborar Circular de programación vacaciones de funcionarios de la entidad.</t>
  </si>
  <si>
    <t>Circular</t>
  </si>
  <si>
    <t>Circular Vacaciones</t>
  </si>
  <si>
    <t>Registrar el Ausentismo en la base de datos diseñada</t>
  </si>
  <si>
    <t xml:space="preserve">Reporte de ausentismo </t>
  </si>
  <si>
    <t xml:space="preserve">Total de reportes mensuales de ausentismo </t>
  </si>
  <si>
    <t>Mónica Castro</t>
  </si>
  <si>
    <t>Se realiza el registro en las carpetas de las hojas de vida de acuerdo al formato de Autorizacion de Permiso No. F-1601-GTH-39 Versión: 03 entregados a Talento Humano en el mes de Enero.</t>
  </si>
  <si>
    <t>Se realiza el registro en las carpetas de las hojas de vida de acuerdo al formato de Autorizacion de Permiso No. F-1601-GTH-39 Versión: 03 entregados a Talento Humano en el mes de Febrero.</t>
  </si>
  <si>
    <t>Realizar afiliación de contratistas y funcionarios de la UNGRD a la ARL</t>
  </si>
  <si>
    <t>Reporte mensual de afiliaciones</t>
  </si>
  <si>
    <t xml:space="preserve">Numero de afiliaciones realizadas/numero de contratos suscritos </t>
  </si>
  <si>
    <t>Bibiana Calderon</t>
  </si>
  <si>
    <t>En el mes de enero se efectuaron 14 afiliaciones de contratistas de la UNGRD</t>
  </si>
  <si>
    <t xml:space="preserve">Las afiliaciones realizadas en el mes de Enero corresponden a las solicitudes realizadas por el área de contratación. </t>
  </si>
  <si>
    <t>En el mes de febrero se efectuaron 30 afiliaciones de contratistas de la UNGRD</t>
  </si>
  <si>
    <t xml:space="preserve">Las afiliaciones realizadas en el mes de Febrero corresponden a las solicitudes realizadas por el área de contratación durante este mes. </t>
  </si>
  <si>
    <t>Sigep</t>
  </si>
  <si>
    <t>Creación nuevos usuarios de planta</t>
  </si>
  <si>
    <t>Reporte bimestre nuevos usuarios SIGEP</t>
  </si>
  <si>
    <t xml:space="preserve">No de  personal vinculado en planta en el bimestre/ Total de personal inscrito por la UNGRD, en el Sigep en la vigencia </t>
  </si>
  <si>
    <t>Durante el mes de Enero se crearon dos (2) usuarios en el SIGEP: 
Karen Patricia Ávila Santiago
Carlos Arturo Mogollón Plaza</t>
  </si>
  <si>
    <t>Durante el mes de Febrero se crearon cuatro (4) usuarios en el SIGEP: 
Juan Pablo Quiroz Bautista
Iván Hernando Caicedo Rubiano
William Alfonso Tovar Segura
Amelia Ana María Escobar Fernández</t>
  </si>
  <si>
    <t>Modificación, actualizacion y/o desvinculacion  de usuarios existentes de planta</t>
  </si>
  <si>
    <t>Reporte bimestre modificaciones y actualizaciones usuarios SIGEP</t>
  </si>
  <si>
    <t>No de hojas de vida actualizadas, modificadas y devinculadas/Total de personal inscrito por la UNGRD, en el Sigep en la vigencia</t>
  </si>
  <si>
    <t>Durante el mes de Enero se desvincularon cuatro (4) usuarios en el SIGEP: 
Rosa Amparo Niño
Gustavo Adolfo Beltrán
Richar Alberto Vargas
Yineth Pinilla</t>
  </si>
  <si>
    <t>Durante el mes de Enero se desvincularon cuatro (4) usuarios en el SIGEP: 
Laura Marcela Amado
Rafael Bolaño
Andrea Zapata
Carolina Giraldo</t>
  </si>
  <si>
    <t>Gestión Administrativa</t>
  </si>
  <si>
    <t>Actualizar documentación en el archivo de hojas de vida de los empleados de la Unidad</t>
  </si>
  <si>
    <t xml:space="preserve">No de hojas de vida actualizadas / No de funcionarios </t>
  </si>
  <si>
    <t>Semalmente se lleva a cabo la entrega de la documentacion que debe reposar en las carpetas de hojas de vida en el archivo central.</t>
  </si>
  <si>
    <t>Semalmente se lleva a cabo la entrega de la documentacion que debe reposar en las carpetas de hojas de vida en el archivo central.
La entrega al Grupo de Gestión Documental se hace a través del formato establecido para tal fin ( FR-1603-GD-02)</t>
  </si>
  <si>
    <t>Expedir las certificaciones laborales de funcionarios</t>
  </si>
  <si>
    <t>No de certificaciones laborales expedidas</t>
  </si>
  <si>
    <t>Reporte de Cerificaciones</t>
  </si>
  <si>
    <t>Para el mes de Febrero se lleva control magnetico y físico de la expedición de las certificaciones laborales de los funcionarios de acuerdo a la solicitud enviada por correo electronico, telefonico y/o personal. 
Durante el mes de febrero fueron expedidas 8 certificaciones laborales</t>
  </si>
  <si>
    <t>Expedir las certificaciones laborales de exfuncionarios de la Unidad</t>
  </si>
  <si>
    <t xml:space="preserve">En el mes de Febrero solo se reporto la solicitud de la certificación laboral de un ex-funcionario el cual se realizó e hizo entrega en  tiempo oporuno. </t>
  </si>
  <si>
    <t>Proyectar certificaciones de insuficiencia o inexistencia  de personal en planta, para efectos de la contratación de prestación de servicios cuando se requiera.</t>
  </si>
  <si>
    <t>No de certificaciones de insuficiencia o inexistencia  proyectadas</t>
  </si>
  <si>
    <t>La totalidad de las solicitudes de certificación fueron verificadas y expedidades de acuerdo con las necesidades internas, para el mes de Enero fueron expedidas 24 certificados.</t>
  </si>
  <si>
    <t>La totalidad de las solicitudes de certificación fueron verificadas y expedidades de acuerdo con las necesidades internas, para el mes de Enero fueron expedidas 15 certificados.</t>
  </si>
  <si>
    <t>Emitir los reportes de control de horario del personal de planta por dependencia</t>
  </si>
  <si>
    <t xml:space="preserve"> Reporte  de dias Laborales Bimestre del personal en planta por area</t>
  </si>
  <si>
    <t xml:space="preserve">Total dias laborales ausentes bimestre por area del personal en planta/ Total horas laborales bimestre por area del personal en planta  * 100 </t>
  </si>
  <si>
    <t>Mónica Castro
Ángela Calderón</t>
  </si>
  <si>
    <t>El reporte de horario fue consolidado por el Grupo de Talento Humano y reportado a la Dirección General en Comité Directivo del 29 de Febrero de 2016. Así mismo, se remitió vía correo electrónico el resultado de los reportes por área a cada uno de los líderes de proceso.</t>
  </si>
  <si>
    <t>Realizar reuniones de seguimiento mensual</t>
  </si>
  <si>
    <t>Seguimiento</t>
  </si>
  <si>
    <t>No de Reuniones realizadas</t>
  </si>
  <si>
    <t>Ángela Calderon
Javier Lizcano</t>
  </si>
  <si>
    <t>TALENTO HUMANO-</t>
  </si>
  <si>
    <t>Se han realizado reuniones quincenales con el Equipo de Talento Humano desde la conformación de la totalidad del equipo.</t>
  </si>
  <si>
    <t>Verificacion de documentacion SST</t>
  </si>
  <si>
    <t>En reunion de TH semanal espacio de SST y Siplag</t>
  </si>
  <si>
    <t>Realizar monitoreo a la Gestión de los Comités de la UNGRD (CP, CBCI, CCL, COPASST)</t>
  </si>
  <si>
    <t>Monitoreo</t>
  </si>
  <si>
    <t>No de monitoreos realizados</t>
  </si>
  <si>
    <t>Javier Lizcano</t>
  </si>
  <si>
    <t>Se realizo reunion y contacto con cada monitor</t>
  </si>
  <si>
    <t>Agendar fecha</t>
  </si>
  <si>
    <t>Participar acompañamiento en los comites. Se realizo inspeccion con acta e informe</t>
  </si>
  <si>
    <t>Viáticos y Gastos de Viaje</t>
  </si>
  <si>
    <t>Elaborar los actos administrativos: de comisiones y liquidación de  viáticos de funcionarios, asi como  de desplazamiento y gastos de viaje de los contratistas de la Unidad</t>
  </si>
  <si>
    <t>Maritza Herrera</t>
  </si>
  <si>
    <t>Se ha tramitado 45 actos administrativos por concepto de comisiones según lo solicitado</t>
  </si>
  <si>
    <t>Se ha procurado por parte del personal que viaja reportar a tiempo ante el Grupo de Talento Humano</t>
  </si>
  <si>
    <t>Se ha tramitado 67 actos administrativos, de los cuales 43 por concepto de comisiones según lo solicitado a funcionarios y 24 por reconocimiento de gastos de viaje con pagos por la Unidad de contratistas, para un acumulado de enero al 29 de febrero de 2016 de 112 actos administrativos.</t>
  </si>
  <si>
    <t>Realizar los reembolsos para la Caja Menor de viáticos y gastos de viaje conforme a lo establecido en el Decreto 1068 de 2015</t>
  </si>
  <si>
    <t xml:space="preserve">Reembolsos </t>
  </si>
  <si>
    <t xml:space="preserve">No de Resolucion de Reembolso elaboradas </t>
  </si>
  <si>
    <t>Stella Toro</t>
  </si>
  <si>
    <t>Se realiza el primer reembolso de la Caja Menor de Viaticos y Gastos de viaje mediante Resolución No. 0183 del 24 de feb 2016</t>
  </si>
  <si>
    <t>Realizar  la constitucion y cierre presupuestal la Caja Menor de viáticos y gastos de viaje conforme a lo establecido en el Decreto 1068 de 2015</t>
  </si>
  <si>
    <t>Aperetura y Cierre de caja</t>
  </si>
  <si>
    <t>Resolución de  Apertura y Resolucion de cierre de caja menor elaboradas</t>
  </si>
  <si>
    <t>En el mes de enero se realizo la apertura de la Caja Menor de Viaticos y Gastos de viaje para la vigencia 2016, mediante Resolucion 45 del 14 de enro de 2016</t>
  </si>
  <si>
    <t>Tiquetes</t>
  </si>
  <si>
    <t>Realizar los trámites para la emisión de tiquete solicitados por los funcionarios y contratistas de la UNGRD y FNGRD</t>
  </si>
  <si>
    <t>No de tiquetes emitidos</t>
  </si>
  <si>
    <t>Jennifer Díaz</t>
  </si>
  <si>
    <t>Se realizo el seguimiento de Enero, evidenciando que se emitieron 56 tkt del FNGRD y 57 tkt de la UNGRD</t>
  </si>
  <si>
    <t>Se realizo el seguimiento de Enero, evidenciando que se emitieron 124 tkt del FNGRD y 64 tkt de la UNGRD</t>
  </si>
  <si>
    <t xml:space="preserve">Realizar el seguimiento a la ejecución presupuestal de los contratos para tiquetes </t>
  </si>
  <si>
    <t>Seguimiento presupuestal</t>
  </si>
  <si>
    <t xml:space="preserve">Valor de tiquetes emitidos / Valor total del contrato de Tiquetes </t>
  </si>
  <si>
    <t>En el mes de enero se emitieron tiquetes sobre reserva por valor de $ 29,232,911 por el FNGRD y $ 38,380,466 por la UNGRD</t>
  </si>
  <si>
    <t>En el mes de enero se emitieron tiquetes sobre reserva por valor de $ 80,660,860 por el FNGRD y $ 43,725,363 por la UNGRD</t>
  </si>
  <si>
    <t>Realizar el informe de ejecución de acuerdo a la emisión de tiquetes</t>
  </si>
  <si>
    <t>Informe mensual</t>
  </si>
  <si>
    <t>Informe de ejecución</t>
  </si>
  <si>
    <t>Informe</t>
  </si>
  <si>
    <t xml:space="preserve">Se realiza el informe del FNGRD y la UNGRD mesual del mes de Enero </t>
  </si>
  <si>
    <t>Se realiza el informe del FNGRD y la UNGRD mesual del mes de Febrero</t>
  </si>
  <si>
    <t>Sistema de Estímulos:
Bienestar Social Laboral
Incentivos</t>
  </si>
  <si>
    <t>Elaborar el diagnóstico de Bienestar Social Laboral</t>
  </si>
  <si>
    <t xml:space="preserve"> Diagnóstico Bienestar social laboral</t>
  </si>
  <si>
    <t>Documento de ejecución</t>
  </si>
  <si>
    <t>Diagnóstico</t>
  </si>
  <si>
    <t xml:space="preserve">Se elaboró el diagnóstico durante el mes de Enero a través de la encuesta de necesidades de bienestar enviada al personal por correo electrónico institucional, en la cual participaron 116 personas. Posteriormente se realiza la tabulación de los datos para realizar la priorización de las necesidades. </t>
  </si>
  <si>
    <t>Elaborar el Plan de Bienestar Social para los funcionarios de la UNGRD</t>
  </si>
  <si>
    <t>Plan de Bienestar Social</t>
  </si>
  <si>
    <t>Bibiana Calderon
Nathaly Lurduy</t>
  </si>
  <si>
    <t>Plan realizado</t>
  </si>
  <si>
    <t xml:space="preserve">Se elabora documento del Plan de Bienestar incluyendo marco conceptual, marco legal, objetivos, alcance, metas, cronograma y presupuesto. </t>
  </si>
  <si>
    <t xml:space="preserve">Implementar el Plan de bienestar Social de la UNGRD </t>
  </si>
  <si>
    <t xml:space="preserve">Actividades plan de bienestar </t>
  </si>
  <si>
    <t xml:space="preserve">Actividades ejecutadas / Actividades programadas en el plan de bienestar </t>
  </si>
  <si>
    <t>Nathaly Lurduy</t>
  </si>
  <si>
    <t xml:space="preserve">*Durante el mes de Enero se realizó la primera reunión de planeación para la formulación del plan de bienestar su respectivo cronograma. Se asignaron tareas y responsables de planeación, ejecución, apoyo y seguimiento. 
*Con base en la planeación de las celebraciones de cumpleaños, como reconocimiento personal a los funcionarios y contratistas de la UNGRD, se adelantaron cotizaciones de los posibles obsequios a entregar, ademas se cotizaron los globos corporativos.
*Se elaboró el calendario de eventos, fechas especiales y actividades propuesto para este año.
*Se acompaño la planeación y ejecución del Taller de Protocolo Institucional programado para el mes de febrero de 2016. 
*Se inicio la coordinación de la celebración del Día de la Mujer y del Día del Hombre. Se hicieron los primeros contactos con hoteles y se solicitaron cotizaciones. </t>
  </si>
  <si>
    <t xml:space="preserve">*Durante el mes de febrero de 2016 se inicio la revisión y consolidación de las bases de datos de funcionarios y contratistas de la UNGRD para la celebración de cumpleaños. 
*Se continuo con la revisión de propuestas economicas y gráficas para el detalle de cumpleaños que se entregará a los funcionarios y contratistas de la UNGRD.
*Se realizó la primera reunión con la OAC para revisar los apoyos y trabajo sinérgico que se realizará, entre el GTH y la OAC, durante el año 2016.
*Se elaboro, se envió y se gestionó la tarjeta de invitación al taller de Protocolo Institucional realizado el 05.02.2016. Así mismo se realizó el apoyo logístico, cubrimiento fotografico y elaboración de la nota comunicativa del taller. 
*Se coordinó la ceremonia religiosa en conmemoración del "Miercoles de ceniza". 
*Se participó en la II Reunión del Comité Editoarial de Comuniciones de la UNGRD.
*Se elaboró y se publicó el Estudio de Mercadeo 2016, base para la publicación y asignación del contrato de bienestar 2016.
*Se inicio coordinación para el proceso de carnetización: Reunión con el proveedor, pruebas de diseño y materiales, toma de fotografía, recolección de solicitudes, envio y revisión de artes. 
*Se hiceron reconocimientos personales por cumpleaños.
*Se formuló la "Estrategia de mejoramiento del Clima Organizacional". 
*Se desarrollaron la primera actividades de la linea "Dejando Huello" en el marco de la "Estrategia de mejoramiento del Clima Organizacional". 
*Se confirmó la planilla de inscritos a los equipos deportivos de la UNGRD. Asi mismo, se abrieron inscripciones para las actividades deportivas 2016. 
*Se realizó 1 Feria de Servicio con Compensar, 20 solicitudes de carné institucional y 3 conmemoraciones de fechas especiales de reconocimiento grupal. </t>
  </si>
  <si>
    <t xml:space="preserve">Realizar el seguimiento a la ejecución presupuestal al Plan de Bienstar Institucional </t>
  </si>
  <si>
    <t xml:space="preserve">Presupuesto Oficial del Contrato de Bienestar </t>
  </si>
  <si>
    <t xml:space="preserve">Total presupuesto ejecutado / Total presupuesto Plan de Bienestar </t>
  </si>
  <si>
    <t xml:space="preserve">Aplicar las encuestas de satisfaccion a la actividades ejectadas  del Plan de Bienestar Social de la UNGRD </t>
  </si>
  <si>
    <t xml:space="preserve">Encustas aplicadas </t>
  </si>
  <si>
    <t xml:space="preserve">Encustras aplicadas/ actividades ejectadas </t>
  </si>
  <si>
    <t>Encustras</t>
  </si>
  <si>
    <t>*Aun no se tiene formulada la encuesta de satisfacción a las actividades ejecutadas.</t>
  </si>
  <si>
    <t>Elaborar informe anual</t>
  </si>
  <si>
    <t>Informe elaborado</t>
  </si>
  <si>
    <t xml:space="preserve">Actualizacion en SIPLAG de los indicadores de Eficacia del Plan de Bienestar Social y Satisfaccion del clima organizacional </t>
  </si>
  <si>
    <t>La Eficiencia del Plan de Bienestar aplicable para el mes de Febrero fue realizada con base en el cierre de acciones de la vigencia 2015. Dado que nos encontramos adelantando las gestiones de plaificación y contrato para el desarrollo del componente de bienestar de la UNGRD.</t>
  </si>
  <si>
    <t>Elaborar el diagnóstico de Incentivos</t>
  </si>
  <si>
    <t>Documento de Diagnóstico</t>
  </si>
  <si>
    <t>Informe de diagnostico</t>
  </si>
  <si>
    <t>Bibiana Calderón</t>
  </si>
  <si>
    <t>Diagnóstico elaborado</t>
  </si>
  <si>
    <t>Se elabora Plan de Incentivos y es incluido en el Plan de Bienestar Social e Incentivos</t>
  </si>
  <si>
    <t>Elaborar el Plan Anual de Incentivos</t>
  </si>
  <si>
    <t>Plan Anual de Incentivos</t>
  </si>
  <si>
    <t xml:space="preserve">Plan anual de Incentivos </t>
  </si>
  <si>
    <t>Plan elaborado</t>
  </si>
  <si>
    <t xml:space="preserve">En el mes de Enero se elabora el Plan Anual de Incentivos incluido dentro del documento del Plan Institucional de Bienestar Social e Incentivos bajo la normatividad que lo rige. </t>
  </si>
  <si>
    <t>Elaborar el informe de cumplimiento del Sistema de Estímulos</t>
  </si>
  <si>
    <t>Formular política para el mejoramiento del clima organizacionl</t>
  </si>
  <si>
    <t>Documento entregado</t>
  </si>
  <si>
    <t>*Se formuló la primera versión de la "Estrategia de mejoramiento del Clima Organizacional" que incluye 2 lineas de intervención: Primera impresión "Dejando huella" y Talleres Experienciales "La UNGRD, una organización inteligente".</t>
  </si>
  <si>
    <t>Capacitación</t>
  </si>
  <si>
    <t>Elaborar el diagnóstico de Capacitación</t>
  </si>
  <si>
    <t>Diagnóstico realizado</t>
  </si>
  <si>
    <t>En el mes de Febrero inicia la elaboración del  diagnóstico del PIC con un cumplimiento del 80%, teniendo en cuenta que algunos coordinadores no presentaron sus necesidades de capacitación. Se espera que en la segunda semana del mes de Marzo se cumpla con el 100%</t>
  </si>
  <si>
    <t xml:space="preserve">Entrega oportuna de las necesidades de capacitación por parte de los diferentes coordinadores </t>
  </si>
  <si>
    <t>Elaborar el Plan Institucional de Capacitación</t>
  </si>
  <si>
    <t>Plan Institucional de Capacitación</t>
  </si>
  <si>
    <t xml:space="preserve">Plan Institucional de Capacitaciones </t>
  </si>
  <si>
    <t xml:space="preserve">Se elabora documento del Plan Institucional de Capacitación incluyendo marco conceptual, marco legal, objetivos, alcance, metas, cronograma (preliminar) y presupuesto. </t>
  </si>
  <si>
    <t>Implementar el Plan Institucional de Capacitación</t>
  </si>
  <si>
    <t xml:space="preserve">Cumplimiento con los ejes del plan </t>
  </si>
  <si>
    <t>Total de capacitaciones realizadas/total de capacitaciones programadas</t>
  </si>
  <si>
    <t>Priorización y Seguimiento al PIC
Cronograma Unificado de Capacitación 
Indicadores Neogestión</t>
  </si>
  <si>
    <t>Realizar el seguimiento y evaluación de las actividades de capacitación</t>
  </si>
  <si>
    <t>total de evaluaciones de capacitaciones realizadas</t>
  </si>
  <si>
    <t>Evaluaciones realizadas</t>
  </si>
  <si>
    <t>Reporte de Eficacia</t>
  </si>
  <si>
    <t>Elaborar el informe de ejecución  del Plan Institucional de Capacitación</t>
  </si>
  <si>
    <t>Informe Realizado</t>
  </si>
  <si>
    <t xml:space="preserve">Actualizacion en SIPLAG de los indicadores de cumplimiento, Cobertura  y Eficacia del  Plan Institucional de Capacitacione, </t>
  </si>
  <si>
    <t xml:space="preserve">Esta en tramite en Neogestión </t>
  </si>
  <si>
    <t>Seguridad y Salud en el Trabajo</t>
  </si>
  <si>
    <t>Elaborar el Plan Anual de trabajo con ARL</t>
  </si>
  <si>
    <t>Plan de Trabajo</t>
  </si>
  <si>
    <t>Actividades Programadas/Actividades ejecutadas</t>
  </si>
  <si>
    <t>ARL</t>
  </si>
  <si>
    <t>Programacion de reunion y solicitud de actividades</t>
  </si>
  <si>
    <t>Se realizo reunion con ARL y se  hizo diagnostico inicial SST</t>
  </si>
  <si>
    <t>Algunas actividades se realizan con subcontratistas o proveedores</t>
  </si>
  <si>
    <t>Elaborar el cronograma de SST</t>
  </si>
  <si>
    <t>Cronograma</t>
  </si>
  <si>
    <t>Cronograma realizado</t>
  </si>
  <si>
    <t>Programar presentacion Copasst y TH</t>
  </si>
  <si>
    <t>Se realizó cronograma correspondiente, el cual fue socializado con el Copasst de la Entidad</t>
  </si>
  <si>
    <t>Verificar actividades de ARL, propias y contratadas</t>
  </si>
  <si>
    <t>Seguimiento o Capacitación al COPASST</t>
  </si>
  <si>
    <t>Sesión</t>
  </si>
  <si>
    <t>Reunion de presentacion SG SST</t>
  </si>
  <si>
    <t>Participar en inspeccion edificio B UNGRD</t>
  </si>
  <si>
    <t>Acompañamiento y capacitación a la Brigada de Emergencia</t>
  </si>
  <si>
    <t>Durante el mes de Enero y Febrero se llevó a cabo el acompañamiento a través de la verificación y elaboración del Reglamento de la Brigada.</t>
  </si>
  <si>
    <t>Agendar fecha para reunion y elementos para practica</t>
  </si>
  <si>
    <t>Seguimiento o Capacitación al Comité de Convivencia Laboral</t>
  </si>
  <si>
    <t>Actualización de la Matriz de factores de Riesgo y controles</t>
  </si>
  <si>
    <t>Actualización al Plan de Emergencia</t>
  </si>
  <si>
    <t>Plan Actualizado</t>
  </si>
  <si>
    <t>Se adelantó la actualización de planos y la presentacion de planes</t>
  </si>
  <si>
    <t>Semana de la Seguridad</t>
  </si>
  <si>
    <t>Actividad</t>
  </si>
  <si>
    <t>Registro de la actividad</t>
  </si>
  <si>
    <t xml:space="preserve">Actualizacion en SIPLAG de los indicadores de Sistema de Salud y Seguridad en el trabajo.  </t>
  </si>
  <si>
    <t xml:space="preserve">Consolidacion de los indicadores y llevar seguimiento </t>
  </si>
  <si>
    <t>Se realizó la participación en la reunión del mes de Feberero, la cual incluyó los primeros dos meses del año, el soporte correspondiente se encuentra a tarvés de la Oficina Asesora de Planeación.</t>
  </si>
  <si>
    <t xml:space="preserve">Realizar Plan de Mejoramiento al SIPLAG </t>
  </si>
  <si>
    <t>No. De procedimientos actualizados/ N° de procedimientos de TH</t>
  </si>
  <si>
    <t>Plan de mejoramiento SIPLAG</t>
  </si>
  <si>
    <t>TOTAL LINEA DE ACCIÓN</t>
  </si>
  <si>
    <t>Realizar Seguimiento al Mapa de Riesgos anticorrupción</t>
  </si>
  <si>
    <t>Reportes realizados</t>
  </si>
  <si>
    <t>No reuniones realizadas</t>
  </si>
  <si>
    <t>Informe de Seguimiento</t>
  </si>
  <si>
    <t>Seguimiento al Mapa de Riesgos Operacionales</t>
  </si>
  <si>
    <t>Realizar seguimiento al mapa de riesgos operacionales</t>
  </si>
  <si>
    <t xml:space="preserve">GRAN TOTAL EJES DE ACCION </t>
  </si>
  <si>
    <t>Formulación de metodologías para incorporar el análisis de riesgo de desastres en los proyectos sectoriales y territoriales de inversión pública.</t>
  </si>
  <si>
    <t>Generar guía metodológica para la integración de la gestión del riesgo de desastres y el ordenamiento territorial municipal.</t>
  </si>
  <si>
    <t>Guía</t>
  </si>
  <si>
    <t>No. de guias elaboradas</t>
  </si>
  <si>
    <t>Richard Vargas
Graciela Ustariz
Subdirector Conocimiento del RiesgoRichard Vargas
Graciela Ustariz
Subdirector Conocimiento del Riesgo</t>
  </si>
  <si>
    <t>Guia elaboradada</t>
  </si>
  <si>
    <t>UNGRD- Priyecto de Inversión  Asistencia técnica en Gestión Local del Riesgo a nivel Municipal y departamental en Colombia</t>
  </si>
  <si>
    <t>x</t>
  </si>
  <si>
    <t>Proyecto de inversión de asistencia técnica</t>
  </si>
  <si>
    <t>Meta PNDes de 68</t>
  </si>
  <si>
    <t>Realizar talleres a los municipios en integración de la gestión del riesgo para la revisión y ajustes del POT.</t>
  </si>
  <si>
    <t>Talleres/Mesas de trabajo</t>
  </si>
  <si>
    <t>No. De talleres/mesas de trabajo realizadas</t>
  </si>
  <si>
    <t>Richard Vargas
Graciela UstarizRichard Vargas
Graciela Ustariz</t>
  </si>
  <si>
    <t>Listados de asistencia y memorias realizadas</t>
  </si>
  <si>
    <t>UNGRD- Proyecto de Inversión  Asistencia técnica en Gestión Local del Riesgo a nivel Municipal y departamental en Colombia</t>
  </si>
  <si>
    <t>Elaborar documentos municipales de lineamientos para la integración de la gestión del riesgo en la revisión y ajustes de POT.</t>
  </si>
  <si>
    <t>Lineamientos</t>
  </si>
  <si>
    <t>No. De Municipios con documento de lineamientos para incorporar la gestión del riesgo de desastres en la revisión y ajuste del POT, articulado al plan de Inversiones para los Municipios</t>
  </si>
  <si>
    <t>Documento de lineamientos para incorporar la gestión del riesgo de desastres en la revisión y ajuste del POT, articulado al plan de Inversiones para los Municipios elaborados</t>
  </si>
  <si>
    <t>Con base en el proceso de Reglamentación del FNGRD, generar directrices en las cuales se obligue a los sectores y entes territoriales aportar recursos (monetarios o  insumos) para la presentación de proyectos de inversión al Fondo Nacional de Gestión del Riesgo de Desastres</t>
  </si>
  <si>
    <t>No, de documentos elaborados</t>
  </si>
  <si>
    <t>Richard Vargas</t>
  </si>
  <si>
    <t>Documentos de directrices desarrollado</t>
  </si>
  <si>
    <t>Meta PND</t>
  </si>
  <si>
    <t>Realizar talleres a los consejos municipales de gestión del riesgo de desastres en formulación de proyectos en sus respectivos territorios.</t>
  </si>
  <si>
    <t>Graciela Ustariz</t>
  </si>
  <si>
    <t>Listados de asistencia, memorias y actas.</t>
  </si>
  <si>
    <t>Meta PND son cinco en la priemra vigencia</t>
  </si>
  <si>
    <t>Realizar un informe final de los resultados obtenidos, compendio de proyectos formulados.</t>
  </si>
  <si>
    <t>Proyectos formulados</t>
  </si>
  <si>
    <t>No. De proyectos formualdos</t>
  </si>
  <si>
    <t>Documento de informe final de resultados y compendio de proyectos formulados</t>
  </si>
  <si>
    <t>Formulación de metodologías para incorporar el análisis de riesgo de desastre en los
proyectos sectoriales y territoriales de inversión pública.</t>
  </si>
  <si>
    <t>Realizar un taller de intercambio de experiencias de incorporación de la Gestión del Riesgo en los proyectos de inversión pública</t>
  </si>
  <si>
    <t xml:space="preserve">Taller </t>
  </si>
  <si>
    <t>No. De talleres de intercambio de experiencias</t>
  </si>
  <si>
    <t>Jessica Giraldo</t>
  </si>
  <si>
    <t>Listados de asistencias</t>
  </si>
  <si>
    <t>Coordinar el comité interinstitucional de accidentes graves</t>
  </si>
  <si>
    <t xml:space="preserve">reuniones </t>
  </si>
  <si>
    <t>No. Reuniones realizadas</t>
  </si>
  <si>
    <t>Graciela Ustariz
Wilson Molina
Jessica Giraldo</t>
  </si>
  <si>
    <t xml:space="preserve">Se realizó la primera reunión del comité interinstitucional de accidentes graves </t>
  </si>
  <si>
    <t>Fortalecimiento de las políticas del SNGRD</t>
  </si>
  <si>
    <t>Cumplir la ejecución física y presupuestal del proyecto de inversión de Fortalecimiento de las Politicsa del SNGRD</t>
  </si>
  <si>
    <t>informe de ejecución del proyecto</t>
  </si>
  <si>
    <t>Porcentaje de avance físico y financiero de acuerdo a SPI</t>
  </si>
  <si>
    <t>Martha Ochoa</t>
  </si>
  <si>
    <t>Ficha seguimeinto e información arrojada por el SPI</t>
  </si>
  <si>
    <t xml:space="preserve">Apoyar la elaboración de agendas sectoriales en Reducción del Riesgo, de las acciones prioritarias del componente programático del PNGRD con los sectores: vivienda, transporte y agricultura. </t>
  </si>
  <si>
    <t>Agendas Sectoriales</t>
  </si>
  <si>
    <t>No. De agendas sectoriales elaboradas</t>
  </si>
  <si>
    <t>Documentos y listados de asistencia.</t>
  </si>
  <si>
    <t>Diseñar un programa de acompañamiento sectorial para la implementación del componente programático del PNGRD</t>
  </si>
  <si>
    <t>Elaborar el programa de acompañamiento sectorial en coordinación con las Subdirecciones de gestión del riesgo de la UNGRD</t>
  </si>
  <si>
    <t>Porgrama</t>
  </si>
  <si>
    <t>No. De programas de acompañamiento sectorial</t>
  </si>
  <si>
    <t>Documento de programa</t>
  </si>
  <si>
    <t>Desarrollar el programa de acompañamiento para la implementación del componente programático del PNGRD con los sectores responsables</t>
  </si>
  <si>
    <t>Realizar talleres y mesas de trabajo con los sectores responsables para la implementación del componente programático del PNGRD</t>
  </si>
  <si>
    <t>No. De talleres y mesas de trabajo realizados</t>
  </si>
  <si>
    <t>Desarrollar el marco de referencia  y metodología del modelo de seguimiento y evaluación del PNGRD</t>
  </si>
  <si>
    <t>Elaborar la propuesta del modelo de seguimiento y evaluación del PNGRD</t>
  </si>
  <si>
    <t>Modelo de seguimiento</t>
  </si>
  <si>
    <t>No. de modelos de seguimiento y evaluación realizados</t>
  </si>
  <si>
    <t>Documento de propuesta</t>
  </si>
  <si>
    <t>Reglamentación de la Ley 1523 de 2012.</t>
  </si>
  <si>
    <t>Orietar la reglamentación del artículo 42 de la Ley 1523 de 2012</t>
  </si>
  <si>
    <t>Reuniones/Gestiones</t>
  </si>
  <si>
    <t>No. De reuniones o gestiones realizadas.</t>
  </si>
  <si>
    <t>Listado de asistencia</t>
  </si>
  <si>
    <t xml:space="preserve">Se realizaron dos reuniones de orientación del artículo 42 </t>
  </si>
  <si>
    <t>Apoyo técnico al Ministerio de Minas y Energía y al Ministerio de Ambiente y Desarrollo Sostenible para el desarrollo técnico y concertación del proceso de actualización del PNC, en el marco del SNGRD, desde cada proceso: conocimiento, reducción y manejo, la OAJ y con la OAPI.</t>
  </si>
  <si>
    <t>No. de documentos elaborados</t>
  </si>
  <si>
    <t>Graciela Ustariz
Adriana Cuevas
Diego Peña
Iván Caicedo</t>
  </si>
  <si>
    <t>Documento borrador de la actualización del PNC</t>
  </si>
  <si>
    <t>Cumplir la ejecución física y presupuestal del proyecto de inversión de Asistencia Técnica a las entidades territoriales en la implementación de los componentes del SNGRD de acuerdo con lo establecido en la Ley 1523 de 2012 (2016-2018)</t>
  </si>
  <si>
    <t>Beatriz Parra</t>
  </si>
  <si>
    <t>El proceso Gestión Gerencial asistió a la reunión de líderes SIPLAG enero y febrero con la representación de la líder SIPLAG de Dirección</t>
  </si>
  <si>
    <t>Se realizó la retroalimentación de la reunión SIPLAG enero y febrero con la Subdirección General</t>
  </si>
  <si>
    <t>Apoyar la formulación de la estrategia de Rencición de Cuentas 2016</t>
  </si>
  <si>
    <t>Estrategia</t>
  </si>
  <si>
    <t>Estrategia de Rendición de Cuentas final</t>
  </si>
  <si>
    <t xml:space="preserve">Estrategia formulada </t>
  </si>
  <si>
    <t>Apoyar la ejecución de la estrategia de Rendición de Cuentas.</t>
  </si>
  <si>
    <t>Soportes de ejecución</t>
  </si>
  <si>
    <t>Soportes de ejecución de la estrategia de rendición de cuentas</t>
  </si>
  <si>
    <t>UNIDAD NACIONAL PARA LA GESTIÓN DEL RIESGO DE DESASTRES - UNGRD
SEGUIMIENTO PRIMER BIMESTRE DE 2016</t>
  </si>
  <si>
    <t>OFICINA ASESORA PLANEACIÓN E INFORMACIÓN</t>
  </si>
  <si>
    <t>OFICINA ASESORA  PLANEACIÓN E INFORMACIÓN</t>
  </si>
  <si>
    <t>Diseño lógico del Sistema Nacional de Información de Gestión del Riesgo de Desastres - SNIGRD</t>
  </si>
  <si>
    <t>Documento desarrollado</t>
  </si>
  <si>
    <t>Javier Soto</t>
  </si>
  <si>
    <t>UNGRD - INVERSIÓN</t>
  </si>
  <si>
    <t xml:space="preserve"> Desarrollar herramientas de apoyo para la recopilacion de informacion en el marco de la ejecucion de simulacros a nivel nacional.</t>
  </si>
  <si>
    <t>Herramientas tecnologicas</t>
  </si>
  <si>
    <t>Herramientas tecnologicas de apoyo a simulacros nacionales</t>
  </si>
  <si>
    <t>Desarrollar mejoras al RUD</t>
  </si>
  <si>
    <t>Modulo Web Funcional</t>
  </si>
  <si>
    <t xml:space="preserve">No. de nuevos módulos del RUD </t>
  </si>
  <si>
    <t>Wilson Salamanca</t>
  </si>
  <si>
    <t>Realizar acuerdos de información con entidades del SNGRD para su articulación con el Sistema Nacional de Información de Gestión del Riesgo de Desastres - SNIGRD</t>
  </si>
  <si>
    <t>Acuerdo</t>
  </si>
  <si>
    <t>Acuerdo firmado con entidades del SNGRD</t>
  </si>
  <si>
    <t xml:space="preserve"> Realizar seguimiento a los indicadores de meta y producto del  Plan Nacional de Desarrollo a cargo de la UNGRD  en la plataforma Sinergia</t>
  </si>
  <si>
    <t>No. De reportes de seguimiento consolidados enviados al DAPRE/Número de seguimientos programados</t>
  </si>
  <si>
    <t>Karen Villarreal
Carmen Chávez</t>
  </si>
  <si>
    <t>Reportes de seguimiento enviados al DAPRE mes vencido.</t>
  </si>
  <si>
    <t>Realizar seguimiento a los avances de las acciones de la UNGRD, en cumplimiento de lo estipulado en los documentos Conpes</t>
  </si>
  <si>
    <t>No. de seguimientos efectuados/ No. seguimientos programados</t>
  </si>
  <si>
    <t>Matriz de seguimiento y soportes</t>
  </si>
  <si>
    <t>Intensificación del proceso de Participación ciudadana y comunitaria para la reducción del riesgo de desastres.</t>
  </si>
  <si>
    <t>Formulación y gestión de una agenda de investigación aplicada en gestión del riesgo de desastres que incluya las diferencias y necesidades de carácter regional, local y sectorial.</t>
  </si>
  <si>
    <t>Definición de lineamientos de incorporación de Cambio Climático en los instrumentos de planificación del desarrollo a manera de investigación y articulada con las entidades integrantes del SINA.</t>
  </si>
  <si>
    <t>Diseño de lineamientos técnicos para la implementación de directrices y recomendaciones de la OCDE frente a accidentes químicos, en el marco del Comisión Nacional de Riesgo Tecnológico (pendiente responsable es meta PND)</t>
  </si>
  <si>
    <t>Elaborar el anteproyecto de presupuesto de la UNGRD</t>
  </si>
  <si>
    <t>No. De documentos de anteproyecto de presupuesto elaborados</t>
  </si>
  <si>
    <t>Karen Villarreal</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</si>
  <si>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</si>
  <si>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</si>
  <si>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</si>
  <si>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t>
  </si>
  <si>
    <t>Matriz de proyección de metas presupuestales de la vigencia 2016</t>
  </si>
  <si>
    <t>Desarrollar los reportes de ejecución presupuestal de la UNGRD para ser reportados a la Dirección General</t>
  </si>
  <si>
    <t>No. De reportes de seguimiento realizados</t>
  </si>
  <si>
    <t>Juan Mafla</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</si>
  <si>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</si>
  <si>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</si>
  <si>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</si>
  <si>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</si>
  <si>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t>
  </si>
  <si>
    <t>Matriz de seguimiento presupuestal, de acuerdo al documento requerido por el Ministerio de Hacienda y Crédito Público</t>
  </si>
  <si>
    <t>Desarrollar informe final de la ejecución presupuestal de la UNGRD</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</si>
  <si>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</si>
  <si>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</si>
  <si>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</si>
  <si>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</si>
  <si>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Realizar los informes de seguimiento a los recursos de la subcuenta principal de FNGRD, de acuerdo a lo requerido por el DAPRE</t>
  </si>
  <si>
    <t>No. de informes de seguimientos elaborados</t>
  </si>
  <si>
    <t>Presentación de seguimiento de los recursos del FNGRD enviada al DAPRE</t>
  </si>
  <si>
    <t>Solicitud de recursos para la implementación de la Política Pública de Gestión del Riesgo de Desastres al MHYCP</t>
  </si>
  <si>
    <t>No. de solicitudes  de recursos con respuesta / No. Solicitudes tramitadas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</si>
  <si>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</si>
  <si>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</si>
  <si>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De solicitudes de vigencias futuras efectuadas/ No.  De solicitudes de vigencias futuras requeridas</t>
  </si>
  <si>
    <t>Oficios radicados ante Ministerio de Hacienda, así como las justificacioes presentadas por cada una de las áreas</t>
  </si>
  <si>
    <t>Apoyar la elaboración de la solicitud de PAC de la vigencia 2016, es decir la mensualización de los montos a pagar en ese año fiscal</t>
  </si>
  <si>
    <t>No. De formatos de consolidación programación PAC elaborados</t>
  </si>
  <si>
    <t>Formato Único de Distribución PAC para la vigencia 2016 entregado al Grupo de Apoyo Financiero.</t>
  </si>
  <si>
    <t>Solicitud de PAC mensual  de la OAPI, a fin de cubrir el pago de los contratos que se encuentran con la supervisión de la oficina, así como de los recursos a ser transferidos al FNGRD</t>
  </si>
  <si>
    <t>No. De solicitudes  de PAC efectuadas / No. Solicitudes de PAC programadas</t>
  </si>
  <si>
    <t>Paola Cubides</t>
  </si>
  <si>
    <t xml:space="preserve"> FR-1605-GF-35 Formato de solicitud  mensial de PAC</t>
  </si>
  <si>
    <t>Programación y seguimiento del Plan Anual de Adquisiciones.</t>
  </si>
  <si>
    <t>Apoyar la elaboración del Plan Anual de Adquisiciones de la UNGRD</t>
  </si>
  <si>
    <t>Número de Planes de adquisiciones elaborado y publicado</t>
  </si>
  <si>
    <t>FR-1603-GBI-17 PLAN ANUAL DE ADQUISICIONES-PAA
 desarrollado por el Grupo de Apoyo Administrativo</t>
  </si>
  <si>
    <t>Apoyar el desarrollo del seguimiento al Plan Anual de Adquisiciones de la vigencia 2016</t>
  </si>
  <si>
    <t>No. De seguimientos realizados/No. De seguimientos programados</t>
  </si>
  <si>
    <t>Planeación estratégica.</t>
  </si>
  <si>
    <t xml:space="preserve">Revisar el Plan Estratégico de la Entidad de la vigencia 2014 -2018  y definir si da lugar a alguna modificación </t>
  </si>
  <si>
    <t>Documento magnético cargado en la página web de la entidad</t>
  </si>
  <si>
    <t>Seguimiento Plan Estratégico 2014-2018, con corte al 2015</t>
  </si>
  <si>
    <t>Informe de seguimiento al Plan Estratégico</t>
  </si>
  <si>
    <t>Efectuar el último seguimiento al Plan de Acción de la Entidad de la vigencia 2015 y hacer documento de cierre</t>
  </si>
  <si>
    <t>FORMATO PLAN DE ACCIÓN (FR-1300-PE-01) cargado en la página web de la entidad y documento de informe de cierre</t>
  </si>
  <si>
    <t>Elaboración y consolidación del Plan de Acción de la entidad para la vigencia 2017</t>
  </si>
  <si>
    <t>FORMATO PLAN DE ACCIÓN (FR-1300-PE-01) cargado en la página web de la entidad</t>
  </si>
  <si>
    <t>Seguimiento al Plan de Acción de la Entidad para la vigencia 2016</t>
  </si>
  <si>
    <t>Número de seguimientos realizados/número de seguimientos propuestos</t>
  </si>
  <si>
    <t>FORMATO PLAN DE ACCIÓN (FR-1300-PE-01) cargado en la página web de la entidad, en el cual se debe reportar seguimiento bimensual</t>
  </si>
  <si>
    <t>Formulación y seguimiento de los proyectos de inversión.</t>
  </si>
  <si>
    <t>No. De proyectos de inversión aprobados / No. De proyectos inscritos</t>
  </si>
  <si>
    <t>Documentos perfil de proyectos de inversión inscritos en el SUIFP</t>
  </si>
  <si>
    <t>Proyectos de inversión</t>
  </si>
  <si>
    <t>Documentos de proyectos de inversión magnéticos y físicos. Cargue de los mismos en el SUIFP</t>
  </si>
  <si>
    <t>Actualización proyectos de Inversión en el SUIFP</t>
  </si>
  <si>
    <t>Documento perfil actualizado del respectivo proyecto de inversión y ficha EBI</t>
  </si>
  <si>
    <t xml:space="preserve">Seguimiento a los proyectos de inversión de la UNGRD realizado con base en la información registrada en el SPI </t>
  </si>
  <si>
    <t xml:space="preserve">
Carmen Chávez</t>
  </si>
  <si>
    <t>Formatos de seguimiento a los proyectos de inversión (FR-1300-PE-04 FORMATO DE SEGUIMIENTO A PROYECTOS DE INVERSIÓN) y aplicativo SPI</t>
  </si>
  <si>
    <t>Carmen Chávez
Patricia Arenas</t>
  </si>
  <si>
    <t>Cerrar Acciones de Planes de Mejoramiento del SIPLAG - (Auditoria de otorgamiento)</t>
  </si>
  <si>
    <t>No. Acciones cerradas / No. Acciones Formuladas en Planes de Mejoramiento</t>
  </si>
  <si>
    <t>Patricia Arenas</t>
  </si>
  <si>
    <t>Planes de Mejoramiento con evaluación de eficacia</t>
  </si>
  <si>
    <t>Llevar a cabo reuniones mensuales del Equipo SIPLAG</t>
  </si>
  <si>
    <t>No.  Reuniones realizadas con el Equipo SIPLAG</t>
  </si>
  <si>
    <t>Yanizza Lozano</t>
  </si>
  <si>
    <t>Actas de Reunión, listados de asistencia</t>
  </si>
  <si>
    <t>Realizar jornadas de capacitación  y refuerzo del SIPLAG a todos los funcionarios de la entidad</t>
  </si>
  <si>
    <t>Jornadas de socialización y refuerzo</t>
  </si>
  <si>
    <t>Número de jornadas realizadas</t>
  </si>
  <si>
    <t>Presentaciones utilizadas, listados de asistencia, evaluación de las jornadas</t>
  </si>
  <si>
    <t>FNGRD</t>
  </si>
  <si>
    <t>Desarrollar una actividad (concurso)  a nivel de entidad, de interiorizacion y refuerzo del SIPLAG todos los servidores de la Entidad</t>
  </si>
  <si>
    <t>Actividad / concurso</t>
  </si>
  <si>
    <t>Actividad desarrollada</t>
  </si>
  <si>
    <t>Planillas de Asistencia a la reunión, 
registro fotográfico</t>
  </si>
  <si>
    <t>Realizar reuniones al interior de cada una de las dependencias para la Coordinación y Gestión de actividades del  SIPLAG</t>
  </si>
  <si>
    <t>No. Indicadores reportados</t>
  </si>
  <si>
    <t xml:space="preserve">No. Mapas de riesgo de gestión actualizados </t>
  </si>
  <si>
    <t>Italo Prieto</t>
  </si>
  <si>
    <t>Mapa de riesgos de gestión actualizados</t>
  </si>
  <si>
    <t>Reportes Realizados / sobre reportes planificados</t>
  </si>
  <si>
    <t>Actas mensuales reuniones líderes SIPLAG</t>
  </si>
  <si>
    <t>Actualización de los mapas de riesgos de Planeación Estratégica</t>
  </si>
  <si>
    <t>Carmen Chávez</t>
  </si>
  <si>
    <t>Apoyo tecnológico para la gestión institucional</t>
  </si>
  <si>
    <t>Gestión tecnologías de la información.</t>
  </si>
  <si>
    <t>Actualizar inventario de necesidades y proyectos de tecnologías de información para la vigencia 2016</t>
  </si>
  <si>
    <t>Inventarios</t>
  </si>
  <si>
    <t>Número de inventarios realizados</t>
  </si>
  <si>
    <t>Documento en el que se decribirá el Inventario de necesidades de TI - UNGRD</t>
  </si>
  <si>
    <t xml:space="preserve">Priorizar proyectos de tecnología de la información </t>
  </si>
  <si>
    <t>Matrices</t>
  </si>
  <si>
    <t>Número de matrices de priorización de proyectos</t>
  </si>
  <si>
    <t>Reportar el  estado FURAG de la UNGRD</t>
  </si>
  <si>
    <t>Reporte FURAG diligenciado a DAFP</t>
  </si>
  <si>
    <t>Numero de reportes diligenciados</t>
  </si>
  <si>
    <t>Paula Contreras</t>
  </si>
  <si>
    <t>Apoyar el proceso adquisicion de Licencias de software para apoyo a las actividades Misionales</t>
  </si>
  <si>
    <t>Proceso de Adquisición</t>
  </si>
  <si>
    <t>Cantidad de licencias adquiridas- proyeccion 48</t>
  </si>
  <si>
    <t>Proceso Contractual</t>
  </si>
  <si>
    <t>Documento de arquitectura empresarial para la UNGRD</t>
  </si>
  <si>
    <t>Actualización del Plan Estrategico de Tecnologías de Información - PETI de la UNGRD</t>
  </si>
  <si>
    <t>No. documentos de actualización de PETI</t>
  </si>
  <si>
    <t>Wilson Salamanca 
Javier Soto
Paula Contreras</t>
  </si>
  <si>
    <t>Plan estrategico de TI actualizado</t>
  </si>
  <si>
    <t>Fortalecimiento de la estrategia de rendición de cuentas.</t>
  </si>
  <si>
    <t>Formular la Estrategia y el Plan de Acción de Rendición de Cuentas para la vigencia 2016</t>
  </si>
  <si>
    <t>No. De documentos elaborados y aprobados</t>
  </si>
  <si>
    <t>Documentos Estrategia y Plan de Rendición de Cuentas</t>
  </si>
  <si>
    <t>Hacer seguimiento a la ejecución del Plan de Acción de Rendición de Cuentas 2016</t>
  </si>
  <si>
    <t xml:space="preserve">Plan de Acción de RC con seguimientos trimestrales </t>
  </si>
  <si>
    <t>Liderar la elaboración del informe final de la ejecución de la estrategia y el plan de Plan de Acción de Rendición de Cuentas de la vigencia 2016</t>
  </si>
  <si>
    <t>Documento de informe final de la ejecución de la estrategia y el plan de Plan de Acción de Rendición de Cuentas de la vigencia 2016 y consolidación de las evidencias del mismo.</t>
  </si>
  <si>
    <t>Dar respuesta a los requerimientos de los Entes de Control (Congreso de la República, Contraloría General de la Nación, Procuraduría General de la Nación)</t>
  </si>
  <si>
    <t>No. De Documentos elaborados</t>
  </si>
  <si>
    <t>Matriz consolidada de documentos de respuesta elaborados (Oficios, Informes)</t>
  </si>
  <si>
    <t>Lista de chequeo implementación de la Ley  1712 de 2014</t>
  </si>
  <si>
    <t>Liderar la Formulación del Plan Anticorrupción y de Atención al Ciudadano 2016</t>
  </si>
  <si>
    <t>Yanizza Lozano/
Italo Prieto</t>
  </si>
  <si>
    <t>Actas de Seguimiento al Plan Anticorrupción</t>
  </si>
  <si>
    <t>Elaborar el Mapa de Riesgos de Corrupción Consolidado de la Entidad y publicarlo en página web</t>
  </si>
  <si>
    <t>No. Mapa de riesgos consolidados</t>
  </si>
  <si>
    <t>Mapa de Riesgo de Corrupción consolidado y publicado en página web</t>
  </si>
  <si>
    <t>Seguimiento y fortalecimiento a la implementación de la estrategia de gobierno en línea.</t>
  </si>
  <si>
    <t>Hacer seguimiento a la implementacion del nuevo Decreto de Gobierno en Línea (Decreto 2573 del 12 de diciembre de 2015)</t>
  </si>
  <si>
    <t>No. De Seguimientos realizados</t>
  </si>
  <si>
    <t>Documentos de seguimiento a la implementacion del nuevo Decreto de gobierno en linea (decreto 2573 del 12 de dic de 2015)</t>
  </si>
  <si>
    <t>Avance en el componente GEL - TIC para servicios (Plan Sectorial)</t>
  </si>
  <si>
    <t>Avance en el componente GEL - TIC para el Gobierno abierto  (Plan Sectorial)</t>
  </si>
  <si>
    <t>Avance en el componente GEL - TIC para la Gestión  (Plan Sectorial)</t>
  </si>
  <si>
    <t>Avance en el componente GEL -Seguridad y privacidad de la Información  (Plan Sectorial)</t>
  </si>
  <si>
    <t>Socialización del uso de la herramienta del Registro Único de Damnificados - RUD</t>
  </si>
  <si>
    <t>Talleres</t>
  </si>
  <si>
    <t xml:space="preserve">No. De Talleres realizados </t>
  </si>
  <si>
    <t>Listados de asistencia a los talleres</t>
  </si>
  <si>
    <t>Soporte técnico a la Rendición de cuentas de la UNGRD</t>
  </si>
  <si>
    <t>Soporte tecnológico a aplicaciones para rendición de cuentas (chats, foros, video, streamming, etc)</t>
  </si>
  <si>
    <t>Soporte  tecnológico a Rendicion de cuentas realizados</t>
  </si>
  <si>
    <t>Javier Soto
Wilson Salamanca
Paula Contreras</t>
  </si>
  <si>
    <t>Soporte  tecnológico a aplicaciones utilizadas para Rendicion de cuentas del aUNGRD</t>
  </si>
  <si>
    <t>Julio Jiménez</t>
  </si>
  <si>
    <t>PENDIENTE</t>
  </si>
  <si>
    <t>las metas fueron remitidas al DAPRE durante el mes de enero, de acuerdo a la desagregación presupuestal y el plan de adquisiciones</t>
  </si>
  <si>
    <t>Se enviaron los seguimientos correspondientes a los meses de diciembre 2015 y enero 2016</t>
  </si>
  <si>
    <t>Elaborado y enviado</t>
  </si>
  <si>
    <t>Juan Mafla y Julio Jiménz</t>
  </si>
  <si>
    <t>a la fecha no ha sido necesario efectuar ningún traslado presupuestal a nivel de decreto</t>
  </si>
  <si>
    <t xml:space="preserve">De acuerdo a lo solicitado en el Comité Sectorial de Desarrollo Administrativo, se remite de  manera vencida y trimestral al DAPRE el informe de seguimiento de los recursos del FNGRD. Durante el mes de enero se envió el informe con corte a 31 de diciembre de 2015 </t>
  </si>
  <si>
    <t>Se tramitaron 2 solicitudes de recursos ante MHCP. 
1 por valor de 
$ 20.000.000.000 para implementación de la Política de GRD.
La segunda por valor de $24.000.000.000 a fin de efectuar los apgos correspondientes a la sentencia de la Corte referente al pago de Millón Quinientos</t>
  </si>
  <si>
    <t>Se realizó una solicitud de aprobación de vigencias futuras en enero 2016 para infraestructura tecnológica</t>
  </si>
  <si>
    <t>Se realizaron 2 solicitudes de PAC de acuerdo a los compromisos de pagos adquirido</t>
  </si>
  <si>
    <t>Se apoyó en la elaboración del PAA al Grupo de Apoyo Administrativo</t>
  </si>
  <si>
    <t>Juan Mafla y Julio Jiménez</t>
  </si>
  <si>
    <t>Se elaboró el informe de cierre del Plan Anual de Adquisiciones de la vigencia 2015</t>
  </si>
  <si>
    <t>Julio Jiménez
Natalia Reyes
Karen Villarreal</t>
  </si>
  <si>
    <t>Se efectúa el seguimiento del Plan Estratégico con corte a 31 de diciembre de 2015</t>
  </si>
  <si>
    <t>Se efectuó el seguimiento al último bimestre de la vigencia 2015 y se elaboró el informe de cierre del plan de acción de la misma vigencia</t>
  </si>
  <si>
    <t>Se efectuó la consolidación del plan de acción de la entidad en el mes de enero de 2016</t>
  </si>
  <si>
    <t>Durante el mes de enero se efectuó el seguimiento al plan de acción del último bimestre de la vigencia 2015</t>
  </si>
  <si>
    <t>Durante los meses de enero y febrero se efectuaron actualizaciones a los proyectos de inversión de Asistencia Técnica y Fortalecimiento de Políticas. Estas no se cuentan dentro de la meta, toda vez que no corresponden a una nueva inscripción, sino a un proceso de actualización</t>
  </si>
  <si>
    <t>Inscribir los proyectos de inversión para la vigencia 2017</t>
  </si>
  <si>
    <t>No. De actualizaciones realizadas/ No. De actualizaciones requeridas/necesarias</t>
  </si>
  <si>
    <t>Formulación e inscripción de proyectos de inversión a ejcutar durante la vigencia actual</t>
  </si>
  <si>
    <t>No. De proyectos formulados e inscritos/ No. De proyectos requeridos por las áreas</t>
  </si>
  <si>
    <t>A 29 de febrero no se rcibieron solicitudes de inscripción de nuevos proyectos por parte de las áreas</t>
  </si>
  <si>
    <t>No. De seguimientos realizados por proyecto/ No. Proyectos inscritos</t>
  </si>
  <si>
    <t>Carmen Chávez
Javier Cabrera</t>
  </si>
  <si>
    <t>No. De acciones de mejoramiento/ No. De hallazgos</t>
  </si>
  <si>
    <t>No se ha presentado ninguna solicitud por parte de un ente de control, por lo tanto no se generaron planes de mejoramiento</t>
  </si>
  <si>
    <t>Se formuló y envió el Plan de Acción al ente certificador y nos encontramos a la espera de solicitud de reformulación</t>
  </si>
  <si>
    <t xml:space="preserve">Realizar monitoreo de los mapas de riesgos de procesos y corrupción </t>
  </si>
  <si>
    <t xml:space="preserve">No. Mapas de riesgos con monitoreo </t>
  </si>
  <si>
    <t>Actualización de los mapas de riesgos para la vigencia</t>
  </si>
  <si>
    <t>Mapa de riesgos actualizados</t>
  </si>
  <si>
    <t>Mapa de riesgos monitoreados</t>
  </si>
  <si>
    <t xml:space="preserve">No. Mapas de riesgos actualizados </t>
  </si>
  <si>
    <t>Ejecución de las actividades del plan de trabajo de Gestión ambiental</t>
  </si>
  <si>
    <t>No. actividades ejecutadas/ No. actividades planificadas</t>
  </si>
  <si>
    <t>Gestionar el cargue y seguimiento de indicadores de todos los procesos</t>
  </si>
  <si>
    <t>Cronograma del plan de gestión ambiental</t>
  </si>
  <si>
    <t>Cronograma de actividades</t>
  </si>
  <si>
    <t>Seguimiento al cumplimiento de la lista de chequeo Ley  1712 de 2014</t>
  </si>
  <si>
    <t>Porcentaje de cumplimiento Ley 1712 de 2014</t>
  </si>
  <si>
    <t>Se formuló con corte a 31 de enero, debido a los cambios normativos, se reformula y se debe presentar el mes de marzo</t>
  </si>
  <si>
    <t>Realizar seguimiento al plan anticorrupción</t>
  </si>
  <si>
    <t>El documento se publicó en el mes de enero en el siguiente link</t>
  </si>
  <si>
    <t>Javier Soto
Wilson Salamanca
Paula Contreras
Aldo Robayo</t>
  </si>
  <si>
    <t>Documento de diseño lógico alineado con el documento del marco conceptual</t>
  </si>
  <si>
    <t>No ha habido solicitudes, por lo tanto no se han desarrollado herramientas</t>
  </si>
  <si>
    <t>Modulo desarrollado</t>
  </si>
  <si>
    <t>La herramienta se encuentra en validación funcional por parte de la Dirección General</t>
  </si>
  <si>
    <t>Wilson salamanca
Javier Soto
Paula Contreras
Aldo Robayo</t>
  </si>
  <si>
    <t>Actualización y seguimiento de los mapas de riesgos de gestión de sistemas de información</t>
  </si>
  <si>
    <t>Matriz de priorización de proyectos</t>
  </si>
  <si>
    <t>Se inició con el proceso establecido por el marco de Colombia compra eficiente. La adquisición definitiva será en el mes de abril</t>
  </si>
  <si>
    <t>Seguimiento a la implementación de la arquitectura empresarial de la UNGRD</t>
  </si>
  <si>
    <t>Wilson Salamanca 
Javier Soto
Aldo Robayo
Paula Contreras</t>
  </si>
  <si>
    <t>Fichas de seguimiento del contrato, listados de asistencia, actas de reuniones</t>
  </si>
  <si>
    <t>Cada dos meses</t>
  </si>
  <si>
    <t>Se han desarrollado reuniones de seguimiento de manera semanal desde el mes de enero para obtener el levantamiento de información de las áreas</t>
  </si>
  <si>
    <t>Apoyar y realizar seguimiiento a la implementación del SGSI</t>
  </si>
  <si>
    <t>Documentos de seguimiento</t>
  </si>
  <si>
    <t>Reportes de seguimientos efectuados al sector</t>
  </si>
  <si>
    <t>Porcentaje de avance del componente GEL - TIC para servicios 100%</t>
  </si>
  <si>
    <t>Porcentaje de avance encomponente GEL - TIC para el Gobierno abierto 100%</t>
  </si>
  <si>
    <t>Porcentaje de avance en el componente GEL - TIC para la Gestión 68%</t>
  </si>
  <si>
    <t>Porcentaje de avance en el componente GEL -Seguridad y privacidad de la Información 65%</t>
  </si>
  <si>
    <t>Matriz de evaluación de Gobieno en Línea en su cuarto componente</t>
  </si>
  <si>
    <t>OFICINA ASESORA JURÍDICA</t>
  </si>
  <si>
    <t xml:space="preserve">Realizar el tramite frente a la presidencia de la República del Decreto de Reglamentación del Fondo </t>
  </si>
  <si>
    <t>Decreto</t>
  </si>
  <si>
    <t xml:space="preserve">Entrega del Decreto de reglamentación del Fondo </t>
  </si>
  <si>
    <t>Benjamin Collante</t>
  </si>
  <si>
    <t>Decreto de reglamentación</t>
  </si>
  <si>
    <t>Durante los meses de seguimiento no se ha realizado ningún tramite o seguimiento a la reglamentación del FNGRD</t>
  </si>
  <si>
    <t>La nueva persona designada para el desarrollo de esta línea de acción se encuentra realizando proceso de empalme con lo que se habia realizado hasta fecha.</t>
  </si>
  <si>
    <t>Apoyo jurídico eficiente</t>
  </si>
  <si>
    <t>Asesoramiento jurídico eficiente a la Dirección y sus dependencias.</t>
  </si>
  <si>
    <t>Participar en la elaboración de documentos de contenido jurídico, proyectos de reglamento, manuales y en general, trabajos especificados que sean asignados por la Dirección General</t>
  </si>
  <si>
    <t>Documentos de contenido jurídico</t>
  </si>
  <si>
    <t>No de documentos de contenido juridico atendidas por la OAJ / No de documentos de contenido jurídico solicitados</t>
  </si>
  <si>
    <t>Consecutivos OAJ 2016</t>
  </si>
  <si>
    <t xml:space="preserve">Durante los meses de seguimiento no se realizaron documentos de contenido jurídico  o proyectos de reglamento </t>
  </si>
  <si>
    <t>Elaboración de estudios y conceptos jurídicos de proyectos de Ley o actos administrativos.</t>
  </si>
  <si>
    <t xml:space="preserve">Preparar y revisar proyectos de acto administrativo y de Ley </t>
  </si>
  <si>
    <t xml:space="preserve">Proyectos de acto administrativo y de Ley </t>
  </si>
  <si>
    <t>No de proyectos de acto administrativo y de ley atendidas por la OAJ / No de  proyectos de acto administrativo y de ley solicitados</t>
  </si>
  <si>
    <t xml:space="preserve">Para este bimestre no se ha preparado ni revisado proyectos de acto administrativo y de Ley </t>
  </si>
  <si>
    <t>Políticas de prevención de daño antijurídico.</t>
  </si>
  <si>
    <t>Seguimiento a la politica de prevencion de daño antijuridico presentada</t>
  </si>
  <si>
    <t>Informe Seguimiento</t>
  </si>
  <si>
    <t xml:space="preserve">Carpeta Comité de Conciliacion </t>
  </si>
  <si>
    <t>Para el bimestre no se ha realizado seguimiento alguno a la politica de prevenvión de daño antijurídico</t>
  </si>
  <si>
    <t xml:space="preserve">La Oficina Asesora Jurídica presento cambios en su equipo de trabajo y no se ha adjudicado abogado para el seguimiento  a la politica </t>
  </si>
  <si>
    <t xml:space="preserve">Defensa judicial eficiente. </t>
  </si>
  <si>
    <t>Atender las peticiones y consultas efectuadas ante la Oficina Asesora Jurídica en un término máximo de 15 días</t>
  </si>
  <si>
    <t>Respuestas a peticiones y consultas</t>
  </si>
  <si>
    <t xml:space="preserve">No de consultas atendidas por la OAJ en un término máximo de 15 días/ No de consultas recibidas por la OAJ </t>
  </si>
  <si>
    <t>Y:\2016\LUISA OSORIO\INDICADORES 2016</t>
  </si>
  <si>
    <t>Durante este bimestre se han recibido 16 derechos de petición y los mismos se han atendido oportunamente.</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</si>
  <si>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</si>
  <si>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</si>
  <si>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</si>
  <si>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Cuadro de Tutelas OAJ - SIGPAD</t>
  </si>
  <si>
    <t xml:space="preserve">Durante este bimestre la UNGRD ha recibido un total de  24 Procesos judiciales, 3 conciliaciones y 46 tutelas. Teniendo un total de 73 acciones judiciales </t>
  </si>
  <si>
    <t>Documento plan de Mejoramiento</t>
  </si>
  <si>
    <t>Elaboración de los planes de mejoramiento</t>
  </si>
  <si>
    <t>Documento Planes de Mejoramiento</t>
  </si>
  <si>
    <t xml:space="preserve">Para este Bimestre no se han realizado planes de mejoramiento en la OAJ </t>
  </si>
  <si>
    <t xml:space="preserve">Seguimientos evidenciados a las actividades propuestas en los planes de mejoramiento </t>
  </si>
  <si>
    <t>Carpeta SIPLAG</t>
  </si>
  <si>
    <t>Partiendo del hecho de que no se han realizado planes de mejoramiento, no se generan seguimientos.</t>
  </si>
  <si>
    <t>No de reuniones asistidas / No de reuniones solicitadas</t>
  </si>
  <si>
    <t>Asistencia el 9 de Febrero a la reunión de líderes SIPLAG Enero-Febrero</t>
  </si>
  <si>
    <t xml:space="preserve">No de reuniones desarrolladas / No de reuniones convocadas </t>
  </si>
  <si>
    <t>Se realiza la retroalimentación de la reunión de líderes SIPLAG en la Oficina Asesora Jurídica mediante ACTA No 001</t>
  </si>
  <si>
    <t>Los apoderados se encontraban en vacaciones, en otras ocasiones estaban en audiencias.</t>
  </si>
  <si>
    <t xml:space="preserve">Total de Indicadores registrados en la plataforma trimestralmente </t>
  </si>
  <si>
    <t>La periodicidad de indicadores de la OAJ es trimestral, por consiguiente a la fecha no se ha realizado.</t>
  </si>
  <si>
    <t>Actualización y seguimiento del mapa de riesgos por procesos</t>
  </si>
  <si>
    <t>Seguimientos evidenciados al mapa de riesgos por procesos</t>
  </si>
  <si>
    <t>Mapa de Riesgos por procesos Neogestión</t>
  </si>
  <si>
    <t>Para este bimestre no se ha realizado  actualización al mapa de riesgos por procesos</t>
  </si>
  <si>
    <t>Efectuar la actualización y seguimiento del mapa de riesgos de corrupción</t>
  </si>
  <si>
    <t>Seguimientos evidenciados al mapa de riesgos por corrupción</t>
  </si>
  <si>
    <t>Mapa de Riesgos de Corrupción  Neogestión</t>
  </si>
  <si>
    <t>Para este bimestre no se ha realizado  actualización al mapa de riesgos por corrupción</t>
  </si>
  <si>
    <t>SUBDIRECCIÓN PARA EL MANEJO DE DESASTRES</t>
  </si>
  <si>
    <t>Convocar y realizar las reuniones del Comité Nacional para el Manejo de Desastres</t>
  </si>
  <si>
    <t>Número de convocatorias</t>
  </si>
  <si>
    <t>Número de convocatorias realizadas</t>
  </si>
  <si>
    <t>Carmen Elena Pabón</t>
  </si>
  <si>
    <t>Oficios de convocatoria remitidos a los integrantes del Comité de acuerdo a la Ley 1523 de 2012 y Actas de reuniones en las cuales se hace seguimiento a los compromisos adquiridos por los miembros del Comité Nacional para el Manejo de Desastres</t>
  </si>
  <si>
    <t>se han realizado 12 reuniones del Comité para el Manejko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</si>
  <si>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</si>
  <si>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</si>
  <si>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Se han realizado 7 reuniones de la Comisión tecnica para la actualización del protocolo de apoyo aereo, con las entidades responsables del mismo</t>
  </si>
  <si>
    <t>Seguimiento al cumplimiento  los compromisos del Comité para el Manejo de Desastres</t>
  </si>
  <si>
    <t>Número de seguimientos realizados</t>
  </si>
  <si>
    <t>Informe de seguimiento al cumplimiento de la agenda</t>
  </si>
  <si>
    <t>Formulación y articulación de la Estrategia Nacional de Respuesta.</t>
  </si>
  <si>
    <t>presentación al Comité Nacional para el Manejo de Desastres de la Estrategia Nacional de Respuesta a Emergencias - ENRE</t>
  </si>
  <si>
    <t>Acto Administrativo</t>
  </si>
  <si>
    <t>Número de actos administrativos adoptados</t>
  </si>
  <si>
    <t xml:space="preserve">Miguel Luengas
Carmen Elena Pabón </t>
  </si>
  <si>
    <t>Acto Administrativo de Adopción</t>
  </si>
  <si>
    <t>Formulación y articulación de la Estrategia de Reconstrucción Pos Desastre.</t>
  </si>
  <si>
    <t xml:space="preserve"> Formulación de la Estrategia de Recuperación de  Desastres</t>
  </si>
  <si>
    <t>Número de Documentos de lineamientos formulados</t>
  </si>
  <si>
    <t xml:space="preserve">
Miguel Luengas
Carmen Elena Pabón</t>
  </si>
  <si>
    <t>Documento de lineamientos formulado</t>
  </si>
  <si>
    <t>Procesos de Estandarizacion y Acreditacion en Busqueda y Rescate</t>
  </si>
  <si>
    <t>Proyecto de Fortalecimiento de la Linea de Búsqueda y Rescate Urbano -USAR</t>
  </si>
  <si>
    <t>Proyecto</t>
  </si>
  <si>
    <t>Numero de proyectos Ejecutados</t>
  </si>
  <si>
    <t>William Tovar</t>
  </si>
  <si>
    <t>Informe de adquisición en el marco del proyecto</t>
  </si>
  <si>
    <t>Fortalecimiento Centro Nacional Logistico</t>
  </si>
  <si>
    <t>Realizar convenios y/o contratos para el fortalecimiento de la capacidad para el Manejo de Desastres del Sistema Nacional de Gestión del Riesgo de Desastres - SNGRD.</t>
  </si>
  <si>
    <t>Contratos/
convenios Contratos/
convenios</t>
  </si>
  <si>
    <t>Número de contratos y convenios elaborados</t>
  </si>
  <si>
    <t xml:space="preserve">Pedro Segura
</t>
  </si>
  <si>
    <t>Procesos contractuales o convenios adelantados</t>
  </si>
  <si>
    <t>D. MANEJO DE DESASTRES</t>
  </si>
  <si>
    <t>FECHA 
INICIOFECHA 
INICIO</t>
  </si>
  <si>
    <t>Potencializar la preparación  en la respuesta y la recuperación para el manejo de desastres</t>
  </si>
  <si>
    <t>Generación de insumos tecnicos para el Manejo de Desastres por parte del SNGRD</t>
  </si>
  <si>
    <t>Insumos Tecnicso (documentos, guias y manuales)</t>
  </si>
  <si>
    <t>Número insumos tecnicos</t>
  </si>
  <si>
    <t>Numero de insumos tecnicos generados</t>
  </si>
  <si>
    <t>Insumos tecnicos generados</t>
  </si>
  <si>
    <t>Ejecución de simulacros de actuación y simulaciones.</t>
  </si>
  <si>
    <t>SIMEX</t>
  </si>
  <si>
    <t>Simulacros</t>
  </si>
  <si>
    <t>Número de simulacros realizados</t>
  </si>
  <si>
    <t>Informe de resultados de los  Simulacros</t>
  </si>
  <si>
    <t>Asistencia técnica para el fortalecimiento de las capacidades locales para la recuperación.</t>
  </si>
  <si>
    <t>Asistir a los entes territoriales en el manejo de desastres.</t>
  </si>
  <si>
    <t>Asistencias técnicas</t>
  </si>
  <si>
    <t>Número de Asistencias realizadas</t>
  </si>
  <si>
    <t>Luz Adriana Pineda</t>
  </si>
  <si>
    <t>informes mensuales, indicador SIPLAG del proceso de gestión para el manejo de Desastres</t>
  </si>
  <si>
    <t>se han realizado 77 visitas tecnicas y apoyo operativo en el territorio</t>
  </si>
  <si>
    <t>Fortalecimiento de la Preparación para la Recuperación.</t>
  </si>
  <si>
    <t>Documental de la recuperación del Municipio de Salgar -Antioquia</t>
  </si>
  <si>
    <t>Documental</t>
  </si>
  <si>
    <t>Números de Documentales realizados</t>
  </si>
  <si>
    <t xml:space="preserve">Martín Mazo </t>
  </si>
  <si>
    <t>Documental realizado</t>
  </si>
  <si>
    <t>Ejecución de la respuesta</t>
  </si>
  <si>
    <t>Atención de la población afectada.</t>
  </si>
  <si>
    <t>Convocar y activar la sala de crisis Nacional</t>
  </si>
  <si>
    <t>Activaciones</t>
  </si>
  <si>
    <t>por demanda</t>
  </si>
  <si>
    <t>Número de activaciones realizadas</t>
  </si>
  <si>
    <t>Álvaro Garita</t>
  </si>
  <si>
    <t>Convocatorias realizadas a través de correos electrónicos u oficios</t>
  </si>
  <si>
    <t xml:space="preserve">Registro Único de Damnificados-RUD </t>
  </si>
  <si>
    <t>Número de informes realizados</t>
  </si>
  <si>
    <t>Jorge Neira</t>
  </si>
  <si>
    <t>Visor de emergencias o informe mensual de seguimiento al visor de emergencias</t>
  </si>
  <si>
    <t>Restitución de los servicios esenciales afectados.</t>
  </si>
  <si>
    <t>Prestar los Servicios básicos de Respuesta a Emergencias</t>
  </si>
  <si>
    <t>Recursos</t>
  </si>
  <si>
    <t>Monto de recursos invertidos para entrega subsidios de arriendo</t>
  </si>
  <si>
    <t>Marisol Murcia</t>
  </si>
  <si>
    <t>Visor de emergencias UNGRD</t>
  </si>
  <si>
    <t>Ejecución de la recuperación mediante la rehabilitación y reconstrucción</t>
  </si>
  <si>
    <t>Ejecución de actividades para la recuperación post desastres</t>
  </si>
  <si>
    <t>Registros</t>
  </si>
  <si>
    <t>Número de registros realizados</t>
  </si>
  <si>
    <t>Registro Unido de Damnificados</t>
  </si>
  <si>
    <t>Gestionar el proceso de adquisición de predios ubicados en la ZAVA (Zona 1) de los municipios de Pasto, Nariño y La Florida</t>
  </si>
  <si>
    <t>OFICINA ASESORA DE COMUNICACIONES</t>
  </si>
  <si>
    <t>Carteleras institucionales físicas, las cuales se nutrirán de la información generada por los boletines institucionales y además donde se podrán consultar las diferentes acciones de la UNGRD.</t>
  </si>
  <si>
    <t>Documentos físicos</t>
  </si>
  <si>
    <t># documento</t>
  </si>
  <si>
    <t>Documento y fotografía</t>
  </si>
  <si>
    <t>Documentos físicos y virtuales</t>
  </si>
  <si>
    <t>31/06/2016</t>
  </si>
  <si>
    <t>Video</t>
  </si>
  <si>
    <t># videos</t>
  </si>
  <si>
    <t>Videos</t>
  </si>
  <si>
    <t>31/0122016</t>
  </si>
  <si>
    <t>Actualización Manual de Imagen Corporativa de la UNGRD</t>
  </si>
  <si>
    <t>Juan Ballesteros</t>
  </si>
  <si>
    <t>30/02/2016</t>
  </si>
  <si>
    <t>01/31/2016</t>
  </si>
  <si>
    <t>OAC</t>
  </si>
  <si>
    <t>Documento físico y virtual</t>
  </si>
  <si>
    <t>Yineth Pinilla/Jennifer Wilches, Samuel Lancheros</t>
  </si>
  <si>
    <t>Boletines externos de información con el SNGRD.</t>
  </si>
  <si>
    <t>Yineth Pinilla/Samuel Lancheros</t>
  </si>
  <si>
    <t>28/2016</t>
  </si>
  <si>
    <t>Boletines institucionales internos de comunicación, que reflejen el día a día de la entidad y el trabajo de cada funcionario de la UNGRD.</t>
  </si>
  <si>
    <t>Encuentro de comunicadores del SNGRD. Para conseguir sinergia en la labor conseguida.</t>
  </si>
  <si>
    <t>Evento</t>
  </si>
  <si>
    <t># eventos</t>
  </si>
  <si>
    <t>Actualización y/o reimpresión de material pedagógico de la UNGRD para ser distribuidos interno y externo. (material promocional. Pendones, backing, etc)</t>
  </si>
  <si>
    <t>Material físico</t>
  </si>
  <si>
    <t>#material promocional</t>
  </si>
  <si>
    <t>material promocional</t>
  </si>
  <si>
    <t>Micro-sitio</t>
  </si>
  <si>
    <t># Micro-sitio</t>
  </si>
  <si>
    <t># Documento</t>
  </si>
  <si>
    <t>página web</t>
  </si>
  <si>
    <t>Correos electrónicos</t>
  </si>
  <si>
    <t>Yineth Pinilla</t>
  </si>
  <si>
    <t>Fotografías y videos</t>
  </si>
  <si>
    <t># fotografías y videos</t>
  </si>
  <si>
    <t>Fotografias, videos</t>
  </si>
  <si>
    <t># videos y fotografías</t>
  </si>
  <si>
    <t>Videos y fotografías</t>
  </si>
  <si>
    <t># campañas</t>
  </si>
  <si>
    <t>Campañas</t>
  </si>
  <si>
    <t>Diseños institucionales de documentos de la UNGRD.</t>
  </si>
  <si>
    <t># de diseños</t>
  </si>
  <si>
    <t>Diseños adelantados</t>
  </si>
  <si>
    <t>Convenio con Maloka, para seguir adelante con las acciones de reducción del riesgo de desastres.</t>
  </si>
  <si>
    <t>Fortalecimiento de la comunicacion en emergencias.</t>
  </si>
  <si>
    <t>#Documento</t>
  </si>
  <si>
    <t>Centro de documentación en Gestión del Riesgo de Desastres.</t>
  </si>
  <si>
    <t>Recopilación de información para disponer en el repositorio digital áreas de la UNGRD.</t>
  </si>
  <si>
    <t>Software</t>
  </si>
  <si>
    <t># de documentos</t>
  </si>
  <si>
    <t>Johana Rojas/Jeisson Roncancio</t>
  </si>
  <si>
    <t>Registro de materialesentregados/Inventario</t>
  </si>
  <si>
    <t xml:space="preserve"> Actualización de material digital en repositorio Dspace (implementación digital).</t>
  </si>
  <si>
    <t>Tablas contenido digital</t>
  </si>
  <si>
    <t># documentos digitalizados</t>
  </si>
  <si>
    <t>Software/web</t>
  </si>
  <si>
    <t>Digitalización de tablas de contenido en koha.</t>
  </si>
  <si>
    <t>Johana Rojas, Jeisson Roncancio</t>
  </si>
  <si>
    <t>Acercamiento con Universidades para realizar comunidades de tesis en GRD-Disposición repositorio o software Koha.</t>
  </si>
  <si>
    <t>#reuniones</t>
  </si>
  <si>
    <t xml:space="preserve"> ----</t>
  </si>
  <si>
    <t>Realizar la catalogación y clasificación de material bibliográfico.</t>
  </si>
  <si>
    <t>Materiales Bibliográficos</t>
  </si>
  <si>
    <t>N° de Materiales bibliográficos Catalogados y clasificados</t>
  </si>
  <si>
    <t xml:space="preserve">Johana Rojas, Jeisson Roncancio </t>
  </si>
  <si>
    <t>Documentos de registro</t>
  </si>
  <si>
    <t>Proyecto red Sina "Creación de bibliotecas centros de Documentación " Capacitación en manejo de software Koha, Catalogación de información,migración de información a software</t>
  </si>
  <si>
    <t># de Bibliotecas creadas</t>
  </si>
  <si>
    <t>Software/información dispuesta referencial</t>
  </si>
  <si>
    <t>Seguimiento a los planes de mejora establecidos.</t>
  </si>
  <si>
    <t># Seguimientos</t>
  </si>
  <si>
    <t>Johana Rojas</t>
  </si>
  <si>
    <t>Asistencia a las reuniones líderes SIPLAG.</t>
  </si>
  <si>
    <t>Reuniones a las que asiste</t>
  </si>
  <si>
    <t># Reuniones a las que asiste</t>
  </si>
  <si>
    <t>Actas de asistencia</t>
  </si>
  <si>
    <t>Reuiones de retroalimentación al interior de la OAC.</t>
  </si>
  <si>
    <t>Articulación en la formulación de la Estrategia y el Plan de Acción de Rendición de Cuentas para la Vigencia 2016.</t>
  </si>
  <si>
    <t>Documentos elaborados y aprobados</t>
  </si>
  <si>
    <t># Documentos elaborados y aprobados</t>
  </si>
  <si>
    <r>
      <t xml:space="preserve">Definición de Agendas sectoriales estratégicas. </t>
    </r>
    <r>
      <rPr>
        <sz val="11"/>
        <color indexed="8"/>
        <rFont val="Arial Narrow"/>
        <family val="2"/>
      </rPr>
      <t>(para la reducción del riesgo)</t>
    </r>
  </si>
  <si>
    <t>Comunicación asertiva en Gestión del Riesgo de Desastres</t>
  </si>
  <si>
    <t>Estrategia de comunicaciones interna, externa y digital en gestión del riesgo de desastres.</t>
  </si>
  <si>
    <t>Jennifer Wilches</t>
  </si>
  <si>
    <t>Actualización de las carteleras institucionales con fotografias y noticias de trascendencia paa la entidad.</t>
  </si>
  <si>
    <t>Campañas internas de comunicación. Las que deben servir para mejorar la calidad laboral, generar un mejor ambiente de trabajo y medir el bienestar institucional.</t>
  </si>
  <si>
    <t>Documentos físcios</t>
  </si>
  <si>
    <t>Documento y encuesta de percepción</t>
  </si>
  <si>
    <t>Encuesta de percepción laboral, que medirá la apreciación interna de los funcionarios con su entorno de trabajo y de las acciones UNGRD</t>
  </si>
  <si>
    <t>Campaña empleado del mes. Para resaltar acciones de los servidores públicos.</t>
  </si>
  <si>
    <t>Visualización de las fechas importantes para la Gestión del Riesgo y ambiente laboral interno. Por medio de malling para mostrar calidez laboral</t>
  </si>
  <si>
    <t>Documentos virtuales</t>
  </si>
  <si>
    <t>Envio de mailing e información noticiosa sobre Tips de Salud pública.</t>
  </si>
  <si>
    <t>Comnmemoración del día del servidor público.</t>
  </si>
  <si>
    <t># documentos físico/virtual</t>
  </si>
  <si>
    <t>Jennfer Wilches</t>
  </si>
  <si>
    <t>Actividad lúdica para generar acercamiento entre los servidores públicos de la UNGRD. Incluye un juego.</t>
  </si>
  <si>
    <t># actividades</t>
  </si>
  <si>
    <t>Videos institucionales resaltando la labor del servidor público UNGRD, para motivar el ambiente laboral</t>
  </si>
  <si>
    <t>Jennifer Wilches y Diego Alfaro</t>
  </si>
  <si>
    <t>Jennifer Wilches/ Juan Ballesteros</t>
  </si>
  <si>
    <t>Cambio en la imagen institucional (comunicados de prensa, notas de último minuto). Reformulación de informativos y demás medios de comunicación que se emplean al interior y exterior de la UNGRD.</t>
  </si>
  <si>
    <t>Jennifer Wilches/ Yineth Pinilla</t>
  </si>
  <si>
    <t>Cambios en membretes de Comunicado de prensa, nota de último minuto, monitoreo de medios y de información noticiosa.</t>
  </si>
  <si>
    <t>Cómo enfocar la comunicación interna. Por medio de un documento escrito se plasmará la estrategia de comunicación para los próximos años (siguiendo procedimiento de comunicaciones enfocado a objetivo de la OAC, mirar a 2017) teniendo en cuenta la misión y visión institucional.</t>
  </si>
  <si>
    <t>Comunicados de prensa, notas de último minuto, y demás notas que informarán sobre el quehacer diario de la UNGRD</t>
  </si>
  <si>
    <t>Emitidos 54 comunicados de prensa y 40 notas de último minuto.</t>
  </si>
  <si>
    <t>Encuesta externa de percepción con los comunicadores del SNGRD.</t>
  </si>
  <si>
    <t>Samuel lancheros</t>
  </si>
  <si>
    <t>Yineth Pinilla/ Samuel lancheros</t>
  </si>
  <si>
    <t>Actualización bases de datos. Que garantice una adecuada divulgación de las acciones desarrolladas en la UNGRD. (Labor permanente).</t>
  </si>
  <si>
    <t>#documento</t>
  </si>
  <si>
    <t>Samuel lancheros/Yineth Pinilla</t>
  </si>
  <si>
    <t>Actualización de la base de datos de los comunicadores de las entidades del SNGRD y de los Consejos Territoriales en gestión del riesgo.</t>
  </si>
  <si>
    <t>Trabajo con las demás áreas de la UNGRD, para la elaboración de campañas internas que promueven el buen ambiente laboral.</t>
  </si>
  <si>
    <t>Actualización de información mensual sobre el trabajo de la UNGRD en medios visuales (televisores institucionales, youtube, entre otros).</t>
  </si>
  <si>
    <t>#videos</t>
  </si>
  <si>
    <t>Diego Alfaro</t>
  </si>
  <si>
    <t>Video mes en imágenes del mes de enero y actualización en canales del mismo.</t>
  </si>
  <si>
    <t>Videos de la labor del SNGRD donde se demuestre la coordinación de la UNGRD.</t>
  </si>
  <si>
    <t>Actualización de la estrategia con las entidades del SNGRD que demuestren sinergia de la articulación de todas aquellas entidades que trabajan con Gestión del Riesgo. (viendo la visión y misión de la UNGRD, 2017).</t>
  </si>
  <si>
    <t>Samuel Lancheros</t>
  </si>
  <si>
    <t>Videos institucionales de actualización de las labores de la UNGRD. Históricos, de acciones específicas y de relevancia de la UNGRD</t>
  </si>
  <si>
    <t>Actualización y segmentación de Bases de Datos de socios y colaboradores y Rediseño de formato de mailing.</t>
  </si>
  <si>
    <t>Documento físico/virtual</t>
  </si>
  <si>
    <t>Nicolás Camacho</t>
  </si>
  <si>
    <t>Actualización de Plan de Participación Ciudadana. Se facilitarán los medios y canales digitales para la realización de los eventos que se definan y hagan parte del Plan de Participación Ciudadana 2016.  Transmisión en streaming, difusión evento por redes sociales, videochats, encuesta digital, etc.</t>
  </si>
  <si>
    <t>Diseño de micrositios para temporadas y eventos relevantes. Se actualizaran los micrositios existentes con la información que se genere. Según demanda</t>
  </si>
  <si>
    <t>Cumplimiento de indicadores GEL. La estrategia GEL se actualizará para el 2016, a la espera de las indicaciones que haga el líder GEL de la Unidad para dar cumplimiento con los nuevos indicadores.  Continuará participación en las jornadas que convoque para el tema el MINTIC</t>
  </si>
  <si>
    <t>Web para niños. En estos momentos se adelante el proceso de rediseño de la página “conciencia ante el riesgo” la cual será la web para niños de la Unidad. Para 2016 se creará una estrategia de difusión para este sitio con el fin de aprovechar los nuevos recursos que se van a desarrollar.</t>
  </si>
  <si>
    <t xml:space="preserve">Montaje y transmisión de chats, para fortalecer la Gestión del Riesgo </t>
  </si>
  <si>
    <t>Sesiones</t>
  </si>
  <si>
    <t># sesiones</t>
  </si>
  <si>
    <t>Relacionamiento con medios de comunicación nacionales, regionales y comunitarios.</t>
  </si>
  <si>
    <t>Plan de medios para realizar posicionamientos de la UNGRD, como entidad de la Presidencia de la República</t>
  </si>
  <si>
    <t>Monitoreo de medios. Contratación de empresa dedicada al monitoreo de medios que permita una visibilización real e impacto de las acciones de la UNGRD.</t>
  </si>
  <si>
    <t>Ruedas de prensa con el ánimo de visibilizar las acciones de la UNGRD</t>
  </si>
  <si>
    <t>Contacto permanente con los periodistas regionales, con el ánimo de enriquecer las acciones que genera la UNGRD y de esta forma promover el acompañamiento a los eventos regionales y demás situaciones en el país.</t>
  </si>
  <si>
    <t># Correos electrónicos</t>
  </si>
  <si>
    <t>Envío de información permanente a periodistas regionales para trabajo de free press.</t>
  </si>
  <si>
    <t>Reunión con periodistas que cubren la fuente de Gestión del Riesgo.</t>
  </si>
  <si>
    <t>Reunión</t>
  </si>
  <si>
    <t># reuniones</t>
  </si>
  <si>
    <t>Almacenamiento de fotografías y videos institucionales.</t>
  </si>
  <si>
    <t>Diego Alfaro/OAC</t>
  </si>
  <si>
    <t>Almacenamiento de 1758 fotos y videos en el álbum fotográfico.</t>
  </si>
  <si>
    <t>Videos misionales.</t>
  </si>
  <si>
    <t>Videos de atención enero, mes en imágenes, ano en imágenesresumen, Saludo INSARAG, Fondo de Empleados, Incendio en cerros orientales.</t>
  </si>
  <si>
    <t>Entrevistas radiales, web y televisivas de los voceros de la UNGRD.</t>
  </si>
  <si>
    <t>Entrevistas</t>
  </si>
  <si>
    <t># entrevistas</t>
  </si>
  <si>
    <t>Monitoreo de medios</t>
  </si>
  <si>
    <t>Entrevistas a diferentes medios de comunicación, de readio, prensa y tv al Director General y demás voceros.</t>
  </si>
  <si>
    <t>Posicionamiento de la marca y la identidad institucional.</t>
  </si>
  <si>
    <t>Libro escrito de la memoria de la UNGRD.</t>
  </si>
  <si>
    <t>Libro</t>
  </si>
  <si>
    <t># libros</t>
  </si>
  <si>
    <t>Actualización de redes sociales.</t>
  </si>
  <si>
    <t>Diego Alfaro/Nicolás Camacho</t>
  </si>
  <si>
    <t>Actualización de redes sociales constante. (Facebook, Twitter, YouTube)</t>
  </si>
  <si>
    <t>Campañas internas para fortalecer las acciones del SIPLAG. Trabajo en conjunto con la OAPI.</t>
  </si>
  <si>
    <t>Convenio con RTVC para central de medios (información que nos permitirá difundir acciones de la UNGRD, en todo el país por medio de sus emisoras y demás medios de comunicación).</t>
  </si>
  <si>
    <t>Yineth Pinilla/OAC</t>
  </si>
  <si>
    <t>Convenio con RTVC para pauta comercial que nos permita difundir videos institucionales en momentos coyunturales (temporada de lluvias, menos lluvias, fin de año, mes de la reducción del riesgo).</t>
  </si>
  <si>
    <t>Trámite de código cívico para promición de acciones UNGRD y SNGRD.</t>
  </si>
  <si>
    <t>Comerciales publicados</t>
  </si>
  <si>
    <t># comerciales publicados</t>
  </si>
  <si>
    <t>Yineth Pinilla/Jennifer Wilches</t>
  </si>
  <si>
    <t>Ajustes al manual del RUD
Ajustes al informe de gestión frontera.
Ajuste al Manual de Operaciones para reconstrucción de viviendas.</t>
  </si>
  <si>
    <t>Seguimiento a impresiones de acciones de diseño adelantadas por la UNGRD.</t>
  </si>
  <si>
    <t># seguimientos</t>
  </si>
  <si>
    <t>Asesoría al SNGRD en diseños institucionales y marcas de Gobierno.</t>
  </si>
  <si>
    <t>Asesorías</t>
  </si>
  <si>
    <t># asesorías</t>
  </si>
  <si>
    <t>Asesorías realizadas por medios escritos</t>
  </si>
  <si>
    <t>Asesorias a Talento Humano0 y la OAC para Material POP, y a Equipo USAR para Ejercicio SIMEX.</t>
  </si>
  <si>
    <t>Acompañamiento en eventos para estrategia de visibilización..</t>
  </si>
  <si>
    <t>Acompañamientos</t>
  </si>
  <si>
    <t># acompañamientos</t>
  </si>
  <si>
    <t>Recopilación semestral de acciones del SNGRD. Para videos institucionales.</t>
  </si>
  <si>
    <t>Producto audiovisual</t>
  </si>
  <si>
    <t>Diego Alfaro/Samuel Lancheros</t>
  </si>
  <si>
    <t>Envío de comunicación frecuente y vinculante a las entidades del Sistema, partiendo de un decálogo de acuerdos.</t>
  </si>
  <si>
    <t># correos electrónicos</t>
  </si>
  <si>
    <t>Envio de comunicación frecuente a entidades del SNGRD y Coordinadores Territoriales de Gestión del Riesgo.</t>
  </si>
  <si>
    <t>Participación de la escuela en la Gestión del Riesgo, a través del convenio con Maloka.</t>
  </si>
  <si>
    <t>Visitas de colegios a exposición Maloka.</t>
  </si>
  <si>
    <t># Correos</t>
  </si>
  <si>
    <t>Jennifer Wilches/Samuel Lancheros</t>
  </si>
  <si>
    <t>Correos, comunicados,, fotografias.</t>
  </si>
  <si>
    <t>Entrenamiento de voceros. Para visibilizar acciones ante la opinón pública.</t>
  </si>
  <si>
    <t>Propuesta</t>
  </si>
  <si>
    <t># de voceros</t>
  </si>
  <si>
    <t># Documentos</t>
  </si>
  <si>
    <t>Seguimiento INSARAG. Como Presidente (UNGRD) de INSARAG, para el próximo periodo debe hacerse un seguimiento pormenorizado de las acciones realizadas, para conseguir su visibilización. Plan de trabajo.</t>
  </si>
  <si>
    <t>Plan de Comunicacón</t>
  </si>
  <si>
    <t>Yineth Pinilla/jennifer Wilches</t>
  </si>
  <si>
    <t>Plan de comunicación del Centro Nacional Logístico, como componente significativo de la Gestión del Riesgo del país.</t>
  </si>
  <si>
    <t>Memoria institucional SNGRD, Parque Omaira Sánchez (Armero). Socialización acciones UNGRD</t>
  </si>
  <si>
    <t>documento y video</t>
  </si>
  <si>
    <t># documento y video</t>
  </si>
  <si>
    <t>Documento y video</t>
  </si>
  <si>
    <t>Trabajo conjunto con el Alto Gobierno, siguiendo lineamientos de la Presidencia de la República.</t>
  </si>
  <si>
    <t>Documentos, videos, seguiimiento en redes sociales.</t>
  </si>
  <si>
    <t># doucmentos, videos, redes sociales</t>
  </si>
  <si>
    <t>Seguimiento a redes sociales</t>
  </si>
  <si>
    <t xml:space="preserve">Dados los lineamientos impartidos por Presidencia de la República, se siguió con los mismos, actualizando en redes sociales mensajes, videos, puestas de sitios en página web y demás </t>
  </si>
  <si>
    <t>Diseño de souvenirs, u otro que sea de referencia para eventos importantes o visitantes importantes.</t>
  </si>
  <si>
    <t>Diseños</t>
  </si>
  <si>
    <t># Diseños</t>
  </si>
  <si>
    <t xml:space="preserve">Documento comunicación en emergencia. </t>
  </si>
  <si>
    <t>Carolina Giraldo</t>
  </si>
  <si>
    <t>Sensibilización a periodistas en terreno. Se les debe entregar el documento de comunicación en emergencia.</t>
  </si>
  <si>
    <t>Documento físico y/o virtual</t>
  </si>
  <si>
    <t>Se ha hecho recopilación de información desde las diferentes áreas.</t>
  </si>
  <si>
    <t>Actualización constante con boletínes, información suministrada por la web.</t>
  </si>
  <si>
    <t>Digitalización de material bibliografico que se encuentra en físico.</t>
  </si>
  <si>
    <t>Soporte y mantenimiento de la herramienta bibliográfica Koha.</t>
  </si>
  <si>
    <t>Cotizaciones para estudios pr</t>
  </si>
  <si>
    <t xml:space="preserve">Adquir herramientas para manejo de información:
2 licencias para compresión de material digital (crear, modificar, reducir peso) 
Acrobat pro. </t>
  </si>
  <si>
    <t>Asistencia a reuniones de Siplag por parte del profesional designado para tal fin.</t>
  </si>
  <si>
    <t>Socialización al equipo de actividades Siplag.</t>
  </si>
  <si>
    <t>Aportes a cuenta de misión UNDAC del país.</t>
  </si>
  <si>
    <t>Transferencia</t>
  </si>
  <si>
    <t xml:space="preserve"> Anticorrupción y de Atención al Ciudadano</t>
  </si>
  <si>
    <t>META ACUMULADA ABRIL</t>
  </si>
  <si>
    <t>% META ACUMULADA II BIMESTRE</t>
  </si>
  <si>
    <t>LOGRO A ABRIL</t>
  </si>
  <si>
    <t>% DEL LOGRO A ABRIL</t>
  </si>
  <si>
    <t>%CUMPLIMIENTO PA A ABRIL</t>
  </si>
  <si>
    <t>META ACUMULADA JUNIO</t>
  </si>
  <si>
    <t>% META ACUMULADA III BIMESTRE</t>
  </si>
  <si>
    <t>LOGRO A JUNIO</t>
  </si>
  <si>
    <t>% DEL LOGRO A JUNIO</t>
  </si>
  <si>
    <t>%CUMPLIMIENTO PA A JUNIO</t>
  </si>
  <si>
    <t>META ACUMULADA AGOSTO</t>
  </si>
  <si>
    <t>% META ACUMULADA IV BIMESTRE</t>
  </si>
  <si>
    <t>LOGRO A AGOSTO</t>
  </si>
  <si>
    <t>% DEL LOGRO A AGOSTO</t>
  </si>
  <si>
    <t>%CUMPLIMIENTO PA A AGOSTO</t>
  </si>
  <si>
    <t>META ACUMULADA OCTUBRE</t>
  </si>
  <si>
    <t>% META ACUMULADA V BIMESTRE</t>
  </si>
  <si>
    <t>LOGRO A OCTUBRE</t>
  </si>
  <si>
    <t>% DEL LOGRO A OCTUBRE</t>
  </si>
  <si>
    <t>%CUMPLIMIENTO PA A OCTUBRE</t>
  </si>
  <si>
    <t>META ACUMULADA DICIEMBRE</t>
  </si>
  <si>
    <t>% META ACUMULADA VI BIMESTRE</t>
  </si>
  <si>
    <t>LOGRO A DICIEMBRE</t>
  </si>
  <si>
    <t>% DEL LOGRO A DICIEMBRE</t>
  </si>
  <si>
    <t>%CUMPLIMIENTO PA A DICIEMBRE</t>
  </si>
  <si>
    <t>PRESUPUESTO APROBADO</t>
  </si>
  <si>
    <t>34SDXCFJKL}</t>
  </si>
  <si>
    <t>PESUPUESTO APROBADO (PAA)</t>
  </si>
  <si>
    <r>
      <rPr>
        <b/>
        <sz val="10"/>
        <rFont val="Arial Narrow"/>
        <family val="2"/>
      </rPr>
      <t>UNGRD.</t>
    </r>
    <r>
      <rPr>
        <sz val="10"/>
        <rFont val="Arial Narrow"/>
        <family val="2"/>
      </rPr>
      <t xml:space="preserve"> 
PROYECTO DE INVERSIÓN POLÍTICAS</t>
    </r>
  </si>
  <si>
    <r>
      <rPr>
        <b/>
        <sz val="10"/>
        <rFont val="Arial Narrow"/>
        <family val="2"/>
      </rPr>
      <t>UNGRD.</t>
    </r>
    <r>
      <rPr>
        <sz val="10"/>
        <rFont val="Arial Narrow"/>
        <family val="2"/>
      </rPr>
      <t xml:space="preserve"> 
PROYECTO DE INVERSIÓN ASISTENCIA TÉCNICA</t>
    </r>
  </si>
  <si>
    <t>SUB GENERAL</t>
  </si>
  <si>
    <t>CONOCIMIENTO</t>
  </si>
  <si>
    <t>SRR</t>
  </si>
  <si>
    <t>PRESUPUSTO APROBADO POR PAA</t>
  </si>
  <si>
    <t>PRESUPUESTO APROBADO POR PAA</t>
  </si>
  <si>
    <t>Adriana Cuevas
William Tovar</t>
  </si>
  <si>
    <t>UNGRD Y FNGRD</t>
  </si>
  <si>
    <t>Durante los meses de enero y febrero se avanzó en las gestiones correspondientes para lograr la firma del convenio con la organización holandesa Stitching DELTARES.</t>
  </si>
  <si>
    <t>Durante los meses de enero y febrero de formularon 5 proyectos: 1. Formulación y aprobación del proyecto ECHO de respuesta para el Fortalecimiento de capacidades locales y resiliencia de las comunidades Wayúu afectadas por el fenómeno del Niño en la Macuira, Guajira, implementado por OCHA, FAO, PMA, OXFAM, Acción Contra el Hambre y UNICEF.   
2. La oficina de AECID Colombia pasó a sus servicios centrales la propuesta de financiamiento para el proyecto ARAUCLIMA para su aprobación.
3. Se gestionaron 3 nuevos proyectos con socios estratégicos conernientes a los DIPECHO correspondientes a HELPAGE, Federación Luterana y la Cruz Roja Colombiana para los cuales se realizó una reunión con cada uno, en donde se hicieron observaciones las cuales fueron enviadas a ECHO y estamos a la espera de la aprobación final. 
4.Se encuentra en construcción con APC Colombia la formulación del proyecto con Turquía de Fortalecimiento de  la capacidad de operación del Sistema Nacional de Gestión del Riesgo. 
5. Se gestionó la propuesta de Joint Proposal entre DELTARES y la UNGRD la cual se envió a la Embajada de Holanda el día 12 de febrero.  
6. Seguimiento de la implementación del proyecto FAO, se llevó a cabo una reunión entre la UNGRD y  FAO quien es el socio implementador del proyecto de Riesgo Agroclimático para revisar los avances del proyecto y valorar técnicamente los resultados hasta el día de la reunión (29 de enero) así como la validación por parte de la UNGRD de instrumentos y herramientas de implementación del proyecto propuestas por FAO. 
7. Seguimiento a la implementación de los DIPECHO 2015-2016 correspondientes a Cruz Roja Alemana-Cruz Roja Colombiana "Fortalecimiento de la resilencia de las comunidades rurales en el departamento de la Guajira, mejorando las capacidades institucionales en manejo de desastres y reducción del riesgo" y Save The Children "Fortalecer las capacidades de las instituciones educativas y la comunidad para que las escuelas se conviertan en espacios protegidos para los niños". 
8. Se construyeron los planes de acción con Ecuador y Perú para el 2016. 
9. Se formuló el proyecto con la Cruz Roja Alemana correspondiente a "Mitigación de las consecuenias humanitarias asociadas al Fenómeno del niño y otras variabilidades climáticas en el departamento de La Guajira" -Reunión de seguimiento con el Consejo Colombiano de Seguridad para hacer balance del plan de acción 2015 y discutir la iniciativa ARISE. 
10.Reunión para seguimiento de presentación de la primera fase del Proyecto Mesoamérica en Cancillería el día 17 de febrero. 
11.Reunión con la Embajada de Australia para discutir las posibilidades de elaborar conjuntamente un protocolo de emergencias con una base de datos de ciudadanos australianos. 
12.Seguimiento a través de correos electrónicos al proyecto FAO correspondiente a Riesgo Agroclimático. 
13.El Coronel Segura participó en Taller Regional de Coordinacion del Sector WHAS en Costa Rica del 16 al 18 de febrero. 
14. La Dra. Adriana Cuevas participó en el evento Action on Disaster Relief 2015 realizado en la ciudad de Panamá por Naciones Unidas y el Gobierno de Panamá. 
15. Silvia Ballén asistió a la Semana Redes y Alianzas Humanitarias en Ginebra, Suiza.
16.Se gestionó la posibilidad de que la Ingenieria Graciela Ustariz asistiera a la reunión ordinaria del GETANGRD UNASUR en Montevideo, Uruguay en el mes de marzo. 
17.Se realizó una videoconferencia con Perú para discutir la propuesta enviada por Colombia de Plan de Acción para el año 2016, así como para coordinar y planear la Feria Binacional en GRD.</t>
  </si>
  <si>
    <t>Se llevaron a cabo 3 capacitaciones correspondientes a: 1. Los días 17, 18, 19 y 20 de febrero Luis Ignacio Muñoz asistió al Taller Nacional de Prevención de Epidemias con Énfasis en el Virus del Zika organizado por la Cruz Roja.  
2. Participación de Andrea Chávez en el Taller Regional "La Coordinación del sector WASH en emergencia - Grupo WASH LAC." a realizarse en la Ciudad de Panamá los días 2 y 3 de febrero organizado por UNICEF.
3. La participación John Fredy Gonzalez del CMGRD de Pereira a la capacitación "Programa de Liderazgo en Gestión del Riesgo" ofrecida por el programa de Cooperación Internacional de Singapur y desarrollada por la Defensa Civil de Singapur desde l 15 hasta el 19 de febrero.
 4. Se gestionó la aplicación de Diana Catalina Torres al "Curso en Gestión de Proyedctos de Cooperación Internacional - PCM" ofrecido por JICA Japón y la Oficina de Cooperación Internacional de Argentina, pero dicha aplicación no fue aceptada. 
5. Se gestionó la participación del Ingeniero Cristian Fernández al "Curso de la OPAQ sobre promoción de la administración de seguridad química" a realizarse en Wuppertal, Alemania del 4 al 8 de abril. 
6. Se gestionó la candidatura de varios representantes de diversas entidades y finalmente se aceptaron al coordinador de Gestión del Riesgo de Cundinamarca Julio Roberto Salazar, y la coordinadora de Gestión del Riesgo de Yopal Elizabeth Puerto para participar en el curso "Prevención y Planificación de Riesgos Naturales" ofrecido por el Gobierno de España del 7 al 11 de marzo en la ciudad de La Antigua, Guatemala. 
7. Se gestionó la aplicación de Dorotea Cardona Hernández para participar en curso "Workshop on Climate Change and Natural Disaster" a realizarse en la ciudad de Taipei del 16 al 29 de marzo de 2016. 
8. Se gestionó la participación de Rafael Sáenz Pérez al Taller "Gestión del Riesgo a Nivel Local" el cual se realizó en Cuba del 24 al 26 de febrero ofrecido por el Ministerio de Ciencia y Tecnología del Gobierno de Noruega, el cual fue aplazado para del 23 al 25 de marzo. 
 9. Se gestionó la postulación de Alirio Rozo al Seminario OPAQ de armas químicas a desarrollarse en Sao Paulo en el mes de abril.</t>
  </si>
  <si>
    <t>Se llevaron a cabo 2 intercambios de experiencias correspondientes a: 1. IV Encuentro Binacional en Gestión del Riesgo Ecuador-Colombia realizado el 26 de febrero de 2016 de forma virtual desde la Sala de Crisis Nacional en Bogotá y desde la sala ecu 911 en la ciudad de Guayaquil. 2. Se llevó a cabo un intercambio de experiencias con los bomberos de Brasilia (Brasil) para coordinaciones conjuntas entre las dos entidades en donde se les explicó el funcionamiento del SNGRD, se les compartió el PECI y se habló de las responsabilidades para este año en el marco de INSARAG.</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</si>
</sst>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quot;$&quot;\ #,##0"/>
    <numFmt numFmtId="166" formatCode="dd/mm/yyyy;@"/>
    <numFmt numFmtId="167" formatCode="&quot;$&quot;\ #,##0.00"/>
    <numFmt numFmtId="168" formatCode="_(* #,##0.00_);_(* \(#,##0.00\);_(* \-??_);_(@_)"/>
    <numFmt numFmtId="169" formatCode="_(&quot;$ &quot;* #,##0.00_);_(&quot;$ &quot;* \(#,##0.00\);_(&quot;$ &quot;* \-??_);_(@_)"/>
    <numFmt numFmtId="170" formatCode="&quot;$ &quot;#,##0"/>
    <numFmt numFmtId="171" formatCode="0.0%"/>
    <numFmt numFmtId="172" formatCode="_(&quot;$&quot;\ * #,##0_);_(&quot;$&quot;\ * \(#,##0\);_(&quot;$&quot;\ * &quot;-&quot;??_);_(@_)"/>
    <numFmt numFmtId="173" formatCode="&quot;$ &quot;#,##0.00"/>
    <numFmt numFmtId="174" formatCode="&quot;$ &quot;#,##0.00;[Red]&quot;$ &quot;#,##0.00"/>
    <numFmt numFmtId="175" formatCode="&quot;$&quot;\ #,##0.00;[Red]&quot;$&quot;\ #,##0.00"/>
    <numFmt numFmtId="176" formatCode="_(* #,##0_);_(* \(#,##0\);_(* &quot;-&quot;??_);_(@_)"/>
    <numFmt numFmtId="177" formatCode="_(* #,##0.0_);_(* \(#,##0.0\);_(* &quot;-&quot;??_);_(@_)"/>
    <numFmt numFmtId="178" formatCode="_(* #,##0_);_(* \(#,##0\);_(* \-??_);_(@_)"/>
  </numFmts>
  <fonts count="114">
    <font>
      <sz val="11"/>
      <color indexed="8"/>
      <name val="Calibri"/>
      <family val="2"/>
    </font>
    <font>
      <b/>
      <sz val="11"/>
      <color indexed="9"/>
      <name val="Calibri"/>
      <family val="2"/>
    </font>
    <font>
      <b/>
      <sz val="11"/>
      <color indexed="8"/>
      <name val="Calibri"/>
      <family val="2"/>
    </font>
    <font>
      <b/>
      <sz val="14"/>
      <color indexed="8"/>
      <name val="Calibri"/>
      <family val="2"/>
    </font>
    <font>
      <b/>
      <sz val="14"/>
      <color indexed="8"/>
      <name val="Arial"/>
      <family val="2"/>
    </font>
    <font>
      <b/>
      <sz val="11"/>
      <color indexed="8"/>
      <name val="Arial"/>
      <family val="2"/>
    </font>
    <font>
      <b/>
      <sz val="16"/>
      <color indexed="9"/>
      <name val="Arial"/>
      <family val="2"/>
    </font>
    <font>
      <b/>
      <sz val="12"/>
      <color indexed="9"/>
      <name val="Arial"/>
      <family val="2"/>
    </font>
    <font>
      <sz val="11"/>
      <color indexed="8"/>
      <name val="Arial"/>
      <family val="2"/>
    </font>
    <font>
      <b/>
      <sz val="11"/>
      <color indexed="10"/>
      <name val="Arial"/>
      <family val="2"/>
    </font>
    <font>
      <b/>
      <sz val="11"/>
      <name val="Arial"/>
      <family val="2"/>
    </font>
    <font>
      <sz val="10"/>
      <name val="Arial"/>
      <family val="2"/>
    </font>
    <font>
      <b/>
      <sz val="10"/>
      <color indexed="9"/>
      <name val="Arial"/>
      <family val="2"/>
    </font>
    <font>
      <b/>
      <sz val="7"/>
      <color indexed="8"/>
      <name val="Arial"/>
      <family val="2"/>
    </font>
    <font>
      <sz val="7"/>
      <color indexed="8"/>
      <name val="Arial"/>
      <family val="2"/>
    </font>
    <font>
      <b/>
      <sz val="10"/>
      <color indexed="8"/>
      <name val="Arial"/>
      <family val="2"/>
    </font>
    <font>
      <b/>
      <sz val="10"/>
      <name val="Arial"/>
      <family val="2"/>
    </font>
    <font>
      <sz val="10"/>
      <color indexed="8"/>
      <name val="Arial"/>
      <family val="2"/>
    </font>
    <font>
      <sz val="7"/>
      <name val="Arial"/>
      <family val="2"/>
    </font>
    <font>
      <b/>
      <sz val="10"/>
      <color indexed="10"/>
      <name val="Arial"/>
      <family val="2"/>
    </font>
    <font>
      <sz val="10"/>
      <color indexed="10"/>
      <name val="Arial"/>
      <family val="2"/>
    </font>
    <font>
      <b/>
      <sz val="11"/>
      <color indexed="10"/>
      <name val="Calibri"/>
      <family val="2"/>
    </font>
    <font>
      <u val="single"/>
      <sz val="11"/>
      <color indexed="12"/>
      <name val="Calibri"/>
      <family val="2"/>
    </font>
    <font>
      <u val="single"/>
      <sz val="11"/>
      <color indexed="20"/>
      <name val="Calibri"/>
      <family val="2"/>
    </font>
    <font>
      <b/>
      <sz val="12"/>
      <name val="Arial"/>
      <family val="2"/>
    </font>
    <font>
      <b/>
      <sz val="9"/>
      <color indexed="9"/>
      <name val="Arial"/>
      <family val="2"/>
    </font>
    <font>
      <b/>
      <sz val="7"/>
      <color indexed="9"/>
      <name val="Arial"/>
      <family val="2"/>
    </font>
    <font>
      <b/>
      <sz val="9"/>
      <name val="Arial"/>
      <family val="2"/>
    </font>
    <font>
      <b/>
      <sz val="8"/>
      <color indexed="8"/>
      <name val="Arial"/>
      <family val="2"/>
    </font>
    <font>
      <b/>
      <sz val="8"/>
      <name val="Arial"/>
      <family val="2"/>
    </font>
    <font>
      <sz val="11"/>
      <color indexed="8"/>
      <name val="Arial Narrow"/>
      <family val="2"/>
    </font>
    <font>
      <b/>
      <sz val="14"/>
      <name val="Arial Narrow"/>
      <family val="2"/>
    </font>
    <font>
      <b/>
      <sz val="11"/>
      <name val="Arial Narrow"/>
      <family val="2"/>
    </font>
    <font>
      <b/>
      <sz val="16"/>
      <color indexed="9"/>
      <name val="Arial Narrow"/>
      <family val="2"/>
    </font>
    <font>
      <b/>
      <sz val="12"/>
      <color indexed="9"/>
      <name val="Arial Narrow"/>
      <family val="2"/>
    </font>
    <font>
      <b/>
      <sz val="11"/>
      <color indexed="8"/>
      <name val="Arial Narrow"/>
      <family val="2"/>
    </font>
    <font>
      <b/>
      <sz val="10"/>
      <color indexed="9"/>
      <name val="Arial Narrow"/>
      <family val="2"/>
    </font>
    <font>
      <b/>
      <sz val="7"/>
      <color indexed="9"/>
      <name val="Arial Narrow"/>
      <family val="2"/>
    </font>
    <font>
      <b/>
      <sz val="10"/>
      <name val="Arial Narrow"/>
      <family val="2"/>
    </font>
    <font>
      <sz val="10"/>
      <name val="Arial Narrow"/>
      <family val="2"/>
    </font>
    <font>
      <sz val="10"/>
      <color indexed="8"/>
      <name val="Arial Narrow"/>
      <family val="2"/>
    </font>
    <font>
      <b/>
      <sz val="10"/>
      <color indexed="8"/>
      <name val="Arial Narrow"/>
      <family val="2"/>
    </font>
    <font>
      <b/>
      <sz val="14"/>
      <color indexed="9"/>
      <name val="Arial"/>
      <family val="2"/>
    </font>
    <font>
      <b/>
      <sz val="13"/>
      <color indexed="9"/>
      <name val="Arial"/>
      <family val="2"/>
    </font>
    <font>
      <sz val="7"/>
      <color indexed="8"/>
      <name val="Arial Narrow"/>
      <family val="2"/>
    </font>
    <font>
      <sz val="7"/>
      <name val="Arial Narrow"/>
      <family val="2"/>
    </font>
    <font>
      <b/>
      <sz val="7"/>
      <color indexed="8"/>
      <name val="Arial Narrow"/>
      <family val="2"/>
    </font>
    <font>
      <b/>
      <sz val="14"/>
      <color indexed="8"/>
      <name val="Arial Narrow"/>
      <family val="2"/>
    </font>
    <font>
      <sz val="12"/>
      <color indexed="8"/>
      <name val="Arial Narrow"/>
      <family val="2"/>
    </font>
    <font>
      <sz val="12"/>
      <name val="Arial Narrow"/>
      <family val="2"/>
    </font>
    <font>
      <b/>
      <sz val="14"/>
      <color indexed="9"/>
      <name val="Arial Narrow"/>
      <family val="2"/>
    </font>
    <font>
      <b/>
      <sz val="11"/>
      <color indexed="9"/>
      <name val="Arial Narrow"/>
      <family val="2"/>
    </font>
    <font>
      <sz val="10"/>
      <color indexed="10"/>
      <name val="Arial Narrow"/>
      <family val="2"/>
    </font>
    <font>
      <b/>
      <sz val="12"/>
      <color indexed="8"/>
      <name val="Arial Narrow"/>
      <family val="2"/>
    </font>
    <font>
      <sz val="10"/>
      <color indexed="17"/>
      <name val="Arial Narrow"/>
      <family val="2"/>
    </font>
    <font>
      <i/>
      <sz val="10"/>
      <color indexed="8"/>
      <name val="Arial Narrow"/>
      <family val="2"/>
    </font>
    <font>
      <sz val="11"/>
      <name val="Arial Narrow"/>
      <family val="2"/>
    </font>
    <font>
      <b/>
      <sz val="10"/>
      <color indexed="10"/>
      <name val="Arial Narrow"/>
      <family val="2"/>
    </font>
    <font>
      <b/>
      <sz val="9"/>
      <name val="Calibri"/>
      <family val="2"/>
    </font>
    <font>
      <sz val="9"/>
      <name val="Calibri"/>
      <family val="2"/>
    </font>
    <font>
      <b/>
      <sz val="9"/>
      <name val="Tahoma"/>
      <family val="2"/>
    </font>
    <font>
      <sz val="9"/>
      <name val="Tahoma"/>
      <family val="2"/>
    </font>
    <font>
      <b/>
      <sz val="11"/>
      <name val="Tahoma"/>
      <family val="2"/>
    </font>
    <font>
      <sz val="11"/>
      <name val="Tahoma"/>
      <family val="2"/>
    </font>
    <font>
      <b/>
      <sz val="12"/>
      <name val="Calibri"/>
      <family val="2"/>
    </font>
    <font>
      <sz val="12"/>
      <name val="Calibri"/>
      <family val="2"/>
    </font>
    <font>
      <sz val="10"/>
      <color indexed="9"/>
      <name val="Calibri"/>
      <family val="2"/>
    </font>
    <font>
      <sz val="8"/>
      <name val="Arial"/>
      <family val="2"/>
    </font>
    <font>
      <b/>
      <sz val="10"/>
      <color indexed="9"/>
      <name val="Calibri"/>
      <family val="2"/>
    </font>
    <font>
      <sz val="10"/>
      <color indexed="8"/>
      <name val="Calibri"/>
      <family val="2"/>
    </font>
    <font>
      <i/>
      <sz val="10"/>
      <name val="Arial"/>
      <family val="2"/>
    </font>
    <font>
      <sz val="9"/>
      <name val="Arial"/>
      <family val="2"/>
    </font>
    <font>
      <sz val="9"/>
      <color indexed="8"/>
      <name val="Arial"/>
      <family val="2"/>
    </font>
    <font>
      <sz val="10"/>
      <color indexed="9"/>
      <name val="Arial"/>
      <family val="2"/>
    </font>
    <font>
      <b/>
      <sz val="12"/>
      <name val="Arial Narrow"/>
      <family val="2"/>
    </font>
    <font>
      <b/>
      <sz val="9"/>
      <color indexed="9"/>
      <name val="Arial Narrow"/>
      <family val="2"/>
    </font>
    <font>
      <b/>
      <sz val="16"/>
      <color indexed="8"/>
      <name val="Arial Narrow"/>
      <family val="2"/>
    </font>
    <font>
      <sz val="10"/>
      <color indexed="63"/>
      <name val="Arial Narrow"/>
      <family val="2"/>
    </font>
    <font>
      <b/>
      <sz val="12"/>
      <color indexed="10"/>
      <name val="Arial Narrow"/>
      <family val="2"/>
    </font>
    <font>
      <b/>
      <sz val="12"/>
      <color indexed="8"/>
      <name val="Arial"/>
      <family val="2"/>
    </font>
    <font>
      <sz val="12"/>
      <name val="Arial"/>
      <family val="2"/>
    </font>
    <font>
      <sz val="12"/>
      <color indexed="8"/>
      <name val="Calibri"/>
      <family val="2"/>
    </font>
    <font>
      <b/>
      <sz val="12"/>
      <color indexed="8"/>
      <name val="Calibri"/>
      <family val="2"/>
    </font>
    <font>
      <sz val="12"/>
      <color indexed="8"/>
      <name val="Arial"/>
      <family val="2"/>
    </font>
    <font>
      <sz val="12"/>
      <color indexed="9"/>
      <name val="Arial"/>
      <family val="2"/>
    </font>
    <font>
      <sz val="12"/>
      <color indexed="10"/>
      <name val="Arial"/>
      <family val="2"/>
    </font>
    <font>
      <sz val="12"/>
      <color indexed="10"/>
      <name val="Arial Narrow"/>
      <family val="2"/>
    </font>
    <font>
      <sz val="12"/>
      <color indexed="17"/>
      <name val="Arial Narrow"/>
      <family val="2"/>
    </font>
    <font>
      <sz val="11"/>
      <color indexed="9"/>
      <name val="Calibri"/>
      <family val="2"/>
    </font>
    <font>
      <sz val="12"/>
      <color indexed="9"/>
      <name val="Arial Narrow"/>
      <family val="2"/>
    </font>
    <font>
      <sz val="14"/>
      <color indexed="8"/>
      <name val="Arial Narrow"/>
      <family val="2"/>
    </font>
    <font>
      <sz val="14"/>
      <color indexed="8"/>
      <name val="Calibri"/>
      <family val="2"/>
    </font>
    <font>
      <b/>
      <sz val="14"/>
      <color indexed="9"/>
      <name val="Calibri"/>
      <family val="2"/>
    </font>
    <font>
      <b/>
      <sz val="10"/>
      <color indexed="8"/>
      <name val="Calibri"/>
      <family val="2"/>
    </font>
    <font>
      <b/>
      <sz val="16"/>
      <color indexed="8"/>
      <name val="Arial"/>
      <family val="2"/>
    </font>
    <font>
      <b/>
      <sz val="14"/>
      <name val="Arial"/>
      <family val="2"/>
    </font>
    <font>
      <b/>
      <sz val="11"/>
      <color indexed="9"/>
      <name val="Arial"/>
      <family val="2"/>
    </font>
    <font>
      <b/>
      <sz val="18"/>
      <color indexed="8"/>
      <name val="Arial Narrow"/>
      <family val="2"/>
    </font>
    <font>
      <sz val="18"/>
      <color indexed="8"/>
      <name val="Arial Narrow"/>
      <family val="2"/>
    </font>
    <font>
      <b/>
      <sz val="18"/>
      <color indexed="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8"/>
      <name val="Calibri"/>
      <family val="2"/>
    </font>
  </fonts>
  <fills count="8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19"/>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1"/>
        <bgColor indexed="64"/>
      </patternFill>
    </fill>
    <fill>
      <patternFill patternType="solid">
        <fgColor indexed="19"/>
        <bgColor indexed="64"/>
      </patternFill>
    </fill>
    <fill>
      <patternFill patternType="solid">
        <fgColor indexed="13"/>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57"/>
        <bgColor indexed="64"/>
      </patternFill>
    </fill>
    <fill>
      <patternFill patternType="solid">
        <fgColor indexed="19"/>
        <bgColor indexed="64"/>
      </patternFill>
    </fill>
    <fill>
      <patternFill patternType="solid">
        <fgColor indexed="19"/>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19"/>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49"/>
        <bgColor indexed="64"/>
      </patternFill>
    </fill>
    <fill>
      <patternFill patternType="solid">
        <fgColor indexed="29"/>
        <bgColor indexed="64"/>
      </patternFill>
    </fill>
    <fill>
      <patternFill patternType="solid">
        <fgColor indexed="29"/>
        <bgColor indexed="64"/>
      </patternFill>
    </fill>
    <fill>
      <patternFill patternType="solid">
        <fgColor indexed="29"/>
        <bgColor indexed="64"/>
      </patternFill>
    </fill>
    <fill>
      <patternFill patternType="solid">
        <fgColor indexed="55"/>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46"/>
        <bgColor indexed="64"/>
      </patternFill>
    </fill>
    <fill>
      <patternFill patternType="solid">
        <fgColor indexed="60"/>
        <bgColor indexed="64"/>
      </patternFill>
    </fill>
    <fill>
      <patternFill patternType="solid">
        <fgColor indexed="60"/>
        <bgColor indexed="64"/>
      </patternFill>
    </fill>
    <fill>
      <patternFill patternType="solid">
        <fgColor indexed="60"/>
        <bgColor indexed="64"/>
      </patternFill>
    </fill>
    <fill>
      <patternFill patternType="solid">
        <fgColor indexed="60"/>
        <bgColor indexed="64"/>
      </patternFill>
    </fill>
    <fill>
      <patternFill patternType="solid">
        <fgColor indexed="60"/>
        <bgColor indexed="64"/>
      </patternFill>
    </fill>
    <fill>
      <patternFill patternType="solid">
        <fgColor indexed="17"/>
        <bgColor indexed="64"/>
      </patternFill>
    </fill>
    <fill>
      <patternFill patternType="solid">
        <fgColor indexed="17"/>
        <bgColor indexed="64"/>
      </patternFill>
    </fill>
    <fill>
      <patternFill patternType="solid">
        <fgColor indexed="17"/>
        <bgColor indexed="64"/>
      </patternFill>
    </fill>
    <fill>
      <patternFill patternType="solid">
        <fgColor indexed="17"/>
        <bgColor indexed="64"/>
      </patternFill>
    </fill>
    <fill>
      <patternFill patternType="solid">
        <fgColor indexed="11"/>
        <bgColor indexed="64"/>
      </patternFill>
    </fill>
    <fill>
      <patternFill patternType="solid">
        <fgColor indexed="40"/>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11"/>
        <bgColor indexed="64"/>
      </patternFill>
    </fill>
    <fill>
      <patternFill patternType="solid">
        <fgColor indexed="47"/>
        <bgColor indexed="64"/>
      </patternFill>
    </fill>
  </fills>
  <borders count="2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right style="thin"/>
      <top style="thin"/>
      <bottom style="thin"/>
    </border>
    <border>
      <left/>
      <right/>
      <top style="medium"/>
      <bottom style="medium"/>
    </border>
    <border>
      <left/>
      <right style="hair">
        <color indexed="18"/>
      </right>
      <top style="medium"/>
      <bottom style="medium"/>
    </border>
    <border>
      <left/>
      <right/>
      <top style="medium"/>
      <bottom/>
    </border>
    <border>
      <left style="medium"/>
      <right style="medium"/>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style="thin"/>
      <right style="thin"/>
      <top style="thin"/>
      <bottom/>
    </border>
    <border>
      <left style="thin"/>
      <right/>
      <top style="thin"/>
      <bottom style="thin"/>
    </border>
    <border>
      <left style="hair">
        <color indexed="18"/>
      </left>
      <right/>
      <top/>
      <bottom style="medium"/>
    </border>
    <border>
      <left style="medium"/>
      <right style="medium"/>
      <top style="medium"/>
      <bottom style="thin"/>
    </border>
    <border>
      <left style="hair"/>
      <right style="hair"/>
      <top style="medium"/>
      <bottom style="thin"/>
    </border>
    <border>
      <left style="medium"/>
      <right style="medium"/>
      <top style="thin"/>
      <bottom style="thin"/>
    </border>
    <border>
      <left style="hair"/>
      <right style="hair"/>
      <top style="thin"/>
      <bottom style="thin"/>
    </border>
    <border>
      <left style="medium"/>
      <right style="medium"/>
      <top style="thin"/>
      <bottom style="medium"/>
    </border>
    <border>
      <left style="hair"/>
      <right style="hair"/>
      <top style="thin"/>
      <bottom style="medium"/>
    </border>
    <border>
      <left style="medium"/>
      <right style="medium"/>
      <top style="medium"/>
      <bottom style="medium"/>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medium"/>
      <top style="thin"/>
      <bottom style="medium"/>
    </border>
    <border>
      <left style="medium"/>
      <right style="hair"/>
      <top/>
      <bottom style="thin"/>
    </border>
    <border>
      <left style="hair"/>
      <right style="hair"/>
      <top/>
      <bottom style="thin"/>
    </border>
    <border>
      <left style="hair"/>
      <right style="medium"/>
      <top/>
      <bottom style="thin"/>
    </border>
    <border>
      <left style="medium">
        <color indexed="8"/>
      </left>
      <right style="medium">
        <color indexed="8"/>
      </right>
      <top style="medium">
        <color indexed="8"/>
      </top>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right/>
      <top style="medium">
        <color indexed="8"/>
      </top>
      <bottom style="medium">
        <color indexed="8"/>
      </bottom>
    </border>
    <border>
      <left style="medium"/>
      <right style="medium"/>
      <top style="medium">
        <color indexed="8"/>
      </top>
      <bottom style="thin"/>
    </border>
    <border>
      <left style="medium"/>
      <right style="hair"/>
      <top style="medium">
        <color indexed="8"/>
      </top>
      <bottom style="thin"/>
    </border>
    <border>
      <left style="hair"/>
      <right style="hair"/>
      <top style="medium">
        <color indexed="8"/>
      </top>
      <bottom style="thin"/>
    </border>
    <border>
      <left style="hair"/>
      <right style="medium"/>
      <top style="medium">
        <color indexed="8"/>
      </top>
      <bottom style="thin"/>
    </border>
    <border>
      <left/>
      <right/>
      <top/>
      <bottom style="medium">
        <color indexed="8"/>
      </bottom>
    </border>
    <border>
      <left style="medium">
        <color indexed="8"/>
      </left>
      <right/>
      <top/>
      <bottom style="medium">
        <color indexed="8"/>
      </bottom>
    </border>
    <border>
      <left style="hair">
        <color indexed="18"/>
      </left>
      <right style="hair">
        <color indexed="18"/>
      </right>
      <top style="medium"/>
      <bottom style="medium"/>
    </border>
    <border>
      <left/>
      <right style="medium"/>
      <top style="medium"/>
      <bottom/>
    </border>
    <border>
      <left style="thin"/>
      <right style="medium"/>
      <top style="medium"/>
      <bottom style="medium"/>
    </border>
    <border>
      <left/>
      <right style="hair"/>
      <top style="medium"/>
      <bottom/>
    </border>
    <border>
      <left style="hair"/>
      <right style="hair"/>
      <top style="medium"/>
      <bottom/>
    </border>
    <border>
      <left style="hair"/>
      <right style="hair">
        <color indexed="18"/>
      </right>
      <top style="medium"/>
      <bottom/>
    </border>
    <border>
      <left style="hair">
        <color indexed="18"/>
      </left>
      <right/>
      <top style="medium"/>
      <bottom/>
    </border>
    <border>
      <left style="hair">
        <color indexed="18"/>
      </left>
      <right style="hair"/>
      <top style="medium"/>
      <bottom style="medium"/>
    </border>
    <border>
      <left style="hair">
        <color indexed="18"/>
      </left>
      <right/>
      <top style="medium"/>
      <bottom style="medium"/>
    </border>
    <border>
      <left style="hair"/>
      <right style="hair">
        <color indexed="18"/>
      </right>
      <top style="medium"/>
      <bottom style="medium"/>
    </border>
    <border>
      <left style="medium"/>
      <right style="medium"/>
      <top/>
      <bottom style="medium"/>
    </border>
    <border>
      <left style="medium"/>
      <right style="hair">
        <color indexed="18"/>
      </right>
      <top style="medium"/>
      <bottom style="medium"/>
    </border>
    <border>
      <left style="hair">
        <color indexed="18"/>
      </left>
      <right style="hair">
        <color indexed="18"/>
      </right>
      <top/>
      <bottom style="medium"/>
    </border>
    <border>
      <left style="thin"/>
      <right style="thin"/>
      <top/>
      <bottom/>
    </border>
    <border>
      <left style="thin"/>
      <right style="medium"/>
      <top style="medium"/>
      <bottom/>
    </border>
    <border>
      <left style="medium"/>
      <right/>
      <top style="medium"/>
      <bottom style="medium"/>
    </border>
    <border>
      <left/>
      <right style="hair"/>
      <top style="medium"/>
      <bottom style="thin"/>
    </border>
    <border>
      <left/>
      <right style="hair"/>
      <top style="thin"/>
      <bottom style="thin"/>
    </border>
    <border>
      <left/>
      <right style="hair"/>
      <top style="thin"/>
      <bottom style="medium"/>
    </border>
    <border>
      <left style="medium"/>
      <right style="medium"/>
      <top/>
      <bottom style="thin"/>
    </border>
    <border>
      <left/>
      <right style="hair"/>
      <top/>
      <bottom style="thin"/>
    </border>
    <border>
      <left style="medium"/>
      <right style="hair"/>
      <top style="thin"/>
      <bottom/>
    </border>
    <border>
      <left style="hair"/>
      <right style="hair"/>
      <top style="thin"/>
      <bottom/>
    </border>
    <border>
      <left/>
      <right style="hair"/>
      <top style="medium"/>
      <bottom style="medium"/>
    </border>
    <border>
      <left/>
      <right style="medium"/>
      <top style="medium"/>
      <bottom style="medium"/>
    </border>
    <border>
      <left style="hair"/>
      <right style="hair"/>
      <top style="medium"/>
      <bottom style="medium"/>
    </border>
    <border>
      <left style="hair"/>
      <right style="medium"/>
      <top style="medium"/>
      <bottom style="medium"/>
    </border>
    <border>
      <left style="medium"/>
      <right style="hair"/>
      <top style="medium"/>
      <bottom style="medium"/>
    </border>
    <border>
      <left style="hair">
        <color indexed="8"/>
      </left>
      <right style="hair">
        <color indexed="18"/>
      </right>
      <top style="medium"/>
      <bottom style="medium"/>
    </border>
    <border>
      <left style="hair">
        <color indexed="18"/>
      </left>
      <right style="medium"/>
      <top style="medium"/>
      <bottom style="medium"/>
    </border>
    <border>
      <left style="hair">
        <color indexed="18"/>
      </left>
      <right style="medium"/>
      <top/>
      <bottom style="medium"/>
    </border>
    <border>
      <left style="medium"/>
      <right style="hair"/>
      <top style="medium"/>
      <bottom/>
    </border>
    <border>
      <left style="hair"/>
      <right style="hair"/>
      <top/>
      <bottom style="medium"/>
    </border>
    <border>
      <left style="medium"/>
      <right style="hair"/>
      <top/>
      <bottom style="medium"/>
    </border>
    <border>
      <left style="hair"/>
      <right style="medium"/>
      <top/>
      <bottom style="medium"/>
    </border>
    <border>
      <left/>
      <right style="medium"/>
      <top style="hair"/>
      <bottom style="medium"/>
    </border>
    <border>
      <left style="hair"/>
      <right style="hair"/>
      <top/>
      <bottom/>
    </border>
    <border>
      <left style="hair">
        <color indexed="18"/>
      </left>
      <right style="hair"/>
      <top style="medium"/>
      <bottom style="thin"/>
    </border>
    <border>
      <left style="hair">
        <color indexed="18"/>
      </left>
      <right style="hair"/>
      <top style="thin"/>
      <bottom style="medium"/>
    </border>
    <border>
      <left style="hair">
        <color indexed="18"/>
      </left>
      <right style="hair"/>
      <top style="thin"/>
      <bottom style="thin"/>
    </border>
    <border>
      <left style="hair">
        <color indexed="18"/>
      </left>
      <right style="hair"/>
      <top style="medium"/>
      <bottom/>
    </border>
    <border>
      <left style="medium"/>
      <right/>
      <top style="medium"/>
      <bottom style="thin"/>
    </border>
    <border>
      <left/>
      <right style="medium">
        <color indexed="8"/>
      </right>
      <top/>
      <bottom style="medium">
        <color indexed="8"/>
      </bottom>
    </border>
    <border>
      <left/>
      <right style="hair"/>
      <top/>
      <bottom style="medium"/>
    </border>
    <border>
      <left style="hair"/>
      <right style="hair"/>
      <top style="medium">
        <color indexed="8"/>
      </top>
      <bottom style="medium">
        <color indexed="8"/>
      </bottom>
    </border>
    <border>
      <left style="hair"/>
      <right style="hair">
        <color indexed="18"/>
      </right>
      <top style="medium"/>
      <bottom style="thin"/>
    </border>
    <border>
      <left style="hair">
        <color indexed="18"/>
      </left>
      <right style="hair">
        <color indexed="18"/>
      </right>
      <top style="medium"/>
      <bottom style="thin"/>
    </border>
    <border>
      <left/>
      <right style="hair">
        <color indexed="18"/>
      </right>
      <top style="thin"/>
      <bottom style="medium"/>
    </border>
    <border>
      <left style="hair">
        <color indexed="18"/>
      </left>
      <right style="hair">
        <color indexed="18"/>
      </right>
      <top style="thin"/>
      <bottom style="medium"/>
    </border>
    <border>
      <left/>
      <right style="hair">
        <color indexed="18"/>
      </right>
      <top style="medium"/>
      <bottom style="thin"/>
    </border>
    <border>
      <left style="medium"/>
      <right style="hair">
        <color indexed="18"/>
      </right>
      <top style="thin"/>
      <bottom style="thin"/>
    </border>
    <border>
      <left/>
      <right style="hair">
        <color indexed="18"/>
      </right>
      <top style="thin"/>
      <bottom style="thin"/>
    </border>
    <border>
      <left style="hair">
        <color indexed="18"/>
      </left>
      <right style="hair">
        <color indexed="18"/>
      </right>
      <top style="thin"/>
      <bottom style="thin"/>
    </border>
    <border>
      <left style="medium"/>
      <right/>
      <top style="medium"/>
      <bottom/>
    </border>
    <border>
      <left style="medium"/>
      <right style="thin"/>
      <top style="medium"/>
      <bottom/>
    </border>
    <border>
      <left style="thin"/>
      <right style="thin"/>
      <top style="medium"/>
      <bottom/>
    </border>
    <border>
      <left style="medium"/>
      <right style="medium"/>
      <top/>
      <bottom/>
    </border>
    <border>
      <left style="hair"/>
      <right/>
      <top style="medium"/>
      <bottom style="medium"/>
    </border>
    <border>
      <left/>
      <right style="hair">
        <color indexed="18"/>
      </right>
      <top/>
      <bottom/>
    </border>
    <border>
      <left style="hair">
        <color indexed="18"/>
      </left>
      <right style="hair"/>
      <top/>
      <bottom/>
    </border>
    <border>
      <left style="hair">
        <color indexed="18"/>
      </left>
      <right style="hair">
        <color indexed="18"/>
      </right>
      <top/>
      <bottom/>
    </border>
    <border>
      <left style="hair">
        <color indexed="18"/>
      </left>
      <right/>
      <top/>
      <bottom/>
    </border>
    <border>
      <left style="hair">
        <color indexed="18"/>
      </left>
      <right style="hair">
        <color indexed="18"/>
      </right>
      <top style="hair">
        <color indexed="18"/>
      </top>
      <bottom/>
    </border>
    <border>
      <left style="hair">
        <color indexed="18"/>
      </left>
      <right/>
      <top style="hair">
        <color indexed="18"/>
      </top>
      <bottom/>
    </border>
    <border>
      <left/>
      <right style="hair">
        <color indexed="18"/>
      </right>
      <top style="hair">
        <color indexed="18"/>
      </top>
      <bottom/>
    </border>
    <border>
      <left style="medium">
        <color indexed="8"/>
      </left>
      <right style="medium">
        <color indexed="8"/>
      </right>
      <top style="medium">
        <color indexed="8"/>
      </top>
      <bottom style="medium">
        <color indexed="8"/>
      </bottom>
    </border>
    <border>
      <left/>
      <right style="hair">
        <color indexed="8"/>
      </right>
      <top style="medium">
        <color indexed="8"/>
      </top>
      <bottom style="medium">
        <color indexed="8"/>
      </bottom>
    </border>
    <border>
      <left style="hair">
        <color indexed="62"/>
      </left>
      <right style="hair">
        <color indexed="62"/>
      </right>
      <top style="medium">
        <color indexed="8"/>
      </top>
      <bottom style="medium">
        <color indexed="8"/>
      </bottom>
    </border>
    <border>
      <left style="hair">
        <color indexed="62"/>
      </left>
      <right/>
      <top style="medium">
        <color indexed="8"/>
      </top>
      <bottom style="medium">
        <color indexed="8"/>
      </bottom>
    </border>
    <border>
      <left/>
      <right style="hair">
        <color indexed="8"/>
      </right>
      <top style="medium">
        <color indexed="8"/>
      </top>
      <bottom/>
    </border>
    <border>
      <left style="hair">
        <color indexed="8"/>
      </left>
      <right style="hair">
        <color indexed="8"/>
      </right>
      <top style="medium">
        <color indexed="8"/>
      </top>
      <bottom/>
    </border>
    <border>
      <left style="hair">
        <color indexed="62"/>
      </left>
      <right style="hair">
        <color indexed="62"/>
      </right>
      <top style="medium">
        <color indexed="8"/>
      </top>
      <bottom/>
    </border>
    <border>
      <left/>
      <right style="hair">
        <color indexed="62"/>
      </right>
      <top style="medium">
        <color indexed="8"/>
      </top>
      <bottom style="medium">
        <color indexed="8"/>
      </bottom>
    </border>
    <border>
      <left/>
      <right style="medium">
        <color indexed="8"/>
      </right>
      <top/>
      <bottom/>
    </border>
    <border>
      <left/>
      <right style="hair">
        <color indexed="62"/>
      </right>
      <top style="medium">
        <color indexed="8"/>
      </top>
      <bottom/>
    </border>
    <border>
      <left style="hair">
        <color indexed="62"/>
      </left>
      <right style="hair">
        <color indexed="8"/>
      </right>
      <top style="medium">
        <color indexed="8"/>
      </top>
      <bottom/>
    </border>
    <border>
      <left/>
      <right style="medium">
        <color indexed="8"/>
      </right>
      <top style="medium">
        <color indexed="8"/>
      </top>
      <bottom style="medium">
        <color indexed="8"/>
      </bottom>
    </border>
    <border>
      <left style="medium">
        <color indexed="8"/>
      </left>
      <right style="hair">
        <color indexed="62"/>
      </right>
      <top style="medium">
        <color indexed="8"/>
      </top>
      <bottom style="medium">
        <color indexed="8"/>
      </bottom>
    </border>
    <border>
      <left style="hair">
        <color indexed="62"/>
      </left>
      <right style="hair">
        <color indexed="8"/>
      </right>
      <top style="medium">
        <color indexed="8"/>
      </top>
      <bottom style="medium">
        <color indexed="8"/>
      </bottom>
    </border>
    <border>
      <left style="hair"/>
      <right style="medium"/>
      <top style="thin"/>
      <bottom/>
    </border>
    <border>
      <left style="medium">
        <color indexed="8"/>
      </left>
      <right style="medium">
        <color indexed="8"/>
      </right>
      <top/>
      <bottom style="medium">
        <color indexed="8"/>
      </bottom>
    </border>
    <border>
      <left style="dotted">
        <color indexed="62"/>
      </left>
      <right style="medium">
        <color indexed="8"/>
      </right>
      <top/>
      <bottom style="medium">
        <color indexed="8"/>
      </bottom>
    </border>
    <border>
      <left style="dotted">
        <color indexed="62"/>
      </left>
      <right style="medium">
        <color indexed="8"/>
      </right>
      <top style="medium">
        <color indexed="8"/>
      </top>
      <bottom style="medium">
        <color indexed="8"/>
      </bottom>
    </border>
    <border>
      <left style="dotted">
        <color indexed="62"/>
      </left>
      <right/>
      <top style="medium">
        <color indexed="8"/>
      </top>
      <bottom style="medium">
        <color indexed="8"/>
      </bottom>
    </border>
    <border>
      <left style="hair">
        <color indexed="8"/>
      </left>
      <right style="hair">
        <color indexed="8"/>
      </right>
      <top style="medium">
        <color indexed="8"/>
      </top>
      <bottom style="thin">
        <color indexed="8"/>
      </bottom>
    </border>
    <border>
      <left style="hair">
        <color indexed="8"/>
      </left>
      <right style="medium"/>
      <top style="medium">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top style="thin">
        <color indexed="8"/>
      </top>
      <bottom style="thin">
        <color indexed="8"/>
      </bottom>
    </border>
    <border>
      <left style="hair">
        <color indexed="8"/>
      </left>
      <right style="hair">
        <color indexed="8"/>
      </right>
      <top style="thin">
        <color indexed="8"/>
      </top>
      <bottom style="medium">
        <color indexed="8"/>
      </bottom>
    </border>
    <border>
      <left style="hair">
        <color indexed="8"/>
      </left>
      <right style="medium"/>
      <top style="thin">
        <color indexed="8"/>
      </top>
      <bottom style="medium">
        <color indexed="8"/>
      </bottom>
    </border>
    <border>
      <left/>
      <right style="hair">
        <color indexed="8"/>
      </right>
      <top/>
      <bottom style="medium">
        <color indexed="8"/>
      </bottom>
    </border>
    <border>
      <left style="hair">
        <color indexed="8"/>
      </left>
      <right style="hair">
        <color indexed="8"/>
      </right>
      <top/>
      <bottom style="medium">
        <color indexed="8"/>
      </bottom>
    </border>
    <border>
      <left style="hair">
        <color indexed="8"/>
      </left>
      <right style="medium"/>
      <top style="medium">
        <color indexed="8"/>
      </top>
      <bottom style="medium">
        <color indexed="8"/>
      </bottom>
    </border>
    <border>
      <left style="medium"/>
      <right style="thin"/>
      <top style="medium"/>
      <bottom style="medium"/>
    </border>
    <border>
      <left style="medium">
        <color indexed="8"/>
      </left>
      <right/>
      <top style="medium">
        <color indexed="8"/>
      </top>
      <bottom style="medium">
        <color indexed="8"/>
      </bottom>
    </border>
    <border>
      <left/>
      <right/>
      <top style="medium">
        <color indexed="8"/>
      </top>
      <bottom/>
    </border>
    <border>
      <left style="hair">
        <color indexed="8"/>
      </left>
      <right style="medium"/>
      <top style="medium">
        <color indexed="8"/>
      </top>
      <bottom/>
    </border>
    <border>
      <left style="medium">
        <color indexed="8"/>
      </left>
      <right style="medium">
        <color indexed="8"/>
      </right>
      <top style="medium">
        <color indexed="8"/>
      </top>
      <bottom style="thin">
        <color indexed="8"/>
      </bottom>
    </border>
    <border>
      <left style="medium">
        <color indexed="8"/>
      </left>
      <right style="hair">
        <color indexed="8"/>
      </right>
      <top style="medium">
        <color indexed="8"/>
      </top>
      <bottom style="thin">
        <color indexed="8"/>
      </bottom>
    </border>
    <border>
      <left style="medium">
        <color indexed="8"/>
      </left>
      <right style="hair">
        <color indexed="8"/>
      </right>
      <top style="thin">
        <color indexed="8"/>
      </top>
      <bottom style="medium">
        <color indexed="8"/>
      </bottom>
    </border>
    <border>
      <left style="medium">
        <color indexed="8"/>
      </left>
      <right style="hair">
        <color indexed="8"/>
      </right>
      <top/>
      <bottom style="medium">
        <color indexed="8"/>
      </bottom>
    </border>
    <border>
      <left style="medium">
        <color indexed="18"/>
      </left>
      <right style="medium"/>
      <top style="medium">
        <color indexed="8"/>
      </top>
      <bottom style="medium">
        <color indexed="8"/>
      </bottom>
    </border>
    <border>
      <left/>
      <right style="hair">
        <color indexed="8"/>
      </right>
      <top style="medium">
        <color indexed="8"/>
      </top>
      <bottom style="thin">
        <color indexed="8"/>
      </bottom>
    </border>
    <border>
      <left style="medium">
        <color indexed="8"/>
      </left>
      <right style="medium">
        <color indexed="8"/>
      </right>
      <top style="thin">
        <color indexed="8"/>
      </top>
      <bottom style="thin">
        <color indexed="8"/>
      </bottom>
    </border>
    <border>
      <left/>
      <right style="hair">
        <color indexed="8"/>
      </right>
      <top style="thin">
        <color indexed="8"/>
      </top>
      <bottom style="thin">
        <color indexed="8"/>
      </bottom>
    </border>
    <border>
      <left style="medium">
        <color indexed="8"/>
      </left>
      <right style="medium">
        <color indexed="8"/>
      </right>
      <top style="thin">
        <color indexed="8"/>
      </top>
      <bottom style="medium">
        <color indexed="8"/>
      </bottom>
    </border>
    <border>
      <left/>
      <right style="hair">
        <color indexed="8"/>
      </right>
      <top style="thin">
        <color indexed="8"/>
      </top>
      <bottom style="medium">
        <color indexed="8"/>
      </bottom>
    </border>
    <border>
      <left style="hair">
        <color indexed="8"/>
      </left>
      <right style="hair">
        <color indexed="8"/>
      </right>
      <top style="medium">
        <color indexed="8"/>
      </top>
      <bottom style="medium"/>
    </border>
    <border>
      <left style="hair">
        <color indexed="8"/>
      </left>
      <right style="hair">
        <color indexed="8"/>
      </right>
      <top/>
      <bottom/>
    </border>
    <border>
      <left style="hair">
        <color indexed="8"/>
      </left>
      <right style="medium"/>
      <top/>
      <bottom style="medium">
        <color indexed="8"/>
      </bottom>
    </border>
    <border>
      <left style="hair"/>
      <right style="medium"/>
      <top style="medium"/>
      <bottom/>
    </border>
    <border>
      <left/>
      <right style="hair">
        <color indexed="8"/>
      </right>
      <top/>
      <bottom style="medium"/>
    </border>
    <border>
      <left style="hair">
        <color indexed="62"/>
      </left>
      <right style="medium">
        <color indexed="8"/>
      </right>
      <top style="medium">
        <color indexed="8"/>
      </top>
      <bottom style="medium">
        <color indexed="8"/>
      </bottom>
    </border>
    <border>
      <left style="medium">
        <color indexed="8"/>
      </left>
      <right style="medium"/>
      <top style="medium"/>
      <bottom style="medium"/>
    </border>
    <border>
      <left style="medium"/>
      <right style="medium">
        <color indexed="8"/>
      </right>
      <top style="medium"/>
      <bottom style="medium"/>
    </border>
    <border>
      <left style="hair">
        <color indexed="62"/>
      </left>
      <right style="hair">
        <color indexed="62"/>
      </right>
      <top/>
      <bottom style="medium">
        <color indexed="8"/>
      </bottom>
    </border>
    <border>
      <left/>
      <right style="hair">
        <color indexed="62"/>
      </right>
      <top/>
      <bottom style="medium">
        <color indexed="8"/>
      </bottom>
    </border>
    <border>
      <left style="hair">
        <color indexed="62"/>
      </left>
      <right style="hair">
        <color indexed="8"/>
      </right>
      <top/>
      <bottom style="medium">
        <color indexed="8"/>
      </bottom>
    </border>
    <border>
      <left style="hair">
        <color indexed="62"/>
      </left>
      <right style="hair">
        <color indexed="62"/>
      </right>
      <top/>
      <bottom/>
    </border>
    <border>
      <left style="hair">
        <color indexed="62"/>
      </left>
      <right style="medium">
        <color indexed="8"/>
      </right>
      <top/>
      <bottom style="medium">
        <color indexed="8"/>
      </bottom>
    </border>
    <border>
      <left style="hair">
        <color indexed="62"/>
      </left>
      <right/>
      <top style="medium">
        <color indexed="8"/>
      </top>
      <bottom/>
    </border>
    <border>
      <left/>
      <right style="medium">
        <color indexed="8"/>
      </right>
      <top style="medium">
        <color indexed="8"/>
      </top>
      <bottom/>
    </border>
    <border>
      <left style="medium">
        <color indexed="8"/>
      </left>
      <right style="hair">
        <color indexed="8"/>
      </right>
      <top style="medium">
        <color indexed="8"/>
      </top>
      <bottom/>
    </border>
    <border>
      <left style="hair">
        <color indexed="8"/>
      </left>
      <right/>
      <top style="medium">
        <color indexed="8"/>
      </top>
      <bottom style="medium">
        <color indexed="8"/>
      </bottom>
    </border>
    <border>
      <left style="hair">
        <color indexed="8"/>
      </left>
      <right/>
      <top style="medium">
        <color indexed="8"/>
      </top>
      <bottom/>
    </border>
    <border>
      <left style="hair">
        <color indexed="8"/>
      </left>
      <right/>
      <top/>
      <bottom style="medium">
        <color indexed="8"/>
      </bottom>
    </border>
    <border>
      <left style="medium">
        <color indexed="8"/>
      </left>
      <right style="medium">
        <color indexed="8"/>
      </right>
      <top style="medium">
        <color indexed="8"/>
      </top>
      <bottom style="thin"/>
    </border>
    <border>
      <left style="hair">
        <color indexed="62"/>
      </left>
      <right/>
      <top/>
      <bottom style="medium">
        <color indexed="8"/>
      </bottom>
    </border>
    <border>
      <left/>
      <right style="hair">
        <color indexed="62"/>
      </right>
      <top style="medium">
        <color indexed="8"/>
      </top>
      <bottom style="thin">
        <color indexed="8"/>
      </bottom>
    </border>
    <border>
      <left style="hair">
        <color indexed="62"/>
      </left>
      <right style="hair">
        <color indexed="62"/>
      </right>
      <top style="medium">
        <color indexed="8"/>
      </top>
      <bottom style="thin">
        <color indexed="8"/>
      </bottom>
    </border>
    <border>
      <left/>
      <right style="hair">
        <color indexed="62"/>
      </right>
      <top style="thin">
        <color indexed="8"/>
      </top>
      <bottom style="thin">
        <color indexed="8"/>
      </bottom>
    </border>
    <border>
      <left style="hair">
        <color indexed="62"/>
      </left>
      <right style="hair">
        <color indexed="62"/>
      </right>
      <top style="thin">
        <color indexed="8"/>
      </top>
      <bottom style="thin">
        <color indexed="8"/>
      </bottom>
    </border>
    <border>
      <left/>
      <right style="hair">
        <color indexed="62"/>
      </right>
      <top style="thin">
        <color indexed="8"/>
      </top>
      <bottom style="medium">
        <color indexed="8"/>
      </bottom>
    </border>
    <border>
      <left style="hair">
        <color indexed="62"/>
      </left>
      <right style="hair">
        <color indexed="62"/>
      </right>
      <top style="thin">
        <color indexed="8"/>
      </top>
      <bottom style="medium">
        <color indexed="8"/>
      </bottom>
    </border>
    <border>
      <left/>
      <right style="hair">
        <color indexed="62"/>
      </right>
      <top style="thin">
        <color indexed="8"/>
      </top>
      <bottom/>
    </border>
    <border>
      <left style="hair">
        <color indexed="62"/>
      </left>
      <right style="hair">
        <color indexed="62"/>
      </right>
      <top style="thin">
        <color indexed="8"/>
      </top>
      <bottom/>
    </border>
    <border>
      <left style="hair">
        <color indexed="62"/>
      </left>
      <right style="hair">
        <color indexed="62"/>
      </right>
      <top style="thin">
        <color indexed="8"/>
      </top>
      <bottom style="medium"/>
    </border>
    <border>
      <left style="hair">
        <color indexed="62"/>
      </left>
      <right style="hair">
        <color indexed="62"/>
      </right>
      <top style="thin">
        <color indexed="8"/>
      </top>
      <bottom style="thin"/>
    </border>
    <border>
      <left style="medium"/>
      <right style="medium"/>
      <top style="thin"/>
      <bottom/>
    </border>
    <border>
      <left style="medium"/>
      <right style="medium"/>
      <top style="thin">
        <color indexed="8"/>
      </top>
      <bottom style="thin">
        <color indexed="8"/>
      </bottom>
    </border>
    <border>
      <left style="hair">
        <color indexed="62"/>
      </left>
      <right/>
      <top/>
      <bottom/>
    </border>
    <border>
      <left style="thin"/>
      <right style="thin"/>
      <top/>
      <bottom style="thin"/>
    </border>
    <border>
      <left style="hair">
        <color indexed="62"/>
      </left>
      <right/>
      <top style="medium">
        <color indexed="8"/>
      </top>
      <bottom style="thin">
        <color indexed="8"/>
      </bottom>
    </border>
    <border>
      <left style="hair">
        <color indexed="62"/>
      </left>
      <right/>
      <top style="thin">
        <color indexed="8"/>
      </top>
      <bottom style="thin">
        <color indexed="8"/>
      </bottom>
    </border>
    <border>
      <left style="hair">
        <color indexed="62"/>
      </left>
      <right/>
      <top style="thin">
        <color indexed="8"/>
      </top>
      <bottom style="medium">
        <color indexed="8"/>
      </bottom>
    </border>
    <border>
      <left style="hair">
        <color indexed="62"/>
      </left>
      <right/>
      <top style="thin">
        <color indexed="8"/>
      </top>
      <bottom style="thin"/>
    </border>
    <border>
      <left/>
      <right/>
      <top style="medium">
        <color indexed="8"/>
      </top>
      <bottom style="thin">
        <color indexed="8"/>
      </bottom>
    </border>
    <border>
      <left/>
      <right/>
      <top style="thin">
        <color indexed="8"/>
      </top>
      <bottom style="thin">
        <color indexed="8"/>
      </bottom>
    </border>
    <border>
      <left/>
      <right/>
      <top style="thin">
        <color indexed="8"/>
      </top>
      <bottom style="medium">
        <color indexed="8"/>
      </bottom>
    </border>
    <border>
      <left style="hair"/>
      <right/>
      <top style="medium"/>
      <bottom style="thin"/>
    </border>
    <border>
      <left style="hair"/>
      <right/>
      <top style="thin"/>
      <bottom style="thin"/>
    </border>
    <border>
      <left style="hair"/>
      <right/>
      <top style="thin"/>
      <bottom style="medium"/>
    </border>
    <border>
      <left style="hair"/>
      <right/>
      <top style="medium"/>
      <bottom/>
    </border>
    <border>
      <left style="hair"/>
      <right/>
      <top/>
      <bottom style="medium"/>
    </border>
    <border>
      <left style="hair"/>
      <right/>
      <top style="thin"/>
      <bottom/>
    </border>
    <border>
      <left style="hair"/>
      <right/>
      <top/>
      <bottom style="thin"/>
    </border>
    <border>
      <left/>
      <right style="hair"/>
      <top style="thin"/>
      <bottom/>
    </border>
    <border>
      <left style="hair"/>
      <right/>
      <top/>
      <bottom/>
    </border>
    <border>
      <left/>
      <right style="hair"/>
      <top/>
      <bottom/>
    </border>
    <border>
      <left style="thin"/>
      <right/>
      <top style="medium"/>
      <bottom/>
    </border>
    <border>
      <left style="hair">
        <color indexed="8"/>
      </left>
      <right/>
      <top style="medium">
        <color indexed="8"/>
      </top>
      <bottom style="thin">
        <color indexed="8"/>
      </bottom>
    </border>
    <border>
      <left style="hair">
        <color indexed="8"/>
      </left>
      <right/>
      <top style="thin">
        <color indexed="8"/>
      </top>
      <bottom style="thin">
        <color indexed="8"/>
      </bottom>
    </border>
    <border>
      <left style="hair">
        <color indexed="8"/>
      </left>
      <right/>
      <top style="thin">
        <color indexed="8"/>
      </top>
      <bottom style="medium">
        <color indexed="8"/>
      </bottom>
    </border>
    <border>
      <left style="hair"/>
      <right/>
      <top style="medium">
        <color indexed="8"/>
      </top>
      <bottom style="thin"/>
    </border>
    <border>
      <left style="thin"/>
      <right style="thin"/>
      <top/>
      <bottom style="medium"/>
    </border>
    <border>
      <left style="thin"/>
      <right/>
      <top style="thin"/>
      <bottom/>
    </border>
    <border>
      <left style="thin"/>
      <right/>
      <top/>
      <bottom style="thin"/>
    </border>
    <border>
      <left/>
      <right style="dotted"/>
      <top style="medium"/>
      <bottom style="dotted"/>
    </border>
    <border>
      <left style="dotted"/>
      <right style="dotted"/>
      <top style="medium"/>
      <bottom style="dotted"/>
    </border>
    <border>
      <left style="dotted"/>
      <right/>
      <top style="medium"/>
      <bottom style="dotted"/>
    </border>
    <border>
      <left/>
      <right style="dotted"/>
      <top style="dotted"/>
      <bottom style="dotted"/>
    </border>
    <border>
      <left style="dotted"/>
      <right style="dotted"/>
      <top style="dotted"/>
      <bottom style="dotted"/>
    </border>
    <border>
      <left style="dotted"/>
      <right/>
      <top style="dotted"/>
      <bottom style="dotted"/>
    </border>
    <border>
      <left/>
      <right style="dotted"/>
      <top style="dotted"/>
      <bottom/>
    </border>
    <border>
      <left style="dotted"/>
      <right style="dotted"/>
      <top style="dotted"/>
      <bottom/>
    </border>
    <border>
      <left style="dotted"/>
      <right/>
      <top style="dotted"/>
      <bottom/>
    </border>
    <border>
      <left style="hair">
        <color indexed="18"/>
      </left>
      <right style="hair"/>
      <top/>
      <bottom style="medium"/>
    </border>
    <border>
      <left/>
      <right style="hair">
        <color indexed="18"/>
      </right>
      <top/>
      <bottom style="medium"/>
    </border>
    <border>
      <left/>
      <right style="dotted"/>
      <top/>
      <bottom style="dotted"/>
    </border>
    <border>
      <left style="dotted"/>
      <right style="dotted"/>
      <top/>
      <bottom style="dotted"/>
    </border>
    <border>
      <left style="dotted"/>
      <right/>
      <top/>
      <bottom style="dotted"/>
    </border>
    <border>
      <left/>
      <right style="dotted"/>
      <top style="dotted"/>
      <bottom style="medium"/>
    </border>
    <border>
      <left style="dotted"/>
      <right style="dotted"/>
      <top style="dotted"/>
      <bottom style="medium"/>
    </border>
    <border>
      <left style="dotted"/>
      <right/>
      <top style="dotted"/>
      <bottom style="medium"/>
    </border>
    <border>
      <left/>
      <right style="medium"/>
      <top style="thin"/>
      <bottom style="thin"/>
    </border>
    <border>
      <left/>
      <right style="medium"/>
      <top style="thin"/>
      <bottom style="medium"/>
    </border>
    <border>
      <left style="thin"/>
      <right style="thin"/>
      <top style="medium"/>
      <bottom style="medium"/>
    </border>
    <border>
      <left style="medium"/>
      <right style="hair"/>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bottom style="medium"/>
    </border>
    <border>
      <left style="medium">
        <color indexed="8"/>
      </left>
      <right style="hair">
        <color indexed="8"/>
      </right>
      <top/>
      <bottom/>
    </border>
    <border>
      <left style="hair">
        <color indexed="8"/>
      </left>
      <right style="medium">
        <color indexed="8"/>
      </right>
      <top/>
      <bottom/>
    </border>
    <border>
      <left style="hair"/>
      <right/>
      <top style="medium"/>
      <bottom style="medium">
        <color indexed="8"/>
      </bottom>
    </border>
    <border>
      <left style="thin"/>
      <right/>
      <top/>
      <bottom/>
    </border>
    <border>
      <left style="thin"/>
      <right style="medium"/>
      <top/>
      <bottom style="medium"/>
    </border>
    <border>
      <left/>
      <right style="thin"/>
      <top style="thin"/>
      <bottom/>
    </border>
    <border>
      <left/>
      <right style="thin"/>
      <top/>
      <bottom style="thin"/>
    </border>
    <border>
      <left style="medium">
        <color indexed="8"/>
      </left>
      <right style="medium">
        <color indexed="8"/>
      </right>
      <top/>
      <bottom/>
    </border>
    <border>
      <left style="hair">
        <color indexed="62"/>
      </left>
      <right/>
      <top style="medium"/>
      <bottom style="medium"/>
    </border>
    <border>
      <left/>
      <right style="hair">
        <color indexed="62"/>
      </right>
      <top style="medium"/>
      <bottom style="medium"/>
    </border>
    <border>
      <left style="hair">
        <color indexed="62"/>
      </left>
      <right/>
      <top style="medium"/>
      <bottom style="medium">
        <color indexed="8"/>
      </bottom>
    </border>
    <border>
      <left/>
      <right/>
      <top style="medium"/>
      <bottom style="medium">
        <color indexed="8"/>
      </bottom>
    </border>
    <border>
      <left/>
      <right style="hair">
        <color indexed="62"/>
      </right>
      <top style="medium"/>
      <bottom style="medium">
        <color indexed="8"/>
      </bottom>
    </border>
    <border>
      <left style="hair">
        <color indexed="62"/>
      </left>
      <right/>
      <top style="medium">
        <color indexed="8"/>
      </top>
      <bottom style="medium"/>
    </border>
    <border>
      <left/>
      <right/>
      <top style="medium">
        <color indexed="8"/>
      </top>
      <bottom style="medium"/>
    </border>
    <border>
      <left/>
      <right style="hair">
        <color indexed="62"/>
      </right>
      <top style="medium">
        <color indexed="8"/>
      </top>
      <bottom style="medium"/>
    </border>
    <border>
      <left style="thin"/>
      <right/>
      <top/>
      <bottom style="medium"/>
    </border>
    <border>
      <left style="medium">
        <color indexed="8"/>
      </left>
      <right/>
      <top/>
      <bottom/>
    </border>
    <border>
      <left style="medium">
        <color indexed="8"/>
      </left>
      <right/>
      <top style="medium">
        <color indexed="8"/>
      </top>
      <bottom/>
    </border>
    <border>
      <left style="medium">
        <color indexed="8"/>
      </left>
      <right style="thin"/>
      <top style="medium">
        <color indexed="8"/>
      </top>
      <bottom/>
    </border>
    <border>
      <left style="medium">
        <color indexed="8"/>
      </left>
      <right style="thin"/>
      <top/>
      <bottom/>
    </border>
    <border>
      <left style="medium">
        <color indexed="8"/>
      </left>
      <right style="thin"/>
      <top/>
      <bottom style="medium">
        <color indexed="8"/>
      </bottom>
    </border>
    <border>
      <left style="medium">
        <color indexed="8"/>
      </left>
      <right style="medium"/>
      <top style="medium">
        <color indexed="8"/>
      </top>
      <bottom/>
    </border>
    <border>
      <left style="medium">
        <color indexed="8"/>
      </left>
      <right style="medium"/>
      <top/>
      <bottom style="medium">
        <color indexed="8"/>
      </bottom>
    </border>
    <border>
      <left/>
      <right style="medium"/>
      <top style="medium">
        <color indexed="8"/>
      </top>
      <bottom style="medium">
        <color indexed="8"/>
      </bottom>
    </border>
    <border>
      <left/>
      <right style="thin"/>
      <top style="medium"/>
      <bottom style="medium">
        <color indexed="8"/>
      </bottom>
    </border>
    <border>
      <left/>
      <right style="thin"/>
      <top style="medium">
        <color indexed="8"/>
      </top>
      <bottom style="medium">
        <color indexed="8"/>
      </bottom>
    </border>
    <border>
      <left/>
      <right style="thin"/>
      <top style="medium">
        <color indexed="8"/>
      </top>
      <bottom style="medium"/>
    </border>
    <border>
      <left style="medium"/>
      <right/>
      <top style="thin"/>
      <bottom/>
    </border>
    <border>
      <left style="medium"/>
      <right/>
      <top/>
      <bottom style="thin"/>
    </border>
    <border>
      <left style="medium">
        <color indexed="8"/>
      </left>
      <right style="medium"/>
      <top/>
      <bottom/>
    </border>
    <border>
      <left style="medium">
        <color indexed="8"/>
      </left>
      <right style="medium"/>
      <top/>
      <bottom style="medium"/>
    </border>
    <border>
      <left style="medium"/>
      <right style="medium"/>
      <top style="medium"/>
      <bottom style="hair">
        <color indexed="18"/>
      </bottom>
    </border>
    <border>
      <left/>
      <right/>
      <top style="thin"/>
      <bottom/>
    </border>
    <border>
      <left/>
      <right style="thin"/>
      <top style="medium"/>
      <bottom style="medium"/>
    </border>
    <border>
      <left style="thin"/>
      <right/>
      <top style="medium"/>
      <bottom style="medium"/>
    </border>
    <border>
      <left/>
      <right style="medium"/>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xf>
    <xf numFmtId="0" fontId="0" fillId="3" borderId="0" applyNumberFormat="0" applyBorder="0" applyAlignment="0" applyProtection="0">
      <alignment/>
    </xf>
    <xf numFmtId="0" fontId="0" fillId="4" borderId="0" applyNumberFormat="0" applyBorder="0" applyAlignment="0" applyProtection="0">
      <alignment/>
    </xf>
    <xf numFmtId="0" fontId="0" fillId="5" borderId="0" applyNumberFormat="0" applyBorder="0" applyAlignment="0" applyProtection="0">
      <alignment/>
    </xf>
    <xf numFmtId="0" fontId="0" fillId="6" borderId="0" applyNumberFormat="0" applyBorder="0" applyAlignment="0" applyProtection="0">
      <alignment/>
    </xf>
    <xf numFmtId="0" fontId="0" fillId="7" borderId="0" applyNumberFormat="0" applyBorder="0" applyAlignment="0" applyProtection="0">
      <alignment/>
    </xf>
    <xf numFmtId="0" fontId="0" fillId="8" borderId="0" applyNumberFormat="0" applyBorder="0" applyAlignment="0" applyProtection="0">
      <alignment/>
    </xf>
    <xf numFmtId="0" fontId="0" fillId="9" borderId="0" applyNumberFormat="0" applyBorder="0" applyAlignment="0" applyProtection="0">
      <alignment/>
    </xf>
    <xf numFmtId="0" fontId="0" fillId="10" borderId="0" applyNumberFormat="0" applyBorder="0" applyAlignment="0" applyProtection="0">
      <alignment/>
    </xf>
    <xf numFmtId="0" fontId="0" fillId="5" borderId="0" applyNumberFormat="0" applyBorder="0" applyAlignment="0" applyProtection="0">
      <alignment/>
    </xf>
    <xf numFmtId="0" fontId="0" fillId="8" borderId="0" applyNumberFormat="0" applyBorder="0" applyAlignment="0" applyProtection="0">
      <alignment/>
    </xf>
    <xf numFmtId="0" fontId="0" fillId="11" borderId="0" applyNumberFormat="0" applyBorder="0" applyAlignment="0" applyProtection="0">
      <alignment/>
    </xf>
    <xf numFmtId="0" fontId="88" fillId="12" borderId="0" applyNumberFormat="0" applyBorder="0" applyAlignment="0" applyProtection="0">
      <alignment/>
    </xf>
    <xf numFmtId="0" fontId="88" fillId="9" borderId="0" applyNumberFormat="0" applyBorder="0" applyAlignment="0" applyProtection="0">
      <alignment/>
    </xf>
    <xf numFmtId="0" fontId="88" fillId="10" borderId="0" applyNumberFormat="0" applyBorder="0" applyAlignment="0" applyProtection="0">
      <alignment/>
    </xf>
    <xf numFmtId="0" fontId="88" fillId="13" borderId="0" applyNumberFormat="0" applyBorder="0" applyAlignment="0" applyProtection="0">
      <alignment/>
    </xf>
    <xf numFmtId="0" fontId="88" fillId="14" borderId="0" applyNumberFormat="0" applyBorder="0" applyAlignment="0" applyProtection="0">
      <alignment/>
    </xf>
    <xf numFmtId="0" fontId="88" fillId="15" borderId="0" applyNumberFormat="0" applyBorder="0" applyAlignment="0" applyProtection="0">
      <alignment/>
    </xf>
    <xf numFmtId="0" fontId="104" fillId="4" borderId="0" applyNumberFormat="0" applyBorder="0" applyAlignment="0" applyProtection="0">
      <alignment/>
    </xf>
    <xf numFmtId="0" fontId="109" fillId="16" borderId="1" applyNumberFormat="0" applyAlignment="0" applyProtection="0">
      <alignment/>
    </xf>
    <xf numFmtId="0" fontId="1" fillId="17" borderId="2" applyNumberFormat="0" applyAlignment="0" applyProtection="0">
      <alignment/>
    </xf>
    <xf numFmtId="0" fontId="110" fillId="0" borderId="3" applyNumberFormat="0" applyFill="0" applyAlignment="0" applyProtection="0">
      <alignment/>
    </xf>
    <xf numFmtId="0" fontId="103" fillId="0" borderId="0" applyNumberFormat="0" applyFill="0" applyBorder="0" applyAlignment="0" applyProtection="0">
      <alignment/>
    </xf>
    <xf numFmtId="0" fontId="88" fillId="18" borderId="0" applyNumberFormat="0" applyBorder="0" applyAlignment="0" applyProtection="0">
      <alignment/>
    </xf>
    <xf numFmtId="0" fontId="88" fillId="19" borderId="0" applyNumberFormat="0" applyBorder="0" applyAlignment="0" applyProtection="0">
      <alignment/>
    </xf>
    <xf numFmtId="0" fontId="88" fillId="20" borderId="0" applyNumberFormat="0" applyBorder="0" applyAlignment="0" applyProtection="0">
      <alignment/>
    </xf>
    <xf numFmtId="0" fontId="88" fillId="13" borderId="0" applyNumberFormat="0" applyBorder="0" applyAlignment="0" applyProtection="0">
      <alignment/>
    </xf>
    <xf numFmtId="0" fontId="88" fillId="14" borderId="0" applyNumberFormat="0" applyBorder="0" applyAlignment="0" applyProtection="0">
      <alignment/>
    </xf>
    <xf numFmtId="0" fontId="88" fillId="21" borderId="0" applyNumberFormat="0" applyBorder="0" applyAlignment="0" applyProtection="0">
      <alignment/>
    </xf>
    <xf numFmtId="0" fontId="107" fillId="7" borderId="1" applyNumberFormat="0" applyAlignment="0" applyProtection="0">
      <alignment/>
    </xf>
    <xf numFmtId="0" fontId="0" fillId="0" borderId="0">
      <alignment/>
      <protection/>
    </xf>
    <xf numFmtId="0" fontId="105" fillId="3" borderId="0" applyNumberFormat="0" applyBorder="0" applyAlignment="0" applyProtection="0">
      <alignment/>
    </xf>
    <xf numFmtId="43" fontId="0" fillId="0" borderId="0" applyFont="0" applyFill="0" applyBorder="0" applyAlignment="0" applyProtection="0">
      <alignment/>
    </xf>
    <xf numFmtId="41" fontId="0" fillId="0" borderId="0" applyFont="0" applyFill="0" applyBorder="0" applyAlignment="0" applyProtection="0">
      <alignment/>
    </xf>
    <xf numFmtId="41" fontId="11" fillId="0" borderId="0" applyFont="0" applyFill="0" applyBorder="0" applyAlignment="0" applyProtection="0">
      <alignment/>
    </xf>
    <xf numFmtId="43" fontId="11" fillId="0" borderId="0" applyFont="0" applyFill="0" applyBorder="0" applyAlignment="0" applyProtection="0">
      <alignment/>
    </xf>
    <xf numFmtId="168" fontId="0" fillId="0" borderId="0">
      <alignment/>
      <protection/>
    </xf>
    <xf numFmtId="168" fontId="0" fillId="0" borderId="0">
      <alignment/>
      <protection/>
    </xf>
    <xf numFmtId="168" fontId="0" fillId="0" borderId="0">
      <alignment/>
      <protection/>
    </xf>
    <xf numFmtId="44" fontId="0" fillId="0" borderId="0" applyFont="0" applyFill="0" applyBorder="0" applyAlignment="0" applyProtection="0">
      <alignment/>
    </xf>
    <xf numFmtId="42" fontId="0" fillId="0" borderId="0" applyFont="0" applyFill="0" applyBorder="0" applyAlignment="0" applyProtection="0">
      <alignment/>
    </xf>
    <xf numFmtId="164" fontId="0" fillId="0" borderId="0" applyFont="0" applyFill="0" applyBorder="0" applyAlignment="0" applyProtection="0">
      <alignment/>
    </xf>
    <xf numFmtId="169" fontId="0" fillId="0" borderId="0">
      <alignment/>
      <protection/>
    </xf>
    <xf numFmtId="0" fontId="106" fillId="22" borderId="0" applyNumberFormat="0" applyBorder="0" applyAlignment="0" applyProtection="0">
      <alignment/>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23" borderId="4" applyNumberFormat="0" applyFont="0" applyAlignment="0" applyProtection="0">
      <alignment/>
    </xf>
    <xf numFmtId="9" fontId="0" fillId="0" borderId="0" applyFont="0" applyFill="0" applyBorder="0" applyAlignment="0" applyProtection="0">
      <alignment/>
    </xf>
    <xf numFmtId="9" fontId="11" fillId="0" borderId="0" applyFont="0" applyFill="0" applyBorder="0" applyAlignment="0" applyProtection="0">
      <alignment/>
    </xf>
    <xf numFmtId="9" fontId="0" fillId="0" borderId="0">
      <alignment/>
      <protection/>
    </xf>
    <xf numFmtId="9" fontId="0" fillId="0" borderId="0">
      <alignment/>
      <protection/>
    </xf>
    <xf numFmtId="0" fontId="108" fillId="16" borderId="5" applyNumberFormat="0" applyAlignment="0" applyProtection="0">
      <alignment/>
    </xf>
    <xf numFmtId="0" fontId="111" fillId="0" borderId="0" applyNumberFormat="0" applyFill="0" applyBorder="0" applyAlignment="0" applyProtection="0">
      <alignment/>
    </xf>
    <xf numFmtId="0" fontId="112" fillId="0" borderId="0" applyNumberFormat="0" applyFill="0" applyBorder="0" applyAlignment="0" applyProtection="0">
      <alignment/>
    </xf>
    <xf numFmtId="0" fontId="100" fillId="0" borderId="0" applyNumberFormat="0" applyFill="0" applyBorder="0" applyAlignment="0" applyProtection="0">
      <alignment/>
    </xf>
    <xf numFmtId="0" fontId="101" fillId="0" borderId="6" applyNumberFormat="0" applyFill="0" applyAlignment="0" applyProtection="0">
      <alignment/>
    </xf>
    <xf numFmtId="0" fontId="102" fillId="0" borderId="7" applyNumberFormat="0" applyFill="0" applyAlignment="0" applyProtection="0">
      <alignment/>
    </xf>
    <xf numFmtId="0" fontId="103" fillId="0" borderId="8" applyNumberFormat="0" applyFill="0" applyAlignment="0" applyProtection="0">
      <alignment/>
    </xf>
    <xf numFmtId="0" fontId="2" fillId="0" borderId="9" applyNumberFormat="0" applyFill="0" applyAlignment="0" applyProtection="0">
      <alignment/>
    </xf>
  </cellStyleXfs>
  <cellXfs count="4328">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wrapText="1"/>
    </xf>
    <xf numFmtId="1" fontId="5" fillId="0" borderId="0" xfId="47" applyNumberFormat="1" applyFont="1" applyAlignment="1">
      <alignment horizontal="center" vertical="center" wrapText="1"/>
    </xf>
    <xf numFmtId="0" fontId="9" fillId="0" borderId="0" xfId="0" applyFont="1" applyAlignment="1">
      <alignment horizontal="center" vertical="center" wrapText="1"/>
    </xf>
    <xf numFmtId="9" fontId="5" fillId="0" borderId="0" xfId="0" applyNumberFormat="1" applyFont="1" applyAlignment="1">
      <alignment horizontal="center" vertical="center" wrapText="1"/>
    </xf>
    <xf numFmtId="166"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67" fontId="5"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1" fontId="5" fillId="0" borderId="0" xfId="47" applyNumberFormat="1" applyFont="1" applyBorder="1" applyAlignment="1">
      <alignment horizontal="center" vertical="center" wrapText="1"/>
    </xf>
    <xf numFmtId="0" fontId="9" fillId="0" borderId="0" xfId="0" applyFont="1" applyBorder="1" applyAlignment="1">
      <alignment horizontal="center" vertical="center" wrapText="1"/>
    </xf>
    <xf numFmtId="9" fontId="5" fillId="0" borderId="0" xfId="0" applyNumberFormat="1" applyFont="1" applyBorder="1" applyAlignment="1">
      <alignment horizontal="center" vertical="center" wrapText="1"/>
    </xf>
    <xf numFmtId="166" fontId="5"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67" fontId="5" fillId="0" borderId="0" xfId="0" applyNumberFormat="1" applyFont="1" applyBorder="1" applyAlignment="1">
      <alignment horizontal="center" vertical="center" wrapText="1"/>
    </xf>
    <xf numFmtId="0" fontId="14" fillId="0" borderId="0" xfId="0" applyFont="1" applyAlignment="1">
      <alignment horizontal="center" vertical="center" wrapText="1"/>
    </xf>
    <xf numFmtId="0" fontId="18" fillId="24" borderId="0" xfId="0" applyFont="1" applyFill="1" applyAlignment="1">
      <alignment horizontal="center" vertical="center" wrapText="1"/>
    </xf>
    <xf numFmtId="0" fontId="0" fillId="0" borderId="0" xfId="0" applyFont="1" applyAlignment="1">
      <alignment horizontal="center" vertical="center"/>
    </xf>
    <xf numFmtId="0" fontId="21" fillId="0" borderId="0" xfId="0" applyFont="1" applyAlignment="1">
      <alignment horizontal="center"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11" fillId="24" borderId="0" xfId="0" applyFont="1" applyFill="1" applyAlignment="1">
      <alignment horizontal="center"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44" fontId="0" fillId="0" borderId="12" xfId="54" applyFont="1" applyBorder="1" applyAlignment="1">
      <alignment/>
    </xf>
    <xf numFmtId="44" fontId="0" fillId="0" borderId="13" xfId="54"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18" borderId="0" xfId="0" applyFont="1" applyFill="1" applyBorder="1" applyAlignment="1">
      <alignment horizontal="center" vertical="center" wrapText="1"/>
    </xf>
    <xf numFmtId="0" fontId="1" fillId="18" borderId="11" xfId="0" applyFont="1" applyFill="1" applyBorder="1" applyAlignment="1">
      <alignment horizontal="center" vertical="center" wrapText="1"/>
    </xf>
    <xf numFmtId="44" fontId="0" fillId="0" borderId="12" xfId="54" applyFont="1" applyBorder="1" applyAlignment="1">
      <alignment/>
    </xf>
    <xf numFmtId="44" fontId="0" fillId="0" borderId="12" xfId="54" applyFont="1" applyBorder="1" applyAlignment="1">
      <alignment horizontal="center"/>
    </xf>
    <xf numFmtId="44" fontId="0" fillId="0" borderId="17" xfId="54" applyFont="1" applyBorder="1" applyAlignment="1">
      <alignment/>
    </xf>
    <xf numFmtId="0" fontId="11" fillId="24" borderId="12" xfId="59" applyFont="1" applyFill="1" applyBorder="1" applyAlignment="1" applyProtection="1">
      <alignment horizontal="center" vertical="center" wrapText="1"/>
      <protection hidden="1"/>
    </xf>
    <xf numFmtId="0" fontId="0" fillId="0" borderId="0" xfId="0" applyAlignment="1">
      <alignment horizontal="center" vertical="center"/>
    </xf>
    <xf numFmtId="0" fontId="12" fillId="18" borderId="18" xfId="0" applyFont="1" applyFill="1" applyBorder="1" applyAlignment="1">
      <alignment horizontal="center" vertical="center" wrapText="1"/>
    </xf>
    <xf numFmtId="167" fontId="12" fillId="18" borderId="19" xfId="0" applyNumberFormat="1" applyFont="1" applyFill="1" applyBorder="1" applyAlignment="1">
      <alignment horizontal="center" vertical="center" wrapText="1"/>
    </xf>
    <xf numFmtId="0" fontId="12" fillId="18" borderId="20" xfId="59" applyFont="1" applyFill="1" applyBorder="1" applyAlignment="1" applyProtection="1">
      <alignment horizontal="center" vertical="center" wrapText="1"/>
      <protection hidden="1"/>
    </xf>
    <xf numFmtId="0" fontId="12" fillId="18" borderId="21" xfId="59" applyFont="1" applyFill="1" applyBorder="1" applyAlignment="1" applyProtection="1">
      <alignment horizontal="center" vertical="center" wrapText="1"/>
      <protection hidden="1"/>
    </xf>
    <xf numFmtId="0" fontId="12" fillId="18" borderId="22" xfId="59" applyFont="1" applyFill="1" applyBorder="1" applyAlignment="1" applyProtection="1">
      <alignment horizontal="center" vertical="center" wrapText="1"/>
      <protection hidden="1"/>
    </xf>
    <xf numFmtId="1" fontId="12" fillId="18" borderId="23" xfId="47" applyNumberFormat="1" applyFont="1" applyFill="1" applyBorder="1" applyAlignment="1" applyProtection="1">
      <alignment horizontal="center" vertical="center" wrapText="1"/>
      <protection hidden="1"/>
    </xf>
    <xf numFmtId="0" fontId="12" fillId="18" borderId="23" xfId="59" applyFont="1" applyFill="1" applyBorder="1" applyAlignment="1" applyProtection="1">
      <alignment horizontal="center" vertical="center" wrapText="1"/>
      <protection hidden="1"/>
    </xf>
    <xf numFmtId="9" fontId="12" fillId="18" borderId="23" xfId="59" applyNumberFormat="1" applyFont="1" applyFill="1" applyBorder="1" applyAlignment="1" applyProtection="1">
      <alignment horizontal="center" vertical="center" wrapText="1"/>
      <protection hidden="1"/>
    </xf>
    <xf numFmtId="0" fontId="12" fillId="18" borderId="23" xfId="59" applyFont="1" applyFill="1" applyBorder="1" applyAlignment="1" applyProtection="1">
      <alignment horizontal="center" vertical="center" textRotation="90" wrapText="1"/>
      <protection hidden="1"/>
    </xf>
    <xf numFmtId="167" fontId="12" fillId="18" borderId="23" xfId="59" applyNumberFormat="1" applyFont="1" applyFill="1" applyBorder="1" applyAlignment="1" applyProtection="1">
      <alignment horizontal="center" vertical="center" wrapText="1"/>
      <protection hidden="1"/>
    </xf>
    <xf numFmtId="0" fontId="12" fillId="18" borderId="24" xfId="59" applyFont="1" applyFill="1" applyBorder="1" applyAlignment="1" applyProtection="1">
      <alignment horizontal="center" vertical="center" wrapText="1"/>
      <protection hidden="1"/>
    </xf>
    <xf numFmtId="0" fontId="8"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8" fillId="10" borderId="15" xfId="0" applyFont="1" applyFill="1" applyBorder="1" applyAlignment="1">
      <alignment horizontal="center" vertical="center" wrapText="1"/>
    </xf>
    <xf numFmtId="1" fontId="12" fillId="18" borderId="23" xfId="59" applyNumberFormat="1" applyFont="1" applyFill="1" applyBorder="1" applyAlignment="1" applyProtection="1">
      <alignment horizontal="center" vertical="center" wrapText="1"/>
      <protection hidden="1"/>
    </xf>
    <xf numFmtId="0" fontId="17" fillId="25" borderId="12" xfId="0" applyFont="1" applyFill="1" applyBorder="1" applyAlignment="1">
      <alignment horizontal="center" vertical="center" wrapText="1"/>
    </xf>
    <xf numFmtId="1" fontId="17" fillId="25" borderId="12" xfId="64" applyNumberFormat="1" applyFont="1" applyFill="1" applyBorder="1" applyAlignment="1">
      <alignment horizontal="center" vertical="center" wrapText="1"/>
    </xf>
    <xf numFmtId="1" fontId="12" fillId="18" borderId="18" xfId="0" applyNumberFormat="1"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9" fillId="17" borderId="12" xfId="0" applyFont="1" applyFill="1" applyBorder="1" applyAlignment="1">
      <alignment horizontal="center" vertical="center" wrapText="1"/>
    </xf>
    <xf numFmtId="1" fontId="15" fillId="17" borderId="12" xfId="0" applyNumberFormat="1" applyFont="1" applyFill="1" applyBorder="1" applyAlignment="1">
      <alignment horizontal="center" vertical="center" wrapText="1"/>
    </xf>
    <xf numFmtId="167" fontId="15" fillId="17" borderId="12" xfId="0" applyNumberFormat="1" applyFont="1" applyFill="1" applyBorder="1" applyAlignment="1">
      <alignment horizontal="center" vertical="center" wrapText="1"/>
    </xf>
    <xf numFmtId="9" fontId="15" fillId="17" borderId="12" xfId="64" applyFont="1" applyFill="1" applyBorder="1" applyAlignment="1">
      <alignment horizontal="center" vertical="center" wrapText="1"/>
    </xf>
    <xf numFmtId="9" fontId="15" fillId="17" borderId="12" xfId="0" applyNumberFormat="1" applyFont="1" applyFill="1" applyBorder="1" applyAlignment="1">
      <alignment horizontal="center" vertical="center" wrapText="1"/>
    </xf>
    <xf numFmtId="1" fontId="5" fillId="10" borderId="15" xfId="47" applyNumberFormat="1" applyFont="1" applyFill="1" applyBorder="1" applyAlignment="1">
      <alignment horizontal="center" vertical="center" wrapText="1"/>
    </xf>
    <xf numFmtId="0" fontId="9" fillId="10" borderId="15" xfId="0" applyFont="1" applyFill="1" applyBorder="1" applyAlignment="1">
      <alignment horizontal="center" vertical="center" wrapText="1"/>
    </xf>
    <xf numFmtId="9" fontId="5" fillId="10" borderId="15" xfId="0" applyNumberFormat="1" applyFont="1" applyFill="1" applyBorder="1" applyAlignment="1">
      <alignment horizontal="center" vertical="center" wrapText="1"/>
    </xf>
    <xf numFmtId="166" fontId="5" fillId="10" borderId="15" xfId="0" applyNumberFormat="1" applyFont="1" applyFill="1" applyBorder="1" applyAlignment="1">
      <alignment horizontal="center" vertical="center" wrapText="1"/>
    </xf>
    <xf numFmtId="1" fontId="5" fillId="10" borderId="15" xfId="0" applyNumberFormat="1"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7" fillId="24" borderId="12" xfId="0" applyFont="1" applyFill="1" applyBorder="1" applyAlignment="1">
      <alignment horizontal="center" vertical="center" wrapText="1"/>
    </xf>
    <xf numFmtId="14" fontId="11" fillId="24" borderId="12" xfId="50" applyNumberFormat="1" applyFont="1" applyFill="1" applyBorder="1" applyAlignment="1">
      <alignment horizontal="center" vertical="center" wrapText="1"/>
    </xf>
    <xf numFmtId="14" fontId="17" fillId="24" borderId="12" xfId="59" applyNumberFormat="1" applyFont="1" applyFill="1" applyBorder="1" applyAlignment="1" applyProtection="1">
      <alignment horizontal="center" vertical="center" wrapText="1"/>
      <protection hidden="1"/>
    </xf>
    <xf numFmtId="0" fontId="17" fillId="24" borderId="12" xfId="59" applyFont="1" applyFill="1" applyBorder="1" applyAlignment="1" applyProtection="1">
      <alignment horizontal="center" vertical="center" wrapText="1"/>
      <protection hidden="1"/>
    </xf>
    <xf numFmtId="1" fontId="11" fillId="24" borderId="12" xfId="47" applyNumberFormat="1" applyFont="1" applyFill="1" applyBorder="1" applyAlignment="1" applyProtection="1">
      <alignment horizontal="center" vertical="center" wrapText="1"/>
      <protection hidden="1"/>
    </xf>
    <xf numFmtId="9" fontId="11" fillId="24" borderId="12" xfId="64" applyFont="1" applyFill="1" applyBorder="1" applyAlignment="1">
      <alignment horizontal="center" vertical="center" wrapText="1"/>
    </xf>
    <xf numFmtId="1" fontId="11" fillId="24" borderId="12" xfId="64" applyNumberFormat="1" applyFont="1" applyFill="1" applyBorder="1" applyAlignment="1">
      <alignment horizontal="center" vertical="center" wrapText="1"/>
    </xf>
    <xf numFmtId="1" fontId="17" fillId="24" borderId="12" xfId="64" applyNumberFormat="1" applyFont="1" applyFill="1" applyBorder="1" applyAlignment="1">
      <alignment horizontal="center" vertical="center" wrapText="1"/>
    </xf>
    <xf numFmtId="0" fontId="11" fillId="25" borderId="12" xfId="59" applyFont="1" applyFill="1" applyBorder="1" applyAlignment="1" applyProtection="1">
      <alignment horizontal="center" vertical="center" wrapText="1"/>
      <protection hidden="1"/>
    </xf>
    <xf numFmtId="0" fontId="17" fillId="25" borderId="12" xfId="59" applyFont="1" applyFill="1" applyBorder="1" applyAlignment="1" applyProtection="1">
      <alignment horizontal="center" vertical="center" wrapText="1"/>
      <protection hidden="1"/>
    </xf>
    <xf numFmtId="3" fontId="17" fillId="25" borderId="12" xfId="0" applyNumberFormat="1" applyFont="1" applyFill="1" applyBorder="1" applyAlignment="1">
      <alignment horizontal="center" vertical="center" wrapText="1"/>
    </xf>
    <xf numFmtId="0" fontId="17" fillId="25" borderId="12" xfId="0" applyNumberFormat="1" applyFont="1" applyFill="1" applyBorder="1" applyAlignment="1">
      <alignment horizontal="center" vertical="center" wrapText="1"/>
    </xf>
    <xf numFmtId="0" fontId="20" fillId="25" borderId="12" xfId="0" applyNumberFormat="1" applyFont="1" applyFill="1" applyBorder="1" applyAlignment="1">
      <alignment horizontal="center" vertical="center" wrapText="1"/>
    </xf>
    <xf numFmtId="0" fontId="11" fillId="25" borderId="12" xfId="0" applyNumberFormat="1" applyFont="1" applyFill="1" applyBorder="1" applyAlignment="1">
      <alignment horizontal="center" vertical="center" wrapText="1"/>
    </xf>
    <xf numFmtId="3" fontId="11" fillId="25" borderId="12" xfId="0" applyNumberFormat="1" applyFont="1" applyFill="1" applyBorder="1" applyAlignment="1">
      <alignment horizontal="center" vertical="center" wrapText="1"/>
    </xf>
    <xf numFmtId="1" fontId="11" fillId="25" borderId="12" xfId="59" applyNumberFormat="1" applyFont="1" applyFill="1" applyBorder="1" applyAlignment="1" applyProtection="1">
      <alignment horizontal="center" vertical="center" wrapText="1"/>
      <protection hidden="1"/>
    </xf>
    <xf numFmtId="0" fontId="20" fillId="25" borderId="12" xfId="59" applyFont="1" applyFill="1" applyBorder="1" applyAlignment="1" applyProtection="1">
      <alignment horizontal="center" vertical="center" wrapText="1"/>
      <protection hidden="1"/>
    </xf>
    <xf numFmtId="1" fontId="11" fillId="24" borderId="12" xfId="59" applyNumberFormat="1" applyFont="1" applyFill="1" applyBorder="1" applyAlignment="1" applyProtection="1">
      <alignment horizontal="center" vertical="center" wrapText="1"/>
      <protection hidden="1"/>
    </xf>
    <xf numFmtId="167" fontId="11" fillId="24" borderId="12" xfId="59" applyNumberFormat="1" applyFont="1" applyFill="1" applyBorder="1" applyAlignment="1" applyProtection="1">
      <alignment horizontal="center" vertical="center" wrapText="1"/>
      <protection hidden="1"/>
    </xf>
    <xf numFmtId="0" fontId="16" fillId="24" borderId="12" xfId="59" applyFont="1" applyFill="1" applyBorder="1" applyAlignment="1" applyProtection="1" quotePrefix="1">
      <alignment horizontal="center" vertical="center" wrapText="1"/>
      <protection hidden="1"/>
    </xf>
    <xf numFmtId="1" fontId="17" fillId="24" borderId="12" xfId="47" applyNumberFormat="1" applyFont="1" applyFill="1" applyBorder="1" applyAlignment="1">
      <alignment horizontal="center" vertical="center" wrapText="1"/>
    </xf>
    <xf numFmtId="167" fontId="17" fillId="24" borderId="12" xfId="59" applyNumberFormat="1" applyFont="1" applyFill="1" applyBorder="1" applyAlignment="1" applyProtection="1">
      <alignment horizontal="center" vertical="center" wrapText="1"/>
      <protection hidden="1"/>
    </xf>
    <xf numFmtId="0" fontId="13" fillId="24" borderId="0" xfId="0" applyFont="1" applyFill="1" applyAlignment="1">
      <alignment horizontal="center" vertical="center" wrapText="1"/>
    </xf>
    <xf numFmtId="0" fontId="8" fillId="24" borderId="0" xfId="0" applyFont="1" applyFill="1" applyAlignment="1">
      <alignment horizontal="center" vertical="center" wrapText="1"/>
    </xf>
    <xf numFmtId="0" fontId="0" fillId="24" borderId="0" xfId="0" applyFill="1" applyAlignment="1">
      <alignment horizontal="center" vertical="center"/>
    </xf>
    <xf numFmtId="0" fontId="0" fillId="0" borderId="0" xfId="45" applyAlignment="1">
      <alignment horizontal="center" vertical="center"/>
      <protection/>
    </xf>
    <xf numFmtId="0" fontId="8" fillId="0" borderId="0" xfId="45" applyFont="1" applyBorder="1" applyAlignment="1">
      <alignment horizontal="center" vertical="center" wrapText="1"/>
      <protection/>
    </xf>
    <xf numFmtId="165" fontId="5" fillId="10" borderId="15" xfId="0" applyNumberFormat="1" applyFont="1" applyFill="1" applyBorder="1" applyAlignment="1">
      <alignment horizontal="center" vertical="center" wrapText="1"/>
    </xf>
    <xf numFmtId="0" fontId="0" fillId="0" borderId="0" xfId="0" applyAlignment="1">
      <alignment horizontal="center" vertical="center"/>
    </xf>
    <xf numFmtId="167" fontId="12" fillId="18" borderId="15" xfId="0" applyNumberFormat="1" applyFont="1" applyFill="1" applyBorder="1" applyAlignment="1">
      <alignment horizontal="center" vertical="center" wrapText="1"/>
    </xf>
    <xf numFmtId="165" fontId="5" fillId="10" borderId="15" xfId="0" applyNumberFormat="1" applyFont="1" applyFill="1" applyBorder="1" applyAlignment="1">
      <alignment horizontal="center" vertical="center" wrapText="1"/>
    </xf>
    <xf numFmtId="0" fontId="11" fillId="25" borderId="25" xfId="59" applyFont="1" applyFill="1" applyBorder="1" applyAlignment="1" applyProtection="1">
      <alignment horizontal="center" vertical="center" wrapText="1"/>
      <protection hidden="1"/>
    </xf>
    <xf numFmtId="44" fontId="11" fillId="24" borderId="26" xfId="54" applyFont="1" applyFill="1" applyBorder="1" applyAlignment="1" applyProtection="1">
      <alignment horizontal="center" vertical="center" wrapText="1"/>
      <protection hidden="1"/>
    </xf>
    <xf numFmtId="0" fontId="11" fillId="24" borderId="26" xfId="59" applyFont="1" applyFill="1" applyBorder="1" applyAlignment="1" applyProtection="1">
      <alignment horizontal="center" vertical="center" wrapText="1"/>
      <protection hidden="1"/>
    </xf>
    <xf numFmtId="0" fontId="15" fillId="17" borderId="26" xfId="0" applyFont="1" applyFill="1" applyBorder="1" applyAlignment="1">
      <alignment horizontal="center" vertical="center" wrapText="1"/>
    </xf>
    <xf numFmtId="0" fontId="16" fillId="24" borderId="26" xfId="59" applyFont="1" applyFill="1" applyBorder="1" applyAlignment="1" applyProtection="1" quotePrefix="1">
      <alignment horizontal="center" vertical="center" wrapText="1"/>
      <protection hidden="1"/>
    </xf>
    <xf numFmtId="0" fontId="12" fillId="18" borderId="27"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0" fillId="0" borderId="0" xfId="0" applyAlignment="1">
      <alignment horizontal="center" vertical="center"/>
    </xf>
    <xf numFmtId="0" fontId="15" fillId="17" borderId="12" xfId="0"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9" fillId="18" borderId="15" xfId="0" applyFont="1" applyFill="1" applyBorder="1" applyAlignment="1">
      <alignment horizontal="center" vertical="center" wrapText="1"/>
    </xf>
    <xf numFmtId="10" fontId="12" fillId="18" borderId="15" xfId="0" applyNumberFormat="1" applyFont="1" applyFill="1" applyBorder="1" applyAlignment="1">
      <alignment horizontal="center" vertical="center" wrapText="1"/>
    </xf>
    <xf numFmtId="1" fontId="11" fillId="14" borderId="12" xfId="47" applyNumberFormat="1" applyFont="1" applyFill="1" applyBorder="1" applyAlignment="1" applyProtection="1">
      <alignment horizontal="center" vertical="center" wrapText="1"/>
      <protection hidden="1"/>
    </xf>
    <xf numFmtId="0" fontId="11" fillId="24" borderId="12" xfId="0" applyFont="1" applyFill="1" applyBorder="1" applyAlignment="1">
      <alignment horizontal="justify" vertical="center" wrapText="1"/>
    </xf>
    <xf numFmtId="0" fontId="11" fillId="14" borderId="12" xfId="0" applyFont="1" applyFill="1" applyBorder="1" applyAlignment="1">
      <alignment horizontal="justify" vertical="center" wrapText="1"/>
    </xf>
    <xf numFmtId="0" fontId="17" fillId="24" borderId="12" xfId="59" applyFont="1" applyFill="1" applyBorder="1" applyAlignment="1" applyProtection="1">
      <alignment horizontal="justify" vertical="center" wrapText="1"/>
      <protection hidden="1"/>
    </xf>
    <xf numFmtId="0" fontId="11" fillId="24" borderId="12" xfId="59" applyFont="1" applyFill="1" applyBorder="1" applyAlignment="1" applyProtection="1">
      <alignment horizontal="justify" vertical="center" wrapText="1"/>
      <protection hidden="1"/>
    </xf>
    <xf numFmtId="0" fontId="17" fillId="24" borderId="12" xfId="0" applyFont="1" applyFill="1" applyBorder="1" applyAlignment="1">
      <alignment horizontal="justify" vertical="center" wrapText="1"/>
    </xf>
    <xf numFmtId="0" fontId="11" fillId="14" borderId="12" xfId="59" applyFont="1" applyFill="1" applyBorder="1" applyAlignment="1" applyProtection="1">
      <alignment horizontal="justify" vertical="center" wrapText="1"/>
      <protection hidden="1"/>
    </xf>
    <xf numFmtId="0" fontId="39" fillId="24" borderId="28" xfId="59" applyFont="1" applyFill="1" applyBorder="1" applyAlignment="1" applyProtection="1">
      <alignment horizontal="center" vertical="center" wrapText="1"/>
      <protection hidden="1"/>
    </xf>
    <xf numFmtId="14" fontId="39" fillId="0" borderId="29" xfId="51" applyNumberFormat="1" applyFont="1" applyFill="1" applyBorder="1" applyAlignment="1" applyProtection="1">
      <alignment horizontal="center" vertical="center" wrapText="1"/>
      <protection/>
    </xf>
    <xf numFmtId="1" fontId="39" fillId="0" borderId="29" xfId="47" applyNumberFormat="1" applyFont="1" applyFill="1" applyBorder="1" applyAlignment="1" applyProtection="1">
      <alignment horizontal="center" vertical="center" wrapText="1"/>
      <protection/>
    </xf>
    <xf numFmtId="0" fontId="39" fillId="24" borderId="30" xfId="59" applyFont="1" applyFill="1" applyBorder="1" applyAlignment="1" applyProtection="1">
      <alignment horizontal="center" vertical="center" wrapText="1"/>
      <protection hidden="1"/>
    </xf>
    <xf numFmtId="14" fontId="39" fillId="0" borderId="31" xfId="51" applyNumberFormat="1" applyFont="1" applyFill="1" applyBorder="1" applyAlignment="1" applyProtection="1">
      <alignment horizontal="center" vertical="center" wrapText="1"/>
      <protection/>
    </xf>
    <xf numFmtId="1" fontId="39" fillId="0" borderId="31" xfId="47" applyNumberFormat="1" applyFont="1" applyFill="1" applyBorder="1" applyAlignment="1" applyProtection="1">
      <alignment horizontal="center" vertical="center" wrapText="1"/>
      <protection/>
    </xf>
    <xf numFmtId="0" fontId="39" fillId="24" borderId="32" xfId="59" applyFont="1" applyFill="1" applyBorder="1" applyAlignment="1" applyProtection="1">
      <alignment horizontal="center" vertical="center" wrapText="1"/>
      <protection hidden="1"/>
    </xf>
    <xf numFmtId="14" fontId="39" fillId="0" borderId="33" xfId="51" applyNumberFormat="1" applyFont="1" applyFill="1" applyBorder="1" applyAlignment="1" applyProtection="1">
      <alignment horizontal="center" vertical="center" wrapText="1"/>
      <protection/>
    </xf>
    <xf numFmtId="0" fontId="30" fillId="0" borderId="0" xfId="0" applyFont="1" applyFill="1" applyBorder="1" applyAlignment="1">
      <alignment/>
    </xf>
    <xf numFmtId="0" fontId="30" fillId="0" borderId="0" xfId="45" applyFont="1" applyFill="1" applyBorder="1" applyAlignment="1">
      <alignment horizontal="center" vertical="center" wrapText="1"/>
      <protection/>
    </xf>
    <xf numFmtId="0" fontId="35" fillId="0" borderId="0" xfId="45" applyFont="1" applyFill="1" applyBorder="1" applyAlignment="1">
      <alignment horizontal="center" vertical="center" wrapText="1"/>
      <protection/>
    </xf>
    <xf numFmtId="1" fontId="30" fillId="0" borderId="0" xfId="47" applyNumberFormat="1" applyFont="1" applyFill="1" applyBorder="1" applyAlignment="1" applyProtection="1">
      <alignment horizontal="center" vertical="center" wrapText="1"/>
      <protection/>
    </xf>
    <xf numFmtId="9" fontId="30" fillId="0" borderId="0" xfId="45" applyNumberFormat="1" applyFont="1" applyFill="1" applyBorder="1" applyAlignment="1">
      <alignment horizontal="center" vertical="center" wrapText="1"/>
      <protection/>
    </xf>
    <xf numFmtId="166" fontId="30" fillId="0" borderId="0" xfId="45" applyNumberFormat="1" applyFont="1" applyFill="1" applyBorder="1" applyAlignment="1">
      <alignment horizontal="center" vertical="center" wrapText="1"/>
      <protection/>
    </xf>
    <xf numFmtId="1" fontId="30" fillId="0" borderId="0" xfId="45" applyNumberFormat="1" applyFont="1" applyFill="1" applyBorder="1" applyAlignment="1">
      <alignment horizontal="center" vertical="center" wrapText="1"/>
      <protection/>
    </xf>
    <xf numFmtId="170" fontId="30" fillId="0" borderId="0" xfId="45" applyNumberFormat="1" applyFont="1" applyFill="1" applyBorder="1" applyAlignment="1">
      <alignment horizontal="center" vertical="center" wrapText="1"/>
      <protection/>
    </xf>
    <xf numFmtId="0" fontId="36" fillId="26" borderId="34" xfId="59" applyFont="1" applyFill="1" applyBorder="1" applyAlignment="1" applyProtection="1">
      <alignment horizontal="center" vertical="center" wrapText="1"/>
      <protection hidden="1"/>
    </xf>
    <xf numFmtId="0" fontId="36" fillId="26" borderId="34" xfId="59" applyFont="1" applyFill="1" applyBorder="1" applyAlignment="1" applyProtection="1">
      <alignment horizontal="center" vertical="center" textRotation="90" wrapText="1"/>
      <protection hidden="1"/>
    </xf>
    <xf numFmtId="0" fontId="37" fillId="27" borderId="34" xfId="59" applyFont="1" applyFill="1" applyBorder="1" applyAlignment="1" applyProtection="1">
      <alignment horizontal="center" vertical="center" wrapText="1"/>
      <protection hidden="1"/>
    </xf>
    <xf numFmtId="0" fontId="39" fillId="28" borderId="35" xfId="60" applyFont="1" applyFill="1" applyBorder="1" applyAlignment="1" applyProtection="1">
      <alignment horizontal="center" vertical="center" wrapText="1"/>
      <protection hidden="1"/>
    </xf>
    <xf numFmtId="0" fontId="39" fillId="28" borderId="29" xfId="60" applyFont="1" applyFill="1" applyBorder="1" applyAlignment="1" applyProtection="1">
      <alignment horizontal="center" vertical="center" wrapText="1"/>
      <protection hidden="1"/>
    </xf>
    <xf numFmtId="0" fontId="39" fillId="29" borderId="29" xfId="45" applyNumberFormat="1" applyFont="1" applyFill="1" applyBorder="1" applyAlignment="1">
      <alignment horizontal="center" vertical="center" wrapText="1"/>
      <protection/>
    </xf>
    <xf numFmtId="1" fontId="39" fillId="29" borderId="29" xfId="64" applyNumberFormat="1" applyFont="1" applyFill="1" applyBorder="1" applyAlignment="1" applyProtection="1">
      <alignment horizontal="center" vertical="center" wrapText="1"/>
      <protection/>
    </xf>
    <xf numFmtId="172" fontId="39" fillId="28" borderId="29" xfId="54" applyNumberFormat="1" applyFont="1" applyFill="1" applyBorder="1" applyAlignment="1" applyProtection="1">
      <alignment horizontal="center" vertical="center" wrapText="1"/>
      <protection hidden="1"/>
    </xf>
    <xf numFmtId="0" fontId="39" fillId="28" borderId="36" xfId="60" applyFont="1" applyFill="1" applyBorder="1" applyAlignment="1" applyProtection="1">
      <alignment horizontal="center" vertical="center" wrapText="1"/>
      <protection hidden="1"/>
    </xf>
    <xf numFmtId="0" fontId="34" fillId="27" borderId="35" xfId="0" applyFont="1" applyFill="1" applyBorder="1" applyAlignment="1">
      <alignment horizontal="center" vertical="center"/>
    </xf>
    <xf numFmtId="9" fontId="34" fillId="27" borderId="29" xfId="64" applyFont="1" applyFill="1" applyBorder="1" applyAlignment="1">
      <alignment horizontal="center" vertical="center"/>
    </xf>
    <xf numFmtId="0" fontId="34" fillId="27" borderId="29" xfId="0" applyFont="1" applyFill="1" applyBorder="1" applyAlignment="1">
      <alignment horizontal="center" vertical="center"/>
    </xf>
    <xf numFmtId="0" fontId="34" fillId="27" borderId="36" xfId="0" applyFont="1" applyFill="1" applyBorder="1" applyAlignment="1">
      <alignment horizontal="center" vertical="center"/>
    </xf>
    <xf numFmtId="0" fontId="39" fillId="30" borderId="30" xfId="59" applyFont="1" applyFill="1" applyBorder="1" applyAlignment="1" applyProtection="1">
      <alignment horizontal="center" vertical="center" wrapText="1"/>
      <protection hidden="1"/>
    </xf>
    <xf numFmtId="0" fontId="39" fillId="28" borderId="37" xfId="60" applyFont="1" applyFill="1" applyBorder="1" applyAlignment="1" applyProtection="1">
      <alignment horizontal="center" vertical="center" wrapText="1"/>
      <protection hidden="1"/>
    </xf>
    <xf numFmtId="0" fontId="39" fillId="28" borderId="31" xfId="60" applyFont="1" applyFill="1" applyBorder="1" applyAlignment="1" applyProtection="1">
      <alignment horizontal="center" vertical="center" wrapText="1"/>
      <protection hidden="1"/>
    </xf>
    <xf numFmtId="0" fontId="39" fillId="29" borderId="31" xfId="45" applyNumberFormat="1" applyFont="1" applyFill="1" applyBorder="1" applyAlignment="1">
      <alignment horizontal="center" vertical="center" wrapText="1"/>
      <protection/>
    </xf>
    <xf numFmtId="1" fontId="39" fillId="29" borderId="31" xfId="64" applyNumberFormat="1" applyFont="1" applyFill="1" applyBorder="1" applyAlignment="1" applyProtection="1">
      <alignment horizontal="center" vertical="center" wrapText="1"/>
      <protection/>
    </xf>
    <xf numFmtId="172" fontId="39" fillId="28" borderId="31" xfId="54" applyNumberFormat="1" applyFont="1" applyFill="1" applyBorder="1" applyAlignment="1" applyProtection="1">
      <alignment horizontal="center" vertical="center" wrapText="1"/>
      <protection hidden="1"/>
    </xf>
    <xf numFmtId="0" fontId="39" fillId="28" borderId="38" xfId="60" applyFont="1" applyFill="1" applyBorder="1" applyAlignment="1" applyProtection="1">
      <alignment horizontal="center" vertical="center" wrapText="1"/>
      <protection hidden="1"/>
    </xf>
    <xf numFmtId="0" fontId="34" fillId="27" borderId="37" xfId="0" applyFont="1" applyFill="1" applyBorder="1" applyAlignment="1">
      <alignment horizontal="center" vertical="center"/>
    </xf>
    <xf numFmtId="9" fontId="34" fillId="27" borderId="31" xfId="64" applyFont="1" applyFill="1" applyBorder="1" applyAlignment="1">
      <alignment horizontal="center" vertical="center"/>
    </xf>
    <xf numFmtId="0" fontId="34" fillId="27" borderId="31" xfId="0" applyFont="1" applyFill="1" applyBorder="1" applyAlignment="1">
      <alignment horizontal="center" vertical="center"/>
    </xf>
    <xf numFmtId="0" fontId="34" fillId="27" borderId="38" xfId="0" applyFont="1" applyFill="1" applyBorder="1" applyAlignment="1">
      <alignment horizontal="center" vertical="center"/>
    </xf>
    <xf numFmtId="0" fontId="39" fillId="30" borderId="32" xfId="59" applyFont="1" applyFill="1" applyBorder="1" applyAlignment="1" applyProtection="1">
      <alignment horizontal="center" vertical="center" wrapText="1"/>
      <protection hidden="1"/>
    </xf>
    <xf numFmtId="0" fontId="39" fillId="28" borderId="39" xfId="60" applyFont="1" applyFill="1" applyBorder="1" applyAlignment="1" applyProtection="1">
      <alignment horizontal="center" vertical="center" wrapText="1"/>
      <protection hidden="1"/>
    </xf>
    <xf numFmtId="0" fontId="39" fillId="28" borderId="33" xfId="60" applyFont="1" applyFill="1" applyBorder="1" applyAlignment="1" applyProtection="1">
      <alignment horizontal="center" vertical="center" wrapText="1"/>
      <protection hidden="1"/>
    </xf>
    <xf numFmtId="1" fontId="39" fillId="29" borderId="33" xfId="64" applyNumberFormat="1" applyFont="1" applyFill="1" applyBorder="1" applyAlignment="1" applyProtection="1">
      <alignment horizontal="center" vertical="center" wrapText="1"/>
      <protection/>
    </xf>
    <xf numFmtId="172" fontId="39" fillId="28" borderId="33" xfId="54" applyNumberFormat="1" applyFont="1" applyFill="1" applyBorder="1" applyAlignment="1" applyProtection="1">
      <alignment horizontal="center" vertical="center" wrapText="1"/>
      <protection hidden="1"/>
    </xf>
    <xf numFmtId="0" fontId="39" fillId="28" borderId="40" xfId="60" applyFont="1" applyFill="1" applyBorder="1" applyAlignment="1" applyProtection="1">
      <alignment horizontal="center" vertical="center" wrapText="1"/>
      <protection hidden="1"/>
    </xf>
    <xf numFmtId="0" fontId="34" fillId="27" borderId="39" xfId="0" applyFont="1" applyFill="1" applyBorder="1" applyAlignment="1">
      <alignment horizontal="center" vertical="center"/>
    </xf>
    <xf numFmtId="9" fontId="34" fillId="27" borderId="33" xfId="64" applyFont="1" applyFill="1" applyBorder="1" applyAlignment="1">
      <alignment horizontal="center" vertical="center"/>
    </xf>
    <xf numFmtId="0" fontId="34" fillId="27" borderId="33" xfId="0" applyFont="1" applyFill="1" applyBorder="1" applyAlignment="1">
      <alignment horizontal="center" vertical="center"/>
    </xf>
    <xf numFmtId="0" fontId="34" fillId="27" borderId="40" xfId="0" applyFont="1" applyFill="1" applyBorder="1" applyAlignment="1">
      <alignment horizontal="center" vertical="center"/>
    </xf>
    <xf numFmtId="0" fontId="39" fillId="29" borderId="29" xfId="45" applyFont="1" applyFill="1" applyBorder="1" applyAlignment="1">
      <alignment horizontal="center" vertical="center" wrapText="1"/>
      <protection/>
    </xf>
    <xf numFmtId="0" fontId="34" fillId="27" borderId="41" xfId="0" applyFont="1" applyFill="1" applyBorder="1" applyAlignment="1">
      <alignment horizontal="center" vertical="center"/>
    </xf>
    <xf numFmtId="9" fontId="34" fillId="27" borderId="42" xfId="64" applyFont="1" applyFill="1" applyBorder="1" applyAlignment="1">
      <alignment horizontal="center" vertical="center"/>
    </xf>
    <xf numFmtId="0" fontId="34" fillId="27" borderId="42" xfId="0" applyFont="1" applyFill="1" applyBorder="1" applyAlignment="1">
      <alignment horizontal="center" vertical="center"/>
    </xf>
    <xf numFmtId="0" fontId="34" fillId="27" borderId="43" xfId="0" applyFont="1" applyFill="1" applyBorder="1" applyAlignment="1">
      <alignment horizontal="center" vertical="center"/>
    </xf>
    <xf numFmtId="0" fontId="39" fillId="29" borderId="31" xfId="45" applyFont="1" applyFill="1" applyBorder="1" applyAlignment="1">
      <alignment horizontal="center" vertical="center" wrapText="1"/>
      <protection/>
    </xf>
    <xf numFmtId="0" fontId="39" fillId="29" borderId="33" xfId="45" applyFont="1" applyFill="1" applyBorder="1" applyAlignment="1">
      <alignment horizontal="center" vertical="center" wrapText="1"/>
      <protection/>
    </xf>
    <xf numFmtId="0" fontId="38" fillId="31" borderId="0" xfId="45" applyFont="1" applyFill="1" applyBorder="1" applyAlignment="1">
      <alignment horizontal="center" vertical="center" wrapText="1"/>
      <protection/>
    </xf>
    <xf numFmtId="171" fontId="38" fillId="31" borderId="0" xfId="64" applyNumberFormat="1" applyFont="1" applyFill="1" applyBorder="1" applyAlignment="1" applyProtection="1">
      <alignment horizontal="center" vertical="center" wrapText="1"/>
      <protection/>
    </xf>
    <xf numFmtId="1" fontId="38" fillId="31" borderId="0" xfId="45" applyNumberFormat="1" applyFont="1" applyFill="1" applyBorder="1" applyAlignment="1">
      <alignment horizontal="center" vertical="center" wrapText="1"/>
      <protection/>
    </xf>
    <xf numFmtId="173" fontId="38" fillId="31" borderId="0" xfId="45" applyNumberFormat="1" applyFont="1" applyFill="1" applyBorder="1" applyAlignment="1">
      <alignment horizontal="center" vertical="center" wrapText="1"/>
      <protection/>
    </xf>
    <xf numFmtId="0" fontId="38" fillId="28" borderId="44" xfId="60" applyFont="1" applyFill="1" applyBorder="1" applyAlignment="1" applyProtection="1">
      <alignment horizontal="center" vertical="center" wrapText="1"/>
      <protection hidden="1"/>
    </xf>
    <xf numFmtId="0" fontId="38" fillId="29" borderId="44" xfId="60" applyFont="1" applyFill="1" applyBorder="1" applyAlignment="1" applyProtection="1">
      <alignment horizontal="center" vertical="center" wrapText="1"/>
      <protection hidden="1"/>
    </xf>
    <xf numFmtId="0" fontId="39" fillId="30" borderId="44" xfId="59" applyFont="1" applyFill="1" applyBorder="1" applyAlignment="1" applyProtection="1">
      <alignment horizontal="center" vertical="center" wrapText="1"/>
      <protection hidden="1"/>
    </xf>
    <xf numFmtId="0" fontId="39" fillId="28" borderId="45" xfId="60" applyFont="1" applyFill="1" applyBorder="1" applyAlignment="1" applyProtection="1">
      <alignment horizontal="center" vertical="center" wrapText="1"/>
      <protection hidden="1"/>
    </xf>
    <xf numFmtId="0" fontId="39" fillId="28" borderId="46" xfId="60" applyFont="1" applyFill="1" applyBorder="1" applyAlignment="1" applyProtection="1">
      <alignment horizontal="center" vertical="center" wrapText="1"/>
      <protection hidden="1"/>
    </xf>
    <xf numFmtId="9" fontId="39" fillId="28" borderId="46" xfId="64" applyFont="1" applyFill="1" applyBorder="1" applyAlignment="1" applyProtection="1">
      <alignment horizontal="center" vertical="center" wrapText="1"/>
      <protection hidden="1"/>
    </xf>
    <xf numFmtId="14" fontId="39" fillId="0" borderId="46" xfId="51" applyNumberFormat="1" applyFont="1" applyFill="1" applyBorder="1" applyAlignment="1" applyProtection="1">
      <alignment horizontal="center" vertical="center" wrapText="1"/>
      <protection/>
    </xf>
    <xf numFmtId="0" fontId="39" fillId="29" borderId="46" xfId="60" applyFont="1" applyFill="1" applyBorder="1" applyAlignment="1" applyProtection="1">
      <alignment horizontal="center" vertical="center" wrapText="1"/>
      <protection hidden="1"/>
    </xf>
    <xf numFmtId="3" fontId="39" fillId="29" borderId="46" xfId="45" applyNumberFormat="1" applyFont="1" applyFill="1" applyBorder="1" applyAlignment="1">
      <alignment horizontal="center" vertical="center" wrapText="1"/>
      <protection/>
    </xf>
    <xf numFmtId="44" fontId="39" fillId="28" borderId="46" xfId="54" applyFont="1" applyFill="1" applyBorder="1" applyAlignment="1" applyProtection="1">
      <alignment horizontal="center" vertical="center" wrapText="1"/>
      <protection hidden="1"/>
    </xf>
    <xf numFmtId="0" fontId="39" fillId="28" borderId="47" xfId="60" applyFont="1" applyFill="1" applyBorder="1" applyAlignment="1" applyProtection="1">
      <alignment horizontal="center" vertical="center" wrapText="1"/>
      <protection hidden="1"/>
    </xf>
    <xf numFmtId="0" fontId="38" fillId="31" borderId="48" xfId="45" applyFont="1" applyFill="1" applyBorder="1" applyAlignment="1">
      <alignment horizontal="center" vertical="center" wrapText="1"/>
      <protection/>
    </xf>
    <xf numFmtId="9" fontId="38" fillId="31" borderId="48" xfId="64" applyFont="1" applyFill="1" applyBorder="1" applyAlignment="1" applyProtection="1">
      <alignment horizontal="center" vertical="center" wrapText="1"/>
      <protection/>
    </xf>
    <xf numFmtId="1" fontId="38" fillId="31" borderId="48" xfId="45" applyNumberFormat="1" applyFont="1" applyFill="1" applyBorder="1" applyAlignment="1">
      <alignment horizontal="center" vertical="center" wrapText="1"/>
      <protection/>
    </xf>
    <xf numFmtId="173" fontId="38" fillId="31" borderId="48" xfId="45" applyNumberFormat="1" applyFont="1" applyFill="1" applyBorder="1" applyAlignment="1">
      <alignment horizontal="center" vertical="center" wrapText="1"/>
      <protection/>
    </xf>
    <xf numFmtId="0" fontId="39" fillId="30" borderId="49" xfId="59" applyFont="1" applyFill="1" applyBorder="1" applyAlignment="1" applyProtection="1">
      <alignment horizontal="center" vertical="center" wrapText="1"/>
      <protection hidden="1"/>
    </xf>
    <xf numFmtId="0" fontId="39" fillId="28" borderId="50" xfId="60" applyFont="1" applyFill="1" applyBorder="1" applyAlignment="1" applyProtection="1">
      <alignment horizontal="center" vertical="center" wrapText="1"/>
      <protection hidden="1"/>
    </xf>
    <xf numFmtId="1" fontId="39" fillId="28" borderId="51" xfId="47" applyNumberFormat="1" applyFont="1" applyFill="1" applyBorder="1" applyAlignment="1" applyProtection="1">
      <alignment horizontal="center" vertical="center" wrapText="1"/>
      <protection hidden="1"/>
    </xf>
    <xf numFmtId="0" fontId="39" fillId="28" borderId="51" xfId="60" applyFont="1" applyFill="1" applyBorder="1" applyAlignment="1" applyProtection="1">
      <alignment horizontal="center" vertical="center" wrapText="1"/>
      <protection hidden="1"/>
    </xf>
    <xf numFmtId="9" fontId="39" fillId="28" borderId="51" xfId="64" applyFont="1" applyFill="1" applyBorder="1" applyAlignment="1" applyProtection="1">
      <alignment horizontal="center" vertical="center" wrapText="1"/>
      <protection hidden="1"/>
    </xf>
    <xf numFmtId="14" fontId="39" fillId="0" borderId="51" xfId="51" applyNumberFormat="1" applyFont="1" applyFill="1" applyBorder="1" applyAlignment="1" applyProtection="1">
      <alignment horizontal="center" vertical="center" wrapText="1"/>
      <protection/>
    </xf>
    <xf numFmtId="0" fontId="39" fillId="29" borderId="51" xfId="60" applyFont="1" applyFill="1" applyBorder="1" applyAlignment="1" applyProtection="1">
      <alignment horizontal="center" vertical="center" wrapText="1"/>
      <protection hidden="1"/>
    </xf>
    <xf numFmtId="1" fontId="39" fillId="28" borderId="51" xfId="60" applyNumberFormat="1" applyFont="1" applyFill="1" applyBorder="1" applyAlignment="1" applyProtection="1">
      <alignment horizontal="center" vertical="center" wrapText="1"/>
      <protection hidden="1"/>
    </xf>
    <xf numFmtId="44" fontId="39" fillId="28" borderId="51" xfId="54" applyFont="1" applyFill="1" applyBorder="1" applyAlignment="1" applyProtection="1">
      <alignment horizontal="center" vertical="center" wrapText="1"/>
      <protection hidden="1"/>
    </xf>
    <xf numFmtId="0" fontId="39" fillId="28" borderId="52" xfId="60" applyFont="1" applyFill="1" applyBorder="1" applyAlignment="1" applyProtection="1">
      <alignment horizontal="center" vertical="center" wrapText="1"/>
      <protection hidden="1"/>
    </xf>
    <xf numFmtId="0" fontId="34" fillId="27" borderId="51" xfId="0" applyFont="1" applyFill="1" applyBorder="1" applyAlignment="1">
      <alignment horizontal="center" vertical="center"/>
    </xf>
    <xf numFmtId="9" fontId="39" fillId="28" borderId="33" xfId="64" applyFont="1" applyFill="1" applyBorder="1" applyAlignment="1" applyProtection="1">
      <alignment horizontal="center" vertical="center" wrapText="1"/>
      <protection hidden="1"/>
    </xf>
    <xf numFmtId="0" fontId="39" fillId="29" borderId="33" xfId="60" applyFont="1" applyFill="1" applyBorder="1" applyAlignment="1" applyProtection="1">
      <alignment horizontal="center" vertical="center" wrapText="1"/>
      <protection hidden="1"/>
    </xf>
    <xf numFmtId="1" fontId="39" fillId="28" borderId="33" xfId="60" applyNumberFormat="1" applyFont="1" applyFill="1" applyBorder="1" applyAlignment="1" applyProtection="1">
      <alignment horizontal="center" vertical="center" wrapText="1"/>
      <protection hidden="1"/>
    </xf>
    <xf numFmtId="44" fontId="39" fillId="28" borderId="33" xfId="54" applyFont="1" applyFill="1" applyBorder="1" applyAlignment="1" applyProtection="1">
      <alignment horizontal="center" vertical="center" wrapText="1"/>
      <protection hidden="1"/>
    </xf>
    <xf numFmtId="0" fontId="39" fillId="0" borderId="29" xfId="45" applyFont="1" applyFill="1" applyBorder="1" applyAlignment="1">
      <alignment horizontal="center" vertical="center" wrapText="1"/>
      <protection/>
    </xf>
    <xf numFmtId="9" fontId="39" fillId="28" borderId="29" xfId="64" applyFont="1" applyFill="1" applyBorder="1" applyAlignment="1" applyProtection="1">
      <alignment horizontal="center" vertical="center" wrapText="1"/>
      <protection hidden="1"/>
    </xf>
    <xf numFmtId="0" fontId="39" fillId="29" borderId="29" xfId="60" applyFont="1" applyFill="1" applyBorder="1" applyAlignment="1" applyProtection="1">
      <alignment horizontal="center" vertical="center" wrapText="1"/>
      <protection hidden="1"/>
    </xf>
    <xf numFmtId="1" fontId="39" fillId="28" borderId="29" xfId="60" applyNumberFormat="1" applyFont="1" applyFill="1" applyBorder="1" applyAlignment="1" applyProtection="1">
      <alignment horizontal="center" vertical="center" wrapText="1"/>
      <protection hidden="1"/>
    </xf>
    <xf numFmtId="44" fontId="39" fillId="28" borderId="29" xfId="54" applyFont="1" applyFill="1" applyBorder="1" applyAlignment="1" applyProtection="1">
      <alignment horizontal="center" vertical="center" wrapText="1"/>
      <protection hidden="1"/>
    </xf>
    <xf numFmtId="1" fontId="39" fillId="28" borderId="31" xfId="47" applyNumberFormat="1" applyFont="1" applyFill="1" applyBorder="1" applyAlignment="1" applyProtection="1">
      <alignment horizontal="center" vertical="center" wrapText="1"/>
      <protection hidden="1"/>
    </xf>
    <xf numFmtId="9" fontId="39" fillId="28" borderId="31" xfId="64" applyFont="1" applyFill="1" applyBorder="1" applyAlignment="1" applyProtection="1">
      <alignment horizontal="center" vertical="center" wrapText="1"/>
      <protection hidden="1"/>
    </xf>
    <xf numFmtId="0" fontId="39" fillId="29" borderId="31" xfId="60" applyFont="1" applyFill="1" applyBorder="1" applyAlignment="1" applyProtection="1">
      <alignment horizontal="center" vertical="center" wrapText="1"/>
      <protection hidden="1"/>
    </xf>
    <xf numFmtId="1" fontId="39" fillId="28" borderId="31" xfId="60" applyNumberFormat="1" applyFont="1" applyFill="1" applyBorder="1" applyAlignment="1" applyProtection="1">
      <alignment horizontal="center" vertical="center" wrapText="1"/>
      <protection hidden="1"/>
    </xf>
    <xf numFmtId="44" fontId="39" fillId="28" borderId="31" xfId="54" applyFont="1" applyFill="1" applyBorder="1" applyAlignment="1" applyProtection="1">
      <alignment horizontal="center" vertical="center" wrapText="1"/>
      <protection hidden="1"/>
    </xf>
    <xf numFmtId="0" fontId="41" fillId="31" borderId="53" xfId="45" applyFont="1" applyFill="1" applyBorder="1" applyAlignment="1">
      <alignment horizontal="center" vertical="center" wrapText="1"/>
      <protection/>
    </xf>
    <xf numFmtId="0" fontId="40" fillId="31" borderId="53" xfId="45" applyFont="1" applyFill="1" applyBorder="1" applyAlignment="1">
      <alignment horizontal="center" vertical="center" wrapText="1"/>
      <protection/>
    </xf>
    <xf numFmtId="9" fontId="41" fillId="31" borderId="53" xfId="64" applyFont="1" applyFill="1" applyBorder="1" applyAlignment="1" applyProtection="1">
      <alignment horizontal="center" vertical="center" wrapText="1"/>
      <protection/>
    </xf>
    <xf numFmtId="1" fontId="41" fillId="31" borderId="53" xfId="45" applyNumberFormat="1" applyFont="1" applyFill="1" applyBorder="1" applyAlignment="1">
      <alignment horizontal="center" vertical="center" wrapText="1"/>
      <protection/>
    </xf>
    <xf numFmtId="174" fontId="41" fillId="31" borderId="53" xfId="45" applyNumberFormat="1" applyFont="1" applyFill="1" applyBorder="1" applyAlignment="1">
      <alignment horizontal="center" vertical="center" wrapText="1"/>
      <protection/>
    </xf>
    <xf numFmtId="0" fontId="36" fillId="32" borderId="48" xfId="45" applyFont="1" applyFill="1" applyBorder="1" applyAlignment="1">
      <alignment vertical="center" wrapText="1"/>
      <protection/>
    </xf>
    <xf numFmtId="0" fontId="36" fillId="32" borderId="53" xfId="45" applyFont="1" applyFill="1" applyBorder="1" applyAlignment="1">
      <alignment horizontal="center" vertical="center" wrapText="1"/>
      <protection/>
    </xf>
    <xf numFmtId="9" fontId="36" fillId="32" borderId="53" xfId="64" applyFont="1" applyFill="1" applyBorder="1" applyAlignment="1" applyProtection="1">
      <alignment horizontal="center" vertical="center" wrapText="1"/>
      <protection/>
    </xf>
    <xf numFmtId="1" fontId="36" fillId="32" borderId="53" xfId="45" applyNumberFormat="1" applyFont="1" applyFill="1" applyBorder="1" applyAlignment="1">
      <alignment horizontal="center" vertical="center" wrapText="1"/>
      <protection/>
    </xf>
    <xf numFmtId="173" fontId="36" fillId="32" borderId="53" xfId="45" applyNumberFormat="1" applyFont="1" applyFill="1" applyBorder="1" applyAlignment="1">
      <alignment horizontal="center" vertical="center" wrapText="1"/>
      <protection/>
    </xf>
    <xf numFmtId="0" fontId="30" fillId="33" borderId="54" xfId="45" applyFont="1" applyFill="1" applyBorder="1" applyAlignment="1">
      <alignment horizontal="center" vertical="center" wrapText="1"/>
      <protection/>
    </xf>
    <xf numFmtId="0" fontId="35" fillId="33" borderId="53" xfId="45" applyFont="1" applyFill="1" applyBorder="1" applyAlignment="1">
      <alignment horizontal="center" vertical="center" wrapText="1"/>
      <protection/>
    </xf>
    <xf numFmtId="0" fontId="30" fillId="33" borderId="53" xfId="45" applyFont="1" applyFill="1" applyBorder="1" applyAlignment="1">
      <alignment horizontal="center" vertical="center" wrapText="1"/>
      <protection/>
    </xf>
    <xf numFmtId="1" fontId="30" fillId="33" borderId="53" xfId="47" applyNumberFormat="1" applyFont="1" applyFill="1" applyBorder="1" applyAlignment="1" applyProtection="1">
      <alignment horizontal="center" vertical="center" wrapText="1"/>
      <protection/>
    </xf>
    <xf numFmtId="9" fontId="30" fillId="33" borderId="53" xfId="45" applyNumberFormat="1" applyFont="1" applyFill="1" applyBorder="1" applyAlignment="1">
      <alignment horizontal="center" vertical="center" wrapText="1"/>
      <protection/>
    </xf>
    <xf numFmtId="166" fontId="30" fillId="33" borderId="53" xfId="45" applyNumberFormat="1" applyFont="1" applyFill="1" applyBorder="1" applyAlignment="1">
      <alignment horizontal="center" vertical="center" wrapText="1"/>
      <protection/>
    </xf>
    <xf numFmtId="1" fontId="30" fillId="33" borderId="53" xfId="45" applyNumberFormat="1" applyFont="1" applyFill="1" applyBorder="1" applyAlignment="1">
      <alignment horizontal="center" vertical="center" wrapText="1"/>
      <protection/>
    </xf>
    <xf numFmtId="170" fontId="30" fillId="33" borderId="53" xfId="45" applyNumberFormat="1" applyFont="1" applyFill="1" applyBorder="1" applyAlignment="1">
      <alignment horizontal="center" vertical="center" wrapText="1"/>
      <protection/>
    </xf>
    <xf numFmtId="0" fontId="12" fillId="18" borderId="20" xfId="59" applyFont="1" applyFill="1" applyBorder="1" applyAlignment="1" applyProtection="1">
      <alignment horizontal="center" vertical="center" wrapText="1"/>
      <protection hidden="1"/>
    </xf>
    <xf numFmtId="0" fontId="12" fillId="18" borderId="21" xfId="59" applyFont="1" applyFill="1" applyBorder="1" applyAlignment="1" applyProtection="1">
      <alignment horizontal="center" vertical="center" wrapText="1"/>
      <protection hidden="1"/>
    </xf>
    <xf numFmtId="0" fontId="12" fillId="18" borderId="22" xfId="59" applyFont="1" applyFill="1" applyBorder="1" applyAlignment="1" applyProtection="1">
      <alignment horizontal="center" vertical="center" wrapText="1"/>
      <protection hidden="1"/>
    </xf>
    <xf numFmtId="0" fontId="26" fillId="34" borderId="21" xfId="59" applyFont="1" applyFill="1" applyBorder="1" applyAlignment="1" applyProtection="1">
      <alignment horizontal="center" vertical="center" wrapText="1"/>
      <protection hidden="1"/>
    </xf>
    <xf numFmtId="14" fontId="11" fillId="0" borderId="12" xfId="50" applyNumberFormat="1" applyFont="1" applyFill="1" applyBorder="1" applyAlignment="1">
      <alignment horizontal="center" vertical="center" wrapText="1"/>
    </xf>
    <xf numFmtId="0" fontId="13" fillId="0" borderId="0" xfId="0" applyFont="1" applyAlignment="1">
      <alignment horizontal="center" vertical="center" wrapText="1"/>
    </xf>
    <xf numFmtId="0" fontId="11" fillId="24" borderId="55" xfId="59" applyFont="1" applyFill="1" applyBorder="1" applyAlignment="1" applyProtection="1">
      <alignment horizontal="center" vertical="center" wrapText="1"/>
      <protection hidden="1"/>
    </xf>
    <xf numFmtId="0" fontId="11" fillId="25" borderId="55" xfId="59" applyFont="1" applyFill="1" applyBorder="1" applyAlignment="1" applyProtection="1">
      <alignment horizontal="center" vertical="center" wrapText="1"/>
      <protection hidden="1"/>
    </xf>
    <xf numFmtId="0" fontId="11" fillId="0" borderId="34" xfId="59" applyFont="1" applyFill="1" applyBorder="1" applyAlignment="1" applyProtection="1">
      <alignment horizontal="center" vertical="center" wrapText="1"/>
      <protection hidden="1"/>
    </xf>
    <xf numFmtId="0" fontId="16" fillId="25" borderId="21" xfId="59" applyFont="1" applyFill="1" applyBorder="1" applyAlignment="1" applyProtection="1">
      <alignment horizontal="center" vertical="center" wrapText="1"/>
      <protection hidden="1"/>
    </xf>
    <xf numFmtId="9" fontId="11" fillId="24" borderId="55" xfId="64" applyFont="1" applyFill="1" applyBorder="1" applyAlignment="1" applyProtection="1">
      <alignment horizontal="center" vertical="center" wrapText="1"/>
      <protection hidden="1"/>
    </xf>
    <xf numFmtId="0" fontId="16" fillId="25" borderId="56" xfId="59" applyFont="1" applyFill="1" applyBorder="1" applyAlignment="1" applyProtection="1">
      <alignment horizontal="center" vertical="center" wrapText="1"/>
      <protection hidden="1"/>
    </xf>
    <xf numFmtId="0" fontId="16" fillId="25" borderId="11" xfId="59"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 fontId="8" fillId="0" borderId="0" xfId="47"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7" fontId="8" fillId="0" borderId="0" xfId="54" applyNumberFormat="1" applyFont="1" applyFill="1" applyBorder="1" applyAlignment="1">
      <alignment horizontal="center" vertical="center" wrapText="1"/>
    </xf>
    <xf numFmtId="0" fontId="12" fillId="26" borderId="34" xfId="59" applyFont="1" applyFill="1" applyBorder="1" applyAlignment="1" applyProtection="1">
      <alignment horizontal="center" vertical="center" wrapText="1"/>
      <protection hidden="1"/>
    </xf>
    <xf numFmtId="0" fontId="12" fillId="26" borderId="20" xfId="59" applyFont="1" applyFill="1" applyBorder="1" applyAlignment="1" applyProtection="1">
      <alignment horizontal="center" vertical="center" wrapText="1"/>
      <protection hidden="1"/>
    </xf>
    <xf numFmtId="0" fontId="12" fillId="26" borderId="21" xfId="59" applyFont="1" applyFill="1" applyBorder="1" applyAlignment="1" applyProtection="1">
      <alignment horizontal="center" vertical="center" wrapText="1"/>
      <protection hidden="1"/>
    </xf>
    <xf numFmtId="0" fontId="12" fillId="26" borderId="22" xfId="59" applyFont="1" applyFill="1" applyBorder="1" applyAlignment="1" applyProtection="1">
      <alignment horizontal="center" vertical="center" wrapText="1"/>
      <protection hidden="1"/>
    </xf>
    <xf numFmtId="1" fontId="12" fillId="26" borderId="23" xfId="47" applyNumberFormat="1" applyFont="1" applyFill="1" applyBorder="1" applyAlignment="1" applyProtection="1">
      <alignment horizontal="center" vertical="center" wrapText="1"/>
      <protection hidden="1"/>
    </xf>
    <xf numFmtId="0" fontId="12" fillId="26" borderId="23" xfId="59" applyFont="1" applyFill="1" applyBorder="1" applyAlignment="1" applyProtection="1">
      <alignment horizontal="center" vertical="center" wrapText="1"/>
      <protection hidden="1"/>
    </xf>
    <xf numFmtId="9" fontId="12" fillId="26" borderId="23" xfId="59" applyNumberFormat="1" applyFont="1" applyFill="1" applyBorder="1" applyAlignment="1" applyProtection="1">
      <alignment horizontal="center" vertical="center" wrapText="1"/>
      <protection hidden="1"/>
    </xf>
    <xf numFmtId="0" fontId="12" fillId="26" borderId="23" xfId="59" applyFont="1" applyFill="1" applyBorder="1" applyAlignment="1" applyProtection="1">
      <alignment horizontal="center" vertical="center" textRotation="90" wrapText="1"/>
      <protection hidden="1"/>
    </xf>
    <xf numFmtId="1" fontId="12" fillId="26" borderId="23" xfId="59" applyNumberFormat="1" applyFont="1" applyFill="1" applyBorder="1" applyAlignment="1" applyProtection="1">
      <alignment horizontal="center" vertical="center" wrapText="1"/>
      <protection hidden="1"/>
    </xf>
    <xf numFmtId="167" fontId="12" fillId="26" borderId="23" xfId="54" applyNumberFormat="1" applyFont="1" applyFill="1" applyBorder="1" applyAlignment="1" applyProtection="1">
      <alignment horizontal="center" vertical="center" wrapText="1"/>
      <protection hidden="1"/>
    </xf>
    <xf numFmtId="0" fontId="12" fillId="26" borderId="24" xfId="59" applyFont="1" applyFill="1" applyBorder="1" applyAlignment="1" applyProtection="1">
      <alignment horizontal="center" vertical="center" wrapText="1"/>
      <protection hidden="1"/>
    </xf>
    <xf numFmtId="0" fontId="26" fillId="27" borderId="21" xfId="59" applyFont="1" applyFill="1" applyBorder="1" applyAlignment="1" applyProtection="1">
      <alignment horizontal="center" vertical="center" wrapText="1"/>
      <protection hidden="1"/>
    </xf>
    <xf numFmtId="0" fontId="14" fillId="0" borderId="0" xfId="0" applyFont="1" applyFill="1" applyBorder="1" applyAlignment="1">
      <alignment horizontal="center" vertical="center" wrapText="1"/>
    </xf>
    <xf numFmtId="0" fontId="11" fillId="30" borderId="12" xfId="59" applyFont="1" applyFill="1" applyBorder="1" applyAlignment="1" applyProtection="1">
      <alignment horizontal="center" vertical="center" wrapText="1"/>
      <protection hidden="1"/>
    </xf>
    <xf numFmtId="10" fontId="11" fillId="30" borderId="12" xfId="59" applyNumberFormat="1" applyFont="1" applyFill="1" applyBorder="1" applyAlignment="1" applyProtection="1">
      <alignment horizontal="center" vertical="center" wrapText="1"/>
      <protection hidden="1"/>
    </xf>
    <xf numFmtId="0" fontId="17" fillId="35" borderId="12" xfId="0" applyFont="1" applyFill="1" applyBorder="1" applyAlignment="1">
      <alignment horizontal="center" vertical="center" wrapText="1"/>
    </xf>
    <xf numFmtId="1" fontId="17" fillId="35" borderId="12" xfId="64" applyNumberFormat="1" applyFont="1" applyFill="1" applyBorder="1" applyAlignment="1">
      <alignment horizontal="center" vertical="center" wrapText="1"/>
    </xf>
    <xf numFmtId="1" fontId="17" fillId="0" borderId="12" xfId="47" applyNumberFormat="1" applyFont="1" applyFill="1" applyBorder="1" applyAlignment="1">
      <alignment horizontal="center" vertical="center" wrapText="1"/>
    </xf>
    <xf numFmtId="167" fontId="11" fillId="30" borderId="12" xfId="54" applyNumberFormat="1" applyFont="1" applyFill="1" applyBorder="1" applyAlignment="1" applyProtection="1">
      <alignment horizontal="center" vertical="center" wrapText="1"/>
      <protection hidden="1"/>
    </xf>
    <xf numFmtId="44" fontId="17" fillId="30" borderId="12" xfId="54" applyFont="1" applyFill="1" applyBorder="1" applyAlignment="1" applyProtection="1">
      <alignment horizontal="center" vertical="center" wrapText="1"/>
      <protection hidden="1"/>
    </xf>
    <xf numFmtId="0" fontId="42" fillId="27" borderId="12" xfId="0" applyFont="1" applyFill="1" applyBorder="1" applyAlignment="1">
      <alignment horizontal="center" vertical="center" wrapText="1"/>
    </xf>
    <xf numFmtId="9" fontId="42" fillId="27" borderId="12" xfId="64" applyFont="1" applyFill="1" applyBorder="1" applyAlignment="1">
      <alignment horizontal="center" vertical="center" wrapText="1"/>
    </xf>
    <xf numFmtId="0" fontId="18" fillId="30" borderId="0" xfId="0" applyFont="1" applyFill="1" applyBorder="1" applyAlignment="1">
      <alignment horizontal="center" vertical="center" wrapText="1"/>
    </xf>
    <xf numFmtId="0" fontId="42" fillId="27" borderId="25" xfId="0" applyFont="1" applyFill="1" applyBorder="1" applyAlignment="1">
      <alignment horizontal="center" vertical="center" wrapText="1"/>
    </xf>
    <xf numFmtId="0" fontId="15" fillId="36" borderId="18" xfId="0" applyFont="1" applyFill="1" applyBorder="1" applyAlignment="1">
      <alignment horizontal="center" vertical="center" wrapText="1"/>
    </xf>
    <xf numFmtId="1" fontId="15" fillId="36" borderId="18" xfId="0" applyNumberFormat="1" applyFont="1" applyFill="1" applyBorder="1" applyAlignment="1">
      <alignment horizontal="center" vertical="center" wrapText="1"/>
    </xf>
    <xf numFmtId="167" fontId="15" fillId="36" borderId="18" xfId="54" applyNumberFormat="1" applyFont="1" applyFill="1" applyBorder="1" applyAlignment="1">
      <alignment horizontal="center" vertical="center" wrapText="1"/>
    </xf>
    <xf numFmtId="0" fontId="13" fillId="36" borderId="5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26" borderId="18" xfId="0" applyFont="1" applyFill="1" applyBorder="1" applyAlignment="1">
      <alignment vertical="center" wrapText="1"/>
    </xf>
    <xf numFmtId="0" fontId="12" fillId="26" borderId="15" xfId="0" applyFont="1" applyFill="1" applyBorder="1" applyAlignment="1">
      <alignment horizontal="center" vertical="center" wrapText="1"/>
    </xf>
    <xf numFmtId="1" fontId="12" fillId="26" borderId="15" xfId="0" applyNumberFormat="1" applyFont="1" applyFill="1" applyBorder="1" applyAlignment="1">
      <alignment horizontal="center" vertical="center" wrapText="1"/>
    </xf>
    <xf numFmtId="167" fontId="12" fillId="26" borderId="15" xfId="0" applyNumberFormat="1" applyFont="1" applyFill="1" applyBorder="1" applyAlignment="1">
      <alignment horizontal="center" vertical="center" wrapText="1"/>
    </xf>
    <xf numFmtId="0" fontId="13" fillId="26" borderId="57"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1" fillId="30" borderId="55" xfId="59" applyFont="1" applyFill="1" applyBorder="1" applyAlignment="1" applyProtection="1">
      <alignment horizontal="center" vertical="center" wrapText="1"/>
      <protection hidden="1"/>
    </xf>
    <xf numFmtId="9" fontId="11" fillId="0" borderId="23" xfId="64" applyFont="1" applyFill="1" applyBorder="1" applyAlignment="1">
      <alignment horizontal="center" vertical="center" wrapText="1"/>
    </xf>
    <xf numFmtId="0" fontId="17" fillId="0" borderId="23" xfId="0" applyFont="1" applyFill="1" applyBorder="1" applyAlignment="1">
      <alignment horizontal="center" vertical="center" wrapText="1"/>
    </xf>
    <xf numFmtId="14" fontId="11" fillId="30" borderId="23" xfId="50" applyNumberFormat="1" applyFont="1" applyFill="1" applyBorder="1" applyAlignment="1">
      <alignment horizontal="center" vertical="center" wrapText="1"/>
    </xf>
    <xf numFmtId="0" fontId="11" fillId="35" borderId="23" xfId="59" applyFont="1" applyFill="1" applyBorder="1" applyAlignment="1" applyProtection="1">
      <alignment horizontal="center" vertical="center" wrapText="1"/>
      <protection hidden="1"/>
    </xf>
    <xf numFmtId="1" fontId="11" fillId="30" borderId="23" xfId="59" applyNumberFormat="1" applyFont="1" applyFill="1" applyBorder="1" applyAlignment="1" applyProtection="1">
      <alignment horizontal="center" vertical="center" wrapText="1"/>
      <protection hidden="1"/>
    </xf>
    <xf numFmtId="167" fontId="11" fillId="30" borderId="23" xfId="59" applyNumberFormat="1" applyFont="1" applyFill="1" applyBorder="1" applyAlignment="1" applyProtection="1">
      <alignment horizontal="center" vertical="center" wrapText="1"/>
      <protection hidden="1"/>
    </xf>
    <xf numFmtId="0" fontId="11" fillId="30" borderId="61" xfId="59" applyFont="1" applyFill="1" applyBorder="1" applyAlignment="1" applyProtection="1">
      <alignment horizontal="center" vertical="center" wrapText="1"/>
      <protection hidden="1"/>
    </xf>
    <xf numFmtId="0" fontId="17" fillId="0" borderId="3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1" fillId="30" borderId="62" xfId="59" applyFont="1" applyFill="1" applyBorder="1" applyAlignment="1" applyProtection="1">
      <alignment horizontal="center" vertical="center" wrapText="1"/>
      <protection hidden="1"/>
    </xf>
    <xf numFmtId="0" fontId="17" fillId="0" borderId="55" xfId="0" applyFont="1" applyFill="1" applyBorder="1" applyAlignment="1">
      <alignment horizontal="center" vertical="center" wrapText="1"/>
    </xf>
    <xf numFmtId="14" fontId="11" fillId="30" borderId="55" xfId="50" applyNumberFormat="1" applyFont="1" applyFill="1" applyBorder="1" applyAlignment="1">
      <alignment horizontal="center" vertical="center" wrapText="1"/>
    </xf>
    <xf numFmtId="0" fontId="11" fillId="35" borderId="55" xfId="59" applyFont="1" applyFill="1" applyBorder="1" applyAlignment="1" applyProtection="1">
      <alignment horizontal="center" vertical="center" wrapText="1"/>
      <protection hidden="1"/>
    </xf>
    <xf numFmtId="1" fontId="17" fillId="0" borderId="19" xfId="47" applyNumberFormat="1" applyFont="1" applyFill="1" applyBorder="1" applyAlignment="1">
      <alignment horizontal="center" vertical="center" wrapText="1"/>
    </xf>
    <xf numFmtId="0" fontId="11" fillId="30" borderId="19" xfId="59" applyFont="1" applyFill="1" applyBorder="1" applyAlignment="1" applyProtection="1">
      <alignment horizontal="center" vertical="center" wrapText="1"/>
      <protection hidden="1"/>
    </xf>
    <xf numFmtId="1" fontId="11" fillId="30" borderId="62" xfId="47" applyNumberFormat="1" applyFont="1" applyFill="1" applyBorder="1" applyAlignment="1" applyProtection="1">
      <alignment horizontal="center" vertical="center" wrapText="1"/>
      <protection hidden="1"/>
    </xf>
    <xf numFmtId="14" fontId="11" fillId="0" borderId="55" xfId="50" applyNumberFormat="1" applyFont="1" applyFill="1" applyBorder="1" applyAlignment="1">
      <alignment horizontal="center" vertical="center" wrapText="1"/>
    </xf>
    <xf numFmtId="0" fontId="17" fillId="30" borderId="19" xfId="59" applyFont="1" applyFill="1" applyBorder="1" applyAlignment="1" applyProtection="1">
      <alignment horizontal="center" vertical="center" wrapText="1"/>
      <protection hidden="1"/>
    </xf>
    <xf numFmtId="0" fontId="17" fillId="35" borderId="19"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63" xfId="0" applyFont="1" applyFill="1" applyBorder="1" applyAlignment="1">
      <alignment horizontal="center" vertical="center" wrapText="1"/>
    </xf>
    <xf numFmtId="1" fontId="17" fillId="35" borderId="64" xfId="64" applyNumberFormat="1" applyFont="1" applyFill="1" applyBorder="1" applyAlignment="1">
      <alignment horizontal="center" vertical="center" wrapText="1"/>
    </xf>
    <xf numFmtId="1" fontId="17" fillId="35" borderId="55" xfId="64" applyNumberFormat="1" applyFont="1" applyFill="1" applyBorder="1" applyAlignment="1">
      <alignment horizontal="center" vertical="center" wrapText="1"/>
    </xf>
    <xf numFmtId="1" fontId="17" fillId="35" borderId="62" xfId="64" applyNumberFormat="1" applyFont="1" applyFill="1" applyBorder="1" applyAlignment="1">
      <alignment horizontal="center" vertical="center" wrapText="1"/>
    </xf>
    <xf numFmtId="0" fontId="17" fillId="36" borderId="18" xfId="0" applyFont="1" applyFill="1" applyBorder="1" applyAlignment="1">
      <alignment horizontal="center" vertical="center" wrapText="1"/>
    </xf>
    <xf numFmtId="9" fontId="15" fillId="36" borderId="18" xfId="0" applyNumberFormat="1" applyFont="1" applyFill="1" applyBorder="1" applyAlignment="1">
      <alignment horizontal="center" vertical="center" wrapText="1"/>
    </xf>
    <xf numFmtId="167" fontId="15" fillId="36" borderId="18" xfId="0" applyNumberFormat="1" applyFont="1" applyFill="1" applyBorder="1" applyAlignment="1">
      <alignment horizontal="center" vertical="center" wrapText="1"/>
    </xf>
    <xf numFmtId="0" fontId="16" fillId="30" borderId="21" xfId="59" applyFont="1" applyFill="1" applyBorder="1" applyAlignment="1" applyProtection="1">
      <alignment horizontal="center" vertical="center" wrapText="1"/>
      <protection hidden="1"/>
    </xf>
    <xf numFmtId="0" fontId="16" fillId="35" borderId="21" xfId="59" applyFont="1" applyFill="1" applyBorder="1" applyAlignment="1" applyProtection="1">
      <alignment horizontal="center" vertical="center" wrapText="1"/>
      <protection hidden="1"/>
    </xf>
    <xf numFmtId="0" fontId="17" fillId="30" borderId="65" xfId="59" applyFont="1" applyFill="1" applyBorder="1" applyAlignment="1" applyProtection="1">
      <alignment horizontal="center" vertical="center" wrapText="1"/>
      <protection hidden="1"/>
    </xf>
    <xf numFmtId="0" fontId="11" fillId="30" borderId="66" xfId="59" applyFont="1" applyFill="1" applyBorder="1" applyAlignment="1" applyProtection="1">
      <alignment horizontal="center" vertical="center" wrapText="1"/>
      <protection hidden="1"/>
    </xf>
    <xf numFmtId="9" fontId="11" fillId="30" borderId="55" xfId="64" applyFont="1" applyFill="1" applyBorder="1" applyAlignment="1" applyProtection="1">
      <alignment horizontal="center" vertical="center" wrapText="1"/>
      <protection hidden="1"/>
    </xf>
    <xf numFmtId="14" fontId="11" fillId="30" borderId="19" xfId="50" applyNumberFormat="1" applyFont="1" applyFill="1" applyBorder="1" applyAlignment="1">
      <alignment horizontal="center" vertical="center" wrapText="1"/>
    </xf>
    <xf numFmtId="0" fontId="17" fillId="35" borderId="67" xfId="59" applyFont="1" applyFill="1" applyBorder="1" applyAlignment="1" applyProtection="1">
      <alignment horizontal="center" vertical="center" wrapText="1"/>
      <protection hidden="1"/>
    </xf>
    <xf numFmtId="167" fontId="11" fillId="30" borderId="23" xfId="54" applyNumberFormat="1" applyFont="1" applyFill="1" applyBorder="1" applyAlignment="1" applyProtection="1">
      <alignment horizontal="center" vertical="center" wrapText="1"/>
      <protection hidden="1"/>
    </xf>
    <xf numFmtId="0" fontId="42" fillId="27" borderId="68" xfId="0" applyFont="1" applyFill="1" applyBorder="1" applyAlignment="1">
      <alignment horizontal="center" vertical="center" wrapText="1"/>
    </xf>
    <xf numFmtId="9" fontId="42" fillId="27" borderId="68" xfId="64" applyFont="1" applyFill="1" applyBorder="1" applyAlignment="1">
      <alignment horizontal="center" vertical="center" wrapText="1"/>
    </xf>
    <xf numFmtId="0" fontId="13" fillId="36" borderId="69" xfId="0" applyFont="1" applyFill="1" applyBorder="1" applyAlignment="1">
      <alignment horizontal="center" vertical="center" wrapText="1"/>
    </xf>
    <xf numFmtId="0" fontId="12" fillId="26" borderId="70" xfId="0" applyFont="1" applyFill="1" applyBorder="1" applyAlignment="1">
      <alignment horizontal="center" vertical="center" wrapText="1"/>
    </xf>
    <xf numFmtId="0" fontId="12" fillId="26" borderId="18" xfId="0" applyFont="1" applyFill="1" applyBorder="1" applyAlignment="1">
      <alignment horizontal="center" vertical="center" wrapText="1"/>
    </xf>
    <xf numFmtId="9" fontId="12" fillId="26" borderId="18" xfId="64" applyFont="1" applyFill="1" applyBorder="1" applyAlignment="1">
      <alignment horizontal="center" vertical="center" wrapText="1"/>
    </xf>
    <xf numFmtId="1" fontId="12" fillId="26" borderId="18" xfId="0" applyNumberFormat="1" applyFont="1" applyFill="1" applyBorder="1" applyAlignment="1">
      <alignment horizontal="center" vertical="center" wrapText="1"/>
    </xf>
    <xf numFmtId="167" fontId="12" fillId="26" borderId="19" xfId="0" applyNumberFormat="1" applyFont="1" applyFill="1" applyBorder="1" applyAlignment="1">
      <alignment horizontal="center" vertical="center" wrapText="1"/>
    </xf>
    <xf numFmtId="0" fontId="12" fillId="26" borderId="27"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8" fillId="37" borderId="15" xfId="0" applyFont="1" applyFill="1" applyBorder="1" applyAlignment="1">
      <alignment horizontal="center" vertical="center" wrapText="1"/>
    </xf>
    <xf numFmtId="1" fontId="8" fillId="37" borderId="15" xfId="47" applyNumberFormat="1" applyFont="1" applyFill="1" applyBorder="1" applyAlignment="1">
      <alignment horizontal="center" vertical="center" wrapText="1"/>
    </xf>
    <xf numFmtId="9" fontId="8" fillId="37" borderId="15" xfId="0" applyNumberFormat="1" applyFont="1" applyFill="1" applyBorder="1" applyAlignment="1">
      <alignment horizontal="center" vertical="center" wrapText="1"/>
    </xf>
    <xf numFmtId="166" fontId="8" fillId="37" borderId="15" xfId="0" applyNumberFormat="1" applyFont="1" applyFill="1" applyBorder="1" applyAlignment="1">
      <alignment horizontal="center" vertical="center" wrapText="1"/>
    </xf>
    <xf numFmtId="1" fontId="8" fillId="37" borderId="15"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7" fontId="0" fillId="0" borderId="0" xfId="54" applyNumberFormat="1"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wrapText="1"/>
    </xf>
    <xf numFmtId="0" fontId="35" fillId="0" borderId="0" xfId="0" applyFont="1" applyAlignment="1">
      <alignment horizontal="center" vertical="center" wrapText="1"/>
    </xf>
    <xf numFmtId="1" fontId="30" fillId="0" borderId="0" xfId="47" applyNumberFormat="1" applyFont="1" applyAlignment="1">
      <alignment horizontal="center" vertical="center" wrapText="1"/>
    </xf>
    <xf numFmtId="166" fontId="30" fillId="0" borderId="0" xfId="0" applyNumberFormat="1" applyFont="1" applyAlignment="1">
      <alignment horizontal="center" vertical="center" wrapText="1"/>
    </xf>
    <xf numFmtId="1" fontId="30" fillId="0" borderId="0" xfId="0" applyNumberFormat="1" applyFont="1" applyAlignment="1">
      <alignment horizontal="center" vertical="center" wrapText="1"/>
    </xf>
    <xf numFmtId="0" fontId="30" fillId="0" borderId="0" xfId="0" applyFont="1" applyBorder="1" applyAlignment="1">
      <alignment horizontal="center" vertical="center" wrapText="1"/>
    </xf>
    <xf numFmtId="0" fontId="35" fillId="0" borderId="0" xfId="0" applyFont="1" applyBorder="1" applyAlignment="1">
      <alignment horizontal="center" vertical="center" wrapText="1"/>
    </xf>
    <xf numFmtId="1" fontId="30" fillId="0" borderId="0" xfId="47" applyNumberFormat="1" applyFont="1" applyBorder="1" applyAlignment="1">
      <alignment horizontal="center" vertical="center" wrapText="1"/>
    </xf>
    <xf numFmtId="166" fontId="30" fillId="0" borderId="0" xfId="0" applyNumberFormat="1" applyFont="1" applyBorder="1" applyAlignment="1">
      <alignment horizontal="center" vertical="center" wrapText="1"/>
    </xf>
    <xf numFmtId="1" fontId="30" fillId="0" borderId="0" xfId="0" applyNumberFormat="1" applyFont="1" applyBorder="1" applyAlignment="1">
      <alignment horizontal="center" vertical="center" wrapText="1"/>
    </xf>
    <xf numFmtId="0" fontId="36" fillId="18" borderId="34" xfId="59" applyFont="1" applyFill="1" applyBorder="1" applyAlignment="1" applyProtection="1">
      <alignment horizontal="center" vertical="center" wrapText="1"/>
      <protection hidden="1"/>
    </xf>
    <xf numFmtId="0" fontId="44" fillId="0" borderId="0" xfId="0" applyFont="1" applyAlignment="1">
      <alignment horizontal="center" vertical="center" wrapText="1"/>
    </xf>
    <xf numFmtId="0" fontId="39" fillId="0" borderId="28" xfId="59" applyFont="1" applyFill="1" applyBorder="1" applyAlignment="1" applyProtection="1">
      <alignment vertical="center" wrapText="1"/>
      <protection hidden="1"/>
    </xf>
    <xf numFmtId="0" fontId="39" fillId="0" borderId="71" xfId="59" applyFont="1" applyFill="1" applyBorder="1" applyAlignment="1" applyProtection="1">
      <alignment horizontal="center" vertical="center" wrapText="1"/>
      <protection hidden="1"/>
    </xf>
    <xf numFmtId="0" fontId="39" fillId="0" borderId="29" xfId="59" applyFont="1" applyFill="1" applyBorder="1" applyAlignment="1" applyProtection="1">
      <alignment horizontal="center" vertical="center" wrapText="1"/>
      <protection hidden="1"/>
    </xf>
    <xf numFmtId="10" fontId="39" fillId="0" borderId="29" xfId="64" applyNumberFormat="1" applyFont="1" applyFill="1" applyBorder="1" applyAlignment="1" applyProtection="1">
      <alignment horizontal="center" vertical="center" wrapText="1"/>
      <protection hidden="1"/>
    </xf>
    <xf numFmtId="0" fontId="39" fillId="0" borderId="29" xfId="60" applyFont="1" applyFill="1" applyBorder="1" applyAlignment="1" applyProtection="1">
      <alignment horizontal="center" vertical="center" wrapText="1"/>
      <protection hidden="1"/>
    </xf>
    <xf numFmtId="14" fontId="39" fillId="0" borderId="29" xfId="50" applyNumberFormat="1" applyFont="1" applyFill="1" applyBorder="1" applyAlignment="1">
      <alignment horizontal="center" vertical="center" wrapText="1"/>
    </xf>
    <xf numFmtId="0" fontId="40" fillId="25" borderId="29" xfId="0" applyNumberFormat="1" applyFont="1" applyFill="1" applyBorder="1" applyAlignment="1">
      <alignment horizontal="center" vertical="center" wrapText="1"/>
    </xf>
    <xf numFmtId="1" fontId="40" fillId="25" borderId="29" xfId="64" applyNumberFormat="1" applyFont="1" applyFill="1" applyBorder="1" applyAlignment="1">
      <alignment horizontal="center" vertical="center" wrapText="1"/>
    </xf>
    <xf numFmtId="1" fontId="40" fillId="0" borderId="29" xfId="47" applyNumberFormat="1" applyFont="1" applyBorder="1" applyAlignment="1">
      <alignment horizontal="center" vertical="center" wrapText="1"/>
    </xf>
    <xf numFmtId="0" fontId="34" fillId="34" borderId="35" xfId="0" applyFont="1" applyFill="1" applyBorder="1" applyAlignment="1">
      <alignment horizontal="center" vertical="center" wrapText="1"/>
    </xf>
    <xf numFmtId="9" fontId="34" fillId="34" borderId="29" xfId="64" applyFont="1" applyFill="1" applyBorder="1" applyAlignment="1">
      <alignment horizontal="center" vertical="center" wrapText="1"/>
    </xf>
    <xf numFmtId="0" fontId="34" fillId="34" borderId="29" xfId="0" applyFont="1" applyFill="1" applyBorder="1" applyAlignment="1">
      <alignment horizontal="center" vertical="center" wrapText="1"/>
    </xf>
    <xf numFmtId="0" fontId="45" fillId="24" borderId="0" xfId="0" applyFont="1" applyFill="1" applyAlignment="1">
      <alignment horizontal="center" vertical="center" wrapText="1"/>
    </xf>
    <xf numFmtId="0" fontId="39" fillId="0" borderId="30" xfId="60" applyFont="1" applyFill="1" applyBorder="1" applyAlignment="1" applyProtection="1">
      <alignment horizontal="center" vertical="center" wrapText="1"/>
      <protection hidden="1"/>
    </xf>
    <xf numFmtId="0" fontId="39" fillId="0" borderId="72" xfId="59" applyFont="1" applyFill="1" applyBorder="1" applyAlignment="1" applyProtection="1">
      <alignment horizontal="center" vertical="center" wrapText="1"/>
      <protection hidden="1"/>
    </xf>
    <xf numFmtId="0" fontId="39" fillId="0" borderId="31" xfId="59" applyFont="1" applyFill="1" applyBorder="1" applyAlignment="1" applyProtection="1">
      <alignment horizontal="center" vertical="center" wrapText="1"/>
      <protection hidden="1"/>
    </xf>
    <xf numFmtId="10" fontId="39" fillId="0" borderId="31" xfId="64" applyNumberFormat="1" applyFont="1" applyFill="1" applyBorder="1" applyAlignment="1" applyProtection="1">
      <alignment horizontal="center" vertical="center" wrapText="1"/>
      <protection hidden="1"/>
    </xf>
    <xf numFmtId="0" fontId="39" fillId="0" borderId="31" xfId="60" applyFont="1" applyFill="1" applyBorder="1" applyAlignment="1" applyProtection="1">
      <alignment horizontal="center" vertical="center" wrapText="1"/>
      <protection hidden="1"/>
    </xf>
    <xf numFmtId="14" fontId="39" fillId="0" borderId="31" xfId="50" applyNumberFormat="1" applyFont="1" applyFill="1" applyBorder="1" applyAlignment="1">
      <alignment horizontal="center" vertical="center" wrapText="1"/>
    </xf>
    <xf numFmtId="1" fontId="40" fillId="25" borderId="31" xfId="64" applyNumberFormat="1" applyFont="1" applyFill="1" applyBorder="1" applyAlignment="1">
      <alignment horizontal="center" vertical="center" wrapText="1"/>
    </xf>
    <xf numFmtId="1" fontId="40" fillId="0" borderId="31" xfId="47" applyNumberFormat="1" applyFont="1" applyBorder="1" applyAlignment="1">
      <alignment horizontal="center" vertical="center" wrapText="1"/>
    </xf>
    <xf numFmtId="0" fontId="34" fillId="34" borderId="37" xfId="0" applyFont="1" applyFill="1" applyBorder="1" applyAlignment="1">
      <alignment horizontal="center" vertical="center" wrapText="1"/>
    </xf>
    <xf numFmtId="9" fontId="34" fillId="34" borderId="31" xfId="64" applyFont="1" applyFill="1" applyBorder="1" applyAlignment="1">
      <alignment horizontal="center" vertical="center" wrapText="1"/>
    </xf>
    <xf numFmtId="0" fontId="34" fillId="34" borderId="31" xfId="0" applyFont="1" applyFill="1" applyBorder="1" applyAlignment="1">
      <alignment horizontal="center" vertical="center" wrapText="1"/>
    </xf>
    <xf numFmtId="0" fontId="34" fillId="34" borderId="38" xfId="0" applyFont="1" applyFill="1" applyBorder="1" applyAlignment="1">
      <alignment horizontal="center" vertical="center" wrapText="1"/>
    </xf>
    <xf numFmtId="0" fontId="39" fillId="0" borderId="72" xfId="60" applyFont="1" applyFill="1" applyBorder="1" applyAlignment="1" applyProtection="1">
      <alignment horizontal="center" vertical="center" wrapText="1"/>
      <protection hidden="1"/>
    </xf>
    <xf numFmtId="0" fontId="39" fillId="0" borderId="30" xfId="59" applyFont="1" applyFill="1" applyBorder="1" applyAlignment="1" applyProtection="1">
      <alignment horizontal="center" vertical="center" wrapText="1"/>
      <protection hidden="1"/>
    </xf>
    <xf numFmtId="0" fontId="39" fillId="0" borderId="32" xfId="60" applyFont="1" applyFill="1" applyBorder="1" applyAlignment="1" applyProtection="1">
      <alignment horizontal="center" vertical="center" wrapText="1"/>
      <protection hidden="1"/>
    </xf>
    <xf numFmtId="0" fontId="39" fillId="0" borderId="73" xfId="60" applyFont="1" applyFill="1" applyBorder="1" applyAlignment="1" applyProtection="1">
      <alignment horizontal="center" vertical="center" wrapText="1"/>
      <protection hidden="1"/>
    </xf>
    <xf numFmtId="0" fontId="39" fillId="0" borderId="33" xfId="60" applyFont="1" applyFill="1" applyBorder="1" applyAlignment="1" applyProtection="1">
      <alignment horizontal="center" vertical="center" wrapText="1"/>
      <protection hidden="1"/>
    </xf>
    <xf numFmtId="10" fontId="39" fillId="0" borderId="33" xfId="64" applyNumberFormat="1" applyFont="1" applyFill="1" applyBorder="1" applyAlignment="1" applyProtection="1">
      <alignment horizontal="center" vertical="center" wrapText="1"/>
      <protection hidden="1"/>
    </xf>
    <xf numFmtId="14" fontId="39" fillId="0" borderId="33" xfId="50" applyNumberFormat="1" applyFont="1" applyFill="1" applyBorder="1" applyAlignment="1">
      <alignment horizontal="center" vertical="center" wrapText="1"/>
    </xf>
    <xf numFmtId="0" fontId="40" fillId="25" borderId="33" xfId="0" applyNumberFormat="1" applyFont="1" applyFill="1" applyBorder="1" applyAlignment="1">
      <alignment horizontal="center" vertical="center" wrapText="1"/>
    </xf>
    <xf numFmtId="1" fontId="40" fillId="25" borderId="33" xfId="64" applyNumberFormat="1" applyFont="1" applyFill="1" applyBorder="1" applyAlignment="1">
      <alignment horizontal="center" vertical="center" wrapText="1"/>
    </xf>
    <xf numFmtId="1" fontId="40" fillId="0" borderId="33" xfId="47" applyNumberFormat="1" applyFont="1" applyBorder="1" applyAlignment="1">
      <alignment horizontal="center" vertical="center" wrapText="1"/>
    </xf>
    <xf numFmtId="0" fontId="34" fillId="34" borderId="39" xfId="0" applyFont="1" applyFill="1" applyBorder="1" applyAlignment="1">
      <alignment horizontal="center" vertical="center" wrapText="1"/>
    </xf>
    <xf numFmtId="9" fontId="34" fillId="34" borderId="33" xfId="64" applyFont="1" applyFill="1" applyBorder="1" applyAlignment="1">
      <alignment horizontal="center" vertical="center" wrapText="1"/>
    </xf>
    <xf numFmtId="0" fontId="34" fillId="34" borderId="33" xfId="0" applyFont="1" applyFill="1" applyBorder="1" applyAlignment="1">
      <alignment horizontal="center" vertical="center" wrapText="1"/>
    </xf>
    <xf numFmtId="0" fontId="34" fillId="34" borderId="40" xfId="0" applyFont="1" applyFill="1" applyBorder="1" applyAlignment="1">
      <alignment horizontal="center" vertical="center" wrapText="1"/>
    </xf>
    <xf numFmtId="0" fontId="41" fillId="17" borderId="18" xfId="0" applyFont="1" applyFill="1" applyBorder="1" applyAlignment="1">
      <alignment horizontal="center" vertical="center" wrapText="1"/>
    </xf>
    <xf numFmtId="1" fontId="41" fillId="17" borderId="18" xfId="0" applyNumberFormat="1" applyFont="1" applyFill="1" applyBorder="1" applyAlignment="1">
      <alignment horizontal="center" vertical="center" wrapText="1"/>
    </xf>
    <xf numFmtId="0" fontId="46" fillId="0" borderId="0" xfId="0" applyFont="1" applyAlignment="1">
      <alignment horizontal="center" vertical="center" wrapText="1"/>
    </xf>
    <xf numFmtId="0" fontId="37" fillId="34" borderId="34" xfId="59" applyFont="1" applyFill="1" applyBorder="1" applyAlignment="1" applyProtection="1">
      <alignment horizontal="center" vertical="center" wrapText="1"/>
      <protection hidden="1"/>
    </xf>
    <xf numFmtId="0" fontId="39" fillId="0" borderId="28" xfId="59" applyFont="1" applyFill="1" applyBorder="1" applyAlignment="1" applyProtection="1">
      <alignment horizontal="center" vertical="center" wrapText="1"/>
      <protection hidden="1"/>
    </xf>
    <xf numFmtId="0" fontId="39" fillId="0" borderId="29" xfId="0" applyFont="1" applyFill="1" applyBorder="1" applyAlignment="1">
      <alignment horizontal="center" vertical="center" wrapText="1"/>
    </xf>
    <xf numFmtId="0" fontId="39" fillId="25" borderId="29" xfId="59" applyFont="1" applyFill="1" applyBorder="1" applyAlignment="1" applyProtection="1">
      <alignment horizontal="center" vertical="center" wrapText="1"/>
      <protection hidden="1"/>
    </xf>
    <xf numFmtId="3" fontId="40" fillId="25" borderId="29" xfId="0" applyNumberFormat="1"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25" borderId="31" xfId="59" applyFont="1" applyFill="1" applyBorder="1" applyAlignment="1" applyProtection="1">
      <alignment horizontal="center" vertical="center" wrapText="1"/>
      <protection hidden="1"/>
    </xf>
    <xf numFmtId="3" fontId="40" fillId="25" borderId="31" xfId="0" applyNumberFormat="1"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73" xfId="59" applyFont="1" applyFill="1" applyBorder="1" applyAlignment="1" applyProtection="1">
      <alignment horizontal="center" vertical="center" wrapText="1"/>
      <protection hidden="1"/>
    </xf>
    <xf numFmtId="0" fontId="39" fillId="0" borderId="33" xfId="59" applyFont="1" applyFill="1" applyBorder="1" applyAlignment="1" applyProtection="1">
      <alignment horizontal="center" vertical="center" wrapText="1"/>
      <protection hidden="1"/>
    </xf>
    <xf numFmtId="0" fontId="39" fillId="25" borderId="33" xfId="59" applyFont="1" applyFill="1" applyBorder="1" applyAlignment="1" applyProtection="1">
      <alignment horizontal="center" vertical="center" wrapText="1"/>
      <protection hidden="1"/>
    </xf>
    <xf numFmtId="0" fontId="39" fillId="0" borderId="74" xfId="45" applyFont="1" applyFill="1" applyBorder="1" applyAlignment="1">
      <alignment horizontal="center" vertical="center" wrapText="1"/>
      <protection/>
    </xf>
    <xf numFmtId="0" fontId="39" fillId="0" borderId="75" xfId="60" applyFont="1" applyFill="1" applyBorder="1" applyAlignment="1" applyProtection="1">
      <alignment horizontal="center" vertical="center" wrapText="1"/>
      <protection hidden="1"/>
    </xf>
    <xf numFmtId="0" fontId="39" fillId="0" borderId="42" xfId="45" applyFont="1" applyFill="1" applyBorder="1" applyAlignment="1">
      <alignment horizontal="center" vertical="center" wrapText="1"/>
      <protection/>
    </xf>
    <xf numFmtId="10" fontId="39" fillId="0" borderId="42" xfId="64" applyNumberFormat="1" applyFont="1" applyFill="1" applyBorder="1" applyAlignment="1" applyProtection="1">
      <alignment horizontal="center" vertical="center" wrapText="1"/>
      <protection hidden="1"/>
    </xf>
    <xf numFmtId="14" fontId="39" fillId="0" borderId="42" xfId="50" applyNumberFormat="1" applyFont="1" applyFill="1" applyBorder="1" applyAlignment="1">
      <alignment horizontal="center" vertical="center" wrapText="1"/>
    </xf>
    <xf numFmtId="0" fontId="34" fillId="34" borderId="41" xfId="0" applyFont="1" applyFill="1" applyBorder="1" applyAlignment="1">
      <alignment horizontal="center" vertical="center" wrapText="1"/>
    </xf>
    <xf numFmtId="9" fontId="34" fillId="34" borderId="42" xfId="64" applyFont="1" applyFill="1" applyBorder="1" applyAlignment="1">
      <alignment horizontal="center" vertical="center" wrapText="1"/>
    </xf>
    <xf numFmtId="0" fontId="34" fillId="34" borderId="42" xfId="0" applyFont="1" applyFill="1" applyBorder="1" applyAlignment="1">
      <alignment horizontal="center" vertical="center" wrapText="1"/>
    </xf>
    <xf numFmtId="0" fontId="34" fillId="34" borderId="43" xfId="0" applyFont="1" applyFill="1" applyBorder="1" applyAlignment="1">
      <alignment horizontal="center" vertical="center" wrapText="1"/>
    </xf>
    <xf numFmtId="0" fontId="39" fillId="0" borderId="30" xfId="45" applyFont="1" applyFill="1" applyBorder="1" applyAlignment="1">
      <alignment horizontal="center" vertical="center" wrapText="1"/>
      <protection/>
    </xf>
    <xf numFmtId="0" fontId="39" fillId="0" borderId="31" xfId="45" applyFont="1" applyFill="1" applyBorder="1" applyAlignment="1">
      <alignment horizontal="center" vertical="center" wrapText="1"/>
      <protection/>
    </xf>
    <xf numFmtId="0" fontId="39" fillId="0" borderId="32" xfId="45" applyFont="1" applyFill="1" applyBorder="1" applyAlignment="1">
      <alignment horizontal="center" vertical="center" wrapText="1"/>
      <protection/>
    </xf>
    <xf numFmtId="0" fontId="39" fillId="0" borderId="33" xfId="45" applyFont="1" applyFill="1" applyBorder="1" applyAlignment="1">
      <alignment horizontal="center" vertical="center" wrapText="1"/>
      <protection/>
    </xf>
    <xf numFmtId="0" fontId="39" fillId="0" borderId="71" xfId="60" applyFont="1" applyFill="1" applyBorder="1" applyAlignment="1" applyProtection="1">
      <alignment horizontal="center" vertical="center" wrapText="1"/>
      <protection hidden="1"/>
    </xf>
    <xf numFmtId="0" fontId="39" fillId="0" borderId="32" xfId="59" applyFont="1" applyFill="1" applyBorder="1" applyAlignment="1" applyProtection="1">
      <alignment horizontal="center" vertical="center" wrapText="1"/>
      <protection hidden="1"/>
    </xf>
    <xf numFmtId="0" fontId="34" fillId="34" borderId="76" xfId="0" applyFont="1" applyFill="1" applyBorder="1" applyAlignment="1">
      <alignment horizontal="center" vertical="center" wrapText="1"/>
    </xf>
    <xf numFmtId="9" fontId="34" fillId="34" borderId="77" xfId="64" applyFont="1" applyFill="1" applyBorder="1" applyAlignment="1">
      <alignment horizontal="center" vertical="center" wrapText="1"/>
    </xf>
    <xf numFmtId="0" fontId="34" fillId="34" borderId="77" xfId="0" applyFont="1" applyFill="1" applyBorder="1" applyAlignment="1">
      <alignment horizontal="center" vertical="center" wrapText="1"/>
    </xf>
    <xf numFmtId="0" fontId="38" fillId="25" borderId="21" xfId="59" applyFont="1" applyFill="1" applyBorder="1" applyAlignment="1" applyProtection="1">
      <alignment horizontal="center" vertical="center" wrapText="1"/>
      <protection hidden="1"/>
    </xf>
    <xf numFmtId="0" fontId="39" fillId="0" borderId="34" xfId="0" applyFont="1" applyFill="1" applyBorder="1" applyAlignment="1">
      <alignment horizontal="center" vertical="center" wrapText="1"/>
    </xf>
    <xf numFmtId="0" fontId="39" fillId="0" borderId="78" xfId="59" applyFont="1" applyFill="1" applyBorder="1" applyAlignment="1" applyProtection="1">
      <alignment horizontal="center" vertical="center" wrapText="1"/>
      <protection hidden="1"/>
    </xf>
    <xf numFmtId="0" fontId="39" fillId="0" borderId="34" xfId="59" applyFont="1" applyFill="1" applyBorder="1" applyAlignment="1" applyProtection="1">
      <alignment horizontal="center" vertical="center" wrapText="1"/>
      <protection hidden="1"/>
    </xf>
    <xf numFmtId="0" fontId="39" fillId="0" borderId="33" xfId="0" applyFont="1" applyFill="1" applyBorder="1" applyAlignment="1">
      <alignment horizontal="center" vertical="center" wrapText="1"/>
    </xf>
    <xf numFmtId="0" fontId="39" fillId="0" borderId="42" xfId="60" applyFont="1" applyFill="1" applyBorder="1" applyAlignment="1" applyProtection="1">
      <alignment horizontal="center" vertical="center" wrapText="1"/>
      <protection hidden="1"/>
    </xf>
    <xf numFmtId="0" fontId="35" fillId="0" borderId="0" xfId="0" applyFont="1" applyAlignment="1">
      <alignment horizontal="center" vertical="center"/>
    </xf>
    <xf numFmtId="1" fontId="30" fillId="0" borderId="0" xfId="0" applyNumberFormat="1" applyFont="1" applyAlignment="1">
      <alignment horizontal="center" vertical="center"/>
    </xf>
    <xf numFmtId="0" fontId="40" fillId="0" borderId="0" xfId="0" applyFont="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1" fontId="30" fillId="0" borderId="0" xfId="47" applyNumberFormat="1" applyFont="1" applyFill="1" applyBorder="1" applyAlignment="1">
      <alignment horizontal="center" vertical="center" wrapText="1"/>
    </xf>
    <xf numFmtId="9" fontId="30" fillId="0" borderId="0" xfId="0" applyNumberFormat="1" applyFont="1" applyFill="1" applyBorder="1" applyAlignment="1">
      <alignment horizontal="center" vertical="center" wrapText="1"/>
    </xf>
    <xf numFmtId="166" fontId="30" fillId="0" borderId="0" xfId="0" applyNumberFormat="1" applyFont="1" applyFill="1" applyBorder="1" applyAlignment="1">
      <alignment horizontal="center" vertical="center" wrapText="1"/>
    </xf>
    <xf numFmtId="1" fontId="30" fillId="0" borderId="0" xfId="0" applyNumberFormat="1" applyFont="1" applyFill="1" applyBorder="1" applyAlignment="1">
      <alignment horizontal="center" vertical="center" wrapText="1"/>
    </xf>
    <xf numFmtId="165" fontId="30" fillId="0" borderId="0" xfId="0" applyNumberFormat="1" applyFont="1" applyFill="1" applyBorder="1" applyAlignment="1">
      <alignment horizontal="center" vertical="center" wrapText="1"/>
    </xf>
    <xf numFmtId="0" fontId="36" fillId="26" borderId="34" xfId="59" applyFont="1" applyFill="1" applyBorder="1" applyAlignment="1" applyProtection="1">
      <alignment horizontal="center" vertical="center" wrapText="1"/>
      <protection hidden="1"/>
    </xf>
    <xf numFmtId="1" fontId="36" fillId="26" borderId="34" xfId="47" applyNumberFormat="1" applyFont="1" applyFill="1" applyBorder="1" applyAlignment="1" applyProtection="1">
      <alignment horizontal="center" vertical="center" wrapText="1"/>
      <protection hidden="1"/>
    </xf>
    <xf numFmtId="9" fontId="36" fillId="26" borderId="34" xfId="59" applyNumberFormat="1" applyFont="1" applyFill="1" applyBorder="1" applyAlignment="1" applyProtection="1">
      <alignment horizontal="center" vertical="center" wrapText="1"/>
      <protection hidden="1"/>
    </xf>
    <xf numFmtId="0" fontId="36" fillId="26" borderId="34" xfId="59" applyFont="1" applyFill="1" applyBorder="1" applyAlignment="1" applyProtection="1">
      <alignment horizontal="center" vertical="center" textRotation="90" wrapText="1"/>
      <protection hidden="1"/>
    </xf>
    <xf numFmtId="1" fontId="36" fillId="26" borderId="34" xfId="59" applyNumberFormat="1" applyFont="1" applyFill="1" applyBorder="1" applyAlignment="1" applyProtection="1">
      <alignment horizontal="center" vertical="center" wrapText="1"/>
      <protection hidden="1"/>
    </xf>
    <xf numFmtId="0" fontId="37" fillId="27" borderId="21" xfId="59" applyFont="1" applyFill="1" applyBorder="1" applyAlignment="1" applyProtection="1">
      <alignment horizontal="center" vertical="center" wrapText="1"/>
      <protection hidden="1"/>
    </xf>
    <xf numFmtId="0" fontId="44" fillId="0" borderId="0" xfId="0" applyFont="1" applyFill="1" applyBorder="1" applyAlignment="1">
      <alignment horizontal="center" vertical="center" wrapText="1"/>
    </xf>
    <xf numFmtId="0" fontId="40" fillId="35" borderId="29" xfId="0" applyNumberFormat="1" applyFont="1" applyFill="1" applyBorder="1" applyAlignment="1">
      <alignment horizontal="center" vertical="center" wrapText="1"/>
    </xf>
    <xf numFmtId="1" fontId="40" fillId="35" borderId="29" xfId="64" applyNumberFormat="1" applyFont="1" applyFill="1" applyBorder="1" applyAlignment="1">
      <alignment horizontal="center" vertical="center" wrapText="1"/>
    </xf>
    <xf numFmtId="1" fontId="40" fillId="0" borderId="29" xfId="47" applyNumberFormat="1" applyFont="1" applyFill="1" applyBorder="1" applyAlignment="1">
      <alignment horizontal="center" vertical="center" wrapText="1"/>
    </xf>
    <xf numFmtId="167" fontId="39" fillId="30" borderId="29" xfId="59" applyNumberFormat="1" applyFont="1" applyFill="1" applyBorder="1" applyAlignment="1" applyProtection="1">
      <alignment horizontal="center" vertical="center" wrapText="1"/>
      <protection hidden="1"/>
    </xf>
    <xf numFmtId="44" fontId="40" fillId="30" borderId="36" xfId="54" applyFont="1" applyFill="1" applyBorder="1" applyAlignment="1" applyProtection="1">
      <alignment horizontal="center" vertical="center" wrapText="1"/>
      <protection hidden="1"/>
    </xf>
    <xf numFmtId="0" fontId="34" fillId="27" borderId="35" xfId="0" applyFont="1" applyFill="1" applyBorder="1" applyAlignment="1">
      <alignment horizontal="center" vertical="center" wrapText="1"/>
    </xf>
    <xf numFmtId="9" fontId="34" fillId="27" borderId="29" xfId="64" applyFont="1" applyFill="1" applyBorder="1" applyAlignment="1">
      <alignment horizontal="center" vertical="center" wrapText="1"/>
    </xf>
    <xf numFmtId="0" fontId="34" fillId="27" borderId="29" xfId="0" applyFont="1" applyFill="1" applyBorder="1" applyAlignment="1">
      <alignment horizontal="center" vertical="center" wrapText="1"/>
    </xf>
    <xf numFmtId="0" fontId="34" fillId="27" borderId="36" xfId="0" applyFont="1" applyFill="1" applyBorder="1" applyAlignment="1">
      <alignment horizontal="center" vertical="center" wrapText="1"/>
    </xf>
    <xf numFmtId="0" fontId="45" fillId="30" borderId="0" xfId="0" applyFont="1" applyFill="1" applyBorder="1" applyAlignment="1">
      <alignment horizontal="center" vertical="center" wrapText="1"/>
    </xf>
    <xf numFmtId="0" fontId="40" fillId="35" borderId="31" xfId="0" applyNumberFormat="1" applyFont="1" applyFill="1" applyBorder="1" applyAlignment="1">
      <alignment horizontal="center" vertical="center" wrapText="1"/>
    </xf>
    <xf numFmtId="1" fontId="40" fillId="35" borderId="31" xfId="64" applyNumberFormat="1" applyFont="1" applyFill="1" applyBorder="1" applyAlignment="1">
      <alignment horizontal="center" vertical="center" wrapText="1"/>
    </xf>
    <xf numFmtId="1" fontId="40" fillId="0" borderId="31" xfId="47" applyNumberFormat="1" applyFont="1" applyFill="1" applyBorder="1" applyAlignment="1">
      <alignment horizontal="center" vertical="center" wrapText="1"/>
    </xf>
    <xf numFmtId="167" fontId="39" fillId="30" borderId="31" xfId="59" applyNumberFormat="1" applyFont="1" applyFill="1" applyBorder="1" applyAlignment="1" applyProtection="1">
      <alignment horizontal="center" vertical="center" wrapText="1"/>
      <protection hidden="1"/>
    </xf>
    <xf numFmtId="44" fontId="40" fillId="30" borderId="38" xfId="54" applyFont="1" applyFill="1" applyBorder="1" applyAlignment="1" applyProtection="1">
      <alignment horizontal="center" vertical="center" wrapText="1"/>
      <protection hidden="1"/>
    </xf>
    <xf numFmtId="0" fontId="34" fillId="27" borderId="37" xfId="0" applyFont="1" applyFill="1" applyBorder="1" applyAlignment="1">
      <alignment horizontal="center" vertical="center" wrapText="1"/>
    </xf>
    <xf numFmtId="9" fontId="34" fillId="27" borderId="31" xfId="64" applyFont="1" applyFill="1" applyBorder="1" applyAlignment="1">
      <alignment horizontal="center" vertical="center" wrapText="1"/>
    </xf>
    <xf numFmtId="0" fontId="34" fillId="27" borderId="31" xfId="0" applyFont="1" applyFill="1" applyBorder="1" applyAlignment="1">
      <alignment horizontal="center" vertical="center" wrapText="1"/>
    </xf>
    <xf numFmtId="0" fontId="34" fillId="27" borderId="38" xfId="0" applyFont="1" applyFill="1" applyBorder="1" applyAlignment="1">
      <alignment horizontal="center" vertical="center" wrapText="1"/>
    </xf>
    <xf numFmtId="0" fontId="40" fillId="35" borderId="33" xfId="0" applyNumberFormat="1" applyFont="1" applyFill="1" applyBorder="1" applyAlignment="1">
      <alignment horizontal="center" vertical="center" wrapText="1"/>
    </xf>
    <xf numFmtId="1" fontId="40" fillId="35" borderId="33" xfId="64" applyNumberFormat="1" applyFont="1" applyFill="1" applyBorder="1" applyAlignment="1">
      <alignment horizontal="center" vertical="center" wrapText="1"/>
    </xf>
    <xf numFmtId="1" fontId="40" fillId="0" borderId="33" xfId="47" applyNumberFormat="1" applyFont="1" applyFill="1" applyBorder="1" applyAlignment="1">
      <alignment horizontal="center" vertical="center" wrapText="1"/>
    </xf>
    <xf numFmtId="167" fontId="39" fillId="30" borderId="33" xfId="59" applyNumberFormat="1" applyFont="1" applyFill="1" applyBorder="1" applyAlignment="1" applyProtection="1">
      <alignment horizontal="center" vertical="center" wrapText="1"/>
      <protection hidden="1"/>
    </xf>
    <xf numFmtId="44" fontId="40" fillId="30" borderId="40" xfId="54" applyFont="1" applyFill="1" applyBorder="1" applyAlignment="1" applyProtection="1">
      <alignment horizontal="center" vertical="center" wrapText="1"/>
      <protection hidden="1"/>
    </xf>
    <xf numFmtId="0" fontId="34" fillId="27" borderId="39" xfId="0" applyFont="1" applyFill="1" applyBorder="1" applyAlignment="1">
      <alignment horizontal="center" vertical="center" wrapText="1"/>
    </xf>
    <xf numFmtId="9" fontId="34" fillId="27" borderId="33" xfId="64" applyFont="1" applyFill="1" applyBorder="1" applyAlignment="1">
      <alignment horizontal="center" vertical="center" wrapText="1"/>
    </xf>
    <xf numFmtId="0" fontId="34" fillId="27" borderId="33" xfId="0" applyFont="1" applyFill="1" applyBorder="1" applyAlignment="1">
      <alignment horizontal="center" vertical="center" wrapText="1"/>
    </xf>
    <xf numFmtId="0" fontId="34" fillId="27" borderId="40" xfId="0" applyFont="1" applyFill="1" applyBorder="1" applyAlignment="1">
      <alignment horizontal="center" vertical="center" wrapText="1"/>
    </xf>
    <xf numFmtId="0" fontId="41" fillId="36" borderId="70" xfId="0" applyFont="1" applyFill="1" applyBorder="1" applyAlignment="1">
      <alignment horizontal="center" vertical="center" wrapText="1"/>
    </xf>
    <xf numFmtId="0" fontId="41" fillId="36" borderId="18" xfId="0" applyFont="1" applyFill="1" applyBorder="1" applyAlignment="1">
      <alignment horizontal="center" vertical="center" wrapText="1"/>
    </xf>
    <xf numFmtId="10" fontId="41" fillId="36" borderId="18" xfId="0" applyNumberFormat="1" applyFont="1" applyFill="1" applyBorder="1" applyAlignment="1">
      <alignment horizontal="center" vertical="center" wrapText="1"/>
    </xf>
    <xf numFmtId="1" fontId="41" fillId="36" borderId="18" xfId="0" applyNumberFormat="1" applyFont="1" applyFill="1" applyBorder="1" applyAlignment="1">
      <alignment horizontal="center" vertical="center" wrapText="1"/>
    </xf>
    <xf numFmtId="167" fontId="41" fillId="36" borderId="18"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36" fillId="26" borderId="18" xfId="0" applyFont="1" applyFill="1" applyBorder="1" applyAlignment="1">
      <alignment vertical="center" wrapText="1"/>
    </xf>
    <xf numFmtId="0" fontId="36" fillId="26" borderId="15" xfId="0" applyFont="1" applyFill="1" applyBorder="1" applyAlignment="1">
      <alignment horizontal="center" vertical="center" wrapText="1"/>
    </xf>
    <xf numFmtId="10" fontId="36" fillId="26" borderId="15" xfId="0" applyNumberFormat="1" applyFont="1" applyFill="1" applyBorder="1" applyAlignment="1">
      <alignment horizontal="center" vertical="center" wrapText="1"/>
    </xf>
    <xf numFmtId="1" fontId="36" fillId="26" borderId="15" xfId="0" applyNumberFormat="1" applyFont="1" applyFill="1" applyBorder="1" applyAlignment="1">
      <alignment horizontal="center" vertical="center" wrapText="1"/>
    </xf>
    <xf numFmtId="167" fontId="36" fillId="26" borderId="15" xfId="0" applyNumberFormat="1" applyFont="1" applyFill="1" applyBorder="1" applyAlignment="1">
      <alignment horizontal="center" vertical="center" wrapText="1"/>
    </xf>
    <xf numFmtId="0" fontId="37" fillId="27" borderId="34" xfId="59" applyFont="1" applyFill="1" applyBorder="1" applyAlignment="1" applyProtection="1">
      <alignment horizontal="center" vertical="center" wrapText="1"/>
      <protection hidden="1"/>
    </xf>
    <xf numFmtId="0" fontId="39" fillId="35" borderId="29" xfId="59" applyFont="1" applyFill="1" applyBorder="1" applyAlignment="1" applyProtection="1">
      <alignment horizontal="center" vertical="center" wrapText="1"/>
      <protection hidden="1"/>
    </xf>
    <xf numFmtId="3" fontId="40" fillId="35" borderId="29" xfId="0" applyNumberFormat="1" applyFont="1" applyFill="1" applyBorder="1" applyAlignment="1">
      <alignment horizontal="center" vertical="center" wrapText="1"/>
    </xf>
    <xf numFmtId="1" fontId="40" fillId="0" borderId="29" xfId="0" applyNumberFormat="1" applyFont="1" applyFill="1" applyBorder="1" applyAlignment="1">
      <alignment horizontal="center" vertical="center" wrapText="1"/>
    </xf>
    <xf numFmtId="0" fontId="40" fillId="0" borderId="72" xfId="60" applyFont="1" applyFill="1" applyBorder="1" applyAlignment="1" applyProtection="1">
      <alignment horizontal="center" vertical="center" wrapText="1"/>
      <protection hidden="1"/>
    </xf>
    <xf numFmtId="0" fontId="40" fillId="0" borderId="31" xfId="60" applyFont="1" applyFill="1" applyBorder="1" applyAlignment="1" applyProtection="1">
      <alignment horizontal="center" vertical="center" wrapText="1"/>
      <protection hidden="1"/>
    </xf>
    <xf numFmtId="0" fontId="39" fillId="35" borderId="31" xfId="59" applyFont="1" applyFill="1" applyBorder="1" applyAlignment="1" applyProtection="1">
      <alignment horizontal="center" vertical="center" wrapText="1"/>
      <protection hidden="1"/>
    </xf>
    <xf numFmtId="3" fontId="40" fillId="35" borderId="31" xfId="0" applyNumberFormat="1" applyFont="1" applyFill="1" applyBorder="1" applyAlignment="1">
      <alignment horizontal="center" vertical="center" wrapText="1"/>
    </xf>
    <xf numFmtId="1" fontId="40" fillId="0" borderId="31" xfId="0" applyNumberFormat="1" applyFont="1" applyFill="1" applyBorder="1" applyAlignment="1">
      <alignment horizontal="center" vertical="center" wrapText="1"/>
    </xf>
    <xf numFmtId="0" fontId="40" fillId="0" borderId="33" xfId="60" applyFont="1" applyFill="1" applyBorder="1" applyAlignment="1" applyProtection="1">
      <alignment horizontal="center" vertical="center" wrapText="1"/>
      <protection hidden="1"/>
    </xf>
    <xf numFmtId="0" fontId="39" fillId="35" borderId="33" xfId="59" applyFont="1" applyFill="1" applyBorder="1" applyAlignment="1" applyProtection="1">
      <alignment horizontal="center" vertical="center" wrapText="1"/>
      <protection hidden="1"/>
    </xf>
    <xf numFmtId="3" fontId="40" fillId="35" borderId="33" xfId="0" applyNumberFormat="1" applyFont="1" applyFill="1" applyBorder="1" applyAlignment="1">
      <alignment horizontal="center" vertical="center" wrapText="1"/>
    </xf>
    <xf numFmtId="1" fontId="40" fillId="0" borderId="33" xfId="0" applyNumberFormat="1" applyFont="1" applyFill="1" applyBorder="1" applyAlignment="1">
      <alignment horizontal="center" vertical="center" wrapText="1"/>
    </xf>
    <xf numFmtId="0" fontId="39" fillId="35" borderId="42" xfId="59" applyFont="1" applyFill="1" applyBorder="1" applyAlignment="1" applyProtection="1">
      <alignment horizontal="center" vertical="center" wrapText="1"/>
      <protection hidden="1"/>
    </xf>
    <xf numFmtId="3" fontId="40" fillId="35" borderId="42" xfId="0" applyNumberFormat="1" applyFont="1" applyFill="1" applyBorder="1" applyAlignment="1">
      <alignment horizontal="center" vertical="center" wrapText="1"/>
    </xf>
    <xf numFmtId="1" fontId="40" fillId="0" borderId="42" xfId="0" applyNumberFormat="1" applyFont="1" applyFill="1" applyBorder="1" applyAlignment="1">
      <alignment horizontal="center" vertical="center" wrapText="1"/>
    </xf>
    <xf numFmtId="167" fontId="39" fillId="30" borderId="42" xfId="59" applyNumberFormat="1" applyFont="1" applyFill="1" applyBorder="1" applyAlignment="1" applyProtection="1">
      <alignment horizontal="center" vertical="center" wrapText="1"/>
      <protection hidden="1"/>
    </xf>
    <xf numFmtId="44" fontId="40" fillId="30" borderId="43" xfId="54" applyFont="1" applyFill="1" applyBorder="1" applyAlignment="1" applyProtection="1">
      <alignment horizontal="center" vertical="center" wrapText="1"/>
      <protection hidden="1"/>
    </xf>
    <xf numFmtId="0" fontId="34" fillId="27" borderId="41" xfId="0" applyFont="1" applyFill="1" applyBorder="1" applyAlignment="1">
      <alignment horizontal="center" vertical="center" wrapText="1"/>
    </xf>
    <xf numFmtId="9" fontId="34" fillId="27" borderId="42" xfId="64" applyFont="1" applyFill="1" applyBorder="1" applyAlignment="1">
      <alignment horizontal="center" vertical="center" wrapText="1"/>
    </xf>
    <xf numFmtId="0" fontId="34" fillId="27" borderId="42" xfId="0" applyFont="1" applyFill="1" applyBorder="1" applyAlignment="1">
      <alignment horizontal="center" vertical="center" wrapText="1"/>
    </xf>
    <xf numFmtId="0" fontId="34" fillId="27" borderId="43" xfId="0" applyFont="1" applyFill="1" applyBorder="1" applyAlignment="1">
      <alignment horizontal="center" vertical="center" wrapText="1"/>
    </xf>
    <xf numFmtId="175" fontId="41" fillId="36" borderId="18" xfId="0" applyNumberFormat="1" applyFont="1" applyFill="1" applyBorder="1" applyAlignment="1">
      <alignment horizontal="center" vertical="center" wrapText="1"/>
    </xf>
    <xf numFmtId="0" fontId="41" fillId="36" borderId="79" xfId="0" applyFont="1" applyFill="1" applyBorder="1" applyAlignment="1">
      <alignment horizontal="center" vertical="center" wrapText="1"/>
    </xf>
    <xf numFmtId="0" fontId="39" fillId="30" borderId="28" xfId="60" applyFont="1" applyFill="1" applyBorder="1" applyAlignment="1" applyProtection="1">
      <alignment horizontal="center" vertical="center" wrapText="1"/>
      <protection hidden="1"/>
    </xf>
    <xf numFmtId="0" fontId="34" fillId="27" borderId="76" xfId="0" applyFont="1" applyFill="1" applyBorder="1" applyAlignment="1">
      <alignment horizontal="center" vertical="center" wrapText="1"/>
    </xf>
    <xf numFmtId="9" fontId="34" fillId="27" borderId="77" xfId="64" applyFont="1" applyFill="1" applyBorder="1" applyAlignment="1">
      <alignment horizontal="center" vertical="center" wrapText="1"/>
    </xf>
    <xf numFmtId="0" fontId="34" fillId="27" borderId="77" xfId="0" applyFont="1" applyFill="1" applyBorder="1" applyAlignment="1">
      <alignment horizontal="center" vertical="center" wrapText="1"/>
    </xf>
    <xf numFmtId="0" fontId="38" fillId="35" borderId="21" xfId="59" applyFont="1" applyFill="1" applyBorder="1" applyAlignment="1" applyProtection="1">
      <alignment horizontal="center" vertical="center" wrapText="1"/>
      <protection hidden="1"/>
    </xf>
    <xf numFmtId="0" fontId="39" fillId="0" borderId="80" xfId="0" applyFont="1" applyFill="1" applyBorder="1" applyAlignment="1">
      <alignment horizontal="center" vertical="center" wrapText="1"/>
    </xf>
    <xf numFmtId="10" fontId="39" fillId="0" borderId="80" xfId="64" applyNumberFormat="1" applyFont="1" applyFill="1" applyBorder="1" applyAlignment="1" applyProtection="1">
      <alignment horizontal="center" vertical="center" wrapText="1"/>
      <protection hidden="1"/>
    </xf>
    <xf numFmtId="14" fontId="39" fillId="0" borderId="80" xfId="50" applyNumberFormat="1" applyFont="1" applyFill="1" applyBorder="1" applyAlignment="1">
      <alignment horizontal="center" vertical="center" wrapText="1"/>
    </xf>
    <xf numFmtId="0" fontId="40" fillId="35" borderId="80" xfId="0" applyFont="1" applyFill="1" applyBorder="1" applyAlignment="1">
      <alignment horizontal="center" vertical="center" wrapText="1"/>
    </xf>
    <xf numFmtId="1" fontId="40" fillId="35" borderId="80" xfId="64" applyNumberFormat="1" applyFont="1" applyFill="1" applyBorder="1" applyAlignment="1">
      <alignment horizontal="center" vertical="center" wrapText="1"/>
    </xf>
    <xf numFmtId="1" fontId="40" fillId="0" borderId="80" xfId="0" applyNumberFormat="1" applyFont="1" applyFill="1" applyBorder="1" applyAlignment="1">
      <alignment horizontal="center" vertical="center" wrapText="1"/>
    </xf>
    <xf numFmtId="167" fontId="39" fillId="30" borderId="80" xfId="59" applyNumberFormat="1" applyFont="1" applyFill="1" applyBorder="1" applyAlignment="1" applyProtection="1">
      <alignment horizontal="center" vertical="center" wrapText="1"/>
      <protection hidden="1"/>
    </xf>
    <xf numFmtId="44" fontId="40" fillId="30" borderId="81" xfId="54" applyFont="1" applyFill="1" applyBorder="1" applyAlignment="1" applyProtection="1">
      <alignment horizontal="center" vertical="center" wrapText="1"/>
      <protection hidden="1"/>
    </xf>
    <xf numFmtId="0" fontId="34" fillId="27" borderId="82" xfId="0" applyFont="1" applyFill="1" applyBorder="1" applyAlignment="1">
      <alignment horizontal="center" vertical="center" wrapText="1"/>
    </xf>
    <xf numFmtId="9" fontId="34" fillId="27" borderId="80" xfId="64" applyFont="1" applyFill="1" applyBorder="1" applyAlignment="1">
      <alignment horizontal="center" vertical="center" wrapText="1"/>
    </xf>
    <xf numFmtId="0" fontId="34" fillId="27" borderId="80" xfId="0" applyFont="1" applyFill="1" applyBorder="1" applyAlignment="1">
      <alignment horizontal="center" vertical="center" wrapText="1"/>
    </xf>
    <xf numFmtId="0" fontId="40" fillId="0" borderId="78" xfId="59" applyFont="1" applyFill="1" applyBorder="1" applyAlignment="1" applyProtection="1">
      <alignment horizontal="center" vertical="center" wrapText="1"/>
      <protection hidden="1"/>
    </xf>
    <xf numFmtId="0" fontId="40" fillId="0" borderId="80" xfId="59" applyFont="1" applyFill="1" applyBorder="1" applyAlignment="1" applyProtection="1">
      <alignment horizontal="center" vertical="center" wrapText="1"/>
      <protection hidden="1"/>
    </xf>
    <xf numFmtId="0" fontId="39" fillId="0" borderId="80" xfId="59" applyFont="1" applyFill="1" applyBorder="1" applyAlignment="1" applyProtection="1">
      <alignment horizontal="center" vertical="center" wrapText="1"/>
      <protection hidden="1"/>
    </xf>
    <xf numFmtId="0" fontId="40" fillId="35" borderId="80" xfId="59" applyFont="1" applyFill="1" applyBorder="1" applyAlignment="1" applyProtection="1">
      <alignment horizontal="center" vertical="center" wrapText="1"/>
      <protection hidden="1"/>
    </xf>
    <xf numFmtId="3" fontId="40" fillId="35" borderId="80" xfId="0" applyNumberFormat="1" applyFont="1" applyFill="1" applyBorder="1" applyAlignment="1">
      <alignment horizontal="center" vertical="center" wrapText="1"/>
    </xf>
    <xf numFmtId="0" fontId="34" fillId="27" borderId="81" xfId="0" applyFont="1" applyFill="1" applyBorder="1" applyAlignment="1">
      <alignment horizontal="center" vertical="center" wrapText="1"/>
    </xf>
    <xf numFmtId="0" fontId="38" fillId="30" borderId="21" xfId="59" applyFont="1" applyFill="1" applyBorder="1" applyAlignment="1" applyProtection="1">
      <alignment horizontal="center" vertical="center" wrapText="1"/>
      <protection hidden="1"/>
    </xf>
    <xf numFmtId="0" fontId="40" fillId="0" borderId="34" xfId="59" applyFont="1" applyFill="1" applyBorder="1" applyAlignment="1" applyProtection="1">
      <alignment horizontal="center" vertical="center" wrapText="1"/>
      <protection hidden="1"/>
    </xf>
    <xf numFmtId="0" fontId="40" fillId="0" borderId="78" xfId="0" applyFont="1" applyFill="1" applyBorder="1" applyAlignment="1">
      <alignment horizontal="center" vertical="center" wrapText="1"/>
    </xf>
    <xf numFmtId="0" fontId="40" fillId="0" borderId="19" xfId="59" applyFont="1" applyFill="1" applyBorder="1" applyAlignment="1" applyProtection="1">
      <alignment horizontal="center" vertical="center" wrapText="1"/>
      <protection hidden="1"/>
    </xf>
    <xf numFmtId="0" fontId="39" fillId="0" borderId="55" xfId="59" applyFont="1" applyFill="1" applyBorder="1" applyAlignment="1" applyProtection="1">
      <alignment horizontal="center" vertical="center" wrapText="1"/>
      <protection hidden="1"/>
    </xf>
    <xf numFmtId="10" fontId="40" fillId="0" borderId="55" xfId="64" applyNumberFormat="1" applyFont="1" applyFill="1" applyBorder="1" applyAlignment="1" applyProtection="1">
      <alignment horizontal="center" vertical="center" wrapText="1"/>
      <protection hidden="1"/>
    </xf>
    <xf numFmtId="0" fontId="40" fillId="0" borderId="55" xfId="59" applyFont="1" applyFill="1" applyBorder="1" applyAlignment="1" applyProtection="1">
      <alignment horizontal="center" vertical="center" wrapText="1"/>
      <protection hidden="1"/>
    </xf>
    <xf numFmtId="14" fontId="39" fillId="0" borderId="83" xfId="50" applyNumberFormat="1" applyFont="1" applyFill="1" applyBorder="1" applyAlignment="1">
      <alignment horizontal="center" vertical="center" wrapText="1"/>
    </xf>
    <xf numFmtId="14" fontId="39" fillId="0" borderId="55" xfId="50" applyNumberFormat="1" applyFont="1" applyFill="1" applyBorder="1" applyAlignment="1">
      <alignment horizontal="center" vertical="center" wrapText="1"/>
    </xf>
    <xf numFmtId="0" fontId="40" fillId="35" borderId="55" xfId="59" applyFont="1" applyFill="1" applyBorder="1" applyAlignment="1" applyProtection="1">
      <alignment horizontal="center" vertical="center" wrapText="1"/>
      <protection hidden="1"/>
    </xf>
    <xf numFmtId="3" fontId="40" fillId="35" borderId="55" xfId="0" applyNumberFormat="1" applyFont="1" applyFill="1" applyBorder="1" applyAlignment="1">
      <alignment horizontal="center" vertical="center" wrapText="1"/>
    </xf>
    <xf numFmtId="1" fontId="40" fillId="0" borderId="55" xfId="47" applyNumberFormat="1" applyFont="1" applyFill="1" applyBorder="1" applyAlignment="1">
      <alignment horizontal="center" vertical="center" wrapText="1"/>
    </xf>
    <xf numFmtId="167" fontId="40" fillId="30" borderId="55" xfId="59" applyNumberFormat="1" applyFont="1" applyFill="1" applyBorder="1" applyAlignment="1" applyProtection="1">
      <alignment horizontal="center" vertical="center" wrapText="1"/>
      <protection hidden="1"/>
    </xf>
    <xf numFmtId="44" fontId="40" fillId="30" borderId="84" xfId="54" applyFont="1" applyFill="1" applyBorder="1" applyAlignment="1" applyProtection="1">
      <alignment horizontal="center" vertical="center" wrapText="1"/>
      <protection hidden="1"/>
    </xf>
    <xf numFmtId="10" fontId="41" fillId="36" borderId="18" xfId="64" applyNumberFormat="1" applyFont="1" applyFill="1" applyBorder="1" applyAlignment="1">
      <alignment horizontal="center" vertical="center" wrapText="1"/>
    </xf>
    <xf numFmtId="167" fontId="40" fillId="30" borderId="29" xfId="59" applyNumberFormat="1" applyFont="1" applyFill="1" applyBorder="1" applyAlignment="1" applyProtection="1">
      <alignment horizontal="center" vertical="center" wrapText="1"/>
      <protection hidden="1"/>
    </xf>
    <xf numFmtId="167" fontId="40" fillId="30" borderId="33" xfId="59" applyNumberFormat="1" applyFont="1" applyFill="1" applyBorder="1" applyAlignment="1" applyProtection="1">
      <alignment horizontal="center" vertical="center" wrapText="1"/>
      <protection hidden="1"/>
    </xf>
    <xf numFmtId="0" fontId="40" fillId="0" borderId="74" xfId="60" applyFont="1" applyFill="1" applyBorder="1" applyAlignment="1" applyProtection="1">
      <alignment horizontal="center" vertical="center" wrapText="1"/>
      <protection hidden="1"/>
    </xf>
    <xf numFmtId="0" fontId="40" fillId="0" borderId="75" xfId="60" applyFont="1" applyFill="1" applyBorder="1" applyAlignment="1" applyProtection="1">
      <alignment horizontal="center" vertical="center" wrapText="1"/>
      <protection hidden="1"/>
    </xf>
    <xf numFmtId="0" fontId="40" fillId="0" borderId="42" xfId="45" applyFont="1" applyFill="1" applyBorder="1" applyAlignment="1">
      <alignment horizontal="center" vertical="center" wrapText="1"/>
      <protection/>
    </xf>
    <xf numFmtId="0" fontId="40" fillId="0" borderId="42" xfId="60" applyFont="1" applyFill="1" applyBorder="1" applyAlignment="1" applyProtection="1">
      <alignment horizontal="center" vertical="center" wrapText="1"/>
      <protection hidden="1"/>
    </xf>
    <xf numFmtId="0" fontId="40" fillId="0" borderId="42" xfId="59" applyFont="1" applyFill="1" applyBorder="1" applyAlignment="1" applyProtection="1">
      <alignment horizontal="center" vertical="center" wrapText="1"/>
      <protection hidden="1"/>
    </xf>
    <xf numFmtId="0" fontId="40" fillId="35" borderId="42" xfId="59" applyFont="1" applyFill="1" applyBorder="1" applyAlignment="1" applyProtection="1">
      <alignment horizontal="center" vertical="center" wrapText="1"/>
      <protection hidden="1"/>
    </xf>
    <xf numFmtId="1" fontId="40" fillId="0" borderId="42" xfId="47" applyNumberFormat="1" applyFont="1" applyFill="1" applyBorder="1" applyAlignment="1">
      <alignment horizontal="center" vertical="center" wrapText="1"/>
    </xf>
    <xf numFmtId="167" fontId="40" fillId="30" borderId="42" xfId="59" applyNumberFormat="1" applyFont="1" applyFill="1" applyBorder="1" applyAlignment="1" applyProtection="1">
      <alignment horizontal="center" vertical="center" wrapText="1"/>
      <protection hidden="1"/>
    </xf>
    <xf numFmtId="0" fontId="40" fillId="0" borderId="30" xfId="60" applyFont="1" applyFill="1" applyBorder="1" applyAlignment="1" applyProtection="1">
      <alignment horizontal="center" vertical="center" wrapText="1"/>
      <protection hidden="1"/>
    </xf>
    <xf numFmtId="0" fontId="40" fillId="0" borderId="31" xfId="45" applyFont="1" applyFill="1" applyBorder="1" applyAlignment="1">
      <alignment horizontal="center" vertical="center" wrapText="1"/>
      <protection/>
    </xf>
    <xf numFmtId="0" fontId="40" fillId="0" borderId="31" xfId="59" applyFont="1" applyFill="1" applyBorder="1" applyAlignment="1" applyProtection="1">
      <alignment horizontal="center" vertical="center" wrapText="1"/>
      <protection hidden="1"/>
    </xf>
    <xf numFmtId="0" fontId="40" fillId="35" borderId="31" xfId="59" applyFont="1" applyFill="1" applyBorder="1" applyAlignment="1" applyProtection="1">
      <alignment horizontal="center" vertical="center" wrapText="1"/>
      <protection hidden="1"/>
    </xf>
    <xf numFmtId="167" fontId="40" fillId="30" borderId="31" xfId="59" applyNumberFormat="1" applyFont="1" applyFill="1" applyBorder="1" applyAlignment="1" applyProtection="1">
      <alignment horizontal="center" vertical="center" wrapText="1"/>
      <protection hidden="1"/>
    </xf>
    <xf numFmtId="0" fontId="40" fillId="0" borderId="73" xfId="60" applyFont="1" applyFill="1" applyBorder="1" applyAlignment="1" applyProtection="1">
      <alignment horizontal="center" vertical="center" wrapText="1"/>
      <protection hidden="1"/>
    </xf>
    <xf numFmtId="0" fontId="36" fillId="26" borderId="70" xfId="0" applyFont="1" applyFill="1" applyBorder="1" applyAlignment="1">
      <alignment horizontal="center" vertical="center" wrapText="1"/>
    </xf>
    <xf numFmtId="0" fontId="36" fillId="26" borderId="18" xfId="0" applyFont="1" applyFill="1" applyBorder="1" applyAlignment="1">
      <alignment horizontal="center" vertical="center" wrapText="1"/>
    </xf>
    <xf numFmtId="9" fontId="36" fillId="26" borderId="18" xfId="64" applyFont="1" applyFill="1" applyBorder="1" applyAlignment="1">
      <alignment horizontal="center" vertical="center" wrapText="1"/>
    </xf>
    <xf numFmtId="1" fontId="36" fillId="26" borderId="18" xfId="0" applyNumberFormat="1" applyFont="1" applyFill="1" applyBorder="1" applyAlignment="1">
      <alignment horizontal="center" vertical="center" wrapText="1"/>
    </xf>
    <xf numFmtId="167" fontId="36" fillId="26" borderId="18" xfId="0" applyNumberFormat="1" applyFont="1" applyFill="1" applyBorder="1" applyAlignment="1">
      <alignment horizontal="center" vertical="center" wrapText="1"/>
    </xf>
    <xf numFmtId="0" fontId="30" fillId="37" borderId="14" xfId="0" applyFont="1" applyFill="1" applyBorder="1" applyAlignment="1">
      <alignment horizontal="center" vertical="center" wrapText="1"/>
    </xf>
    <xf numFmtId="0" fontId="35" fillId="37" borderId="15" xfId="0" applyFont="1" applyFill="1" applyBorder="1" applyAlignment="1">
      <alignment horizontal="center" vertical="center" wrapText="1"/>
    </xf>
    <xf numFmtId="0" fontId="30" fillId="37" borderId="15" xfId="0" applyFont="1" applyFill="1" applyBorder="1" applyAlignment="1">
      <alignment horizontal="center" vertical="center" wrapText="1"/>
    </xf>
    <xf numFmtId="1" fontId="30" fillId="37" borderId="15" xfId="47" applyNumberFormat="1" applyFont="1" applyFill="1" applyBorder="1" applyAlignment="1">
      <alignment horizontal="center" vertical="center" wrapText="1"/>
    </xf>
    <xf numFmtId="9" fontId="30" fillId="37" borderId="15" xfId="0" applyNumberFormat="1" applyFont="1" applyFill="1" applyBorder="1" applyAlignment="1">
      <alignment horizontal="center" vertical="center" wrapText="1"/>
    </xf>
    <xf numFmtId="166" fontId="30" fillId="37" borderId="15" xfId="0" applyNumberFormat="1" applyFont="1" applyFill="1" applyBorder="1" applyAlignment="1">
      <alignment horizontal="center" vertical="center" wrapText="1"/>
    </xf>
    <xf numFmtId="1" fontId="30" fillId="37" borderId="15" xfId="0" applyNumberFormat="1" applyFont="1" applyFill="1" applyBorder="1" applyAlignment="1">
      <alignment horizontal="center" vertical="center" wrapText="1"/>
    </xf>
    <xf numFmtId="167" fontId="47" fillId="37" borderId="15" xfId="0" applyNumberFormat="1" applyFont="1" applyFill="1" applyBorder="1" applyAlignment="1">
      <alignment horizontal="center" vertical="center" wrapText="1"/>
    </xf>
    <xf numFmtId="0" fontId="35" fillId="0" borderId="0" xfId="0" applyFont="1" applyFill="1" applyBorder="1" applyAlignment="1">
      <alignment horizontal="center" vertical="center"/>
    </xf>
    <xf numFmtId="1" fontId="30" fillId="0" borderId="0" xfId="0" applyNumberFormat="1" applyFont="1" applyFill="1" applyBorder="1" applyAlignment="1">
      <alignment horizontal="center" vertical="center"/>
    </xf>
    <xf numFmtId="9" fontId="30" fillId="0" borderId="0" xfId="64" applyFont="1" applyAlignment="1">
      <alignment horizontal="center" vertical="center" wrapText="1"/>
    </xf>
    <xf numFmtId="167" fontId="48" fillId="0" borderId="0" xfId="0" applyNumberFormat="1" applyFont="1" applyAlignment="1">
      <alignment horizontal="center" vertical="center" wrapText="1"/>
    </xf>
    <xf numFmtId="9" fontId="30" fillId="0" borderId="0" xfId="64" applyFont="1" applyBorder="1" applyAlignment="1">
      <alignment horizontal="center" vertical="center" wrapText="1"/>
    </xf>
    <xf numFmtId="167" fontId="48" fillId="0" borderId="0" xfId="0" applyNumberFormat="1" applyFont="1" applyBorder="1" applyAlignment="1">
      <alignment horizontal="center" vertical="center" wrapText="1"/>
    </xf>
    <xf numFmtId="0" fontId="36" fillId="18" borderId="18" xfId="59" applyFont="1" applyFill="1" applyBorder="1" applyAlignment="1" applyProtection="1">
      <alignment horizontal="center" vertical="center" wrapText="1"/>
      <protection hidden="1"/>
    </xf>
    <xf numFmtId="0" fontId="36" fillId="18" borderId="79" xfId="59" applyFont="1" applyFill="1" applyBorder="1" applyAlignment="1" applyProtection="1">
      <alignment horizontal="center" vertical="center" wrapText="1"/>
      <protection hidden="1"/>
    </xf>
    <xf numFmtId="0" fontId="36" fillId="18" borderId="19" xfId="59" applyFont="1" applyFill="1" applyBorder="1" applyAlignment="1" applyProtection="1">
      <alignment horizontal="center" vertical="center" wrapText="1"/>
      <protection hidden="1"/>
    </xf>
    <xf numFmtId="1" fontId="36" fillId="18" borderId="55" xfId="47" applyNumberFormat="1" applyFont="1" applyFill="1" applyBorder="1" applyAlignment="1" applyProtection="1">
      <alignment horizontal="center" vertical="center" wrapText="1"/>
      <protection hidden="1"/>
    </xf>
    <xf numFmtId="0" fontId="36" fillId="18" borderId="55" xfId="59" applyFont="1" applyFill="1" applyBorder="1" applyAlignment="1" applyProtection="1">
      <alignment horizontal="center" vertical="center" wrapText="1"/>
      <protection hidden="1"/>
    </xf>
    <xf numFmtId="9" fontId="36" fillId="18" borderId="55" xfId="64" applyFont="1" applyFill="1" applyBorder="1" applyAlignment="1" applyProtection="1">
      <alignment horizontal="center" vertical="center" wrapText="1"/>
      <protection hidden="1"/>
    </xf>
    <xf numFmtId="0" fontId="36" fillId="18" borderId="55" xfId="59" applyFont="1" applyFill="1" applyBorder="1" applyAlignment="1" applyProtection="1">
      <alignment horizontal="center" vertical="center" textRotation="90" wrapText="1"/>
      <protection hidden="1"/>
    </xf>
    <xf numFmtId="1" fontId="36" fillId="18" borderId="55" xfId="59" applyNumberFormat="1" applyFont="1" applyFill="1" applyBorder="1" applyAlignment="1" applyProtection="1">
      <alignment horizontal="center" vertical="center" textRotation="90" wrapText="1"/>
      <protection hidden="1"/>
    </xf>
    <xf numFmtId="1" fontId="36" fillId="18" borderId="55" xfId="59" applyNumberFormat="1" applyFont="1" applyFill="1" applyBorder="1" applyAlignment="1" applyProtection="1">
      <alignment horizontal="center" vertical="center" wrapText="1"/>
      <protection hidden="1"/>
    </xf>
    <xf numFmtId="167" fontId="34" fillId="18" borderId="55" xfId="59" applyNumberFormat="1" applyFont="1" applyFill="1" applyBorder="1" applyAlignment="1" applyProtection="1">
      <alignment horizontal="center" vertical="center" wrapText="1"/>
      <protection hidden="1"/>
    </xf>
    <xf numFmtId="0" fontId="36" fillId="18" borderId="84" xfId="59" applyFont="1" applyFill="1" applyBorder="1" applyAlignment="1" applyProtection="1">
      <alignment horizontal="center" vertical="center" wrapText="1"/>
      <protection hidden="1"/>
    </xf>
    <xf numFmtId="0" fontId="41" fillId="0" borderId="0" xfId="0" applyFont="1" applyBorder="1" applyAlignment="1">
      <alignment horizontal="center" vertical="center" wrapText="1"/>
    </xf>
    <xf numFmtId="1" fontId="40" fillId="0" borderId="0" xfId="47" applyNumberFormat="1" applyFont="1" applyBorder="1" applyAlignment="1">
      <alignment horizontal="center" vertical="center" wrapText="1"/>
    </xf>
    <xf numFmtId="9" fontId="40" fillId="0" borderId="0" xfId="64" applyFont="1" applyBorder="1" applyAlignment="1">
      <alignment horizontal="center" vertical="center" wrapText="1"/>
    </xf>
    <xf numFmtId="1" fontId="40" fillId="0" borderId="0" xfId="0" applyNumberFormat="1" applyFont="1" applyBorder="1" applyAlignment="1">
      <alignment horizontal="center" vertical="center" wrapText="1"/>
    </xf>
    <xf numFmtId="0" fontId="39" fillId="24" borderId="85" xfId="59" applyFont="1" applyFill="1" applyBorder="1" applyAlignment="1" applyProtection="1">
      <alignment horizontal="center" vertical="center" wrapText="1"/>
      <protection hidden="1"/>
    </xf>
    <xf numFmtId="0" fontId="38" fillId="25" borderId="56" xfId="59" applyFont="1" applyFill="1" applyBorder="1" applyAlignment="1" applyProtection="1">
      <alignment horizontal="center" vertical="center" wrapText="1"/>
      <protection hidden="1"/>
    </xf>
    <xf numFmtId="0" fontId="39" fillId="0" borderId="16" xfId="0" applyFont="1" applyFill="1" applyBorder="1" applyAlignment="1">
      <alignment horizontal="center" vertical="center" wrapText="1"/>
    </xf>
    <xf numFmtId="0" fontId="39" fillId="24" borderId="82" xfId="0" applyFont="1" applyFill="1" applyBorder="1" applyAlignment="1">
      <alignment horizontal="center" vertical="center" wrapText="1"/>
    </xf>
    <xf numFmtId="0" fontId="39" fillId="24" borderId="80" xfId="0" applyFont="1" applyFill="1" applyBorder="1" applyAlignment="1">
      <alignment horizontal="center" vertical="center" wrapText="1"/>
    </xf>
    <xf numFmtId="0" fontId="39" fillId="24" borderId="80" xfId="59" applyFont="1" applyFill="1" applyBorder="1" applyAlignment="1" applyProtection="1">
      <alignment horizontal="center" vertical="center" wrapText="1"/>
      <protection hidden="1"/>
    </xf>
    <xf numFmtId="9" fontId="39" fillId="24" borderId="80" xfId="64" applyFont="1" applyFill="1" applyBorder="1" applyAlignment="1" applyProtection="1">
      <alignment horizontal="center" vertical="center" wrapText="1"/>
      <protection hidden="1"/>
    </xf>
    <xf numFmtId="0" fontId="40" fillId="0" borderId="80" xfId="0" applyFont="1" applyBorder="1" applyAlignment="1">
      <alignment horizontal="center" vertical="center" wrapText="1"/>
    </xf>
    <xf numFmtId="14" fontId="39" fillId="24" borderId="80" xfId="50" applyNumberFormat="1" applyFont="1" applyFill="1" applyBorder="1" applyAlignment="1">
      <alignment horizontal="center" vertical="center" wrapText="1"/>
    </xf>
    <xf numFmtId="0" fontId="39" fillId="25" borderId="80" xfId="59" applyFont="1" applyFill="1" applyBorder="1" applyAlignment="1" applyProtection="1">
      <alignment horizontal="center" vertical="center" wrapText="1"/>
      <protection hidden="1"/>
    </xf>
    <xf numFmtId="3" fontId="40" fillId="25" borderId="80" xfId="0" applyNumberFormat="1" applyFont="1" applyFill="1" applyBorder="1" applyAlignment="1">
      <alignment horizontal="center" vertical="center" wrapText="1"/>
    </xf>
    <xf numFmtId="1" fontId="40" fillId="25" borderId="80" xfId="0" applyNumberFormat="1" applyFont="1" applyFill="1" applyBorder="1" applyAlignment="1">
      <alignment horizontal="center" vertical="center" wrapText="1"/>
    </xf>
    <xf numFmtId="3" fontId="40" fillId="0" borderId="80" xfId="0" applyNumberFormat="1" applyFont="1" applyBorder="1" applyAlignment="1">
      <alignment horizontal="center" vertical="center" wrapText="1"/>
    </xf>
    <xf numFmtId="167" fontId="48" fillId="24" borderId="80" xfId="59" applyNumberFormat="1" applyFont="1" applyFill="1" applyBorder="1" applyAlignment="1" applyProtection="1">
      <alignment horizontal="center" vertical="center" wrapText="1"/>
      <protection hidden="1"/>
    </xf>
    <xf numFmtId="0" fontId="39" fillId="24" borderId="81" xfId="59" applyFont="1" applyFill="1" applyBorder="1" applyAlignment="1" applyProtection="1">
      <alignment horizontal="center" vertical="center" wrapText="1"/>
      <protection hidden="1"/>
    </xf>
    <xf numFmtId="0" fontId="50" fillId="34" borderId="86" xfId="0" applyFont="1" applyFill="1" applyBorder="1" applyAlignment="1">
      <alignment horizontal="center" vertical="center" wrapText="1"/>
    </xf>
    <xf numFmtId="9" fontId="50" fillId="34" borderId="59" xfId="64" applyFont="1" applyFill="1" applyBorder="1" applyAlignment="1">
      <alignment horizontal="center" vertical="center" wrapText="1"/>
    </xf>
    <xf numFmtId="0" fontId="50" fillId="34" borderId="59" xfId="0" applyFont="1" applyFill="1" applyBorder="1" applyAlignment="1">
      <alignment horizontal="center" vertical="center" wrapText="1"/>
    </xf>
    <xf numFmtId="0" fontId="40" fillId="0" borderId="86" xfId="0" applyFont="1" applyBorder="1" applyAlignment="1">
      <alignment horizontal="center" vertical="center" wrapText="1"/>
    </xf>
    <xf numFmtId="0" fontId="40" fillId="0" borderId="87" xfId="0" applyFont="1" applyBorder="1" applyAlignment="1">
      <alignment horizontal="center" vertical="center" wrapText="1"/>
    </xf>
    <xf numFmtId="14" fontId="39" fillId="24" borderId="87" xfId="50" applyNumberFormat="1" applyFont="1" applyFill="1" applyBorder="1" applyAlignment="1">
      <alignment horizontal="center" vertical="center" wrapText="1"/>
    </xf>
    <xf numFmtId="0" fontId="39" fillId="25" borderId="87" xfId="59" applyFont="1" applyFill="1" applyBorder="1" applyAlignment="1" applyProtection="1">
      <alignment horizontal="center" vertical="center" wrapText="1"/>
      <protection hidden="1"/>
    </xf>
    <xf numFmtId="0" fontId="50" fillId="34" borderId="82" xfId="0" applyFont="1" applyFill="1" applyBorder="1" applyAlignment="1">
      <alignment horizontal="center" vertical="center" wrapText="1"/>
    </xf>
    <xf numFmtId="9" fontId="50" fillId="34" borderId="80" xfId="64" applyFont="1" applyFill="1" applyBorder="1" applyAlignment="1">
      <alignment horizontal="center" vertical="center" wrapText="1"/>
    </xf>
    <xf numFmtId="0" fontId="50" fillId="34" borderId="80"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40" fillId="0" borderId="35" xfId="0" applyFont="1" applyBorder="1" applyAlignment="1">
      <alignment horizontal="center" vertical="center" wrapText="1"/>
    </xf>
    <xf numFmtId="0" fontId="39" fillId="24" borderId="29" xfId="0" applyFont="1" applyFill="1" applyBorder="1" applyAlignment="1">
      <alignment horizontal="center" vertical="center" wrapText="1"/>
    </xf>
    <xf numFmtId="0" fontId="39" fillId="24" borderId="29" xfId="59" applyFont="1" applyFill="1" applyBorder="1" applyAlignment="1" applyProtection="1">
      <alignment horizontal="center" vertical="center" wrapText="1"/>
      <protection hidden="1"/>
    </xf>
    <xf numFmtId="9" fontId="39" fillId="24" borderId="29" xfId="64" applyFont="1" applyFill="1" applyBorder="1" applyAlignment="1" applyProtection="1">
      <alignment horizontal="center" vertical="center" wrapText="1"/>
      <protection hidden="1"/>
    </xf>
    <xf numFmtId="0" fontId="40" fillId="0" borderId="29" xfId="0" applyFont="1" applyBorder="1" applyAlignment="1">
      <alignment horizontal="center" vertical="center" wrapText="1"/>
    </xf>
    <xf numFmtId="14" fontId="39" fillId="24" borderId="29" xfId="50" applyNumberFormat="1" applyFont="1" applyFill="1" applyBorder="1" applyAlignment="1">
      <alignment horizontal="center" vertical="center" wrapText="1"/>
    </xf>
    <xf numFmtId="1" fontId="40" fillId="25" borderId="29" xfId="0" applyNumberFormat="1" applyFont="1" applyFill="1" applyBorder="1" applyAlignment="1">
      <alignment horizontal="center" vertical="center" wrapText="1"/>
    </xf>
    <xf numFmtId="3" fontId="40" fillId="0" borderId="29" xfId="0" applyNumberFormat="1" applyFont="1" applyBorder="1" applyAlignment="1">
      <alignment horizontal="center" vertical="center" wrapText="1"/>
    </xf>
    <xf numFmtId="167" fontId="48" fillId="24" borderId="29" xfId="59" applyNumberFormat="1" applyFont="1" applyFill="1" applyBorder="1" applyAlignment="1" applyProtection="1">
      <alignment horizontal="center" vertical="center" wrapText="1"/>
      <protection hidden="1"/>
    </xf>
    <xf numFmtId="0" fontId="39" fillId="24" borderId="36" xfId="59" applyFont="1" applyFill="1" applyBorder="1" applyAlignment="1" applyProtection="1">
      <alignment horizontal="center" vertical="center" wrapText="1"/>
      <protection hidden="1"/>
    </xf>
    <xf numFmtId="0" fontId="50" fillId="34" borderId="41" xfId="0" applyFont="1" applyFill="1" applyBorder="1" applyAlignment="1">
      <alignment horizontal="center" vertical="center" wrapText="1"/>
    </xf>
    <xf numFmtId="9" fontId="50" fillId="34" borderId="42" xfId="64" applyFont="1" applyFill="1" applyBorder="1" applyAlignment="1">
      <alignment horizontal="center" vertical="center" wrapText="1"/>
    </xf>
    <xf numFmtId="0" fontId="50" fillId="34" borderId="42" xfId="0" applyFont="1" applyFill="1" applyBorder="1" applyAlignment="1">
      <alignment horizontal="center" vertical="center" wrapText="1"/>
    </xf>
    <xf numFmtId="0" fontId="40" fillId="0" borderId="37" xfId="0" applyFont="1" applyBorder="1" applyAlignment="1">
      <alignment horizontal="center" vertical="center" wrapText="1"/>
    </xf>
    <xf numFmtId="0" fontId="39" fillId="24" borderId="31" xfId="0" applyFont="1" applyFill="1" applyBorder="1" applyAlignment="1">
      <alignment horizontal="center" vertical="center" wrapText="1"/>
    </xf>
    <xf numFmtId="0" fontId="39" fillId="24" borderId="31" xfId="59" applyFont="1" applyFill="1" applyBorder="1" applyAlignment="1" applyProtection="1">
      <alignment horizontal="center" vertical="center" wrapText="1"/>
      <protection hidden="1"/>
    </xf>
    <xf numFmtId="9" fontId="39" fillId="24" borderId="31" xfId="64" applyFont="1" applyFill="1" applyBorder="1" applyAlignment="1" applyProtection="1">
      <alignment horizontal="center" vertical="center" wrapText="1"/>
      <protection hidden="1"/>
    </xf>
    <xf numFmtId="0" fontId="40" fillId="0" borderId="31" xfId="0" applyFont="1" applyBorder="1" applyAlignment="1">
      <alignment horizontal="center" vertical="center" wrapText="1"/>
    </xf>
    <xf numFmtId="14" fontId="39" fillId="24" borderId="31" xfId="50" applyNumberFormat="1" applyFont="1" applyFill="1" applyBorder="1" applyAlignment="1">
      <alignment horizontal="center" vertical="center" wrapText="1"/>
    </xf>
    <xf numFmtId="1" fontId="40" fillId="25" borderId="31" xfId="0" applyNumberFormat="1" applyFont="1" applyFill="1" applyBorder="1" applyAlignment="1">
      <alignment horizontal="center" vertical="center" wrapText="1"/>
    </xf>
    <xf numFmtId="3" fontId="40" fillId="0" borderId="31" xfId="0" applyNumberFormat="1" applyFont="1" applyBorder="1" applyAlignment="1">
      <alignment horizontal="center" vertical="center" wrapText="1"/>
    </xf>
    <xf numFmtId="167" fontId="48" fillId="24" borderId="31" xfId="59" applyNumberFormat="1" applyFont="1" applyFill="1" applyBorder="1" applyAlignment="1" applyProtection="1">
      <alignment horizontal="center" vertical="center" wrapText="1"/>
      <protection hidden="1"/>
    </xf>
    <xf numFmtId="0" fontId="39" fillId="24" borderId="38" xfId="59" applyFont="1" applyFill="1" applyBorder="1" applyAlignment="1" applyProtection="1">
      <alignment horizontal="center" vertical="center" wrapText="1"/>
      <protection hidden="1"/>
    </xf>
    <xf numFmtId="0" fontId="50" fillId="34" borderId="37" xfId="0" applyFont="1" applyFill="1" applyBorder="1" applyAlignment="1">
      <alignment horizontal="center" vertical="center" wrapText="1"/>
    </xf>
    <xf numFmtId="9" fontId="50" fillId="34" borderId="31" xfId="64" applyFont="1" applyFill="1" applyBorder="1" applyAlignment="1">
      <alignment horizontal="center" vertical="center" wrapText="1"/>
    </xf>
    <xf numFmtId="0" fontId="50" fillId="34" borderId="31" xfId="0" applyFont="1" applyFill="1" applyBorder="1" applyAlignment="1">
      <alignment horizontal="center" vertical="center" wrapText="1"/>
    </xf>
    <xf numFmtId="0" fontId="40" fillId="0" borderId="39" xfId="0" applyFont="1" applyBorder="1" applyAlignment="1">
      <alignment horizontal="center" vertical="center" wrapText="1"/>
    </xf>
    <xf numFmtId="0" fontId="40" fillId="0" borderId="33" xfId="0" applyFont="1" applyBorder="1" applyAlignment="1">
      <alignment horizontal="center" vertical="center" wrapText="1"/>
    </xf>
    <xf numFmtId="0" fontId="39" fillId="24" borderId="33" xfId="0" applyFont="1" applyFill="1" applyBorder="1" applyAlignment="1">
      <alignment horizontal="center" vertical="center" wrapText="1"/>
    </xf>
    <xf numFmtId="9" fontId="39" fillId="24" borderId="33" xfId="64" applyFont="1" applyFill="1" applyBorder="1" applyAlignment="1" applyProtection="1">
      <alignment horizontal="center" vertical="center" wrapText="1"/>
      <protection hidden="1"/>
    </xf>
    <xf numFmtId="0" fontId="39" fillId="0" borderId="33" xfId="45" applyFont="1" applyBorder="1" applyAlignment="1">
      <alignment horizontal="center" vertical="center" wrapText="1"/>
      <protection/>
    </xf>
    <xf numFmtId="14" fontId="39" fillId="24" borderId="33" xfId="50" applyNumberFormat="1" applyFont="1" applyFill="1" applyBorder="1" applyAlignment="1">
      <alignment horizontal="center" vertical="center" wrapText="1"/>
    </xf>
    <xf numFmtId="3" fontId="40" fillId="0" borderId="33" xfId="0" applyNumberFormat="1" applyFont="1" applyBorder="1" applyAlignment="1">
      <alignment horizontal="center" vertical="center" wrapText="1"/>
    </xf>
    <xf numFmtId="165" fontId="49" fillId="24" borderId="33" xfId="59" applyNumberFormat="1" applyFont="1" applyFill="1" applyBorder="1" applyAlignment="1" applyProtection="1">
      <alignment horizontal="center" vertical="center" wrapText="1"/>
      <protection hidden="1"/>
    </xf>
    <xf numFmtId="0" fontId="52" fillId="24" borderId="40" xfId="59" applyFont="1" applyFill="1" applyBorder="1" applyAlignment="1" applyProtection="1">
      <alignment horizontal="center" vertical="center" wrapText="1"/>
      <protection hidden="1"/>
    </xf>
    <xf numFmtId="0" fontId="50" fillId="34" borderId="76" xfId="0" applyFont="1" applyFill="1" applyBorder="1" applyAlignment="1">
      <alignment horizontal="center" vertical="center" wrapText="1"/>
    </xf>
    <xf numFmtId="9" fontId="50" fillId="34" borderId="77" xfId="64" applyFont="1" applyFill="1" applyBorder="1" applyAlignment="1">
      <alignment horizontal="center" vertical="center" wrapText="1"/>
    </xf>
    <xf numFmtId="0" fontId="50" fillId="34" borderId="77"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39" fillId="24" borderId="82" xfId="59" applyFont="1" applyFill="1" applyBorder="1" applyAlignment="1" applyProtection="1">
      <alignment horizontal="center" vertical="center" wrapText="1"/>
      <protection hidden="1"/>
    </xf>
    <xf numFmtId="0" fontId="39" fillId="25" borderId="59" xfId="59" applyFont="1" applyFill="1" applyBorder="1" applyAlignment="1" applyProtection="1">
      <alignment horizontal="center" vertical="center" wrapText="1"/>
      <protection hidden="1"/>
    </xf>
    <xf numFmtId="167" fontId="49" fillId="24" borderId="59" xfId="59" applyNumberFormat="1" applyFont="1" applyFill="1" applyBorder="1" applyAlignment="1" applyProtection="1">
      <alignment horizontal="center" vertical="center" wrapText="1"/>
      <protection hidden="1"/>
    </xf>
    <xf numFmtId="0" fontId="41" fillId="17" borderId="82" xfId="0" applyFont="1" applyFill="1" applyBorder="1" applyAlignment="1">
      <alignment horizontal="center" vertical="center" wrapText="1"/>
    </xf>
    <xf numFmtId="0" fontId="41" fillId="17" borderId="80" xfId="0" applyFont="1" applyFill="1" applyBorder="1" applyAlignment="1">
      <alignment horizontal="center" vertical="center" wrapText="1"/>
    </xf>
    <xf numFmtId="9" fontId="41" fillId="17" borderId="80" xfId="64" applyFont="1" applyFill="1" applyBorder="1" applyAlignment="1">
      <alignment horizontal="center" vertical="center" wrapText="1"/>
    </xf>
    <xf numFmtId="1" fontId="41" fillId="17" borderId="80" xfId="0" applyNumberFormat="1" applyFont="1" applyFill="1" applyBorder="1" applyAlignment="1">
      <alignment horizontal="center" vertical="center" wrapText="1"/>
    </xf>
    <xf numFmtId="167" fontId="53" fillId="17" borderId="80" xfId="0" applyNumberFormat="1" applyFont="1" applyFill="1" applyBorder="1" applyAlignment="1">
      <alignment horizontal="center" vertical="center" wrapText="1"/>
    </xf>
    <xf numFmtId="0" fontId="38" fillId="25" borderId="11" xfId="59" applyFont="1" applyFill="1" applyBorder="1" applyAlignment="1" applyProtection="1">
      <alignment horizontal="center" vertical="center" wrapText="1"/>
      <protection hidden="1"/>
    </xf>
    <xf numFmtId="0" fontId="39" fillId="24" borderId="65" xfId="59" applyFont="1" applyFill="1" applyBorder="1" applyAlignment="1" applyProtection="1">
      <alignment horizontal="center" vertical="center" wrapText="1"/>
      <protection hidden="1"/>
    </xf>
    <xf numFmtId="0" fontId="39" fillId="24" borderId="88" xfId="59" applyFont="1" applyFill="1" applyBorder="1" applyAlignment="1" applyProtection="1">
      <alignment horizontal="center" vertical="center" wrapText="1"/>
      <protection hidden="1"/>
    </xf>
    <xf numFmtId="0" fontId="39" fillId="0" borderId="87" xfId="0" applyFont="1" applyBorder="1" applyAlignment="1">
      <alignment horizontal="center" vertical="center" wrapText="1"/>
    </xf>
    <xf numFmtId="3" fontId="39" fillId="25" borderId="87" xfId="0" applyNumberFormat="1" applyFont="1" applyFill="1" applyBorder="1" applyAlignment="1">
      <alignment horizontal="center" vertical="center" wrapText="1"/>
    </xf>
    <xf numFmtId="1" fontId="39" fillId="25" borderId="87" xfId="0" applyNumberFormat="1" applyFont="1" applyFill="1" applyBorder="1" applyAlignment="1">
      <alignment horizontal="center" vertical="center" wrapText="1"/>
    </xf>
    <xf numFmtId="1" fontId="39" fillId="0" borderId="87" xfId="47" applyNumberFormat="1" applyFont="1" applyBorder="1" applyAlignment="1">
      <alignment horizontal="center" vertical="center" wrapText="1"/>
    </xf>
    <xf numFmtId="167" fontId="49" fillId="24" borderId="87" xfId="59" applyNumberFormat="1" applyFont="1" applyFill="1" applyBorder="1" applyAlignment="1" applyProtection="1">
      <alignment horizontal="center" vertical="center" wrapText="1"/>
      <protection hidden="1"/>
    </xf>
    <xf numFmtId="0" fontId="39" fillId="24" borderId="89" xfId="59" applyFont="1" applyFill="1" applyBorder="1" applyAlignment="1" applyProtection="1">
      <alignment horizontal="center" vertical="center" wrapText="1"/>
      <protection hidden="1"/>
    </xf>
    <xf numFmtId="0" fontId="38" fillId="25" borderId="34" xfId="0" applyFont="1" applyFill="1" applyBorder="1" applyAlignment="1">
      <alignment horizontal="center" vertical="center" wrapText="1"/>
    </xf>
    <xf numFmtId="0" fontId="40" fillId="0" borderId="90" xfId="0" applyFont="1" applyFill="1" applyBorder="1" applyAlignment="1">
      <alignment horizontal="center" vertical="center" wrapText="1"/>
    </xf>
    <xf numFmtId="0" fontId="39" fillId="0" borderId="80" xfId="0" applyFont="1" applyBorder="1" applyAlignment="1">
      <alignment horizontal="center" vertical="center" wrapText="1"/>
    </xf>
    <xf numFmtId="3" fontId="39" fillId="25" borderId="80" xfId="0" applyNumberFormat="1" applyFont="1" applyFill="1" applyBorder="1" applyAlignment="1">
      <alignment horizontal="center" vertical="center" wrapText="1"/>
    </xf>
    <xf numFmtId="1" fontId="39" fillId="25" borderId="80" xfId="0" applyNumberFormat="1" applyFont="1" applyFill="1" applyBorder="1" applyAlignment="1">
      <alignment horizontal="center" vertical="center" wrapText="1"/>
    </xf>
    <xf numFmtId="165" fontId="49" fillId="24" borderId="87" xfId="59" applyNumberFormat="1" applyFont="1" applyFill="1" applyBorder="1" applyAlignment="1" applyProtection="1">
      <alignment horizontal="center" vertical="center" wrapText="1"/>
      <protection hidden="1"/>
    </xf>
    <xf numFmtId="0" fontId="40" fillId="0" borderId="28" xfId="0" applyFont="1" applyFill="1" applyBorder="1" applyAlignment="1">
      <alignment horizontal="center" vertical="center" wrapText="1"/>
    </xf>
    <xf numFmtId="0" fontId="39" fillId="24" borderId="35" xfId="59" applyFont="1" applyFill="1" applyBorder="1" applyAlignment="1" applyProtection="1">
      <alignment horizontal="center" vertical="center" wrapText="1"/>
      <protection hidden="1"/>
    </xf>
    <xf numFmtId="0" fontId="39" fillId="0" borderId="29" xfId="0" applyFont="1" applyBorder="1" applyAlignment="1">
      <alignment horizontal="center" vertical="center" wrapText="1"/>
    </xf>
    <xf numFmtId="3" fontId="39" fillId="25" borderId="29" xfId="0" applyNumberFormat="1" applyFont="1" applyFill="1" applyBorder="1" applyAlignment="1">
      <alignment horizontal="center" vertical="center" wrapText="1"/>
    </xf>
    <xf numFmtId="1" fontId="39" fillId="25" borderId="29" xfId="0" applyNumberFormat="1" applyFont="1" applyFill="1" applyBorder="1" applyAlignment="1">
      <alignment horizontal="center" vertical="center" wrapText="1"/>
    </xf>
    <xf numFmtId="165" fontId="49" fillId="24" borderId="29" xfId="59" applyNumberFormat="1" applyFont="1" applyFill="1" applyBorder="1" applyAlignment="1" applyProtection="1">
      <alignment horizontal="center" vertical="center" wrapText="1"/>
      <protection hidden="1"/>
    </xf>
    <xf numFmtId="0" fontId="50" fillId="34" borderId="35" xfId="0" applyFont="1" applyFill="1" applyBorder="1" applyAlignment="1">
      <alignment horizontal="center" vertical="center" wrapText="1"/>
    </xf>
    <xf numFmtId="9" fontId="50" fillId="34" borderId="29" xfId="64" applyFont="1" applyFill="1" applyBorder="1" applyAlignment="1">
      <alignment horizontal="center" vertical="center" wrapText="1"/>
    </xf>
    <xf numFmtId="0" fontId="50" fillId="34" borderId="29" xfId="0" applyFont="1" applyFill="1" applyBorder="1" applyAlignment="1">
      <alignment horizontal="center" vertical="center" wrapText="1"/>
    </xf>
    <xf numFmtId="0" fontId="39" fillId="24" borderId="37" xfId="59" applyFont="1" applyFill="1" applyBorder="1" applyAlignment="1" applyProtection="1">
      <alignment horizontal="center" vertical="center" wrapText="1"/>
      <protection hidden="1"/>
    </xf>
    <xf numFmtId="3" fontId="39" fillId="25" borderId="31" xfId="0" applyNumberFormat="1" applyFont="1" applyFill="1" applyBorder="1" applyAlignment="1">
      <alignment horizontal="center" vertical="center" wrapText="1"/>
    </xf>
    <xf numFmtId="1" fontId="49" fillId="0" borderId="31" xfId="47" applyNumberFormat="1" applyFont="1" applyBorder="1" applyAlignment="1">
      <alignment horizontal="center" vertical="center" wrapText="1"/>
    </xf>
    <xf numFmtId="167" fontId="39" fillId="24" borderId="38" xfId="59" applyNumberFormat="1" applyFont="1" applyFill="1" applyBorder="1" applyAlignment="1" applyProtection="1">
      <alignment horizontal="center" vertical="center" wrapText="1"/>
      <protection hidden="1"/>
    </xf>
    <xf numFmtId="0" fontId="40" fillId="0" borderId="32" xfId="0" applyFont="1" applyFill="1" applyBorder="1" applyAlignment="1">
      <alignment horizontal="center" vertical="center" wrapText="1"/>
    </xf>
    <xf numFmtId="0" fontId="39" fillId="24" borderId="39" xfId="59" applyFont="1" applyFill="1" applyBorder="1" applyAlignment="1" applyProtection="1">
      <alignment horizontal="center" vertical="center" wrapText="1"/>
      <protection hidden="1"/>
    </xf>
    <xf numFmtId="0" fontId="39" fillId="0" borderId="33" xfId="0" applyFont="1" applyBorder="1" applyAlignment="1">
      <alignment horizontal="center" vertical="center" wrapText="1"/>
    </xf>
    <xf numFmtId="0" fontId="39" fillId="24" borderId="33" xfId="59" applyFont="1" applyFill="1" applyBorder="1" applyAlignment="1" applyProtection="1">
      <alignment horizontal="center" vertical="center" wrapText="1"/>
      <protection hidden="1"/>
    </xf>
    <xf numFmtId="3" fontId="39" fillId="25" borderId="33" xfId="0" applyNumberFormat="1" applyFont="1" applyFill="1" applyBorder="1" applyAlignment="1">
      <alignment horizontal="center" vertical="center" wrapText="1"/>
    </xf>
    <xf numFmtId="1" fontId="39" fillId="25" borderId="33" xfId="0" applyNumberFormat="1" applyFont="1" applyFill="1" applyBorder="1" applyAlignment="1">
      <alignment horizontal="center" vertical="center" wrapText="1"/>
    </xf>
    <xf numFmtId="0" fontId="39" fillId="24" borderId="40" xfId="59" applyFont="1" applyFill="1" applyBorder="1" applyAlignment="1" applyProtection="1">
      <alignment horizontal="center" vertical="center" wrapText="1"/>
      <protection hidden="1"/>
    </xf>
    <xf numFmtId="0" fontId="50" fillId="34" borderId="39" xfId="0" applyFont="1" applyFill="1" applyBorder="1" applyAlignment="1">
      <alignment horizontal="center" vertical="center" wrapText="1"/>
    </xf>
    <xf numFmtId="9" fontId="50" fillId="34" borderId="33" xfId="64" applyFont="1" applyFill="1" applyBorder="1" applyAlignment="1">
      <alignment horizontal="center" vertical="center" wrapText="1"/>
    </xf>
    <xf numFmtId="0" fontId="50" fillId="34" borderId="33" xfId="0" applyFont="1" applyFill="1" applyBorder="1" applyAlignment="1">
      <alignment horizontal="center" vertical="center" wrapText="1"/>
    </xf>
    <xf numFmtId="0" fontId="40" fillId="0" borderId="56" xfId="0" applyFont="1" applyFill="1" applyBorder="1" applyAlignment="1">
      <alignment horizontal="center" vertical="center" wrapText="1"/>
    </xf>
    <xf numFmtId="0" fontId="40" fillId="0" borderId="82" xfId="0" applyFont="1" applyBorder="1" applyAlignment="1">
      <alignment horizontal="center" vertical="center" wrapText="1"/>
    </xf>
    <xf numFmtId="9" fontId="40" fillId="0" borderId="80" xfId="0" applyNumberFormat="1" applyFont="1" applyBorder="1" applyAlignment="1">
      <alignment horizontal="center" vertical="center" wrapText="1"/>
    </xf>
    <xf numFmtId="9" fontId="40" fillId="0" borderId="80" xfId="64" applyFont="1" applyBorder="1" applyAlignment="1">
      <alignment horizontal="center" vertical="center" wrapText="1"/>
    </xf>
    <xf numFmtId="0" fontId="52" fillId="24" borderId="89" xfId="59" applyFont="1" applyFill="1" applyBorder="1" applyAlignment="1" applyProtection="1">
      <alignment horizontal="center" vertical="center" wrapText="1"/>
      <protection hidden="1"/>
    </xf>
    <xf numFmtId="9" fontId="50" fillId="34" borderId="91" xfId="64" applyFont="1" applyFill="1" applyBorder="1" applyAlignment="1">
      <alignment horizontal="center" vertical="center" wrapText="1"/>
    </xf>
    <xf numFmtId="0" fontId="50" fillId="34" borderId="91" xfId="0" applyFont="1" applyFill="1" applyBorder="1" applyAlignment="1">
      <alignment horizontal="center" vertical="center" wrapText="1"/>
    </xf>
    <xf numFmtId="9" fontId="40" fillId="0" borderId="29" xfId="0" applyNumberFormat="1" applyFont="1" applyBorder="1" applyAlignment="1">
      <alignment horizontal="center" vertical="center" wrapText="1"/>
    </xf>
    <xf numFmtId="9" fontId="40" fillId="0" borderId="29" xfId="64" applyFont="1" applyBorder="1" applyAlignment="1">
      <alignment horizontal="center" vertical="center" wrapText="1"/>
    </xf>
    <xf numFmtId="9" fontId="40" fillId="0" borderId="33" xfId="0" applyNumberFormat="1" applyFont="1" applyBorder="1" applyAlignment="1">
      <alignment horizontal="center" vertical="center" wrapText="1"/>
    </xf>
    <xf numFmtId="0" fontId="40" fillId="0" borderId="33" xfId="0" applyFont="1" applyFill="1" applyBorder="1" applyAlignment="1">
      <alignment horizontal="center" vertical="center" wrapText="1"/>
    </xf>
    <xf numFmtId="9" fontId="40" fillId="0" borderId="33" xfId="64" applyFont="1" applyFill="1" applyBorder="1" applyAlignment="1">
      <alignment horizontal="center" vertical="center" wrapText="1"/>
    </xf>
    <xf numFmtId="9" fontId="40" fillId="0" borderId="33" xfId="64" applyFont="1" applyBorder="1" applyAlignment="1">
      <alignment horizontal="center" vertical="center" wrapText="1"/>
    </xf>
    <xf numFmtId="0" fontId="38" fillId="25" borderId="34" xfId="59" applyFont="1" applyFill="1" applyBorder="1" applyAlignment="1" applyProtection="1">
      <alignment horizontal="center" vertical="center" wrapText="1"/>
      <protection hidden="1"/>
    </xf>
    <xf numFmtId="0" fontId="40" fillId="0" borderId="79" xfId="0" applyFont="1" applyFill="1" applyBorder="1" applyAlignment="1">
      <alignment horizontal="center" vertical="center" wrapText="1"/>
    </xf>
    <xf numFmtId="0" fontId="39" fillId="0" borderId="59" xfId="0" applyFont="1" applyBorder="1" applyAlignment="1">
      <alignment horizontal="center" vertical="center" wrapText="1"/>
    </xf>
    <xf numFmtId="167" fontId="49" fillId="24" borderId="80" xfId="59" applyNumberFormat="1" applyFont="1" applyFill="1" applyBorder="1" applyAlignment="1" applyProtection="1">
      <alignment horizontal="center" vertical="center" wrapText="1"/>
      <protection hidden="1"/>
    </xf>
    <xf numFmtId="0" fontId="40" fillId="0" borderId="34" xfId="0" applyFont="1" applyFill="1" applyBorder="1" applyAlignment="1">
      <alignment horizontal="center" vertical="center" wrapText="1"/>
    </xf>
    <xf numFmtId="0" fontId="40" fillId="0" borderId="19" xfId="0" applyFont="1" applyBorder="1" applyAlignment="1">
      <alignment horizontal="center" vertical="center" wrapText="1"/>
    </xf>
    <xf numFmtId="0" fontId="39" fillId="24" borderId="62" xfId="59" applyFont="1" applyFill="1" applyBorder="1" applyAlignment="1" applyProtection="1">
      <alignment horizontal="center" vertical="center" wrapText="1"/>
      <protection hidden="1"/>
    </xf>
    <xf numFmtId="0" fontId="39" fillId="0" borderId="55" xfId="0" applyFont="1" applyBorder="1" applyAlignment="1">
      <alignment horizontal="center" vertical="center" wrapText="1"/>
    </xf>
    <xf numFmtId="9" fontId="40" fillId="0" borderId="55" xfId="64" applyFont="1" applyBorder="1" applyAlignment="1">
      <alignment horizontal="center" vertical="center" wrapText="1"/>
    </xf>
    <xf numFmtId="0" fontId="40" fillId="0" borderId="55" xfId="0" applyFont="1" applyBorder="1" applyAlignment="1">
      <alignment horizontal="center" vertical="center" wrapText="1"/>
    </xf>
    <xf numFmtId="14" fontId="39" fillId="24" borderId="55" xfId="50" applyNumberFormat="1" applyFont="1" applyFill="1" applyBorder="1" applyAlignment="1">
      <alignment horizontal="center" vertical="center" wrapText="1"/>
    </xf>
    <xf numFmtId="0" fontId="39" fillId="25" borderId="55" xfId="59" applyFont="1" applyFill="1" applyBorder="1" applyAlignment="1" applyProtection="1">
      <alignment horizontal="center" vertical="center" wrapText="1"/>
      <protection hidden="1"/>
    </xf>
    <xf numFmtId="1" fontId="39" fillId="25" borderId="55" xfId="59" applyNumberFormat="1" applyFont="1" applyFill="1" applyBorder="1" applyAlignment="1" applyProtection="1">
      <alignment horizontal="center" vertical="center" wrapText="1"/>
      <protection hidden="1"/>
    </xf>
    <xf numFmtId="1" fontId="39" fillId="24" borderId="55" xfId="59" applyNumberFormat="1" applyFont="1" applyFill="1" applyBorder="1" applyAlignment="1" applyProtection="1">
      <alignment horizontal="center" vertical="center" wrapText="1"/>
      <protection hidden="1"/>
    </xf>
    <xf numFmtId="167" fontId="49" fillId="24" borderId="55" xfId="59" applyNumberFormat="1" applyFont="1" applyFill="1" applyBorder="1" applyAlignment="1" applyProtection="1">
      <alignment horizontal="center" vertical="center" wrapText="1"/>
      <protection hidden="1"/>
    </xf>
    <xf numFmtId="9" fontId="41" fillId="17" borderId="18" xfId="64" applyFont="1" applyFill="1" applyBorder="1" applyAlignment="1">
      <alignment horizontal="center" vertical="center" wrapText="1"/>
    </xf>
    <xf numFmtId="167" fontId="53" fillId="17" borderId="18" xfId="0" applyNumberFormat="1" applyFont="1" applyFill="1" applyBorder="1" applyAlignment="1">
      <alignment horizontal="center" vertical="center" wrapText="1"/>
    </xf>
    <xf numFmtId="0" fontId="36" fillId="18" borderId="15" xfId="0" applyFont="1" applyFill="1" applyBorder="1" applyAlignment="1">
      <alignment horizontal="center" vertical="center" wrapText="1"/>
    </xf>
    <xf numFmtId="9" fontId="36" fillId="18" borderId="15" xfId="64" applyFont="1" applyFill="1" applyBorder="1" applyAlignment="1">
      <alignment horizontal="center" vertical="center" wrapText="1"/>
    </xf>
    <xf numFmtId="1" fontId="36" fillId="18" borderId="15" xfId="0" applyNumberFormat="1" applyFont="1" applyFill="1" applyBorder="1" applyAlignment="1">
      <alignment horizontal="center" vertical="center" wrapText="1"/>
    </xf>
    <xf numFmtId="0" fontId="36" fillId="18" borderId="20" xfId="59" applyFont="1" applyFill="1" applyBorder="1" applyAlignment="1" applyProtection="1">
      <alignment horizontal="center" vertical="center" wrapText="1"/>
      <protection hidden="1"/>
    </xf>
    <xf numFmtId="0" fontId="36" fillId="18" borderId="21" xfId="59" applyFont="1" applyFill="1" applyBorder="1" applyAlignment="1" applyProtection="1">
      <alignment horizontal="center" vertical="center" wrapText="1"/>
      <protection hidden="1"/>
    </xf>
    <xf numFmtId="0" fontId="36" fillId="18" borderId="22" xfId="59" applyFont="1" applyFill="1" applyBorder="1" applyAlignment="1" applyProtection="1">
      <alignment horizontal="center" vertical="center" wrapText="1"/>
      <protection hidden="1"/>
    </xf>
    <xf numFmtId="1" fontId="36" fillId="18" borderId="23" xfId="47" applyNumberFormat="1" applyFont="1" applyFill="1" applyBorder="1" applyAlignment="1" applyProtection="1">
      <alignment horizontal="center" vertical="center" wrapText="1"/>
      <protection hidden="1"/>
    </xf>
    <xf numFmtId="0" fontId="36" fillId="18" borderId="23" xfId="59" applyFont="1" applyFill="1" applyBorder="1" applyAlignment="1" applyProtection="1">
      <alignment horizontal="center" vertical="center" wrapText="1"/>
      <protection hidden="1"/>
    </xf>
    <xf numFmtId="9" fontId="36" fillId="18" borderId="23" xfId="64" applyFont="1" applyFill="1" applyBorder="1" applyAlignment="1" applyProtection="1">
      <alignment horizontal="center" vertical="center" wrapText="1"/>
      <protection hidden="1"/>
    </xf>
    <xf numFmtId="0" fontId="36" fillId="18" borderId="23" xfId="59" applyFont="1" applyFill="1" applyBorder="1" applyAlignment="1" applyProtection="1">
      <alignment horizontal="center" vertical="center" textRotation="90" wrapText="1"/>
      <protection hidden="1"/>
    </xf>
    <xf numFmtId="1" fontId="36" fillId="18" borderId="23" xfId="59" applyNumberFormat="1" applyFont="1" applyFill="1" applyBorder="1" applyAlignment="1" applyProtection="1">
      <alignment horizontal="center" vertical="center" textRotation="90" wrapText="1"/>
      <protection hidden="1"/>
    </xf>
    <xf numFmtId="1" fontId="36" fillId="18" borderId="23" xfId="59" applyNumberFormat="1" applyFont="1" applyFill="1" applyBorder="1" applyAlignment="1" applyProtection="1">
      <alignment horizontal="center" vertical="center" wrapText="1"/>
      <protection hidden="1"/>
    </xf>
    <xf numFmtId="167" fontId="34" fillId="18" borderId="23" xfId="59" applyNumberFormat="1" applyFont="1" applyFill="1" applyBorder="1" applyAlignment="1" applyProtection="1">
      <alignment horizontal="center" vertical="center" wrapText="1"/>
      <protection hidden="1"/>
    </xf>
    <xf numFmtId="0" fontId="36" fillId="18" borderId="24" xfId="59" applyFont="1" applyFill="1" applyBorder="1" applyAlignment="1" applyProtection="1">
      <alignment horizontal="center" vertical="center" wrapText="1"/>
      <protection hidden="1"/>
    </xf>
    <xf numFmtId="0" fontId="39" fillId="24" borderId="92" xfId="59" applyFont="1" applyFill="1" applyBorder="1" applyAlignment="1" applyProtection="1">
      <alignment horizontal="center" vertical="center" wrapText="1"/>
      <protection hidden="1"/>
    </xf>
    <xf numFmtId="0" fontId="40" fillId="0" borderId="29" xfId="0" applyFont="1" applyFill="1" applyBorder="1" applyAlignment="1">
      <alignment horizontal="center" vertical="center" wrapText="1"/>
    </xf>
    <xf numFmtId="44" fontId="52" fillId="24" borderId="36" xfId="54" applyFont="1" applyFill="1" applyBorder="1" applyAlignment="1" applyProtection="1">
      <alignment horizontal="center" vertical="center" wrapText="1"/>
      <protection hidden="1"/>
    </xf>
    <xf numFmtId="0" fontId="39" fillId="24" borderId="93" xfId="59" applyFont="1" applyFill="1" applyBorder="1" applyAlignment="1" applyProtection="1">
      <alignment horizontal="center" vertical="center" wrapText="1"/>
      <protection hidden="1"/>
    </xf>
    <xf numFmtId="44" fontId="52" fillId="24" borderId="40" xfId="54" applyFont="1" applyFill="1" applyBorder="1" applyAlignment="1" applyProtection="1">
      <alignment horizontal="center" vertical="center" wrapText="1"/>
      <protection hidden="1"/>
    </xf>
    <xf numFmtId="1" fontId="55" fillId="0" borderId="29" xfId="47" applyNumberFormat="1" applyFont="1" applyBorder="1" applyAlignment="1">
      <alignment horizontal="center" vertical="center" wrapText="1"/>
    </xf>
    <xf numFmtId="0" fontId="41" fillId="17" borderId="78" xfId="0" applyFont="1" applyFill="1" applyBorder="1" applyAlignment="1">
      <alignment horizontal="center" vertical="center" wrapText="1"/>
    </xf>
    <xf numFmtId="165" fontId="53" fillId="17" borderId="80" xfId="0" applyNumberFormat="1" applyFont="1" applyFill="1" applyBorder="1" applyAlignment="1">
      <alignment horizontal="center" vertical="center" wrapText="1"/>
    </xf>
    <xf numFmtId="0" fontId="39" fillId="28" borderId="28" xfId="45" applyFont="1" applyFill="1" applyBorder="1" applyAlignment="1">
      <alignment horizontal="center" vertical="center" wrapText="1"/>
      <protection/>
    </xf>
    <xf numFmtId="0" fontId="40" fillId="24" borderId="29" xfId="59" applyFont="1" applyFill="1" applyBorder="1" applyAlignment="1" applyProtection="1">
      <alignment horizontal="center" vertical="center" wrapText="1"/>
      <protection hidden="1"/>
    </xf>
    <xf numFmtId="0" fontId="40" fillId="25" borderId="29" xfId="0" applyFont="1" applyFill="1" applyBorder="1" applyAlignment="1">
      <alignment horizontal="center" vertical="center" wrapText="1"/>
    </xf>
    <xf numFmtId="172" fontId="39" fillId="24" borderId="36" xfId="54" applyNumberFormat="1" applyFont="1" applyFill="1" applyBorder="1" applyAlignment="1" applyProtection="1">
      <alignment horizontal="center" vertical="center" wrapText="1"/>
      <protection hidden="1"/>
    </xf>
    <xf numFmtId="0" fontId="39" fillId="28" borderId="30" xfId="45" applyFont="1" applyFill="1" applyBorder="1" applyAlignment="1">
      <alignment horizontal="center" vertical="center" wrapText="1"/>
      <protection/>
    </xf>
    <xf numFmtId="0" fontId="39" fillId="24" borderId="94" xfId="59" applyFont="1" applyFill="1" applyBorder="1" applyAlignment="1" applyProtection="1">
      <alignment horizontal="center" vertical="center" wrapText="1"/>
      <protection hidden="1"/>
    </xf>
    <xf numFmtId="9" fontId="40" fillId="0" borderId="31" xfId="64" applyFont="1" applyBorder="1" applyAlignment="1">
      <alignment horizontal="center" vertical="center" wrapText="1"/>
    </xf>
    <xf numFmtId="167" fontId="49" fillId="24" borderId="31" xfId="59" applyNumberFormat="1" applyFont="1" applyFill="1" applyBorder="1" applyAlignment="1" applyProtection="1">
      <alignment horizontal="center" vertical="center" wrapText="1"/>
      <protection hidden="1"/>
    </xf>
    <xf numFmtId="0" fontId="40" fillId="24" borderId="31" xfId="59" applyFont="1" applyFill="1" applyBorder="1" applyAlignment="1" applyProtection="1">
      <alignment horizontal="center" vertical="center" wrapText="1"/>
      <protection hidden="1"/>
    </xf>
    <xf numFmtId="0" fontId="40" fillId="25" borderId="31" xfId="0" applyFont="1" applyFill="1" applyBorder="1" applyAlignment="1">
      <alignment horizontal="center" vertical="center" wrapText="1"/>
    </xf>
    <xf numFmtId="165" fontId="49" fillId="24" borderId="31" xfId="59" applyNumberFormat="1" applyFont="1" applyFill="1" applyBorder="1" applyAlignment="1" applyProtection="1">
      <alignment horizontal="center" vertical="center" wrapText="1"/>
      <protection hidden="1"/>
    </xf>
    <xf numFmtId="165" fontId="39" fillId="24" borderId="38" xfId="59" applyNumberFormat="1" applyFont="1" applyFill="1" applyBorder="1" applyAlignment="1" applyProtection="1">
      <alignment horizontal="center" vertical="center" wrapText="1"/>
      <protection hidden="1"/>
    </xf>
    <xf numFmtId="0" fontId="39" fillId="28" borderId="32" xfId="45" applyFont="1" applyFill="1" applyBorder="1" applyAlignment="1">
      <alignment horizontal="center" vertical="center" wrapText="1"/>
      <protection/>
    </xf>
    <xf numFmtId="0" fontId="38" fillId="25" borderId="21" xfId="59" applyFont="1" applyFill="1" applyBorder="1" applyAlignment="1" applyProtection="1" quotePrefix="1">
      <alignment horizontal="center" vertical="center" wrapText="1"/>
      <protection hidden="1"/>
    </xf>
    <xf numFmtId="0" fontId="39" fillId="28" borderId="44" xfId="60" applyFont="1" applyFill="1" applyBorder="1" applyAlignment="1" applyProtection="1">
      <alignment horizontal="center" vertical="center" wrapText="1"/>
      <protection hidden="1"/>
    </xf>
    <xf numFmtId="0" fontId="39" fillId="24" borderId="95" xfId="59" applyFont="1" applyFill="1" applyBorder="1" applyAlignment="1" applyProtection="1">
      <alignment horizontal="center" vertical="center" wrapText="1"/>
      <protection hidden="1"/>
    </xf>
    <xf numFmtId="0" fontId="39" fillId="24" borderId="59" xfId="59" applyFont="1" applyFill="1" applyBorder="1" applyAlignment="1" applyProtection="1">
      <alignment horizontal="center" vertical="center" wrapText="1"/>
      <protection hidden="1"/>
    </xf>
    <xf numFmtId="9" fontId="39" fillId="24" borderId="59" xfId="64" applyFont="1" applyFill="1" applyBorder="1" applyAlignment="1" applyProtection="1">
      <alignment horizontal="center" vertical="center" wrapText="1"/>
      <protection hidden="1"/>
    </xf>
    <xf numFmtId="14" fontId="39" fillId="0" borderId="59" xfId="50" applyNumberFormat="1" applyFont="1" applyFill="1" applyBorder="1" applyAlignment="1">
      <alignment horizontal="center" vertical="center" wrapText="1"/>
    </xf>
    <xf numFmtId="0" fontId="40" fillId="25" borderId="59" xfId="0" applyNumberFormat="1" applyFont="1" applyFill="1" applyBorder="1" applyAlignment="1">
      <alignment horizontal="center" vertical="center" wrapText="1"/>
    </xf>
    <xf numFmtId="1" fontId="40" fillId="25" borderId="59" xfId="64" applyNumberFormat="1" applyFont="1" applyFill="1" applyBorder="1" applyAlignment="1">
      <alignment horizontal="center" vertical="center" wrapText="1"/>
    </xf>
    <xf numFmtId="1" fontId="40" fillId="0" borderId="59" xfId="47" applyNumberFormat="1" applyFont="1" applyBorder="1" applyAlignment="1">
      <alignment horizontal="center" vertical="center" wrapText="1"/>
    </xf>
    <xf numFmtId="0" fontId="39" fillId="28" borderId="96" xfId="60" applyFont="1" applyFill="1" applyBorder="1" applyAlignment="1" applyProtection="1">
      <alignment horizontal="center" vertical="center" wrapText="1"/>
      <protection hidden="1"/>
    </xf>
    <xf numFmtId="0" fontId="39" fillId="24" borderId="35" xfId="59" applyFont="1" applyFill="1" applyBorder="1" applyAlignment="1" applyProtection="1">
      <alignment horizontal="center" vertical="center" wrapText="1"/>
      <protection hidden="1"/>
    </xf>
    <xf numFmtId="0" fontId="39" fillId="24" borderId="29" xfId="59" applyFont="1" applyFill="1" applyBorder="1" applyAlignment="1" applyProtection="1">
      <alignment horizontal="center" vertical="center" wrapText="1"/>
      <protection hidden="1"/>
    </xf>
    <xf numFmtId="0" fontId="39" fillId="28" borderId="29" xfId="45" applyFont="1" applyFill="1" applyBorder="1" applyAlignment="1">
      <alignment horizontal="center" vertical="center" wrapText="1"/>
      <protection/>
    </xf>
    <xf numFmtId="9" fontId="39" fillId="24" borderId="29" xfId="64" applyFont="1" applyFill="1" applyBorder="1" applyAlignment="1" applyProtection="1">
      <alignment horizontal="center" vertical="center" wrapText="1"/>
      <protection hidden="1"/>
    </xf>
    <xf numFmtId="14" fontId="39" fillId="0" borderId="29" xfId="50" applyNumberFormat="1" applyFont="1" applyFill="1" applyBorder="1" applyAlignment="1">
      <alignment horizontal="center" vertical="center" wrapText="1"/>
    </xf>
    <xf numFmtId="0" fontId="40" fillId="25" borderId="29" xfId="0" applyNumberFormat="1" applyFont="1" applyFill="1" applyBorder="1" applyAlignment="1">
      <alignment horizontal="center" vertical="center" wrapText="1"/>
    </xf>
    <xf numFmtId="1" fontId="40" fillId="25" borderId="29" xfId="64" applyNumberFormat="1" applyFont="1" applyFill="1" applyBorder="1" applyAlignment="1">
      <alignment horizontal="center" vertical="center" wrapText="1"/>
    </xf>
    <xf numFmtId="1" fontId="40" fillId="0" borderId="29" xfId="47" applyNumberFormat="1" applyFont="1" applyBorder="1" applyAlignment="1">
      <alignment horizontal="center" vertical="center" wrapText="1"/>
    </xf>
    <xf numFmtId="165" fontId="49" fillId="24" borderId="29" xfId="59" applyNumberFormat="1" applyFont="1" applyFill="1" applyBorder="1" applyAlignment="1" applyProtection="1">
      <alignment horizontal="center" vertical="center" wrapText="1"/>
      <protection hidden="1"/>
    </xf>
    <xf numFmtId="0" fontId="39" fillId="24" borderId="36" xfId="59" applyFont="1" applyFill="1" applyBorder="1" applyAlignment="1" applyProtection="1">
      <alignment horizontal="center" vertical="center" wrapText="1"/>
      <protection hidden="1"/>
    </xf>
    <xf numFmtId="0" fontId="39" fillId="28" borderId="32" xfId="45" applyFont="1" applyFill="1" applyBorder="1" applyAlignment="1">
      <alignment horizontal="center" vertical="center" wrapText="1"/>
      <protection/>
    </xf>
    <xf numFmtId="0" fontId="39" fillId="24" borderId="73" xfId="0" applyFont="1" applyFill="1" applyBorder="1" applyAlignment="1">
      <alignment horizontal="center" vertical="center" wrapText="1"/>
    </xf>
    <xf numFmtId="0" fontId="40" fillId="24" borderId="33" xfId="59" applyFont="1" applyFill="1" applyBorder="1" applyAlignment="1" applyProtection="1">
      <alignment horizontal="center" vertical="center" wrapText="1"/>
      <protection hidden="1"/>
    </xf>
    <xf numFmtId="0" fontId="41" fillId="17" borderId="78" xfId="0" applyFont="1" applyFill="1" applyBorder="1" applyAlignment="1">
      <alignment horizontal="center" vertical="center" wrapText="1"/>
    </xf>
    <xf numFmtId="0" fontId="41" fillId="17" borderId="80" xfId="0" applyFont="1" applyFill="1" applyBorder="1" applyAlignment="1">
      <alignment horizontal="center" vertical="center" wrapText="1"/>
    </xf>
    <xf numFmtId="9" fontId="41" fillId="17" borderId="80" xfId="64" applyFont="1" applyFill="1" applyBorder="1" applyAlignment="1">
      <alignment horizontal="center" vertical="center" wrapText="1"/>
    </xf>
    <xf numFmtId="1" fontId="41" fillId="17" borderId="80" xfId="0" applyNumberFormat="1" applyFont="1" applyFill="1" applyBorder="1" applyAlignment="1">
      <alignment horizontal="center" vertical="center" wrapText="1"/>
    </xf>
    <xf numFmtId="165" fontId="53" fillId="17" borderId="80" xfId="0" applyNumberFormat="1" applyFont="1" applyFill="1" applyBorder="1" applyAlignment="1">
      <alignment horizontal="center" vertical="center" wrapText="1"/>
    </xf>
    <xf numFmtId="0" fontId="39" fillId="28" borderId="28" xfId="45" applyFont="1" applyFill="1" applyBorder="1" applyAlignment="1">
      <alignment horizontal="center" vertical="center" wrapText="1"/>
      <protection/>
    </xf>
    <xf numFmtId="0" fontId="39" fillId="24" borderId="71" xfId="0" applyFont="1" applyFill="1" applyBorder="1" applyAlignment="1">
      <alignment horizontal="center" vertical="center" wrapText="1"/>
    </xf>
    <xf numFmtId="0" fontId="39" fillId="24" borderId="29" xfId="0" applyFont="1" applyFill="1" applyBorder="1" applyAlignment="1">
      <alignment horizontal="center" vertical="center" wrapText="1"/>
    </xf>
    <xf numFmtId="0" fontId="39" fillId="25" borderId="29" xfId="0" applyFont="1" applyFill="1" applyBorder="1" applyAlignment="1">
      <alignment horizontal="center" vertical="center" wrapText="1"/>
    </xf>
    <xf numFmtId="1" fontId="39" fillId="25" borderId="29" xfId="64" applyNumberFormat="1" applyFont="1" applyFill="1" applyBorder="1" applyAlignment="1">
      <alignment horizontal="center" vertical="center" wrapText="1"/>
    </xf>
    <xf numFmtId="1" fontId="39" fillId="0" borderId="29" xfId="47" applyNumberFormat="1" applyFont="1" applyBorder="1" applyAlignment="1">
      <alignment horizontal="center" vertical="center" wrapText="1"/>
    </xf>
    <xf numFmtId="165" fontId="49" fillId="0" borderId="29" xfId="54" applyNumberFormat="1" applyFont="1" applyBorder="1" applyAlignment="1">
      <alignment horizontal="center" vertical="center"/>
    </xf>
    <xf numFmtId="0" fontId="39" fillId="24" borderId="72" xfId="0" applyFont="1" applyFill="1" applyBorder="1" applyAlignment="1">
      <alignment horizontal="center" vertical="center" wrapText="1"/>
    </xf>
    <xf numFmtId="0" fontId="39" fillId="28" borderId="31" xfId="45" applyFont="1" applyFill="1" applyBorder="1" applyAlignment="1">
      <alignment horizontal="center" vertical="center" wrapText="1"/>
      <protection/>
    </xf>
    <xf numFmtId="0" fontId="39" fillId="25" borderId="31" xfId="0" applyFont="1" applyFill="1" applyBorder="1" applyAlignment="1">
      <alignment horizontal="center" vertical="center" wrapText="1"/>
    </xf>
    <xf numFmtId="1" fontId="39" fillId="25" borderId="31" xfId="64" applyNumberFormat="1" applyFont="1" applyFill="1" applyBorder="1" applyAlignment="1">
      <alignment horizontal="center" vertical="center" wrapText="1"/>
    </xf>
    <xf numFmtId="1" fontId="39" fillId="0" borderId="31" xfId="47" applyNumberFormat="1" applyFont="1" applyBorder="1" applyAlignment="1">
      <alignment horizontal="center" vertical="center" wrapText="1"/>
    </xf>
    <xf numFmtId="165" fontId="49" fillId="0" borderId="31" xfId="54" applyNumberFormat="1" applyFont="1" applyBorder="1" applyAlignment="1">
      <alignment horizontal="center" vertical="center"/>
    </xf>
    <xf numFmtId="165" fontId="48" fillId="0" borderId="31" xfId="54" applyNumberFormat="1" applyFont="1" applyBorder="1" applyAlignment="1">
      <alignment horizontal="center" vertical="center"/>
    </xf>
    <xf numFmtId="0" fontId="40" fillId="24" borderId="72" xfId="59" applyFont="1" applyFill="1" applyBorder="1" applyAlignment="1" applyProtection="1">
      <alignment horizontal="center" vertical="center" wrapText="1"/>
      <protection hidden="1"/>
    </xf>
    <xf numFmtId="0" fontId="39" fillId="28" borderId="33" xfId="45" applyFont="1" applyFill="1" applyBorder="1" applyAlignment="1">
      <alignment horizontal="center" vertical="center" wrapText="1"/>
      <protection/>
    </xf>
    <xf numFmtId="0" fontId="40" fillId="25" borderId="33" xfId="0" applyFont="1" applyFill="1" applyBorder="1" applyAlignment="1">
      <alignment horizontal="center" vertical="center" wrapText="1"/>
    </xf>
    <xf numFmtId="0" fontId="39" fillId="25" borderId="33" xfId="0" applyFont="1" applyFill="1" applyBorder="1" applyAlignment="1">
      <alignment horizontal="center" vertical="center" wrapText="1"/>
    </xf>
    <xf numFmtId="165" fontId="48" fillId="0" borderId="33" xfId="54" applyNumberFormat="1" applyFont="1" applyBorder="1" applyAlignment="1">
      <alignment horizontal="center" vertical="center"/>
    </xf>
    <xf numFmtId="0" fontId="38" fillId="25" borderId="34" xfId="59" applyFont="1" applyFill="1" applyBorder="1" applyAlignment="1" applyProtection="1" quotePrefix="1">
      <alignment vertical="center" wrapText="1"/>
      <protection hidden="1"/>
    </xf>
    <xf numFmtId="0" fontId="56" fillId="28" borderId="97" xfId="60" applyFont="1" applyFill="1" applyBorder="1" applyAlignment="1" applyProtection="1">
      <alignment horizontal="center" wrapText="1"/>
      <protection hidden="1"/>
    </xf>
    <xf numFmtId="0" fontId="40" fillId="24" borderId="98" xfId="59" applyFont="1" applyFill="1" applyBorder="1" applyAlignment="1" applyProtection="1">
      <alignment horizontal="center" vertical="center" wrapText="1"/>
      <protection hidden="1"/>
    </xf>
    <xf numFmtId="0" fontId="40" fillId="24" borderId="87" xfId="59" applyFont="1" applyFill="1" applyBorder="1" applyAlignment="1" applyProtection="1">
      <alignment horizontal="center" vertical="center" wrapText="1"/>
      <protection hidden="1"/>
    </xf>
    <xf numFmtId="0" fontId="39" fillId="24" borderId="87" xfId="59" applyFont="1" applyFill="1" applyBorder="1" applyAlignment="1" applyProtection="1">
      <alignment horizontal="center" vertical="center" wrapText="1"/>
      <protection hidden="1"/>
    </xf>
    <xf numFmtId="9" fontId="39" fillId="24" borderId="87" xfId="64" applyFont="1" applyFill="1" applyBorder="1" applyAlignment="1" applyProtection="1">
      <alignment horizontal="center" vertical="center" wrapText="1"/>
      <protection hidden="1"/>
    </xf>
    <xf numFmtId="14" fontId="39" fillId="0" borderId="87" xfId="50" applyNumberFormat="1" applyFont="1" applyFill="1" applyBorder="1" applyAlignment="1">
      <alignment horizontal="center" vertical="center" wrapText="1"/>
    </xf>
    <xf numFmtId="0" fontId="40" fillId="25" borderId="87" xfId="0" applyFont="1" applyFill="1" applyBorder="1" applyAlignment="1">
      <alignment horizontal="center" vertical="center" wrapText="1"/>
    </xf>
    <xf numFmtId="1" fontId="40" fillId="25" borderId="87" xfId="64" applyNumberFormat="1" applyFont="1" applyFill="1" applyBorder="1" applyAlignment="1">
      <alignment horizontal="center" vertical="center" wrapText="1"/>
    </xf>
    <xf numFmtId="1" fontId="40" fillId="0" borderId="91" xfId="47" applyNumberFormat="1" applyFont="1" applyBorder="1" applyAlignment="1">
      <alignment horizontal="center" vertical="center" wrapText="1"/>
    </xf>
    <xf numFmtId="0" fontId="39" fillId="28" borderId="79" xfId="45" applyFont="1" applyFill="1" applyBorder="1" applyAlignment="1">
      <alignment horizontal="center" vertical="center" wrapText="1"/>
      <protection/>
    </xf>
    <xf numFmtId="0" fontId="40" fillId="24" borderId="78" xfId="59" applyFont="1" applyFill="1" applyBorder="1" applyAlignment="1" applyProtection="1">
      <alignment horizontal="center" vertical="center" wrapText="1"/>
      <protection hidden="1"/>
    </xf>
    <xf numFmtId="0" fontId="40" fillId="24" borderId="80" xfId="59" applyFont="1" applyFill="1" applyBorder="1" applyAlignment="1" applyProtection="1">
      <alignment horizontal="center" vertical="center" wrapText="1"/>
      <protection hidden="1"/>
    </xf>
    <xf numFmtId="0" fontId="39" fillId="24" borderId="80" xfId="59" applyFont="1" applyFill="1" applyBorder="1" applyAlignment="1" applyProtection="1">
      <alignment horizontal="center" vertical="center" wrapText="1"/>
      <protection hidden="1"/>
    </xf>
    <xf numFmtId="9" fontId="39" fillId="24" borderId="80" xfId="64" applyFont="1" applyFill="1" applyBorder="1" applyAlignment="1" applyProtection="1">
      <alignment horizontal="center" vertical="center" wrapText="1"/>
      <protection hidden="1"/>
    </xf>
    <xf numFmtId="14" fontId="39" fillId="0" borderId="80" xfId="50" applyNumberFormat="1" applyFont="1" applyFill="1" applyBorder="1" applyAlignment="1">
      <alignment horizontal="center" vertical="center" wrapText="1"/>
    </xf>
    <xf numFmtId="0" fontId="34" fillId="34" borderId="82" xfId="0" applyFont="1" applyFill="1" applyBorder="1" applyAlignment="1">
      <alignment horizontal="center" vertical="center" wrapText="1"/>
    </xf>
    <xf numFmtId="9" fontId="34" fillId="34" borderId="80" xfId="64" applyFont="1" applyFill="1" applyBorder="1" applyAlignment="1">
      <alignment horizontal="center" vertical="center" wrapText="1"/>
    </xf>
    <xf numFmtId="0" fontId="34" fillId="34" borderId="80" xfId="0" applyFont="1" applyFill="1" applyBorder="1" applyAlignment="1">
      <alignment horizontal="center" vertical="center" wrapText="1"/>
    </xf>
    <xf numFmtId="0" fontId="39" fillId="24" borderId="98" xfId="0" applyFont="1" applyFill="1" applyBorder="1" applyAlignment="1">
      <alignment horizontal="center" vertical="center" wrapText="1"/>
    </xf>
    <xf numFmtId="0" fontId="39" fillId="24" borderId="87" xfId="0" applyFont="1" applyFill="1" applyBorder="1" applyAlignment="1">
      <alignment horizontal="center" vertical="center" wrapText="1"/>
    </xf>
    <xf numFmtId="0" fontId="40" fillId="28" borderId="99" xfId="60" applyFont="1" applyFill="1" applyBorder="1" applyAlignment="1" applyProtection="1">
      <alignment horizontal="center" vertical="center" wrapText="1"/>
      <protection hidden="1"/>
    </xf>
    <xf numFmtId="0" fontId="39" fillId="24" borderId="80" xfId="59" applyFont="1" applyFill="1" applyBorder="1" applyAlignment="1" applyProtection="1">
      <alignment horizontal="center" vertical="center" wrapText="1"/>
      <protection hidden="1"/>
    </xf>
    <xf numFmtId="9" fontId="39" fillId="24" borderId="80" xfId="64" applyFont="1" applyFill="1" applyBorder="1" applyAlignment="1" applyProtection="1">
      <alignment horizontal="center" vertical="center" wrapText="1"/>
      <protection hidden="1"/>
    </xf>
    <xf numFmtId="14" fontId="39" fillId="0" borderId="80" xfId="50" applyNumberFormat="1" applyFont="1" applyFill="1" applyBorder="1" applyAlignment="1">
      <alignment horizontal="center" vertical="center" wrapText="1"/>
    </xf>
    <xf numFmtId="0" fontId="57" fillId="25" borderId="80" xfId="59" applyFont="1" applyFill="1" applyBorder="1" applyAlignment="1" applyProtection="1">
      <alignment horizontal="center" vertical="center" wrapText="1"/>
      <protection hidden="1"/>
    </xf>
    <xf numFmtId="0" fontId="38" fillId="25" borderId="80" xfId="59" applyFont="1" applyFill="1" applyBorder="1" applyAlignment="1" applyProtection="1">
      <alignment horizontal="center" vertical="center" wrapText="1"/>
      <protection hidden="1"/>
    </xf>
    <xf numFmtId="3" fontId="38" fillId="25" borderId="80" xfId="0" applyNumberFormat="1" applyFont="1" applyFill="1" applyBorder="1" applyAlignment="1">
      <alignment horizontal="center" vertical="center" wrapText="1"/>
    </xf>
    <xf numFmtId="3" fontId="57" fillId="25" borderId="80" xfId="0" applyNumberFormat="1" applyFont="1" applyFill="1" applyBorder="1" applyAlignment="1">
      <alignment horizontal="center" vertical="center" wrapText="1"/>
    </xf>
    <xf numFmtId="1" fontId="39" fillId="25" borderId="80" xfId="0" applyNumberFormat="1" applyFont="1" applyFill="1" applyBorder="1" applyAlignment="1">
      <alignment horizontal="center" vertical="center" wrapText="1"/>
    </xf>
    <xf numFmtId="1" fontId="40" fillId="0" borderId="59" xfId="47" applyNumberFormat="1" applyFont="1" applyBorder="1" applyAlignment="1">
      <alignment horizontal="center" vertical="center" wrapText="1"/>
    </xf>
    <xf numFmtId="165" fontId="49" fillId="24" borderId="80" xfId="59" applyNumberFormat="1" applyFont="1" applyFill="1" applyBorder="1" applyAlignment="1" applyProtection="1">
      <alignment horizontal="center" vertical="center" wrapText="1"/>
      <protection hidden="1"/>
    </xf>
    <xf numFmtId="0" fontId="39" fillId="24" borderId="81" xfId="59" applyFont="1" applyFill="1" applyBorder="1" applyAlignment="1" applyProtection="1">
      <alignment horizontal="center" vertical="center" wrapText="1"/>
      <protection hidden="1"/>
    </xf>
    <xf numFmtId="0" fontId="39" fillId="28" borderId="79" xfId="45" applyFont="1" applyFill="1" applyBorder="1" applyAlignment="1">
      <alignment horizontal="center" vertical="center" wrapText="1"/>
      <protection/>
    </xf>
    <xf numFmtId="0" fontId="40" fillId="24" borderId="80" xfId="59" applyFont="1" applyFill="1" applyBorder="1" applyAlignment="1" applyProtection="1">
      <alignment horizontal="center" vertical="center" wrapText="1"/>
      <protection hidden="1"/>
    </xf>
    <xf numFmtId="14" fontId="39" fillId="24" borderId="80" xfId="50" applyNumberFormat="1" applyFont="1" applyFill="1" applyBorder="1" applyAlignment="1">
      <alignment horizontal="center" vertical="center" wrapText="1"/>
    </xf>
    <xf numFmtId="14" fontId="39" fillId="24" borderId="87" xfId="50" applyNumberFormat="1" applyFont="1" applyFill="1" applyBorder="1" applyAlignment="1">
      <alignment horizontal="center" vertical="center" wrapText="1"/>
    </xf>
    <xf numFmtId="0" fontId="39" fillId="25" borderId="80" xfId="59" applyFont="1" applyFill="1" applyBorder="1" applyAlignment="1" applyProtection="1">
      <alignment horizontal="center" vertical="center" wrapText="1"/>
      <protection hidden="1"/>
    </xf>
    <xf numFmtId="3" fontId="39" fillId="25" borderId="80" xfId="0" applyNumberFormat="1" applyFont="1" applyFill="1" applyBorder="1" applyAlignment="1">
      <alignment horizontal="center" vertical="center" wrapText="1"/>
    </xf>
    <xf numFmtId="1" fontId="40" fillId="0" borderId="80" xfId="47" applyNumberFormat="1" applyFont="1" applyBorder="1" applyAlignment="1">
      <alignment horizontal="center" vertical="center" wrapText="1"/>
    </xf>
    <xf numFmtId="0" fontId="41" fillId="17" borderId="70" xfId="0" applyFont="1" applyFill="1" applyBorder="1" applyAlignment="1">
      <alignment horizontal="center" vertical="center" wrapText="1"/>
    </xf>
    <xf numFmtId="0" fontId="41" fillId="17" borderId="18" xfId="0" applyFont="1" applyFill="1" applyBorder="1" applyAlignment="1">
      <alignment horizontal="center" vertical="center" wrapText="1"/>
    </xf>
    <xf numFmtId="9" fontId="41" fillId="17" borderId="18" xfId="64" applyFont="1" applyFill="1" applyBorder="1" applyAlignment="1">
      <alignment horizontal="center" vertical="center" wrapText="1"/>
    </xf>
    <xf numFmtId="1" fontId="41" fillId="17" borderId="18" xfId="0" applyNumberFormat="1" applyFont="1" applyFill="1" applyBorder="1" applyAlignment="1">
      <alignment horizontal="center" vertical="center" wrapText="1"/>
    </xf>
    <xf numFmtId="167" fontId="53" fillId="17" borderId="18" xfId="0" applyNumberFormat="1" applyFont="1" applyFill="1" applyBorder="1" applyAlignment="1">
      <alignment horizontal="center" vertical="center" wrapText="1"/>
    </xf>
    <xf numFmtId="0" fontId="36" fillId="18" borderId="18" xfId="0" applyFont="1" applyFill="1" applyBorder="1" applyAlignment="1">
      <alignment vertical="center" wrapText="1"/>
    </xf>
    <xf numFmtId="167" fontId="34" fillId="18" borderId="15" xfId="0" applyNumberFormat="1" applyFont="1" applyFill="1" applyBorder="1" applyAlignment="1">
      <alignment horizontal="center" vertical="center" wrapText="1"/>
    </xf>
    <xf numFmtId="0" fontId="36" fillId="18" borderId="34" xfId="59" applyFont="1" applyFill="1" applyBorder="1" applyAlignment="1" applyProtection="1">
      <alignment horizontal="center" vertical="center" wrapText="1"/>
      <protection hidden="1"/>
    </xf>
    <xf numFmtId="0" fontId="36" fillId="18" borderId="18" xfId="59" applyFont="1" applyFill="1" applyBorder="1" applyAlignment="1" applyProtection="1">
      <alignment horizontal="center" vertical="center" wrapText="1"/>
      <protection hidden="1"/>
    </xf>
    <xf numFmtId="0" fontId="36" fillId="18" borderId="84" xfId="59" applyFont="1" applyFill="1" applyBorder="1" applyAlignment="1" applyProtection="1">
      <alignment horizontal="center" vertical="center" wrapText="1"/>
      <protection hidden="1"/>
    </xf>
    <xf numFmtId="9" fontId="36" fillId="18" borderId="84" xfId="64" applyFont="1" applyFill="1" applyBorder="1" applyAlignment="1" applyProtection="1">
      <alignment horizontal="center" vertical="center" wrapText="1"/>
      <protection hidden="1"/>
    </xf>
    <xf numFmtId="0" fontId="36" fillId="18" borderId="84" xfId="59" applyFont="1" applyFill="1" applyBorder="1" applyAlignment="1" applyProtection="1">
      <alignment horizontal="center" vertical="center" textRotation="90" wrapText="1"/>
      <protection hidden="1"/>
    </xf>
    <xf numFmtId="1" fontId="36" fillId="18" borderId="84" xfId="59" applyNumberFormat="1" applyFont="1" applyFill="1" applyBorder="1" applyAlignment="1" applyProtection="1">
      <alignment horizontal="center" vertical="center" textRotation="90" wrapText="1"/>
      <protection hidden="1"/>
    </xf>
    <xf numFmtId="1" fontId="36" fillId="18" borderId="84" xfId="59" applyNumberFormat="1" applyFont="1" applyFill="1" applyBorder="1" applyAlignment="1" applyProtection="1">
      <alignment horizontal="center" vertical="center" wrapText="1"/>
      <protection hidden="1"/>
    </xf>
    <xf numFmtId="167" fontId="34" fillId="18" borderId="84" xfId="59" applyNumberFormat="1" applyFont="1" applyFill="1" applyBorder="1" applyAlignment="1" applyProtection="1">
      <alignment horizontal="center" vertical="center" wrapText="1"/>
      <protection hidden="1"/>
    </xf>
    <xf numFmtId="0" fontId="37" fillId="34" borderId="34" xfId="59" applyFont="1" applyFill="1" applyBorder="1" applyAlignment="1" applyProtection="1">
      <alignment horizontal="center" vertical="center" wrapText="1"/>
      <protection hidden="1"/>
    </xf>
    <xf numFmtId="0" fontId="40" fillId="0" borderId="28" xfId="0" applyFont="1" applyFill="1" applyBorder="1" applyAlignment="1">
      <alignment horizontal="center" vertical="center" wrapText="1"/>
    </xf>
    <xf numFmtId="0" fontId="40" fillId="0" borderId="71"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00" xfId="0" applyFont="1" applyBorder="1" applyAlignment="1">
      <alignment horizontal="center" vertical="center" wrapText="1"/>
    </xf>
    <xf numFmtId="0" fontId="39" fillId="24" borderId="101" xfId="59" applyFont="1" applyFill="1" applyBorder="1" applyAlignment="1" applyProtection="1">
      <alignment horizontal="center" vertical="center" wrapText="1"/>
      <protection hidden="1"/>
    </xf>
    <xf numFmtId="9" fontId="39" fillId="0" borderId="101" xfId="64" applyFont="1" applyBorder="1" applyAlignment="1">
      <alignment horizontal="center" vertical="center" wrapText="1"/>
    </xf>
    <xf numFmtId="0" fontId="40" fillId="0" borderId="101" xfId="0" applyFont="1" applyBorder="1" applyAlignment="1">
      <alignment horizontal="center" vertical="center" wrapText="1"/>
    </xf>
    <xf numFmtId="14" fontId="39" fillId="24" borderId="92" xfId="50" applyNumberFormat="1" applyFont="1" applyFill="1" applyBorder="1" applyAlignment="1">
      <alignment horizontal="center" vertical="center" wrapText="1"/>
    </xf>
    <xf numFmtId="14" fontId="39" fillId="0" borderId="29" xfId="50" applyNumberFormat="1" applyFont="1" applyFill="1" applyBorder="1" applyAlignment="1">
      <alignment horizontal="center" vertical="center" wrapText="1"/>
    </xf>
    <xf numFmtId="0" fontId="39" fillId="25" borderId="29" xfId="59" applyFont="1" applyFill="1" applyBorder="1" applyAlignment="1" applyProtection="1">
      <alignment horizontal="center" vertical="center" wrapText="1"/>
      <protection hidden="1"/>
    </xf>
    <xf numFmtId="165" fontId="49" fillId="24" borderId="29" xfId="59" applyNumberFormat="1" applyFont="1" applyFill="1" applyBorder="1" applyAlignment="1" applyProtection="1">
      <alignment horizontal="center" vertical="center" wrapText="1"/>
      <protection hidden="1"/>
    </xf>
    <xf numFmtId="0" fontId="39" fillId="24" borderId="36" xfId="59" applyFont="1" applyFill="1" applyBorder="1" applyAlignment="1" applyProtection="1">
      <alignment horizontal="center" vertical="center" wrapText="1"/>
      <protection hidden="1"/>
    </xf>
    <xf numFmtId="0" fontId="40" fillId="0" borderId="102" xfId="0" applyFont="1" applyBorder="1" applyAlignment="1">
      <alignment horizontal="center" vertical="center" wrapText="1"/>
    </xf>
    <xf numFmtId="0" fontId="39" fillId="24" borderId="103" xfId="59" applyFont="1" applyFill="1" applyBorder="1" applyAlignment="1" applyProtection="1">
      <alignment horizontal="center" vertical="center" wrapText="1"/>
      <protection hidden="1"/>
    </xf>
    <xf numFmtId="9" fontId="39" fillId="0" borderId="103" xfId="64" applyFont="1" applyBorder="1" applyAlignment="1">
      <alignment horizontal="center" vertical="center" wrapText="1"/>
    </xf>
    <xf numFmtId="0" fontId="40" fillId="0" borderId="103" xfId="0" applyFont="1" applyBorder="1" applyAlignment="1">
      <alignment horizontal="center" vertical="center" wrapText="1"/>
    </xf>
    <xf numFmtId="14" fontId="39" fillId="24" borderId="93" xfId="50" applyNumberFormat="1" applyFont="1" applyFill="1" applyBorder="1" applyAlignment="1">
      <alignment horizontal="center" vertical="center" wrapText="1"/>
    </xf>
    <xf numFmtId="1" fontId="39" fillId="24" borderId="33" xfId="59" applyNumberFormat="1" applyFont="1" applyFill="1" applyBorder="1" applyAlignment="1" applyProtection="1">
      <alignment horizontal="center" vertical="center" wrapText="1"/>
      <protection hidden="1"/>
    </xf>
    <xf numFmtId="0" fontId="40" fillId="0" borderId="104" xfId="0" applyFont="1" applyBorder="1" applyAlignment="1">
      <alignment horizontal="center" vertical="center" wrapText="1"/>
    </xf>
    <xf numFmtId="1" fontId="39" fillId="24" borderId="92" xfId="47" applyNumberFormat="1" applyFont="1" applyFill="1" applyBorder="1" applyAlignment="1" applyProtection="1">
      <alignment horizontal="center" vertical="center" wrapText="1"/>
      <protection hidden="1"/>
    </xf>
    <xf numFmtId="1" fontId="39" fillId="24" borderId="29" xfId="59" applyNumberFormat="1" applyFont="1" applyFill="1" applyBorder="1" applyAlignment="1" applyProtection="1">
      <alignment horizontal="center" vertical="center" wrapText="1"/>
      <protection hidden="1"/>
    </xf>
    <xf numFmtId="0" fontId="34" fillId="34" borderId="35" xfId="0" applyFont="1" applyFill="1" applyBorder="1" applyAlignment="1">
      <alignment horizontal="center" vertical="center" wrapText="1"/>
    </xf>
    <xf numFmtId="9" fontId="34" fillId="34" borderId="29" xfId="64" applyFont="1" applyFill="1" applyBorder="1" applyAlignment="1">
      <alignment horizontal="center" vertical="center" wrapText="1"/>
    </xf>
    <xf numFmtId="0" fontId="34" fillId="34"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105" xfId="0" applyFont="1" applyBorder="1" applyAlignment="1">
      <alignment horizontal="center" vertical="center" wrapText="1"/>
    </xf>
    <xf numFmtId="1" fontId="39" fillId="24" borderId="94" xfId="47" applyNumberFormat="1" applyFont="1" applyFill="1" applyBorder="1" applyAlignment="1" applyProtection="1">
      <alignment horizontal="center" vertical="center" wrapText="1"/>
      <protection hidden="1"/>
    </xf>
    <xf numFmtId="0" fontId="39" fillId="24" borderId="106" xfId="59" applyFont="1" applyFill="1" applyBorder="1" applyAlignment="1" applyProtection="1">
      <alignment horizontal="center" vertical="center" wrapText="1"/>
      <protection hidden="1"/>
    </xf>
    <xf numFmtId="0" fontId="39" fillId="24" borderId="107" xfId="59" applyFont="1" applyFill="1" applyBorder="1" applyAlignment="1" applyProtection="1">
      <alignment horizontal="center" vertical="center" wrapText="1"/>
      <protection hidden="1"/>
    </xf>
    <xf numFmtId="9" fontId="39" fillId="0" borderId="107" xfId="64" applyFont="1" applyBorder="1" applyAlignment="1">
      <alignment horizontal="center" vertical="center" wrapText="1"/>
    </xf>
    <xf numFmtId="0" fontId="40" fillId="0" borderId="107" xfId="0" applyFont="1" applyBorder="1" applyAlignment="1">
      <alignment horizontal="center" vertical="center" wrapText="1"/>
    </xf>
    <xf numFmtId="14" fontId="39" fillId="24" borderId="94" xfId="50" applyNumberFormat="1" applyFont="1" applyFill="1" applyBorder="1" applyAlignment="1">
      <alignment horizontal="center" vertical="center" wrapText="1"/>
    </xf>
    <xf numFmtId="1" fontId="39" fillId="24" borderId="31" xfId="59" applyNumberFormat="1" applyFont="1" applyFill="1" applyBorder="1" applyAlignment="1" applyProtection="1">
      <alignment horizontal="center" vertical="center" wrapText="1"/>
      <protection hidden="1"/>
    </xf>
    <xf numFmtId="0" fontId="40" fillId="0" borderId="72" xfId="0" applyFont="1" applyBorder="1" applyAlignment="1">
      <alignment horizontal="center" vertical="center" wrapText="1"/>
    </xf>
    <xf numFmtId="1" fontId="39" fillId="24" borderId="72" xfId="47" applyNumberFormat="1" applyFont="1" applyFill="1" applyBorder="1" applyAlignment="1" applyProtection="1">
      <alignment horizontal="center" vertical="center" wrapText="1"/>
      <protection hidden="1"/>
    </xf>
    <xf numFmtId="0" fontId="40" fillId="0" borderId="94" xfId="0" applyFont="1" applyBorder="1" applyAlignment="1">
      <alignment horizontal="center" vertical="center" wrapText="1"/>
    </xf>
    <xf numFmtId="0" fontId="40" fillId="17" borderId="18" xfId="0" applyFont="1" applyFill="1" applyBorder="1" applyAlignment="1">
      <alignment horizontal="center" vertical="center" wrapText="1"/>
    </xf>
    <xf numFmtId="0" fontId="41" fillId="17" borderId="78" xfId="0" applyFont="1" applyFill="1" applyBorder="1" applyAlignment="1">
      <alignment horizontal="center" vertical="center" wrapText="1"/>
    </xf>
    <xf numFmtId="0" fontId="41" fillId="17" borderId="80" xfId="0" applyFont="1" applyFill="1" applyBorder="1" applyAlignment="1">
      <alignment horizontal="center" vertical="center" wrapText="1"/>
    </xf>
    <xf numFmtId="1" fontId="41" fillId="17" borderId="80" xfId="0" applyNumberFormat="1" applyFont="1" applyFill="1" applyBorder="1" applyAlignment="1">
      <alignment horizontal="center" vertical="center" wrapText="1"/>
    </xf>
    <xf numFmtId="175" fontId="53" fillId="17" borderId="80" xfId="0" applyNumberFormat="1" applyFont="1" applyFill="1" applyBorder="1" applyAlignment="1">
      <alignment horizontal="center" vertical="center" wrapText="1"/>
    </xf>
    <xf numFmtId="0" fontId="40" fillId="24" borderId="71" xfId="59" applyFont="1" applyFill="1" applyBorder="1" applyAlignment="1" applyProtection="1">
      <alignment horizontal="center" vertical="center" wrapText="1"/>
      <protection hidden="1"/>
    </xf>
    <xf numFmtId="0" fontId="40" fillId="24" borderId="104" xfId="59" applyFont="1" applyFill="1" applyBorder="1" applyAlignment="1" applyProtection="1">
      <alignment horizontal="center" vertical="center" wrapText="1"/>
      <protection hidden="1"/>
    </xf>
    <xf numFmtId="9" fontId="40" fillId="24" borderId="101" xfId="64" applyFont="1" applyFill="1" applyBorder="1" applyAlignment="1" applyProtection="1">
      <alignment horizontal="center" vertical="center" wrapText="1"/>
      <protection hidden="1"/>
    </xf>
    <xf numFmtId="0" fontId="40" fillId="24" borderId="101" xfId="59" applyFont="1" applyFill="1" applyBorder="1" applyAlignment="1" applyProtection="1">
      <alignment horizontal="center" vertical="center" wrapText="1"/>
      <protection hidden="1"/>
    </xf>
    <xf numFmtId="0" fontId="40" fillId="25" borderId="29" xfId="59" applyFont="1" applyFill="1" applyBorder="1" applyAlignment="1" applyProtection="1">
      <alignment horizontal="center" vertical="center" wrapText="1"/>
      <protection hidden="1"/>
    </xf>
    <xf numFmtId="3" fontId="40" fillId="25" borderId="29" xfId="0" applyNumberFormat="1" applyFont="1" applyFill="1" applyBorder="1" applyAlignment="1">
      <alignment horizontal="center" vertical="center" wrapText="1"/>
    </xf>
    <xf numFmtId="1" fontId="40" fillId="0" borderId="29" xfId="47" applyNumberFormat="1" applyFont="1" applyBorder="1" applyAlignment="1">
      <alignment horizontal="center" vertical="center" wrapText="1"/>
    </xf>
    <xf numFmtId="167" fontId="40" fillId="24" borderId="36" xfId="59" applyNumberFormat="1" applyFont="1" applyFill="1" applyBorder="1" applyAlignment="1" applyProtection="1">
      <alignment horizontal="center" vertical="center" wrapText="1"/>
      <protection hidden="1"/>
    </xf>
    <xf numFmtId="167" fontId="40" fillId="24" borderId="40" xfId="59" applyNumberFormat="1" applyFont="1" applyFill="1" applyBorder="1" applyAlignment="1" applyProtection="1">
      <alignment horizontal="center" vertical="center" wrapText="1"/>
      <protection hidden="1"/>
    </xf>
    <xf numFmtId="0" fontId="36" fillId="18" borderId="70" xfId="0" applyFont="1" applyFill="1" applyBorder="1" applyAlignment="1">
      <alignment horizontal="center" vertical="center" wrapText="1"/>
    </xf>
    <xf numFmtId="0" fontId="36" fillId="18" borderId="18" xfId="0" applyFont="1" applyFill="1" applyBorder="1" applyAlignment="1">
      <alignment horizontal="center" vertical="center" wrapText="1"/>
    </xf>
    <xf numFmtId="9" fontId="36" fillId="18" borderId="18" xfId="64" applyFont="1" applyFill="1" applyBorder="1" applyAlignment="1">
      <alignment horizontal="center" vertical="center" wrapText="1"/>
    </xf>
    <xf numFmtId="1" fontId="36" fillId="18" borderId="18" xfId="0" applyNumberFormat="1" applyFont="1" applyFill="1" applyBorder="1" applyAlignment="1">
      <alignment horizontal="center" vertical="center" wrapText="1"/>
    </xf>
    <xf numFmtId="167" fontId="34" fillId="18" borderId="18" xfId="0" applyNumberFormat="1"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0" fillId="10" borderId="15" xfId="0" applyFont="1" applyFill="1" applyBorder="1" applyAlignment="1">
      <alignment horizontal="center" vertical="center" wrapText="1"/>
    </xf>
    <xf numFmtId="1" fontId="30" fillId="10" borderId="15" xfId="47" applyNumberFormat="1" applyFont="1" applyFill="1" applyBorder="1" applyAlignment="1">
      <alignment horizontal="center" vertical="center" wrapText="1"/>
    </xf>
    <xf numFmtId="9" fontId="30" fillId="10" borderId="15" xfId="64" applyFont="1" applyFill="1" applyBorder="1" applyAlignment="1">
      <alignment horizontal="center" vertical="center" wrapText="1"/>
    </xf>
    <xf numFmtId="166" fontId="30" fillId="10" borderId="15" xfId="0" applyNumberFormat="1" applyFont="1" applyFill="1" applyBorder="1" applyAlignment="1">
      <alignment horizontal="center" vertical="center" wrapText="1"/>
    </xf>
    <xf numFmtId="1" fontId="30" fillId="10" borderId="15" xfId="0" applyNumberFormat="1" applyFont="1" applyFill="1" applyBorder="1" applyAlignment="1">
      <alignment horizontal="center" vertical="center" wrapText="1"/>
    </xf>
    <xf numFmtId="167" fontId="47" fillId="10" borderId="15" xfId="0" applyNumberFormat="1" applyFont="1" applyFill="1" applyBorder="1" applyAlignment="1">
      <alignment horizontal="center" vertical="center" wrapText="1"/>
    </xf>
    <xf numFmtId="9" fontId="30" fillId="0" borderId="0" xfId="64" applyFont="1" applyAlignment="1">
      <alignment horizontal="center" vertical="center"/>
    </xf>
    <xf numFmtId="0" fontId="48" fillId="0" borderId="0" xfId="0" applyFont="1" applyAlignment="1">
      <alignment/>
    </xf>
    <xf numFmtId="167" fontId="48" fillId="0" borderId="0" xfId="0" applyNumberFormat="1" applyFont="1" applyAlignment="1">
      <alignment horizontal="center" vertical="center"/>
    </xf>
    <xf numFmtId="0" fontId="8"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1" fontId="8" fillId="0" borderId="0" xfId="47" applyNumberFormat="1" applyFont="1" applyAlignment="1" applyProtection="1">
      <alignment horizontal="center" vertical="center" wrapText="1"/>
      <protection hidden="1"/>
    </xf>
    <xf numFmtId="9" fontId="8" fillId="0" borderId="0" xfId="0" applyNumberFormat="1" applyFont="1" applyAlignment="1" applyProtection="1">
      <alignment horizontal="center" vertical="center" wrapText="1"/>
      <protection hidden="1"/>
    </xf>
    <xf numFmtId="166" fontId="8" fillId="0" borderId="0" xfId="0" applyNumberFormat="1" applyFont="1" applyAlignment="1" applyProtection="1">
      <alignment horizontal="center" vertical="center" wrapText="1"/>
      <protection hidden="1"/>
    </xf>
    <xf numFmtId="167" fontId="8" fillId="0" borderId="0" xfId="0" applyNumberFormat="1" applyFont="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1" fontId="8" fillId="0" borderId="0" xfId="47" applyNumberFormat="1" applyFont="1" applyBorder="1" applyAlignment="1" applyProtection="1">
      <alignment horizontal="center" vertical="center" wrapText="1"/>
      <protection hidden="1"/>
    </xf>
    <xf numFmtId="9" fontId="8" fillId="0" borderId="0" xfId="0" applyNumberFormat="1" applyFont="1" applyBorder="1" applyAlignment="1" applyProtection="1">
      <alignment horizontal="center" vertical="center" wrapText="1"/>
      <protection hidden="1"/>
    </xf>
    <xf numFmtId="166" fontId="8" fillId="0" borderId="0" xfId="0" applyNumberFormat="1" applyFont="1" applyBorder="1" applyAlignment="1" applyProtection="1">
      <alignment horizontal="center" vertical="center" wrapText="1"/>
      <protection hidden="1"/>
    </xf>
    <xf numFmtId="167" fontId="8" fillId="0" borderId="0" xfId="0" applyNumberFormat="1" applyFont="1" applyBorder="1" applyAlignment="1" applyProtection="1">
      <alignment horizontal="center" vertical="center" wrapText="1"/>
      <protection hidden="1"/>
    </xf>
    <xf numFmtId="0" fontId="12" fillId="18" borderId="34" xfId="59" applyFont="1" applyFill="1" applyBorder="1" applyAlignment="1" applyProtection="1">
      <alignment horizontal="center" vertical="center" wrapText="1"/>
      <protection hidden="1"/>
    </xf>
    <xf numFmtId="0" fontId="12" fillId="18" borderId="18" xfId="59" applyFont="1" applyFill="1" applyBorder="1" applyAlignment="1" applyProtection="1">
      <alignment horizontal="center" vertical="center" wrapText="1"/>
      <protection hidden="1"/>
    </xf>
    <xf numFmtId="0" fontId="12" fillId="18" borderId="84" xfId="59" applyFont="1" applyFill="1" applyBorder="1" applyAlignment="1" applyProtection="1">
      <alignment horizontal="center" vertical="center" wrapText="1"/>
      <protection hidden="1"/>
    </xf>
    <xf numFmtId="0" fontId="12" fillId="18" borderId="84" xfId="59" applyFont="1" applyFill="1" applyBorder="1" applyAlignment="1" applyProtection="1">
      <alignment horizontal="center" vertical="center" textRotation="90" wrapText="1"/>
      <protection hidden="1"/>
    </xf>
    <xf numFmtId="167" fontId="12" fillId="18" borderId="84" xfId="59" applyNumberFormat="1" applyFont="1" applyFill="1" applyBorder="1" applyAlignment="1" applyProtection="1">
      <alignment horizontal="center" vertical="center" wrapText="1"/>
      <protection hidden="1"/>
    </xf>
    <xf numFmtId="0" fontId="26" fillId="34" borderId="108" xfId="59" applyFont="1" applyFill="1" applyBorder="1" applyAlignment="1" applyProtection="1">
      <alignment horizontal="center" vertical="center" wrapText="1"/>
      <protection hidden="1"/>
    </xf>
    <xf numFmtId="0" fontId="11" fillId="0" borderId="56" xfId="59" applyFont="1" applyFill="1" applyBorder="1" applyAlignment="1" applyProtection="1">
      <alignment horizontal="center" vertical="center" wrapText="1"/>
      <protection hidden="1"/>
    </xf>
    <xf numFmtId="0" fontId="11" fillId="0" borderId="20" xfId="59" applyFont="1" applyFill="1" applyBorder="1" applyAlignment="1" applyProtection="1">
      <alignment horizontal="center" vertical="center" wrapText="1"/>
      <protection hidden="1"/>
    </xf>
    <xf numFmtId="0" fontId="11" fillId="0" borderId="61" xfId="59" applyNumberFormat="1" applyFont="1" applyFill="1" applyBorder="1" applyAlignment="1" applyProtection="1">
      <alignment horizontal="center" vertical="center" wrapText="1"/>
      <protection hidden="1"/>
    </xf>
    <xf numFmtId="0" fontId="11" fillId="0" borderId="61" xfId="59" applyFont="1" applyFill="1" applyBorder="1" applyAlignment="1" applyProtection="1">
      <alignment horizontal="center" vertical="center" wrapText="1"/>
      <protection hidden="1"/>
    </xf>
    <xf numFmtId="9" fontId="11" fillId="0" borderId="63" xfId="64" applyFont="1" applyFill="1" applyBorder="1" applyAlignment="1" applyProtection="1">
      <alignment horizontal="center" vertical="center" wrapText="1"/>
      <protection hidden="1"/>
    </xf>
    <xf numFmtId="0" fontId="11" fillId="0" borderId="63" xfId="59" applyFont="1" applyFill="1" applyBorder="1" applyAlignment="1" applyProtection="1">
      <alignment horizontal="center" vertical="center" wrapText="1"/>
      <protection hidden="1"/>
    </xf>
    <xf numFmtId="14" fontId="11" fillId="0" borderId="63" xfId="59" applyNumberFormat="1" applyFont="1" applyFill="1" applyBorder="1" applyAlignment="1" applyProtection="1">
      <alignment horizontal="center" vertical="center" wrapText="1"/>
      <protection hidden="1"/>
    </xf>
    <xf numFmtId="0" fontId="16" fillId="0" borderId="63" xfId="59" applyFont="1" applyFill="1" applyBorder="1" applyAlignment="1" applyProtection="1">
      <alignment horizontal="center" vertical="center" wrapText="1"/>
      <protection hidden="1"/>
    </xf>
    <xf numFmtId="167" fontId="11" fillId="24" borderId="55" xfId="59" applyNumberFormat="1" applyFont="1" applyFill="1" applyBorder="1" applyAlignment="1" applyProtection="1">
      <alignment horizontal="center" vertical="center" wrapText="1"/>
      <protection hidden="1"/>
    </xf>
    <xf numFmtId="0" fontId="11" fillId="24" borderId="63" xfId="59" applyFont="1" applyFill="1" applyBorder="1" applyAlignment="1" applyProtection="1">
      <alignment horizontal="center" vertical="center" wrapText="1"/>
      <protection hidden="1"/>
    </xf>
    <xf numFmtId="0" fontId="66" fillId="34" borderId="12" xfId="0" applyFont="1" applyFill="1" applyBorder="1" applyAlignment="1" applyProtection="1">
      <alignment horizontal="center" vertical="center"/>
      <protection hidden="1"/>
    </xf>
    <xf numFmtId="9" fontId="66" fillId="34" borderId="12" xfId="64" applyFont="1" applyFill="1" applyBorder="1" applyAlignment="1" applyProtection="1">
      <alignment horizontal="center" vertical="center"/>
      <protection hidden="1"/>
    </xf>
    <xf numFmtId="0" fontId="66" fillId="34" borderId="12" xfId="0" applyFont="1" applyFill="1" applyBorder="1" applyAlignment="1" applyProtection="1">
      <alignment horizontal="center" vertical="center"/>
      <protection locked="0"/>
    </xf>
    <xf numFmtId="0" fontId="66" fillId="34" borderId="12" xfId="0" applyFont="1" applyFill="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hidden="1"/>
    </xf>
    <xf numFmtId="0" fontId="17" fillId="0" borderId="95"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17" fillId="0" borderId="23" xfId="0" applyFont="1" applyBorder="1" applyAlignment="1" applyProtection="1">
      <alignment horizontal="center" vertical="center" wrapText="1"/>
      <protection hidden="1"/>
    </xf>
    <xf numFmtId="14" fontId="11" fillId="24" borderId="23" xfId="50" applyNumberFormat="1" applyFont="1" applyFill="1" applyBorder="1" applyAlignment="1" applyProtection="1">
      <alignment horizontal="center" vertical="center" wrapText="1"/>
      <protection hidden="1"/>
    </xf>
    <xf numFmtId="9" fontId="11" fillId="25" borderId="23" xfId="64" applyFont="1" applyFill="1" applyBorder="1" applyAlignment="1" applyProtection="1">
      <alignment horizontal="center" vertical="center" wrapText="1"/>
      <protection hidden="1"/>
    </xf>
    <xf numFmtId="9" fontId="67" fillId="25" borderId="23" xfId="64" applyFont="1" applyFill="1" applyBorder="1" applyAlignment="1" applyProtection="1">
      <alignment horizontal="center" vertical="center" wrapText="1"/>
      <protection hidden="1"/>
    </xf>
    <xf numFmtId="0" fontId="11" fillId="25" borderId="23" xfId="59" applyFont="1" applyFill="1" applyBorder="1" applyAlignment="1" applyProtection="1">
      <alignment horizontal="center" vertical="center" wrapText="1"/>
      <protection hidden="1"/>
    </xf>
    <xf numFmtId="0" fontId="11" fillId="24" borderId="61" xfId="59" applyFont="1" applyFill="1" applyBorder="1" applyAlignment="1" applyProtection="1">
      <alignment horizontal="center" vertical="center" wrapText="1"/>
      <protection hidden="1"/>
    </xf>
    <xf numFmtId="0" fontId="11" fillId="24" borderId="23" xfId="59" applyFont="1" applyFill="1" applyBorder="1" applyAlignment="1" applyProtection="1">
      <alignment horizontal="center" vertical="center" wrapText="1"/>
      <protection hidden="1"/>
    </xf>
    <xf numFmtId="0" fontId="66" fillId="34" borderId="25" xfId="0" applyFont="1" applyFill="1" applyBorder="1" applyAlignment="1" applyProtection="1">
      <alignment horizontal="center" vertical="center"/>
      <protection locked="0"/>
    </xf>
    <xf numFmtId="0" fontId="66" fillId="34" borderId="25" xfId="0" applyFont="1" applyFill="1" applyBorder="1" applyAlignment="1" applyProtection="1">
      <alignment horizontal="center" vertical="center" wrapText="1"/>
      <protection locked="0"/>
    </xf>
    <xf numFmtId="0" fontId="15" fillId="17" borderId="18" xfId="0" applyFont="1" applyFill="1" applyBorder="1" applyAlignment="1" applyProtection="1">
      <alignment horizontal="center" vertical="center" wrapText="1"/>
      <protection hidden="1"/>
    </xf>
    <xf numFmtId="9" fontId="15" fillId="17" borderId="18" xfId="64" applyFont="1" applyFill="1" applyBorder="1" applyAlignment="1" applyProtection="1">
      <alignment horizontal="center" vertical="center" wrapText="1"/>
      <protection hidden="1"/>
    </xf>
    <xf numFmtId="167" fontId="15" fillId="17" borderId="78" xfId="0" applyNumberFormat="1" applyFont="1" applyFill="1" applyBorder="1" applyAlignment="1" applyProtection="1">
      <alignment horizontal="center" vertical="center" wrapText="1"/>
      <protection hidden="1"/>
    </xf>
    <xf numFmtId="0" fontId="69" fillId="17" borderId="109" xfId="0" applyFont="1" applyFill="1" applyBorder="1" applyAlignment="1" applyProtection="1">
      <alignment/>
      <protection hidden="1"/>
    </xf>
    <xf numFmtId="0" fontId="69" fillId="17" borderId="110" xfId="0" applyFont="1" applyFill="1" applyBorder="1" applyAlignment="1" applyProtection="1">
      <alignment/>
      <protection hidden="1"/>
    </xf>
    <xf numFmtId="0" fontId="16" fillId="24" borderId="111" xfId="59" applyFont="1" applyFill="1" applyBorder="1" applyAlignment="1" applyProtection="1">
      <alignment horizontal="center" vertical="center" wrapText="1"/>
      <protection hidden="1"/>
    </xf>
    <xf numFmtId="0" fontId="16" fillId="25" borderId="56" xfId="0" applyFont="1" applyFill="1" applyBorder="1" applyAlignment="1" applyProtection="1">
      <alignment horizontal="center" vertical="center" wrapText="1"/>
      <protection hidden="1"/>
    </xf>
    <xf numFmtId="0" fontId="17" fillId="0" borderId="56" xfId="0" applyFont="1" applyFill="1" applyBorder="1" applyAlignment="1" applyProtection="1">
      <alignment horizontal="center" vertical="center" wrapText="1"/>
      <protection hidden="1"/>
    </xf>
    <xf numFmtId="14" fontId="11" fillId="0" borderId="55" xfId="0" applyNumberFormat="1" applyFont="1" applyBorder="1" applyAlignment="1" applyProtection="1">
      <alignment horizontal="center" vertical="center" wrapText="1"/>
      <protection hidden="1"/>
    </xf>
    <xf numFmtId="0" fontId="66" fillId="34" borderId="25" xfId="0" applyFont="1" applyFill="1" applyBorder="1" applyAlignment="1" applyProtection="1">
      <alignment horizontal="center" vertical="center"/>
      <protection hidden="1"/>
    </xf>
    <xf numFmtId="9" fontId="66" fillId="34" borderId="25" xfId="64" applyFont="1" applyFill="1" applyBorder="1" applyAlignment="1" applyProtection="1">
      <alignment horizontal="center" vertical="center"/>
      <protection hidden="1"/>
    </xf>
    <xf numFmtId="0" fontId="12" fillId="18" borderId="70" xfId="0" applyFont="1" applyFill="1" applyBorder="1" applyAlignment="1" applyProtection="1">
      <alignment horizontal="center" vertical="center" wrapText="1"/>
      <protection hidden="1"/>
    </xf>
    <xf numFmtId="0" fontId="12" fillId="18" borderId="18" xfId="0" applyFont="1" applyFill="1" applyBorder="1" applyAlignment="1" applyProtection="1">
      <alignment horizontal="center" vertical="center" wrapText="1"/>
      <protection hidden="1"/>
    </xf>
    <xf numFmtId="167" fontId="12" fillId="18" borderId="19" xfId="0" applyNumberFormat="1" applyFont="1" applyFill="1" applyBorder="1" applyAlignment="1" applyProtection="1">
      <alignment horizontal="center" vertical="center" wrapText="1"/>
      <protection hidden="1"/>
    </xf>
    <xf numFmtId="0" fontId="12" fillId="18" borderId="27" xfId="0" applyFont="1" applyFill="1" applyBorder="1" applyAlignment="1" applyProtection="1">
      <alignment horizontal="center" vertical="center" wrapText="1"/>
      <protection hidden="1"/>
    </xf>
    <xf numFmtId="0" fontId="0" fillId="0" borderId="0" xfId="0" applyAlignment="1" applyProtection="1">
      <alignment/>
      <protection hidden="1"/>
    </xf>
    <xf numFmtId="1" fontId="12" fillId="18" borderId="23" xfId="47" applyNumberFormat="1" applyFont="1" applyFill="1" applyBorder="1" applyAlignment="1" applyProtection="1">
      <alignment horizontal="center" vertical="center" wrapText="1"/>
      <protection hidden="1"/>
    </xf>
    <xf numFmtId="0" fontId="12" fillId="18" borderId="23" xfId="59" applyFont="1" applyFill="1" applyBorder="1" applyAlignment="1" applyProtection="1">
      <alignment horizontal="center" vertical="center" wrapText="1"/>
      <protection hidden="1"/>
    </xf>
    <xf numFmtId="9" fontId="12" fillId="18" borderId="23" xfId="59" applyNumberFormat="1" applyFont="1" applyFill="1" applyBorder="1" applyAlignment="1" applyProtection="1">
      <alignment horizontal="center" vertical="center" wrapText="1"/>
      <protection hidden="1"/>
    </xf>
    <xf numFmtId="0" fontId="12" fillId="18" borderId="23" xfId="59" applyFont="1" applyFill="1" applyBorder="1" applyAlignment="1" applyProtection="1">
      <alignment horizontal="center" vertical="center" textRotation="90" wrapText="1"/>
      <protection hidden="1"/>
    </xf>
    <xf numFmtId="167" fontId="12" fillId="18" borderId="23" xfId="59" applyNumberFormat="1" applyFont="1" applyFill="1" applyBorder="1" applyAlignment="1" applyProtection="1">
      <alignment horizontal="center" vertical="center" wrapText="1"/>
      <protection hidden="1"/>
    </xf>
    <xf numFmtId="0" fontId="12" fillId="18" borderId="24" xfId="59" applyFont="1" applyFill="1" applyBorder="1" applyAlignment="1" applyProtection="1">
      <alignment horizontal="center" vertical="center" wrapText="1"/>
      <protection hidden="1"/>
    </xf>
    <xf numFmtId="0" fontId="11" fillId="0" borderId="34" xfId="59" applyFont="1" applyFill="1" applyBorder="1" applyAlignment="1" applyProtection="1">
      <alignment horizontal="center" vertical="center" wrapText="1"/>
      <protection hidden="1"/>
    </xf>
    <xf numFmtId="0" fontId="11" fillId="0" borderId="55" xfId="59" applyFont="1" applyFill="1" applyBorder="1" applyAlignment="1" applyProtection="1">
      <alignment horizontal="center" vertical="center" wrapText="1"/>
      <protection hidden="1"/>
    </xf>
    <xf numFmtId="14" fontId="11" fillId="0" borderId="67" xfId="50" applyNumberFormat="1" applyFont="1" applyFill="1" applyBorder="1" applyAlignment="1" applyProtection="1">
      <alignment horizontal="center" vertical="center" wrapText="1"/>
      <protection hidden="1"/>
    </xf>
    <xf numFmtId="9" fontId="20" fillId="25" borderId="67" xfId="64" applyFont="1" applyFill="1" applyBorder="1" applyAlignment="1" applyProtection="1">
      <alignment horizontal="center" vertical="center" wrapText="1"/>
      <protection hidden="1"/>
    </xf>
    <xf numFmtId="9" fontId="11" fillId="25" borderId="67" xfId="64" applyFont="1" applyFill="1" applyBorder="1" applyAlignment="1" applyProtection="1">
      <alignment horizontal="center" vertical="center" wrapText="1"/>
      <protection hidden="1"/>
    </xf>
    <xf numFmtId="9" fontId="17" fillId="0" borderId="55" xfId="64" applyFont="1" applyBorder="1" applyAlignment="1" applyProtection="1">
      <alignment horizontal="center" vertical="center" wrapText="1"/>
      <protection hidden="1"/>
    </xf>
    <xf numFmtId="44" fontId="11" fillId="24" borderId="27" xfId="54" applyFont="1" applyFill="1" applyBorder="1" applyAlignment="1" applyProtection="1">
      <alignment horizontal="center" vertical="center" wrapText="1"/>
      <protection hidden="1"/>
    </xf>
    <xf numFmtId="44" fontId="66" fillId="34" borderId="12" xfId="54" applyFont="1" applyFill="1" applyBorder="1" applyAlignment="1" applyProtection="1">
      <alignment horizontal="center" vertical="center" wrapText="1"/>
      <protection locked="0"/>
    </xf>
    <xf numFmtId="9" fontId="66" fillId="34" borderId="12" xfId="64" applyFont="1" applyFill="1" applyBorder="1" applyAlignment="1" applyProtection="1">
      <alignment horizontal="center" vertical="center"/>
      <protection locked="0"/>
    </xf>
    <xf numFmtId="14" fontId="11" fillId="0" borderId="55" xfId="50" applyNumberFormat="1" applyFont="1" applyFill="1" applyBorder="1" applyAlignment="1" applyProtection="1">
      <alignment horizontal="center" vertical="center" wrapText="1"/>
      <protection hidden="1"/>
    </xf>
    <xf numFmtId="9" fontId="11" fillId="0" borderId="55" xfId="64" applyFont="1" applyBorder="1" applyAlignment="1" applyProtection="1">
      <alignment horizontal="center" vertical="center" wrapText="1"/>
      <protection hidden="1"/>
    </xf>
    <xf numFmtId="44" fontId="20" fillId="24" borderId="63" xfId="54" applyFont="1" applyFill="1" applyBorder="1" applyAlignment="1" applyProtection="1">
      <alignment horizontal="center" vertical="center" wrapText="1"/>
      <protection hidden="1"/>
    </xf>
    <xf numFmtId="9" fontId="66" fillId="34" borderId="12" xfId="0" applyNumberFormat="1" applyFont="1" applyFill="1" applyBorder="1" applyAlignment="1" applyProtection="1">
      <alignment horizontal="center" vertical="center"/>
      <protection hidden="1"/>
    </xf>
    <xf numFmtId="167" fontId="11" fillId="16" borderId="55" xfId="59" applyNumberFormat="1" applyFont="1" applyFill="1" applyBorder="1" applyAlignment="1" applyProtection="1">
      <alignment horizontal="center" vertical="center" wrapText="1"/>
      <protection hidden="1"/>
    </xf>
    <xf numFmtId="44" fontId="20" fillId="24" borderId="27" xfId="54" applyFont="1" applyFill="1" applyBorder="1" applyAlignment="1" applyProtection="1">
      <alignment horizontal="center" vertical="center" wrapText="1"/>
      <protection hidden="1"/>
    </xf>
    <xf numFmtId="167" fontId="66" fillId="34" borderId="12" xfId="0" applyNumberFormat="1" applyFont="1" applyFill="1" applyBorder="1" applyAlignment="1" applyProtection="1">
      <alignment horizontal="center" vertical="center"/>
      <protection locked="0"/>
    </xf>
    <xf numFmtId="9" fontId="11" fillId="0" borderId="55" xfId="64" applyFont="1" applyFill="1" applyBorder="1" applyAlignment="1" applyProtection="1">
      <alignment horizontal="center" vertical="center" wrapText="1"/>
      <protection hidden="1"/>
    </xf>
    <xf numFmtId="0" fontId="17" fillId="25" borderId="67" xfId="0" applyNumberFormat="1" applyFont="1" applyFill="1" applyBorder="1" applyAlignment="1" applyProtection="1">
      <alignment horizontal="center" vertical="center" wrapText="1"/>
      <protection hidden="1"/>
    </xf>
    <xf numFmtId="1" fontId="17" fillId="25" borderId="67" xfId="64" applyNumberFormat="1" applyFont="1" applyFill="1" applyBorder="1" applyAlignment="1" applyProtection="1">
      <alignment horizontal="center" vertical="center" wrapText="1"/>
      <protection hidden="1"/>
    </xf>
    <xf numFmtId="0" fontId="17" fillId="25" borderId="67" xfId="64" applyNumberFormat="1" applyFont="1" applyFill="1" applyBorder="1" applyAlignment="1" applyProtection="1">
      <alignment horizontal="center" vertical="center" wrapText="1"/>
      <protection hidden="1"/>
    </xf>
    <xf numFmtId="1" fontId="17" fillId="0" borderId="55" xfId="64" applyNumberFormat="1" applyFont="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9" fontId="11" fillId="24" borderId="55" xfId="59" applyNumberFormat="1" applyFont="1" applyFill="1" applyBorder="1" applyAlignment="1" applyProtection="1">
      <alignment horizontal="center" vertical="center" wrapText="1"/>
      <protection hidden="1"/>
    </xf>
    <xf numFmtId="0" fontId="11" fillId="24" borderId="18" xfId="59" applyFont="1" applyFill="1" applyBorder="1" applyAlignment="1" applyProtection="1">
      <alignment horizontal="center" vertical="center" wrapText="1"/>
      <protection hidden="1"/>
    </xf>
    <xf numFmtId="0" fontId="11" fillId="0" borderId="23" xfId="59" applyFont="1" applyFill="1" applyBorder="1" applyAlignment="1" applyProtection="1">
      <alignment horizontal="center" vertical="center" wrapText="1"/>
      <protection hidden="1"/>
    </xf>
    <xf numFmtId="14" fontId="11" fillId="0" borderId="23" xfId="50" applyNumberFormat="1" applyFont="1" applyFill="1" applyBorder="1" applyAlignment="1" applyProtection="1">
      <alignment horizontal="center" vertical="center" wrapText="1"/>
      <protection hidden="1"/>
    </xf>
    <xf numFmtId="3" fontId="17" fillId="0" borderId="55" xfId="0" applyNumberFormat="1" applyFont="1" applyBorder="1" applyAlignment="1" applyProtection="1">
      <alignment horizontal="center" vertical="center" wrapText="1"/>
      <protection hidden="1"/>
    </xf>
    <xf numFmtId="0" fontId="11" fillId="0" borderId="21" xfId="59" applyFont="1" applyFill="1" applyBorder="1" applyAlignment="1" applyProtection="1">
      <alignment horizontal="center" vertical="center" wrapText="1"/>
      <protection hidden="1"/>
    </xf>
    <xf numFmtId="3" fontId="17" fillId="0" borderId="55" xfId="0" applyNumberFormat="1" applyFont="1" applyFill="1" applyBorder="1" applyAlignment="1" applyProtection="1">
      <alignment horizontal="center" vertical="center" wrapText="1"/>
      <protection hidden="1"/>
    </xf>
    <xf numFmtId="167" fontId="11" fillId="0" borderId="55" xfId="59" applyNumberFormat="1" applyFont="1" applyFill="1" applyBorder="1" applyAlignment="1" applyProtection="1">
      <alignment horizontal="center" vertical="center" wrapText="1"/>
      <protection hidden="1"/>
    </xf>
    <xf numFmtId="0" fontId="11" fillId="24" borderId="21" xfId="59" applyFont="1" applyFill="1" applyBorder="1" applyAlignment="1" applyProtection="1">
      <alignment horizontal="center" vertical="center" wrapText="1"/>
      <protection hidden="1"/>
    </xf>
    <xf numFmtId="3" fontId="17" fillId="24" borderId="55" xfId="0" applyNumberFormat="1" applyFont="1" applyFill="1" applyBorder="1" applyAlignment="1" applyProtection="1">
      <alignment horizontal="center" vertical="center" wrapText="1"/>
      <protection hidden="1"/>
    </xf>
    <xf numFmtId="167" fontId="11" fillId="0" borderId="23" xfId="59" applyNumberFormat="1" applyFont="1" applyFill="1" applyBorder="1" applyAlignment="1" applyProtection="1">
      <alignment horizontal="center" vertical="center" wrapText="1"/>
      <protection hidden="1"/>
    </xf>
    <xf numFmtId="9" fontId="11" fillId="0" borderId="23" xfId="64" applyFont="1" applyFill="1" applyBorder="1" applyAlignment="1" applyProtection="1">
      <alignment horizontal="center" vertical="center" wrapText="1"/>
      <protection hidden="1"/>
    </xf>
    <xf numFmtId="3" fontId="17" fillId="0" borderId="23" xfId="0" applyNumberFormat="1" applyFont="1" applyBorder="1" applyAlignment="1" applyProtection="1">
      <alignment horizontal="center" vertical="center" wrapText="1"/>
      <protection hidden="1"/>
    </xf>
    <xf numFmtId="0" fontId="15" fillId="17" borderId="70" xfId="0" applyFont="1" applyFill="1" applyBorder="1" applyAlignment="1" applyProtection="1">
      <alignment horizontal="center" vertical="center" wrapText="1"/>
      <protection hidden="1"/>
    </xf>
    <xf numFmtId="167" fontId="15" fillId="17" borderId="18" xfId="0" applyNumberFormat="1" applyFont="1" applyFill="1" applyBorder="1" applyAlignment="1" applyProtection="1">
      <alignment horizontal="center" vertical="center" wrapText="1"/>
      <protection hidden="1"/>
    </xf>
    <xf numFmtId="0" fontId="69" fillId="17" borderId="110" xfId="0" applyFont="1" applyFill="1" applyBorder="1" applyAlignment="1" applyProtection="1">
      <alignment wrapText="1"/>
      <protection locked="0"/>
    </xf>
    <xf numFmtId="0" fontId="69" fillId="17" borderId="69" xfId="0" applyFont="1" applyFill="1" applyBorder="1" applyAlignment="1" applyProtection="1">
      <alignment wrapText="1"/>
      <protection locked="0"/>
    </xf>
    <xf numFmtId="0" fontId="11" fillId="0" borderId="34" xfId="0" applyFont="1" applyFill="1" applyBorder="1" applyAlignment="1" applyProtection="1">
      <alignment horizontal="center" vertical="center" wrapText="1"/>
      <protection hidden="1"/>
    </xf>
    <xf numFmtId="0" fontId="11" fillId="24" borderId="98" xfId="0" applyFont="1" applyFill="1" applyBorder="1" applyAlignment="1" applyProtection="1">
      <alignment horizontal="center" vertical="center" wrapText="1"/>
      <protection hidden="1"/>
    </xf>
    <xf numFmtId="9" fontId="11" fillId="24" borderId="98" xfId="0" applyNumberFormat="1" applyFont="1" applyFill="1" applyBorder="1" applyAlignment="1" applyProtection="1">
      <alignment horizontal="center" vertical="center" wrapText="1"/>
      <protection hidden="1"/>
    </xf>
    <xf numFmtId="14" fontId="11" fillId="24" borderId="55" xfId="59" applyNumberFormat="1" applyFont="1" applyFill="1" applyBorder="1" applyAlignment="1" applyProtection="1">
      <alignment horizontal="center" vertical="center" wrapText="1"/>
      <protection hidden="1"/>
    </xf>
    <xf numFmtId="0" fontId="17" fillId="25" borderId="22" xfId="0" applyFont="1" applyFill="1" applyBorder="1" applyAlignment="1" applyProtection="1">
      <alignment horizontal="center" vertical="center" wrapText="1"/>
      <protection hidden="1"/>
    </xf>
    <xf numFmtId="0" fontId="17" fillId="25" borderId="23" xfId="0" applyFont="1" applyFill="1" applyBorder="1" applyAlignment="1" applyProtection="1">
      <alignment horizontal="center" vertical="center" wrapText="1"/>
      <protection hidden="1"/>
    </xf>
    <xf numFmtId="0" fontId="17" fillId="25" borderId="61" xfId="0" applyFont="1" applyFill="1" applyBorder="1" applyAlignment="1" applyProtection="1">
      <alignment horizontal="center" vertical="center" wrapText="1"/>
      <protection hidden="1"/>
    </xf>
    <xf numFmtId="1" fontId="17" fillId="25" borderId="60" xfId="64" applyNumberFormat="1" applyFont="1" applyFill="1" applyBorder="1" applyAlignment="1" applyProtection="1">
      <alignment horizontal="center" vertical="center" wrapText="1"/>
      <protection hidden="1"/>
    </xf>
    <xf numFmtId="1" fontId="17" fillId="25" borderId="23" xfId="64" applyNumberFormat="1" applyFont="1" applyFill="1" applyBorder="1" applyAlignment="1" applyProtection="1">
      <alignment horizontal="center" vertical="center" wrapText="1"/>
      <protection hidden="1"/>
    </xf>
    <xf numFmtId="1" fontId="17" fillId="25" borderId="61" xfId="64" applyNumberFormat="1" applyFont="1" applyFill="1" applyBorder="1" applyAlignment="1" applyProtection="1">
      <alignment horizontal="center" vertical="center" wrapText="1"/>
      <protection hidden="1"/>
    </xf>
    <xf numFmtId="167" fontId="11" fillId="24" borderId="23" xfId="59" applyNumberFormat="1" applyFont="1" applyFill="1" applyBorder="1" applyAlignment="1" applyProtection="1">
      <alignment horizontal="center" vertical="center" wrapText="1"/>
      <protection hidden="1"/>
    </xf>
    <xf numFmtId="0" fontId="11" fillId="0" borderId="56" xfId="0" applyFont="1" applyFill="1" applyBorder="1" applyAlignment="1" applyProtection="1">
      <alignment horizontal="center" vertical="center" wrapText="1"/>
      <protection hidden="1"/>
    </xf>
    <xf numFmtId="0" fontId="11" fillId="0" borderId="82" xfId="0" applyFont="1" applyFill="1" applyBorder="1" applyAlignment="1" applyProtection="1">
      <alignment horizontal="center" vertical="center" wrapText="1"/>
      <protection hidden="1"/>
    </xf>
    <xf numFmtId="0" fontId="11" fillId="0" borderId="78" xfId="0" applyFont="1" applyFill="1" applyBorder="1" applyAlignment="1" applyProtection="1">
      <alignment horizontal="center" vertical="center" wrapText="1"/>
      <protection hidden="1"/>
    </xf>
    <xf numFmtId="0" fontId="11" fillId="0" borderId="18" xfId="0" applyFont="1" applyFill="1" applyBorder="1" applyAlignment="1" applyProtection="1">
      <alignment horizontal="center" vertical="center" wrapText="1"/>
      <protection hidden="1"/>
    </xf>
    <xf numFmtId="14" fontId="11" fillId="0" borderId="55" xfId="59" applyNumberFormat="1" applyFont="1" applyFill="1" applyBorder="1" applyAlignment="1" applyProtection="1">
      <alignment horizontal="center" vertical="center" wrapText="1"/>
      <protection hidden="1"/>
    </xf>
    <xf numFmtId="0" fontId="17" fillId="25" borderId="19" xfId="0" applyFont="1" applyFill="1" applyBorder="1" applyAlignment="1" applyProtection="1">
      <alignment horizontal="center" vertical="center" wrapText="1"/>
      <protection hidden="1"/>
    </xf>
    <xf numFmtId="0" fontId="17" fillId="25" borderId="55" xfId="0" applyFont="1" applyFill="1" applyBorder="1" applyAlignment="1" applyProtection="1">
      <alignment horizontal="center" vertical="center" wrapText="1"/>
      <protection hidden="1"/>
    </xf>
    <xf numFmtId="1" fontId="17" fillId="25" borderId="55" xfId="64" applyNumberFormat="1" applyFont="1" applyFill="1" applyBorder="1" applyAlignment="1" applyProtection="1">
      <alignment horizontal="center" vertical="center" wrapText="1"/>
      <protection hidden="1"/>
    </xf>
    <xf numFmtId="1" fontId="17" fillId="25" borderId="63" xfId="64" applyNumberFormat="1"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16" fillId="25" borderId="34" xfId="59" applyFont="1" applyFill="1" applyBorder="1" applyAlignment="1" applyProtection="1" quotePrefix="1">
      <alignment horizontal="center" vertical="center" wrapText="1"/>
      <protection hidden="1"/>
    </xf>
    <xf numFmtId="0" fontId="17" fillId="0" borderId="21" xfId="0" applyFont="1" applyFill="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9" fontId="17" fillId="0" borderId="59" xfId="0" applyNumberFormat="1" applyFont="1" applyBorder="1" applyAlignment="1" applyProtection="1">
      <alignment horizontal="center" vertical="center" wrapText="1"/>
      <protection hidden="1"/>
    </xf>
    <xf numFmtId="0" fontId="17" fillId="0" borderId="60" xfId="0" applyFont="1" applyBorder="1" applyAlignment="1" applyProtection="1">
      <alignment horizontal="center" vertical="center" wrapText="1"/>
      <protection hidden="1"/>
    </xf>
    <xf numFmtId="14" fontId="17" fillId="0" borderId="23" xfId="0" applyNumberFormat="1" applyFont="1" applyBorder="1" applyAlignment="1" applyProtection="1">
      <alignment horizontal="center" vertical="center" wrapText="1"/>
      <protection hidden="1"/>
    </xf>
    <xf numFmtId="9" fontId="71" fillId="25" borderId="23" xfId="64" applyFont="1" applyFill="1" applyBorder="1" applyAlignment="1" applyProtection="1">
      <alignment horizontal="center" vertical="center" wrapText="1"/>
      <protection hidden="1"/>
    </xf>
    <xf numFmtId="9" fontId="72" fillId="0" borderId="55" xfId="64" applyFont="1" applyBorder="1" applyAlignment="1" applyProtection="1">
      <alignment horizontal="center" vertical="center" wrapText="1"/>
      <protection hidden="1"/>
    </xf>
    <xf numFmtId="44" fontId="11" fillId="24" borderId="61" xfId="54" applyFont="1" applyFill="1" applyBorder="1" applyAlignment="1" applyProtection="1">
      <alignment horizontal="center" vertical="center" wrapText="1"/>
      <protection hidden="1"/>
    </xf>
    <xf numFmtId="0" fontId="11" fillId="24" borderId="82" xfId="59" applyFont="1" applyFill="1" applyBorder="1" applyAlignment="1" applyProtection="1">
      <alignment horizontal="center" vertical="center" wrapText="1"/>
      <protection hidden="1"/>
    </xf>
    <xf numFmtId="9" fontId="11" fillId="0" borderId="80" xfId="0" applyNumberFormat="1" applyFont="1" applyBorder="1" applyAlignment="1" applyProtection="1">
      <alignment horizontal="center" vertical="center" wrapText="1"/>
      <protection hidden="1"/>
    </xf>
    <xf numFmtId="0" fontId="11" fillId="0" borderId="112" xfId="0" applyFont="1" applyBorder="1" applyAlignment="1" applyProtection="1">
      <alignment horizontal="center" vertical="center" wrapText="1"/>
      <protection hidden="1"/>
    </xf>
    <xf numFmtId="0" fontId="11" fillId="24" borderId="78" xfId="59" applyFont="1" applyFill="1" applyBorder="1" applyAlignment="1" applyProtection="1">
      <alignment horizontal="center" vertical="center" wrapText="1"/>
      <protection hidden="1"/>
    </xf>
    <xf numFmtId="14" fontId="11" fillId="24" borderId="78" xfId="59" applyNumberFormat="1" applyFont="1" applyFill="1" applyBorder="1" applyAlignment="1" applyProtection="1">
      <alignment horizontal="center" vertical="center" wrapText="1"/>
      <protection hidden="1"/>
    </xf>
    <xf numFmtId="14" fontId="11" fillId="24" borderId="55" xfId="50" applyNumberFormat="1" applyFont="1" applyFill="1" applyBorder="1" applyAlignment="1" applyProtection="1">
      <alignment horizontal="center" vertical="center" wrapText="1"/>
      <protection hidden="1"/>
    </xf>
    <xf numFmtId="167" fontId="17" fillId="24" borderId="55" xfId="59" applyNumberFormat="1" applyFont="1" applyFill="1" applyBorder="1" applyAlignment="1" applyProtection="1">
      <alignment horizontal="center" vertical="center" wrapText="1"/>
      <protection hidden="1"/>
    </xf>
    <xf numFmtId="0" fontId="11" fillId="0" borderId="113" xfId="59" applyFont="1" applyFill="1" applyBorder="1" applyAlignment="1" applyProtection="1">
      <alignment horizontal="center" vertical="center" wrapText="1"/>
      <protection hidden="1"/>
    </xf>
    <xf numFmtId="9" fontId="11" fillId="0" borderId="114" xfId="47" applyNumberFormat="1"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24" borderId="115" xfId="59" applyFont="1" applyFill="1" applyBorder="1" applyAlignment="1" applyProtection="1">
      <alignment horizontal="center" vertical="center" wrapText="1"/>
      <protection hidden="1"/>
    </xf>
    <xf numFmtId="0" fontId="11" fillId="25" borderId="115" xfId="59" applyFont="1" applyFill="1" applyBorder="1" applyAlignment="1" applyProtection="1">
      <alignment horizontal="center" vertical="center" wrapText="1"/>
      <protection hidden="1"/>
    </xf>
    <xf numFmtId="9" fontId="11" fillId="25" borderId="115" xfId="59" applyNumberFormat="1" applyFont="1" applyFill="1" applyBorder="1" applyAlignment="1" applyProtection="1">
      <alignment horizontal="center" vertical="center" wrapText="1"/>
      <protection hidden="1"/>
    </xf>
    <xf numFmtId="9" fontId="11" fillId="25" borderId="115" xfId="64" applyFont="1" applyFill="1" applyBorder="1" applyAlignment="1" applyProtection="1">
      <alignment horizontal="center" vertical="center" wrapText="1"/>
      <protection hidden="1"/>
    </xf>
    <xf numFmtId="167" fontId="11" fillId="24" borderId="115" xfId="59" applyNumberFormat="1" applyFont="1" applyFill="1" applyBorder="1" applyAlignment="1" applyProtection="1">
      <alignment horizontal="center" vertical="center" wrapText="1"/>
      <protection hidden="1"/>
    </xf>
    <xf numFmtId="0" fontId="11" fillId="24" borderId="116" xfId="59" applyFont="1" applyFill="1" applyBorder="1" applyAlignment="1" applyProtection="1">
      <alignment horizontal="center" vertical="center" wrapText="1"/>
      <protection hidden="1"/>
    </xf>
    <xf numFmtId="0" fontId="11" fillId="0" borderId="65" xfId="59" applyFont="1" applyFill="1" applyBorder="1" applyAlignment="1" applyProtection="1">
      <alignment horizontal="center" vertical="center" wrapText="1"/>
      <protection hidden="1"/>
    </xf>
    <xf numFmtId="0" fontId="11" fillId="0" borderId="22" xfId="59" applyFont="1" applyFill="1" applyBorder="1" applyAlignment="1" applyProtection="1">
      <alignment horizontal="center" vertical="center" wrapText="1"/>
      <protection hidden="1"/>
    </xf>
    <xf numFmtId="9" fontId="11" fillId="0" borderId="95" xfId="47" applyNumberFormat="1" applyFont="1" applyFill="1" applyBorder="1" applyAlignment="1" applyProtection="1">
      <alignment horizontal="center" vertical="center" wrapText="1"/>
      <protection hidden="1"/>
    </xf>
    <xf numFmtId="9" fontId="11" fillId="25" borderId="23" xfId="59" applyNumberFormat="1" applyFont="1" applyFill="1" applyBorder="1" applyAlignment="1" applyProtection="1">
      <alignment horizontal="center" vertical="center" wrapText="1"/>
      <protection hidden="1"/>
    </xf>
    <xf numFmtId="0" fontId="11" fillId="0" borderId="19" xfId="59" applyFont="1" applyFill="1" applyBorder="1" applyAlignment="1" applyProtection="1">
      <alignment horizontal="center" vertical="center" wrapText="1"/>
      <protection hidden="1"/>
    </xf>
    <xf numFmtId="9" fontId="11" fillId="0" borderId="62" xfId="47" applyNumberFormat="1" applyFont="1" applyFill="1" applyBorder="1" applyAlignment="1" applyProtection="1">
      <alignment horizontal="center" vertical="center" wrapText="1"/>
      <protection hidden="1"/>
    </xf>
    <xf numFmtId="9" fontId="11" fillId="25" borderId="55" xfId="64" applyFont="1" applyFill="1" applyBorder="1" applyAlignment="1" applyProtection="1">
      <alignment horizontal="center" vertical="center" wrapText="1"/>
      <protection hidden="1"/>
    </xf>
    <xf numFmtId="167" fontId="66" fillId="34" borderId="25" xfId="0" applyNumberFormat="1" applyFont="1" applyFill="1" applyBorder="1" applyAlignment="1" applyProtection="1">
      <alignment horizontal="center" vertical="center"/>
      <protection locked="0"/>
    </xf>
    <xf numFmtId="0" fontId="16" fillId="25" borderId="56" xfId="59" applyFont="1" applyFill="1" applyBorder="1" applyAlignment="1" applyProtection="1" quotePrefix="1">
      <alignment horizontal="center" vertical="center" wrapText="1"/>
      <protection hidden="1"/>
    </xf>
    <xf numFmtId="0" fontId="11" fillId="0" borderId="82" xfId="59" applyFont="1" applyFill="1" applyBorder="1" applyAlignment="1" applyProtection="1">
      <alignment horizontal="center" vertical="center" wrapText="1"/>
      <protection hidden="1"/>
    </xf>
    <xf numFmtId="9" fontId="11" fillId="0" borderId="78" xfId="0" applyNumberFormat="1" applyFont="1" applyFill="1" applyBorder="1" applyAlignment="1" applyProtection="1">
      <alignment horizontal="center" vertical="center" wrapText="1"/>
      <protection hidden="1"/>
    </xf>
    <xf numFmtId="0" fontId="11" fillId="0" borderId="64" xfId="0" applyFont="1" applyFill="1" applyBorder="1" applyAlignment="1" applyProtection="1">
      <alignment horizontal="center" vertical="center" wrapText="1"/>
      <protection hidden="1"/>
    </xf>
    <xf numFmtId="14" fontId="11" fillId="0" borderId="117" xfId="50" applyNumberFormat="1" applyFont="1" applyFill="1" applyBorder="1" applyAlignment="1" applyProtection="1">
      <alignment horizontal="center" vertical="center" wrapText="1"/>
      <protection hidden="1"/>
    </xf>
    <xf numFmtId="0" fontId="11" fillId="25" borderId="112" xfId="59" applyFont="1" applyFill="1" applyBorder="1" applyAlignment="1" applyProtection="1">
      <alignment horizontal="center" vertical="center" wrapText="1"/>
      <protection hidden="1"/>
    </xf>
    <xf numFmtId="0" fontId="11" fillId="25" borderId="80" xfId="59" applyFont="1" applyFill="1" applyBorder="1" applyAlignment="1" applyProtection="1">
      <alignment horizontal="center" vertical="center" wrapText="1"/>
      <protection hidden="1"/>
    </xf>
    <xf numFmtId="0" fontId="11" fillId="25" borderId="78" xfId="59" applyFont="1" applyFill="1" applyBorder="1" applyAlignment="1" applyProtection="1">
      <alignment horizontal="center" vertical="center" wrapText="1"/>
      <protection hidden="1"/>
    </xf>
    <xf numFmtId="0" fontId="11" fillId="25" borderId="18" xfId="59" applyFont="1" applyFill="1" applyBorder="1" applyAlignment="1" applyProtection="1">
      <alignment horizontal="center" vertical="center" wrapText="1"/>
      <protection hidden="1"/>
    </xf>
    <xf numFmtId="3" fontId="17" fillId="25" borderId="80" xfId="0" applyNumberFormat="1" applyFont="1" applyFill="1" applyBorder="1" applyAlignment="1" applyProtection="1">
      <alignment horizontal="center" vertical="center" wrapText="1"/>
      <protection hidden="1"/>
    </xf>
    <xf numFmtId="3" fontId="17" fillId="25" borderId="18" xfId="0" applyNumberFormat="1" applyFont="1" applyFill="1" applyBorder="1" applyAlignment="1" applyProtection="1">
      <alignment horizontal="center" vertical="center" wrapText="1"/>
      <protection hidden="1"/>
    </xf>
    <xf numFmtId="9" fontId="11" fillId="25" borderId="19" xfId="64" applyFont="1" applyFill="1" applyBorder="1" applyAlignment="1" applyProtection="1">
      <alignment vertical="center" wrapText="1"/>
      <protection hidden="1"/>
    </xf>
    <xf numFmtId="0" fontId="11" fillId="24" borderId="118" xfId="59" applyFont="1" applyFill="1" applyBorder="1" applyAlignment="1" applyProtection="1">
      <alignment horizontal="center" vertical="center" wrapText="1"/>
      <protection hidden="1"/>
    </xf>
    <xf numFmtId="0" fontId="17" fillId="24" borderId="98" xfId="59" applyFont="1" applyFill="1" applyBorder="1" applyAlignment="1" applyProtection="1">
      <alignment horizontal="center" vertical="center" wrapText="1"/>
      <protection hidden="1"/>
    </xf>
    <xf numFmtId="0" fontId="11" fillId="0" borderId="87" xfId="0" applyFont="1" applyBorder="1" applyAlignment="1" applyProtection="1">
      <alignment horizontal="center" vertical="center" wrapText="1"/>
      <protection hidden="1"/>
    </xf>
    <xf numFmtId="0" fontId="11" fillId="0" borderId="115" xfId="59" applyFont="1" applyFill="1" applyBorder="1" applyAlignment="1" applyProtection="1">
      <alignment horizontal="center" vertical="center" wrapText="1"/>
      <protection hidden="1"/>
    </xf>
    <xf numFmtId="9" fontId="11" fillId="24" borderId="78" xfId="64" applyFont="1" applyFill="1" applyBorder="1" applyAlignment="1" applyProtection="1">
      <alignment horizontal="center" vertical="center" wrapText="1"/>
      <protection hidden="1"/>
    </xf>
    <xf numFmtId="14" fontId="11" fillId="24" borderId="18" xfId="59" applyNumberFormat="1" applyFont="1" applyFill="1" applyBorder="1" applyAlignment="1" applyProtection="1">
      <alignment horizontal="center" vertical="center" wrapText="1"/>
      <protection hidden="1"/>
    </xf>
    <xf numFmtId="3" fontId="17" fillId="25" borderId="78" xfId="0" applyNumberFormat="1" applyFont="1" applyFill="1" applyBorder="1" applyAlignment="1" applyProtection="1">
      <alignment horizontal="center" vertical="center" wrapText="1"/>
      <protection hidden="1"/>
    </xf>
    <xf numFmtId="0" fontId="17" fillId="0" borderId="119" xfId="64" applyNumberFormat="1" applyFont="1" applyBorder="1" applyAlignment="1" applyProtection="1">
      <alignment horizontal="center" vertical="center" wrapText="1"/>
      <protection hidden="1"/>
    </xf>
    <xf numFmtId="167" fontId="17" fillId="0" borderId="55" xfId="59" applyNumberFormat="1" applyFont="1" applyFill="1" applyBorder="1" applyAlignment="1" applyProtection="1">
      <alignment horizontal="center" vertical="center" wrapText="1"/>
      <protection hidden="1"/>
    </xf>
    <xf numFmtId="0" fontId="18" fillId="28" borderId="0" xfId="45" applyFont="1" applyFill="1" applyAlignment="1">
      <alignment horizontal="center" vertical="center" wrapText="1"/>
      <protection/>
    </xf>
    <xf numFmtId="0" fontId="69" fillId="17" borderId="110" xfId="0" applyFont="1" applyFill="1" applyBorder="1" applyAlignment="1">
      <alignment/>
    </xf>
    <xf numFmtId="0" fontId="69" fillId="17" borderId="69" xfId="0" applyFont="1" applyFill="1" applyBorder="1" applyAlignment="1">
      <alignment/>
    </xf>
    <xf numFmtId="0" fontId="12" fillId="18" borderId="18" xfId="0" applyFont="1" applyFill="1" applyBorder="1" applyAlignment="1" applyProtection="1">
      <alignment vertical="center" wrapText="1"/>
      <protection hidden="1"/>
    </xf>
    <xf numFmtId="0" fontId="12" fillId="18" borderId="15" xfId="0" applyFont="1" applyFill="1" applyBorder="1" applyAlignment="1" applyProtection="1">
      <alignment horizontal="center" vertical="center" wrapText="1"/>
      <protection hidden="1"/>
    </xf>
    <xf numFmtId="167" fontId="12" fillId="18" borderId="15" xfId="0" applyNumberFormat="1" applyFont="1" applyFill="1" applyBorder="1" applyAlignment="1" applyProtection="1">
      <alignment horizontal="center" vertical="center" wrapText="1"/>
      <protection hidden="1"/>
    </xf>
    <xf numFmtId="0" fontId="69" fillId="18" borderId="12" xfId="0" applyFont="1" applyFill="1" applyBorder="1" applyAlignment="1">
      <alignment/>
    </xf>
    <xf numFmtId="0" fontId="69" fillId="0" borderId="0" xfId="0" applyFont="1" applyAlignment="1">
      <alignment/>
    </xf>
    <xf numFmtId="0" fontId="12" fillId="18" borderId="84" xfId="59" applyFont="1" applyFill="1" applyBorder="1" applyAlignment="1" applyProtection="1">
      <alignment horizontal="center" vertical="center" wrapText="1"/>
      <protection hidden="1"/>
    </xf>
    <xf numFmtId="0" fontId="12" fillId="18" borderId="84" xfId="59" applyFont="1" applyFill="1" applyBorder="1" applyAlignment="1" applyProtection="1">
      <alignment horizontal="center" vertical="center" textRotation="90" wrapText="1"/>
      <protection hidden="1"/>
    </xf>
    <xf numFmtId="167" fontId="12" fillId="18" borderId="84" xfId="59" applyNumberFormat="1" applyFont="1" applyFill="1" applyBorder="1" applyAlignment="1" applyProtection="1">
      <alignment horizontal="center" vertical="center" wrapText="1"/>
      <protection hidden="1"/>
    </xf>
    <xf numFmtId="0" fontId="16" fillId="28" borderId="44" xfId="59" applyFont="1" applyFill="1" applyBorder="1" applyAlignment="1" applyProtection="1">
      <alignment horizontal="center" vertical="center" wrapText="1"/>
      <protection hidden="1"/>
    </xf>
    <xf numFmtId="0" fontId="16" fillId="38" borderId="44" xfId="59" applyFont="1" applyFill="1" applyBorder="1" applyAlignment="1" applyProtection="1">
      <alignment horizontal="center" vertical="center" wrapText="1"/>
      <protection hidden="1"/>
    </xf>
    <xf numFmtId="0" fontId="17" fillId="0" borderId="120" xfId="59" applyFont="1" applyFill="1" applyBorder="1" applyAlignment="1" applyProtection="1">
      <alignment horizontal="center" vertical="center" wrapText="1"/>
      <protection hidden="1"/>
    </xf>
    <xf numFmtId="0" fontId="17" fillId="0" borderId="121" xfId="59" applyFont="1" applyFill="1" applyBorder="1" applyAlignment="1" applyProtection="1">
      <alignment horizontal="center" vertical="center" wrapText="1"/>
      <protection hidden="1"/>
    </xf>
    <xf numFmtId="9" fontId="17" fillId="0" borderId="121" xfId="45" applyNumberFormat="1" applyFont="1" applyFill="1" applyBorder="1" applyAlignment="1" applyProtection="1">
      <alignment horizontal="center" vertical="center" wrapText="1"/>
      <protection hidden="1"/>
    </xf>
    <xf numFmtId="0" fontId="17" fillId="0" borderId="121" xfId="45" applyFont="1" applyFill="1" applyBorder="1" applyAlignment="1" applyProtection="1">
      <alignment horizontal="center" vertical="center" wrapText="1"/>
      <protection hidden="1"/>
    </xf>
    <xf numFmtId="0" fontId="11" fillId="28" borderId="122" xfId="59" applyFont="1" applyFill="1" applyBorder="1" applyAlignment="1" applyProtection="1">
      <alignment horizontal="center" vertical="center" wrapText="1"/>
      <protection hidden="1"/>
    </xf>
    <xf numFmtId="9" fontId="17" fillId="28" borderId="122" xfId="64" applyFont="1" applyFill="1" applyBorder="1" applyAlignment="1" applyProtection="1">
      <alignment horizontal="center" vertical="center" wrapText="1"/>
      <protection hidden="1"/>
    </xf>
    <xf numFmtId="0" fontId="17" fillId="28" borderId="122" xfId="59" applyFont="1" applyFill="1" applyBorder="1" applyAlignment="1" applyProtection="1">
      <alignment horizontal="center" vertical="center" wrapText="1"/>
      <protection hidden="1"/>
    </xf>
    <xf numFmtId="14" fontId="17" fillId="28" borderId="122" xfId="59" applyNumberFormat="1" applyFont="1" applyFill="1" applyBorder="1" applyAlignment="1" applyProtection="1">
      <alignment horizontal="center" vertical="center" wrapText="1"/>
      <protection hidden="1"/>
    </xf>
    <xf numFmtId="0" fontId="17" fillId="38" borderId="122" xfId="59" applyFont="1" applyFill="1" applyBorder="1" applyAlignment="1" applyProtection="1">
      <alignment horizontal="center" vertical="center" wrapText="1"/>
      <protection hidden="1"/>
    </xf>
    <xf numFmtId="3" fontId="17" fillId="38" borderId="122" xfId="45" applyNumberFormat="1" applyFont="1" applyFill="1" applyBorder="1" applyAlignment="1" applyProtection="1">
      <alignment horizontal="center" vertical="center" wrapText="1"/>
      <protection hidden="1"/>
    </xf>
    <xf numFmtId="9" fontId="17" fillId="0" borderId="122" xfId="64" applyFont="1" applyFill="1" applyBorder="1" applyAlignment="1" applyProtection="1">
      <alignment horizontal="center" vertical="center" wrapText="1"/>
      <protection hidden="1"/>
    </xf>
    <xf numFmtId="9" fontId="11" fillId="28" borderId="122" xfId="64" applyFont="1" applyFill="1" applyBorder="1" applyAlignment="1" applyProtection="1">
      <alignment horizontal="center" vertical="center" wrapText="1"/>
      <protection hidden="1"/>
    </xf>
    <xf numFmtId="0" fontId="11" fillId="28" borderId="123" xfId="59" applyFont="1" applyFill="1" applyBorder="1" applyAlignment="1" applyProtection="1">
      <alignment horizontal="center" vertical="center" wrapText="1"/>
      <protection hidden="1"/>
    </xf>
    <xf numFmtId="0" fontId="17" fillId="0" borderId="44" xfId="45" applyFont="1" applyFill="1" applyBorder="1" applyAlignment="1" applyProtection="1">
      <alignment horizontal="center" vertical="center" wrapText="1"/>
      <protection hidden="1"/>
    </xf>
    <xf numFmtId="0" fontId="17" fillId="0" borderId="124" xfId="45" applyFont="1" applyFill="1" applyBorder="1" applyAlignment="1" applyProtection="1">
      <alignment horizontal="center" vertical="center" wrapText="1"/>
      <protection hidden="1"/>
    </xf>
    <xf numFmtId="9" fontId="17" fillId="0" borderId="125" xfId="45" applyNumberFormat="1" applyFont="1" applyFill="1" applyBorder="1" applyAlignment="1" applyProtection="1">
      <alignment horizontal="center" vertical="center" wrapText="1"/>
      <protection hidden="1"/>
    </xf>
    <xf numFmtId="0" fontId="17" fillId="0" borderId="125" xfId="45" applyFont="1" applyFill="1" applyBorder="1" applyAlignment="1" applyProtection="1">
      <alignment horizontal="center" vertical="center" wrapText="1"/>
      <protection hidden="1"/>
    </xf>
    <xf numFmtId="9" fontId="11" fillId="0" borderId="126" xfId="64" applyFont="1" applyFill="1" applyBorder="1" applyAlignment="1" applyProtection="1">
      <alignment horizontal="center" vertical="center" wrapText="1"/>
      <protection hidden="1"/>
    </xf>
    <xf numFmtId="0" fontId="17" fillId="0" borderId="126" xfId="45" applyFont="1" applyBorder="1" applyAlignment="1" applyProtection="1">
      <alignment horizontal="center" vertical="center" wrapText="1"/>
      <protection hidden="1"/>
    </xf>
    <xf numFmtId="14" fontId="11" fillId="28" borderId="126" xfId="50" applyNumberFormat="1" applyFont="1" applyFill="1" applyBorder="1" applyAlignment="1" applyProtection="1">
      <alignment horizontal="center" vertical="center" wrapText="1"/>
      <protection hidden="1"/>
    </xf>
    <xf numFmtId="9" fontId="11" fillId="28" borderId="122" xfId="59" applyNumberFormat="1" applyFont="1" applyFill="1" applyBorder="1" applyAlignment="1" applyProtection="1">
      <alignment horizontal="center" vertical="center" wrapText="1"/>
      <protection hidden="1"/>
    </xf>
    <xf numFmtId="173" fontId="11" fillId="28" borderId="122" xfId="59" applyNumberFormat="1" applyFont="1" applyFill="1" applyBorder="1" applyAlignment="1" applyProtection="1">
      <alignment horizontal="center" vertical="center" wrapText="1"/>
      <protection hidden="1"/>
    </xf>
    <xf numFmtId="0" fontId="17" fillId="0" borderId="120" xfId="45" applyFont="1" applyFill="1" applyBorder="1" applyAlignment="1" applyProtection="1">
      <alignment horizontal="center" vertical="center" wrapText="1"/>
      <protection hidden="1"/>
    </xf>
    <xf numFmtId="0" fontId="17" fillId="24" borderId="127" xfId="45" applyFont="1" applyFill="1" applyBorder="1" applyAlignment="1" applyProtection="1">
      <alignment horizontal="center" vertical="center" wrapText="1"/>
      <protection hidden="1"/>
    </xf>
    <xf numFmtId="9" fontId="17" fillId="0" borderId="125" xfId="45" applyNumberFormat="1" applyFont="1" applyFill="1" applyBorder="1" applyAlignment="1" applyProtection="1">
      <alignment horizontal="center" vertical="center" wrapText="1"/>
      <protection hidden="1"/>
    </xf>
    <xf numFmtId="0" fontId="17" fillId="0" borderId="125" xfId="45" applyFont="1" applyFill="1" applyBorder="1" applyAlignment="1" applyProtection="1">
      <alignment horizontal="center" vertical="center" wrapText="1"/>
      <protection hidden="1"/>
    </xf>
    <xf numFmtId="0" fontId="11" fillId="28" borderId="122" xfId="59" applyFont="1" applyFill="1" applyBorder="1" applyAlignment="1" applyProtection="1">
      <alignment horizontal="center" vertical="center" wrapText="1"/>
      <protection hidden="1"/>
    </xf>
    <xf numFmtId="9" fontId="11" fillId="0" borderId="126" xfId="64" applyFont="1" applyFill="1" applyBorder="1" applyAlignment="1" applyProtection="1">
      <alignment horizontal="center" vertical="center" wrapText="1"/>
      <protection hidden="1"/>
    </xf>
    <xf numFmtId="0" fontId="17" fillId="0" borderId="122" xfId="45" applyFont="1" applyBorder="1" applyAlignment="1" applyProtection="1">
      <alignment horizontal="center" vertical="center" wrapText="1"/>
      <protection hidden="1"/>
    </xf>
    <xf numFmtId="14" fontId="11" fillId="28" borderId="126" xfId="50" applyNumberFormat="1" applyFont="1" applyFill="1" applyBorder="1" applyAlignment="1" applyProtection="1">
      <alignment horizontal="center" vertical="center" wrapText="1"/>
      <protection hidden="1"/>
    </xf>
    <xf numFmtId="9" fontId="11" fillId="28" borderId="122" xfId="64" applyFont="1" applyFill="1" applyBorder="1" applyAlignment="1" applyProtection="1">
      <alignment horizontal="center" vertical="center" wrapText="1"/>
      <protection hidden="1"/>
    </xf>
    <xf numFmtId="173" fontId="11" fillId="28" borderId="122" xfId="59" applyNumberFormat="1" applyFont="1" applyFill="1" applyBorder="1" applyAlignment="1" applyProtection="1">
      <alignment horizontal="center" vertical="center" wrapText="1"/>
      <protection hidden="1"/>
    </xf>
    <xf numFmtId="0" fontId="11" fillId="28" borderId="123" xfId="59" applyFont="1" applyFill="1" applyBorder="1" applyAlignment="1" applyProtection="1">
      <alignment horizontal="center" vertical="center" wrapText="1"/>
      <protection hidden="1"/>
    </xf>
    <xf numFmtId="0" fontId="17" fillId="0" borderId="128" xfId="45" applyFont="1" applyFill="1" applyBorder="1" applyAlignment="1" applyProtection="1">
      <alignment horizontal="center" vertical="center" wrapText="1"/>
      <protection hidden="1"/>
    </xf>
    <xf numFmtId="0" fontId="17" fillId="24" borderId="129" xfId="45" applyFont="1" applyFill="1" applyBorder="1" applyAlignment="1" applyProtection="1">
      <alignment horizontal="center" vertical="center" wrapText="1"/>
      <protection hidden="1"/>
    </xf>
    <xf numFmtId="1" fontId="11" fillId="28" borderId="130" xfId="47" applyNumberFormat="1" applyFont="1" applyFill="1" applyBorder="1" applyAlignment="1" applyProtection="1">
      <alignment horizontal="center" vertical="center" wrapText="1"/>
      <protection hidden="1"/>
    </xf>
    <xf numFmtId="0" fontId="17" fillId="0" borderId="126" xfId="45" applyFont="1" applyBorder="1" applyAlignment="1" applyProtection="1">
      <alignment horizontal="center" vertical="center" wrapText="1"/>
      <protection hidden="1"/>
    </xf>
    <xf numFmtId="0" fontId="11" fillId="38" borderId="126" xfId="59" applyFont="1" applyFill="1" applyBorder="1" applyAlignment="1" applyProtection="1">
      <alignment horizontal="center" vertical="center" wrapText="1"/>
      <protection hidden="1"/>
    </xf>
    <xf numFmtId="1" fontId="11" fillId="28" borderId="126" xfId="59" applyNumberFormat="1" applyFont="1" applyFill="1" applyBorder="1" applyAlignment="1" applyProtection="1">
      <alignment horizontal="center" vertical="center" wrapText="1"/>
      <protection hidden="1"/>
    </xf>
    <xf numFmtId="1" fontId="66" fillId="34" borderId="12" xfId="64" applyNumberFormat="1" applyFont="1" applyFill="1" applyBorder="1" applyAlignment="1" applyProtection="1">
      <alignment horizontal="center" vertical="center"/>
      <protection hidden="1"/>
    </xf>
    <xf numFmtId="0" fontId="17" fillId="0" borderId="131" xfId="45" applyFont="1" applyFill="1" applyBorder="1" applyAlignment="1" applyProtection="1">
      <alignment horizontal="center" vertical="center" wrapText="1"/>
      <protection hidden="1"/>
    </xf>
    <xf numFmtId="0" fontId="17" fillId="24" borderId="132" xfId="45" applyFont="1" applyFill="1" applyBorder="1" applyAlignment="1" applyProtection="1">
      <alignment horizontal="center" vertical="center" wrapText="1"/>
      <protection hidden="1"/>
    </xf>
    <xf numFmtId="1" fontId="11" fillId="28" borderId="133" xfId="47" applyNumberFormat="1" applyFont="1" applyFill="1" applyBorder="1" applyAlignment="1" applyProtection="1">
      <alignment horizontal="center" vertical="center" wrapText="1"/>
      <protection hidden="1"/>
    </xf>
    <xf numFmtId="0" fontId="11" fillId="28" borderId="127" xfId="59" applyFont="1" applyFill="1" applyBorder="1" applyAlignment="1" applyProtection="1">
      <alignment horizontal="center" vertical="center" wrapText="1"/>
      <protection hidden="1"/>
    </xf>
    <xf numFmtId="1" fontId="11" fillId="28" borderId="122" xfId="59" applyNumberFormat="1" applyFont="1" applyFill="1" applyBorder="1" applyAlignment="1" applyProtection="1">
      <alignment horizontal="center" vertical="center" wrapText="1"/>
      <protection hidden="1"/>
    </xf>
    <xf numFmtId="0" fontId="17" fillId="24" borderId="124" xfId="45" applyFont="1" applyFill="1" applyBorder="1" applyAlignment="1" applyProtection="1">
      <alignment horizontal="center" vertical="center" wrapText="1"/>
      <protection hidden="1"/>
    </xf>
    <xf numFmtId="1" fontId="11" fillId="28" borderId="124" xfId="47" applyNumberFormat="1" applyFont="1" applyFill="1" applyBorder="1" applyAlignment="1" applyProtection="1">
      <alignment horizontal="center" vertical="center" wrapText="1"/>
      <protection hidden="1"/>
    </xf>
    <xf numFmtId="0" fontId="17" fillId="24" borderId="125" xfId="45" applyFont="1" applyFill="1" applyBorder="1" applyAlignment="1" applyProtection="1">
      <alignment horizontal="center" vertical="center" wrapText="1"/>
      <protection hidden="1"/>
    </xf>
    <xf numFmtId="0" fontId="17" fillId="0" borderId="130" xfId="45" applyFont="1" applyBorder="1" applyAlignment="1" applyProtection="1">
      <alignment horizontal="center" vertical="center" wrapText="1"/>
      <protection hidden="1"/>
    </xf>
    <xf numFmtId="0" fontId="17" fillId="24" borderId="121" xfId="45" applyFont="1" applyFill="1" applyBorder="1" applyAlignment="1" applyProtection="1">
      <alignment horizontal="center" vertical="center" wrapText="1"/>
      <protection hidden="1"/>
    </xf>
    <xf numFmtId="9" fontId="17" fillId="0" borderId="121" xfId="45" applyNumberFormat="1" applyFont="1" applyFill="1" applyBorder="1" applyAlignment="1" applyProtection="1">
      <alignment horizontal="center" vertical="center" wrapText="1"/>
      <protection hidden="1"/>
    </xf>
    <xf numFmtId="0" fontId="15" fillId="17" borderId="18" xfId="0" applyFont="1" applyFill="1" applyBorder="1" applyAlignment="1" applyProtection="1">
      <alignment horizontal="center" vertical="center" wrapText="1"/>
      <protection hidden="1"/>
    </xf>
    <xf numFmtId="9" fontId="15" fillId="17" borderId="18" xfId="0" applyNumberFormat="1" applyFont="1" applyFill="1" applyBorder="1" applyAlignment="1" applyProtection="1">
      <alignment horizontal="center" vertical="center" wrapText="1"/>
      <protection hidden="1"/>
    </xf>
    <xf numFmtId="167" fontId="15" fillId="17" borderId="18" xfId="0" applyNumberFormat="1" applyFont="1" applyFill="1" applyBorder="1" applyAlignment="1" applyProtection="1">
      <alignment horizontal="center" vertical="center" wrapText="1"/>
      <protection hidden="1"/>
    </xf>
    <xf numFmtId="0" fontId="12" fillId="18" borderId="70" xfId="0" applyFont="1" applyFill="1" applyBorder="1" applyAlignment="1" applyProtection="1">
      <alignment horizontal="center" vertical="center" wrapText="1"/>
      <protection hidden="1"/>
    </xf>
    <xf numFmtId="0" fontId="12" fillId="18" borderId="18" xfId="0" applyFont="1" applyFill="1" applyBorder="1" applyAlignment="1" applyProtection="1">
      <alignment horizontal="center" vertical="center" wrapText="1"/>
      <protection hidden="1"/>
    </xf>
    <xf numFmtId="167" fontId="12" fillId="18" borderId="19" xfId="0" applyNumberFormat="1" applyFont="1" applyFill="1" applyBorder="1" applyAlignment="1" applyProtection="1">
      <alignment horizontal="center" vertical="center" wrapText="1"/>
      <protection hidden="1"/>
    </xf>
    <xf numFmtId="0" fontId="8" fillId="10" borderId="14" xfId="0" applyFont="1" applyFill="1" applyBorder="1" applyAlignment="1" applyProtection="1">
      <alignment horizontal="center" vertical="center" wrapText="1"/>
      <protection hidden="1"/>
    </xf>
    <xf numFmtId="0" fontId="5" fillId="10" borderId="15" xfId="0" applyFont="1" applyFill="1" applyBorder="1" applyAlignment="1" applyProtection="1">
      <alignment horizontal="center" vertical="center" wrapText="1"/>
      <protection hidden="1"/>
    </xf>
    <xf numFmtId="0" fontId="8" fillId="10" borderId="15" xfId="0" applyFont="1" applyFill="1" applyBorder="1" applyAlignment="1" applyProtection="1">
      <alignment horizontal="center" vertical="center" wrapText="1"/>
      <protection hidden="1"/>
    </xf>
    <xf numFmtId="1" fontId="8" fillId="10" borderId="15" xfId="47" applyNumberFormat="1" applyFont="1" applyFill="1" applyBorder="1" applyAlignment="1" applyProtection="1">
      <alignment horizontal="center" vertical="center" wrapText="1"/>
      <protection hidden="1"/>
    </xf>
    <xf numFmtId="9" fontId="8" fillId="10" borderId="15" xfId="0" applyNumberFormat="1" applyFont="1" applyFill="1" applyBorder="1" applyAlignment="1" applyProtection="1">
      <alignment horizontal="center" vertical="center" wrapText="1"/>
      <protection hidden="1"/>
    </xf>
    <xf numFmtId="166" fontId="8" fillId="10" borderId="15" xfId="0" applyNumberFormat="1" applyFont="1" applyFill="1" applyBorder="1" applyAlignment="1" applyProtection="1">
      <alignment horizontal="center" vertical="center" wrapText="1"/>
      <protection hidden="1"/>
    </xf>
    <xf numFmtId="167" fontId="5" fillId="10" borderId="15"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2" fillId="0" borderId="0" xfId="0" applyFont="1" applyAlignment="1" applyProtection="1">
      <alignment horizontal="center" vertical="center"/>
      <protection hidden="1"/>
    </xf>
    <xf numFmtId="167" fontId="0" fillId="0" borderId="0" xfId="0" applyNumberFormat="1" applyAlignment="1" applyProtection="1">
      <alignment horizontal="center" vertical="center"/>
      <protection hidden="1"/>
    </xf>
    <xf numFmtId="165" fontId="24" fillId="10" borderId="18" xfId="60" applyNumberFormat="1" applyFont="1" applyFill="1" applyBorder="1" applyAlignment="1" applyProtection="1">
      <alignment horizontal="center" vertical="center" wrapText="1"/>
      <protection hidden="1"/>
    </xf>
    <xf numFmtId="0" fontId="30" fillId="0" borderId="0" xfId="0" applyFont="1" applyAlignment="1">
      <alignment horizontal="center" vertical="center"/>
    </xf>
    <xf numFmtId="0" fontId="36" fillId="18" borderId="18" xfId="0" applyFont="1" applyFill="1" applyBorder="1" applyAlignment="1">
      <alignment vertical="center" wrapText="1"/>
    </xf>
    <xf numFmtId="0" fontId="41" fillId="0" borderId="0" xfId="0" applyFont="1" applyBorder="1" applyAlignment="1">
      <alignment horizontal="center" vertical="center" wrapText="1"/>
    </xf>
    <xf numFmtId="1" fontId="40" fillId="0" borderId="0" xfId="47" applyNumberFormat="1" applyFont="1" applyBorder="1" applyAlignment="1">
      <alignment horizontal="center" vertical="center" wrapText="1"/>
    </xf>
    <xf numFmtId="1" fontId="40" fillId="0" borderId="0" xfId="0" applyNumberFormat="1" applyFont="1" applyBorder="1" applyAlignment="1">
      <alignment horizontal="center" vertical="center" wrapText="1"/>
    </xf>
    <xf numFmtId="14" fontId="39" fillId="24" borderId="31" xfId="50" applyNumberFormat="1" applyFont="1" applyFill="1" applyBorder="1" applyAlignment="1">
      <alignment horizontal="center" vertical="center" wrapText="1"/>
    </xf>
    <xf numFmtId="14" fontId="39" fillId="24" borderId="33" xfId="50" applyNumberFormat="1" applyFont="1" applyFill="1" applyBorder="1" applyAlignment="1">
      <alignment horizontal="center" vertical="center" wrapText="1"/>
    </xf>
    <xf numFmtId="1" fontId="39" fillId="24" borderId="33" xfId="59" applyNumberFormat="1" applyFont="1" applyFill="1" applyBorder="1" applyAlignment="1" applyProtection="1">
      <alignment horizontal="center" vertical="center" wrapText="1"/>
      <protection hidden="1"/>
    </xf>
    <xf numFmtId="1" fontId="39" fillId="24" borderId="31" xfId="59" applyNumberFormat="1" applyFont="1" applyFill="1" applyBorder="1" applyAlignment="1" applyProtection="1">
      <alignment horizontal="center" vertical="center" wrapText="1"/>
      <protection hidden="1"/>
    </xf>
    <xf numFmtId="0" fontId="41" fillId="17" borderId="81" xfId="0" applyFont="1" applyFill="1" applyBorder="1" applyAlignment="1">
      <alignment horizontal="center" vertical="center" wrapText="1"/>
    </xf>
    <xf numFmtId="9" fontId="40" fillId="0" borderId="0" xfId="0" applyNumberFormat="1" applyFont="1" applyBorder="1" applyAlignment="1">
      <alignment horizontal="center" vertical="center" wrapText="1"/>
    </xf>
    <xf numFmtId="1" fontId="39" fillId="24" borderId="33" xfId="47" applyNumberFormat="1" applyFont="1" applyFill="1" applyBorder="1" applyAlignment="1" applyProtection="1">
      <alignment horizontal="center" vertical="center" wrapText="1"/>
      <protection hidden="1"/>
    </xf>
    <xf numFmtId="0" fontId="34" fillId="34" borderId="35" xfId="0" applyFont="1" applyFill="1" applyBorder="1" applyAlignment="1">
      <alignment horizontal="center" vertical="center"/>
    </xf>
    <xf numFmtId="9" fontId="34" fillId="34" borderId="29" xfId="64" applyFont="1" applyFill="1" applyBorder="1" applyAlignment="1">
      <alignment horizontal="center" vertical="center"/>
    </xf>
    <xf numFmtId="0" fontId="34" fillId="34" borderId="29" xfId="0" applyFont="1" applyFill="1" applyBorder="1" applyAlignment="1">
      <alignment horizontal="center" vertical="center"/>
    </xf>
    <xf numFmtId="0" fontId="34" fillId="34" borderId="36" xfId="0" applyFont="1" applyFill="1" applyBorder="1" applyAlignment="1">
      <alignment horizontal="center" vertical="center"/>
    </xf>
    <xf numFmtId="0" fontId="34" fillId="34" borderId="37" xfId="0" applyFont="1" applyFill="1" applyBorder="1" applyAlignment="1">
      <alignment horizontal="center" vertical="center"/>
    </xf>
    <xf numFmtId="9" fontId="34" fillId="34" borderId="31" xfId="64" applyFont="1" applyFill="1" applyBorder="1" applyAlignment="1">
      <alignment horizontal="center" vertical="center"/>
    </xf>
    <xf numFmtId="0" fontId="34" fillId="34" borderId="31" xfId="0" applyFont="1" applyFill="1" applyBorder="1" applyAlignment="1">
      <alignment horizontal="center" vertical="center"/>
    </xf>
    <xf numFmtId="0" fontId="34" fillId="34" borderId="38" xfId="0" applyFont="1" applyFill="1" applyBorder="1" applyAlignment="1">
      <alignment horizontal="center" vertical="center"/>
    </xf>
    <xf numFmtId="0" fontId="34" fillId="34" borderId="39" xfId="0" applyFont="1" applyFill="1" applyBorder="1" applyAlignment="1">
      <alignment horizontal="center" vertical="center"/>
    </xf>
    <xf numFmtId="9" fontId="34" fillId="34" borderId="33" xfId="64" applyFont="1" applyFill="1" applyBorder="1" applyAlignment="1">
      <alignment horizontal="center" vertical="center"/>
    </xf>
    <xf numFmtId="0" fontId="34" fillId="34" borderId="33" xfId="0" applyFont="1" applyFill="1" applyBorder="1" applyAlignment="1">
      <alignment horizontal="center" vertical="center"/>
    </xf>
    <xf numFmtId="0" fontId="34" fillId="34" borderId="40" xfId="0" applyFont="1" applyFill="1" applyBorder="1" applyAlignment="1">
      <alignment horizontal="center" vertical="center"/>
    </xf>
    <xf numFmtId="0" fontId="34" fillId="34" borderId="41" xfId="0" applyFont="1" applyFill="1" applyBorder="1" applyAlignment="1">
      <alignment horizontal="center" vertical="center"/>
    </xf>
    <xf numFmtId="9" fontId="34" fillId="34" borderId="42" xfId="64" applyFont="1" applyFill="1" applyBorder="1" applyAlignment="1">
      <alignment horizontal="center" vertical="center"/>
    </xf>
    <xf numFmtId="0" fontId="34" fillId="34" borderId="42" xfId="0" applyFont="1" applyFill="1" applyBorder="1" applyAlignment="1">
      <alignment horizontal="center" vertical="center"/>
    </xf>
    <xf numFmtId="0" fontId="34" fillId="34" borderId="43" xfId="0" applyFont="1" applyFill="1" applyBorder="1" applyAlignment="1">
      <alignment horizontal="center" vertical="center"/>
    </xf>
    <xf numFmtId="9" fontId="34" fillId="34" borderId="37" xfId="0" applyNumberFormat="1" applyFont="1" applyFill="1" applyBorder="1" applyAlignment="1">
      <alignment horizontal="center" vertical="center"/>
    </xf>
    <xf numFmtId="9" fontId="34" fillId="34" borderId="39" xfId="0" applyNumberFormat="1" applyFont="1" applyFill="1" applyBorder="1" applyAlignment="1">
      <alignment horizontal="center" vertical="center"/>
    </xf>
    <xf numFmtId="10" fontId="34" fillId="34" borderId="39" xfId="0" applyNumberFormat="1" applyFont="1" applyFill="1" applyBorder="1" applyAlignment="1">
      <alignment horizontal="center" vertical="center"/>
    </xf>
    <xf numFmtId="9" fontId="34" fillId="34" borderId="77" xfId="64" applyFont="1" applyFill="1" applyBorder="1" applyAlignment="1">
      <alignment horizontal="center" vertical="center"/>
    </xf>
    <xf numFmtId="0" fontId="34" fillId="34" borderId="77" xfId="0" applyFont="1" applyFill="1" applyBorder="1" applyAlignment="1">
      <alignment horizontal="center" vertical="center"/>
    </xf>
    <xf numFmtId="0" fontId="34" fillId="34" borderId="134" xfId="0" applyFont="1" applyFill="1" applyBorder="1" applyAlignment="1">
      <alignment horizontal="center" vertical="center"/>
    </xf>
    <xf numFmtId="9" fontId="34" fillId="34" borderId="41" xfId="0" applyNumberFormat="1" applyFont="1" applyFill="1" applyBorder="1" applyAlignment="1">
      <alignment horizontal="center" vertical="center"/>
    </xf>
    <xf numFmtId="0" fontId="34" fillId="34" borderId="80" xfId="0" applyFont="1" applyFill="1" applyBorder="1" applyAlignment="1">
      <alignment horizontal="center" vertical="center"/>
    </xf>
    <xf numFmtId="0" fontId="34" fillId="34" borderId="81" xfId="0" applyFont="1" applyFill="1" applyBorder="1" applyAlignment="1">
      <alignment horizontal="center" vertical="center"/>
    </xf>
    <xf numFmtId="9" fontId="34" fillId="34" borderId="31" xfId="0" applyNumberFormat="1" applyFont="1" applyFill="1" applyBorder="1" applyAlignment="1">
      <alignment horizontal="center" vertical="center"/>
    </xf>
    <xf numFmtId="0" fontId="34" fillId="34" borderId="29" xfId="0" applyFont="1" applyFill="1" applyBorder="1" applyAlignment="1">
      <alignment horizontal="center" vertical="center" wrapText="1"/>
    </xf>
    <xf numFmtId="9" fontId="34" fillId="34" borderId="33" xfId="0" applyNumberFormat="1" applyFont="1" applyFill="1" applyBorder="1" applyAlignment="1">
      <alignment horizontal="center" vertical="center"/>
    </xf>
    <xf numFmtId="9" fontId="34" fillId="34" borderId="42" xfId="0" applyNumberFormat="1" applyFont="1" applyFill="1" applyBorder="1" applyAlignment="1">
      <alignment horizontal="center" vertical="center"/>
    </xf>
    <xf numFmtId="10" fontId="34" fillId="34" borderId="33" xfId="0" applyNumberFormat="1" applyFont="1" applyFill="1" applyBorder="1" applyAlignment="1">
      <alignment horizontal="center" vertical="center"/>
    </xf>
    <xf numFmtId="9" fontId="34" fillId="34" borderId="76" xfId="0" applyNumberFormat="1" applyFont="1" applyFill="1" applyBorder="1" applyAlignment="1">
      <alignment horizontal="center" vertical="center"/>
    </xf>
    <xf numFmtId="9" fontId="34" fillId="34" borderId="77" xfId="0" applyNumberFormat="1" applyFont="1" applyFill="1" applyBorder="1" applyAlignment="1">
      <alignment horizontal="center" vertical="center"/>
    </xf>
    <xf numFmtId="0" fontId="0" fillId="0" borderId="0" xfId="0" applyFill="1" applyAlignment="1">
      <alignment/>
    </xf>
    <xf numFmtId="0" fontId="39" fillId="24" borderId="30" xfId="59" applyFont="1" applyFill="1" applyBorder="1" applyAlignment="1" applyProtection="1">
      <alignment horizontal="center" vertical="center" wrapText="1"/>
      <protection hidden="1"/>
    </xf>
    <xf numFmtId="0" fontId="34" fillId="34" borderId="37" xfId="0" applyNumberFormat="1" applyFont="1" applyFill="1" applyBorder="1" applyAlignment="1">
      <alignment horizontal="center" vertical="center"/>
    </xf>
    <xf numFmtId="9" fontId="34" fillId="34" borderId="29" xfId="0" applyNumberFormat="1" applyFont="1" applyFill="1" applyBorder="1" applyAlignment="1">
      <alignment horizontal="center" vertical="center"/>
    </xf>
    <xf numFmtId="0" fontId="0" fillId="0" borderId="0" xfId="0" applyAlignment="1">
      <alignment/>
    </xf>
    <xf numFmtId="0" fontId="37" fillId="34" borderId="21" xfId="59" applyFont="1" applyFill="1" applyBorder="1" applyAlignment="1" applyProtection="1">
      <alignment horizontal="center" vertical="center" wrapText="1"/>
      <protection hidden="1"/>
    </xf>
    <xf numFmtId="0" fontId="30" fillId="0" borderId="0" xfId="0" applyFont="1" applyBorder="1" applyAlignment="1">
      <alignment horizontal="center" vertical="center" wrapText="1"/>
    </xf>
    <xf numFmtId="9" fontId="41" fillId="17" borderId="18" xfId="64" applyFont="1" applyFill="1" applyBorder="1" applyAlignment="1">
      <alignment horizontal="center" vertical="center" wrapText="1"/>
    </xf>
    <xf numFmtId="167" fontId="41" fillId="17" borderId="18" xfId="0" applyNumberFormat="1" applyFont="1" applyFill="1" applyBorder="1" applyAlignment="1">
      <alignment horizontal="center" vertical="center" wrapText="1"/>
    </xf>
    <xf numFmtId="0" fontId="39" fillId="25" borderId="80" xfId="59" applyFont="1" applyFill="1" applyBorder="1" applyAlignment="1" applyProtection="1">
      <alignment horizontal="center" vertical="center" wrapText="1"/>
      <protection hidden="1"/>
    </xf>
    <xf numFmtId="0" fontId="40" fillId="0" borderId="35"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1" xfId="0" applyFont="1" applyBorder="1" applyAlignment="1">
      <alignment horizontal="center" vertical="center" wrapText="1"/>
    </xf>
    <xf numFmtId="0" fontId="39" fillId="25" borderId="31" xfId="59" applyFont="1" applyFill="1" applyBorder="1" applyAlignment="1" applyProtection="1">
      <alignment horizontal="center" vertical="center" wrapText="1"/>
      <protection hidden="1"/>
    </xf>
    <xf numFmtId="0" fontId="40" fillId="0" borderId="39"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28" xfId="0" applyFont="1" applyFill="1" applyBorder="1" applyAlignment="1">
      <alignment horizontal="center" vertical="center" wrapText="1"/>
    </xf>
    <xf numFmtId="0" fontId="39" fillId="25" borderId="29" xfId="59" applyFont="1" applyFill="1" applyBorder="1" applyAlignment="1" applyProtection="1">
      <alignment horizontal="center" vertical="center" wrapText="1"/>
      <protection hidden="1"/>
    </xf>
    <xf numFmtId="0" fontId="40" fillId="0" borderId="32" xfId="0" applyFont="1" applyFill="1" applyBorder="1" applyAlignment="1">
      <alignment horizontal="center" vertical="center" wrapText="1"/>
    </xf>
    <xf numFmtId="9" fontId="39" fillId="0" borderId="29" xfId="64" applyFont="1" applyBorder="1" applyAlignment="1">
      <alignment horizontal="center" vertical="center" wrapText="1"/>
    </xf>
    <xf numFmtId="167" fontId="39" fillId="24" borderId="29" xfId="59" applyNumberFormat="1" applyFont="1" applyFill="1" applyBorder="1" applyAlignment="1" applyProtection="1">
      <alignment horizontal="center" vertical="center" wrapText="1"/>
      <protection hidden="1"/>
    </xf>
    <xf numFmtId="9" fontId="39" fillId="0" borderId="33" xfId="64" applyFont="1" applyBorder="1" applyAlignment="1">
      <alignment horizontal="center" vertical="center" wrapText="1"/>
    </xf>
    <xf numFmtId="167" fontId="39" fillId="24" borderId="33" xfId="59" applyNumberFormat="1" applyFont="1" applyFill="1" applyBorder="1" applyAlignment="1" applyProtection="1">
      <alignment horizontal="center" vertical="center" wrapText="1"/>
      <protection hidden="1"/>
    </xf>
    <xf numFmtId="1" fontId="39" fillId="24" borderId="29" xfId="47" applyNumberFormat="1" applyFont="1" applyFill="1" applyBorder="1" applyAlignment="1" applyProtection="1">
      <alignment horizontal="center" vertical="center" wrapText="1"/>
      <protection hidden="1"/>
    </xf>
    <xf numFmtId="1" fontId="39" fillId="24" borderId="31" xfId="47" applyNumberFormat="1" applyFont="1" applyFill="1" applyBorder="1" applyAlignment="1" applyProtection="1">
      <alignment horizontal="center" vertical="center" wrapText="1"/>
      <protection hidden="1"/>
    </xf>
    <xf numFmtId="9" fontId="39" fillId="0" borderId="31" xfId="64" applyFont="1" applyBorder="1" applyAlignment="1">
      <alignment horizontal="center" vertical="center" wrapText="1"/>
    </xf>
    <xf numFmtId="14" fontId="39" fillId="24" borderId="80" xfId="50" applyNumberFormat="1" applyFont="1" applyFill="1" applyBorder="1" applyAlignment="1">
      <alignment horizontal="center" vertical="center" wrapText="1"/>
    </xf>
    <xf numFmtId="167" fontId="39" fillId="24" borderId="80" xfId="59" applyNumberFormat="1" applyFont="1" applyFill="1" applyBorder="1" applyAlignment="1" applyProtection="1">
      <alignment horizontal="center" vertical="center" wrapText="1"/>
      <protection hidden="1"/>
    </xf>
    <xf numFmtId="0" fontId="40" fillId="0" borderId="80" xfId="0" applyFont="1" applyBorder="1" applyAlignment="1">
      <alignment horizontal="center" vertical="center" wrapText="1"/>
    </xf>
    <xf numFmtId="1" fontId="41" fillId="17" borderId="18" xfId="0" applyNumberFormat="1" applyFont="1" applyFill="1" applyBorder="1" applyAlignment="1">
      <alignment horizontal="center" vertical="center" wrapText="1"/>
    </xf>
    <xf numFmtId="0" fontId="34" fillId="34" borderId="29" xfId="0" applyFont="1" applyFill="1" applyBorder="1" applyAlignment="1">
      <alignment horizontal="center" vertical="center" wrapText="1"/>
    </xf>
    <xf numFmtId="0" fontId="34" fillId="34" borderId="31" xfId="0" applyFont="1" applyFill="1" applyBorder="1" applyAlignment="1">
      <alignment horizontal="center" vertical="center" wrapText="1"/>
    </xf>
    <xf numFmtId="0" fontId="34" fillId="34" borderId="33" xfId="0" applyFont="1" applyFill="1" applyBorder="1" applyAlignment="1">
      <alignment horizontal="center" vertical="center" wrapText="1"/>
    </xf>
    <xf numFmtId="0" fontId="34" fillId="34" borderId="42" xfId="0" applyFont="1" applyFill="1" applyBorder="1" applyAlignment="1">
      <alignment horizontal="center" vertical="center" wrapText="1"/>
    </xf>
    <xf numFmtId="0" fontId="51" fillId="34" borderId="80" xfId="0" applyFont="1" applyFill="1" applyBorder="1" applyAlignment="1">
      <alignment horizontal="center" vertical="center" wrapText="1"/>
    </xf>
    <xf numFmtId="0" fontId="51" fillId="34" borderId="42" xfId="0" applyFont="1" applyFill="1" applyBorder="1" applyAlignment="1">
      <alignment horizontal="center" vertical="center" wrapText="1"/>
    </xf>
    <xf numFmtId="0" fontId="51" fillId="34" borderId="31" xfId="0" applyFont="1" applyFill="1" applyBorder="1" applyAlignment="1">
      <alignment horizontal="center" vertical="center" wrapText="1"/>
    </xf>
    <xf numFmtId="0" fontId="36" fillId="32" borderId="135" xfId="62" applyFont="1" applyFill="1" applyBorder="1" applyAlignment="1">
      <alignment horizontal="center" vertical="center" wrapText="1"/>
      <protection/>
    </xf>
    <xf numFmtId="0" fontId="36" fillId="32" borderId="0" xfId="62" applyFont="1" applyFill="1" applyBorder="1" applyAlignment="1">
      <alignment horizontal="center" vertical="center" wrapText="1"/>
      <protection/>
    </xf>
    <xf numFmtId="0" fontId="36" fillId="32" borderId="136" xfId="62" applyFont="1" applyFill="1" applyBorder="1" applyAlignment="1">
      <alignment horizontal="center" vertical="center" wrapText="1"/>
      <protection/>
    </xf>
    <xf numFmtId="0" fontId="36" fillId="32" borderId="120" xfId="62" applyFont="1" applyFill="1" applyBorder="1" applyAlignment="1">
      <alignment horizontal="center" vertical="center" wrapText="1"/>
      <protection/>
    </xf>
    <xf numFmtId="0" fontId="36" fillId="32" borderId="137" xfId="62" applyFont="1" applyFill="1" applyBorder="1" applyAlignment="1">
      <alignment horizontal="center" vertical="center" wrapText="1"/>
      <protection/>
    </xf>
    <xf numFmtId="0" fontId="36" fillId="32" borderId="137" xfId="62" applyFont="1" applyFill="1" applyBorder="1" applyAlignment="1">
      <alignment horizontal="center" vertical="center" textRotation="90" wrapText="1"/>
      <protection/>
    </xf>
    <xf numFmtId="167" fontId="36" fillId="32" borderId="138" xfId="62" applyNumberFormat="1" applyFont="1" applyFill="1" applyBorder="1" applyAlignment="1">
      <alignment horizontal="center" vertical="center" wrapText="1"/>
      <protection/>
    </xf>
    <xf numFmtId="0" fontId="39" fillId="29" borderId="139" xfId="62" applyFont="1" applyFill="1" applyBorder="1" applyAlignment="1">
      <alignment horizontal="center" vertical="center" wrapText="1"/>
      <protection/>
    </xf>
    <xf numFmtId="173" fontId="39" fillId="39" borderId="139" xfId="62" applyNumberFormat="1" applyFont="1" applyFill="1" applyBorder="1" applyAlignment="1">
      <alignment horizontal="center" vertical="center" wrapText="1"/>
      <protection/>
    </xf>
    <xf numFmtId="173" fontId="39" fillId="39" borderId="140" xfId="62" applyNumberFormat="1" applyFont="1" applyFill="1" applyBorder="1" applyAlignment="1">
      <alignment horizontal="center" vertical="center" wrapText="1"/>
      <protection/>
    </xf>
    <xf numFmtId="0" fontId="39" fillId="29" borderId="141" xfId="62" applyFont="1" applyFill="1" applyBorder="1" applyAlignment="1">
      <alignment horizontal="center" vertical="center" wrapText="1"/>
      <protection/>
    </xf>
    <xf numFmtId="173" fontId="39" fillId="39" borderId="141" xfId="62" applyNumberFormat="1" applyFont="1" applyFill="1" applyBorder="1" applyAlignment="1">
      <alignment horizontal="center" vertical="center" wrapText="1"/>
      <protection/>
    </xf>
    <xf numFmtId="173" fontId="39" fillId="39" borderId="142" xfId="62" applyNumberFormat="1" applyFont="1" applyFill="1" applyBorder="1" applyAlignment="1">
      <alignment horizontal="center" vertical="center" wrapText="1"/>
      <protection/>
    </xf>
    <xf numFmtId="0" fontId="39" fillId="29" borderId="143" xfId="62" applyFont="1" applyFill="1" applyBorder="1" applyAlignment="1">
      <alignment horizontal="center" vertical="center" wrapText="1"/>
      <protection/>
    </xf>
    <xf numFmtId="173" fontId="39" fillId="39" borderId="143" xfId="62" applyNumberFormat="1" applyFont="1" applyFill="1" applyBorder="1" applyAlignment="1">
      <alignment horizontal="center" vertical="center" wrapText="1"/>
      <protection/>
    </xf>
    <xf numFmtId="173" fontId="39" fillId="39" borderId="144" xfId="62" applyNumberFormat="1" applyFont="1" applyFill="1" applyBorder="1" applyAlignment="1">
      <alignment horizontal="center" vertical="center" wrapText="1"/>
      <protection/>
    </xf>
    <xf numFmtId="0" fontId="41" fillId="40" borderId="145" xfId="62" applyFont="1" applyFill="1" applyBorder="1" applyAlignment="1">
      <alignment horizontal="center" vertical="center" wrapText="1"/>
      <protection/>
    </xf>
    <xf numFmtId="0" fontId="41" fillId="40" borderId="146" xfId="62" applyFont="1" applyFill="1" applyBorder="1" applyAlignment="1">
      <alignment horizontal="center" vertical="center" wrapText="1"/>
      <protection/>
    </xf>
    <xf numFmtId="9" fontId="41" fillId="40" borderId="146" xfId="62" applyNumberFormat="1" applyFont="1" applyFill="1" applyBorder="1" applyAlignment="1">
      <alignment horizontal="center" vertical="center" wrapText="1"/>
      <protection/>
    </xf>
    <xf numFmtId="3" fontId="41" fillId="40" borderId="146" xfId="62" applyNumberFormat="1" applyFont="1" applyFill="1" applyBorder="1" applyAlignment="1">
      <alignment horizontal="center" vertical="center" wrapText="1"/>
      <protection/>
    </xf>
    <xf numFmtId="173" fontId="41" fillId="40" borderId="146" xfId="62" applyNumberFormat="1" applyFont="1" applyFill="1" applyBorder="1" applyAlignment="1">
      <alignment horizontal="center" vertical="center" wrapText="1"/>
      <protection/>
    </xf>
    <xf numFmtId="0" fontId="38" fillId="29" borderId="44" xfId="62" applyFont="1" applyFill="1" applyBorder="1" applyAlignment="1">
      <alignment horizontal="center" vertical="center" wrapText="1"/>
      <protection/>
    </xf>
    <xf numFmtId="9" fontId="39" fillId="39" borderId="125" xfId="62" applyNumberFormat="1" applyFont="1" applyFill="1" applyBorder="1" applyAlignment="1">
      <alignment horizontal="center" vertical="center" wrapText="1"/>
      <protection/>
    </xf>
    <xf numFmtId="0" fontId="39" fillId="29" borderId="46" xfId="62" applyFont="1" applyFill="1" applyBorder="1" applyAlignment="1">
      <alignment horizontal="center" vertical="center" wrapText="1"/>
      <protection/>
    </xf>
    <xf numFmtId="173" fontId="39" fillId="39" borderId="46" xfId="62" applyNumberFormat="1" applyFont="1" applyFill="1" applyBorder="1" applyAlignment="1">
      <alignment horizontal="center" vertical="center" wrapText="1"/>
      <protection/>
    </xf>
    <xf numFmtId="173" fontId="39" fillId="39" borderId="147" xfId="62" applyNumberFormat="1" applyFont="1" applyFill="1" applyBorder="1" applyAlignment="1">
      <alignment horizontal="center" vertical="center" wrapText="1"/>
      <protection/>
    </xf>
    <xf numFmtId="0" fontId="41" fillId="40" borderId="121" xfId="62" applyFont="1" applyFill="1" applyBorder="1" applyAlignment="1">
      <alignment horizontal="center" vertical="center" wrapText="1"/>
      <protection/>
    </xf>
    <xf numFmtId="0" fontId="41" fillId="40" borderId="46" xfId="62" applyFont="1" applyFill="1" applyBorder="1" applyAlignment="1">
      <alignment horizontal="center" vertical="center" wrapText="1"/>
      <protection/>
    </xf>
    <xf numFmtId="9" fontId="41" fillId="40" borderId="46" xfId="62" applyNumberFormat="1" applyFont="1" applyFill="1" applyBorder="1" applyAlignment="1">
      <alignment horizontal="center" vertical="center" wrapText="1"/>
      <protection/>
    </xf>
    <xf numFmtId="3" fontId="41" fillId="40" borderId="46" xfId="62" applyNumberFormat="1" applyFont="1" applyFill="1" applyBorder="1" applyAlignment="1">
      <alignment horizontal="center" vertical="center" wrapText="1"/>
      <protection/>
    </xf>
    <xf numFmtId="173" fontId="41" fillId="40" borderId="46" xfId="62" applyNumberFormat="1" applyFont="1" applyFill="1" applyBorder="1" applyAlignment="1">
      <alignment horizontal="center" vertical="center" wrapText="1"/>
      <protection/>
    </xf>
    <xf numFmtId="0" fontId="38" fillId="29" borderId="148" xfId="62" applyFont="1" applyFill="1" applyBorder="1" applyAlignment="1">
      <alignment horizontal="center" vertical="center" wrapText="1"/>
      <protection/>
    </xf>
    <xf numFmtId="170" fontId="39" fillId="39" borderId="46" xfId="62" applyNumberFormat="1" applyFont="1" applyFill="1" applyBorder="1" applyAlignment="1">
      <alignment horizontal="center" vertical="center" wrapText="1"/>
      <protection/>
    </xf>
    <xf numFmtId="170" fontId="39" fillId="39" borderId="147" xfId="62" applyNumberFormat="1" applyFont="1" applyFill="1" applyBorder="1" applyAlignment="1">
      <alignment horizontal="center" vertical="center" wrapText="1"/>
      <protection/>
    </xf>
    <xf numFmtId="9" fontId="39" fillId="39" borderId="46" xfId="62" applyNumberFormat="1" applyFont="1" applyFill="1" applyBorder="1" applyAlignment="1">
      <alignment horizontal="center" vertical="center" wrapText="1"/>
      <protection/>
    </xf>
    <xf numFmtId="0" fontId="39" fillId="29" borderId="146" xfId="62" applyFont="1" applyFill="1" applyBorder="1" applyAlignment="1">
      <alignment horizontal="center" vertical="center" wrapText="1"/>
      <protection/>
    </xf>
    <xf numFmtId="0" fontId="41" fillId="40" borderId="48" xfId="62" applyFont="1" applyFill="1" applyBorder="1" applyAlignment="1">
      <alignment horizontal="center" vertical="center" wrapText="1"/>
      <protection/>
    </xf>
    <xf numFmtId="9" fontId="41" fillId="40" borderId="48" xfId="62" applyNumberFormat="1" applyFont="1" applyFill="1" applyBorder="1" applyAlignment="1">
      <alignment horizontal="center" vertical="center" wrapText="1"/>
      <protection/>
    </xf>
    <xf numFmtId="3" fontId="41" fillId="40" borderId="48" xfId="62" applyNumberFormat="1" applyFont="1" applyFill="1" applyBorder="1" applyAlignment="1">
      <alignment horizontal="center" vertical="center" wrapText="1"/>
      <protection/>
    </xf>
    <xf numFmtId="173" fontId="41" fillId="40" borderId="121" xfId="62" applyNumberFormat="1" applyFont="1" applyFill="1" applyBorder="1" applyAlignment="1">
      <alignment horizontal="center" vertical="center" wrapText="1"/>
      <protection/>
    </xf>
    <xf numFmtId="0" fontId="36" fillId="32" borderId="149" xfId="62" applyFont="1" applyFill="1" applyBorder="1" applyAlignment="1">
      <alignment horizontal="center" vertical="center" wrapText="1"/>
      <protection/>
    </xf>
    <xf numFmtId="0" fontId="36" fillId="32" borderId="48" xfId="62" applyFont="1" applyFill="1" applyBorder="1" applyAlignment="1">
      <alignment horizontal="center" vertical="center" wrapText="1"/>
      <protection/>
    </xf>
    <xf numFmtId="170" fontId="33" fillId="32" borderId="121" xfId="62" applyNumberFormat="1" applyFont="1" applyFill="1" applyBorder="1" applyAlignment="1">
      <alignment horizontal="center" vertical="center" wrapText="1"/>
      <protection/>
    </xf>
    <xf numFmtId="0" fontId="36" fillId="32" borderId="120" xfId="62" applyFont="1" applyFill="1" applyBorder="1" applyAlignment="1">
      <alignment horizontal="center" vertical="center" wrapText="1"/>
      <protection/>
    </xf>
    <xf numFmtId="0" fontId="36" fillId="32" borderId="150" xfId="62" applyFont="1" applyFill="1" applyBorder="1" applyAlignment="1">
      <alignment horizontal="center" vertical="center" wrapText="1"/>
      <protection/>
    </xf>
    <xf numFmtId="0" fontId="36" fillId="32" borderId="44" xfId="62" applyFont="1" applyFill="1" applyBorder="1" applyAlignment="1">
      <alignment horizontal="center" vertical="center" wrapText="1"/>
      <protection/>
    </xf>
    <xf numFmtId="1" fontId="36" fillId="32" borderId="120" xfId="62" applyNumberFormat="1" applyFont="1" applyFill="1" applyBorder="1" applyAlignment="1">
      <alignment horizontal="center" vertical="center" wrapText="1"/>
      <protection/>
    </xf>
    <xf numFmtId="9" fontId="36" fillId="32" borderId="120" xfId="62" applyNumberFormat="1" applyFont="1" applyFill="1" applyBorder="1" applyAlignment="1">
      <alignment horizontal="center" vertical="center" wrapText="1"/>
      <protection/>
    </xf>
    <xf numFmtId="0" fontId="36" fillId="32" borderId="120" xfId="62" applyFont="1" applyFill="1" applyBorder="1" applyAlignment="1">
      <alignment horizontal="center" vertical="center" textRotation="90" wrapText="1"/>
      <protection/>
    </xf>
    <xf numFmtId="173" fontId="36" fillId="32" borderId="120" xfId="62" applyNumberFormat="1" applyFont="1" applyFill="1" applyBorder="1" applyAlignment="1">
      <alignment horizontal="center" vertical="center" wrapText="1"/>
      <protection/>
    </xf>
    <xf numFmtId="0" fontId="39" fillId="39" borderId="120" xfId="62" applyFont="1" applyFill="1" applyBorder="1" applyAlignment="1">
      <alignment horizontal="center" vertical="center" wrapText="1"/>
      <protection/>
    </xf>
    <xf numFmtId="0" fontId="39" fillId="39" borderId="45" xfId="62" applyFont="1" applyFill="1" applyBorder="1" applyAlignment="1">
      <alignment horizontal="center" vertical="center" wrapText="1"/>
      <protection/>
    </xf>
    <xf numFmtId="0" fontId="39" fillId="39" borderId="46" xfId="62" applyFont="1" applyFill="1" applyBorder="1" applyAlignment="1">
      <alignment horizontal="center" vertical="center" wrapText="1"/>
      <protection/>
    </xf>
    <xf numFmtId="0" fontId="40" fillId="29" borderId="46" xfId="62" applyFont="1" applyFill="1" applyBorder="1" applyAlignment="1">
      <alignment horizontal="center" vertical="center" wrapText="1"/>
      <protection/>
    </xf>
    <xf numFmtId="1" fontId="40" fillId="29" borderId="46" xfId="62" applyNumberFormat="1" applyFont="1" applyFill="1" applyBorder="1" applyAlignment="1">
      <alignment horizontal="center" vertical="center" wrapText="1"/>
      <protection/>
    </xf>
    <xf numFmtId="173" fontId="39" fillId="39" borderId="125" xfId="62" applyNumberFormat="1" applyFont="1" applyFill="1" applyBorder="1" applyAlignment="1">
      <alignment horizontal="center" vertical="center" wrapText="1"/>
      <protection/>
    </xf>
    <xf numFmtId="173" fontId="39" fillId="39" borderId="151" xfId="62" applyNumberFormat="1" applyFont="1" applyFill="1" applyBorder="1" applyAlignment="1">
      <alignment horizontal="center" vertical="center" wrapText="1"/>
      <protection/>
    </xf>
    <xf numFmtId="0" fontId="40" fillId="39" borderId="45" xfId="62" applyFont="1" applyFill="1" applyBorder="1" applyAlignment="1">
      <alignment horizontal="center" vertical="center" wrapText="1"/>
      <protection/>
    </xf>
    <xf numFmtId="0" fontId="40" fillId="39" borderId="46" xfId="62" applyFont="1" applyFill="1" applyBorder="1" applyAlignment="1">
      <alignment horizontal="center" vertical="center" wrapText="1"/>
      <protection/>
    </xf>
    <xf numFmtId="173" fontId="40" fillId="39" borderId="46" xfId="62" applyNumberFormat="1" applyFont="1" applyFill="1" applyBorder="1" applyAlignment="1">
      <alignment horizontal="center" vertical="center" wrapText="1"/>
      <protection/>
    </xf>
    <xf numFmtId="173" fontId="40" fillId="39" borderId="147" xfId="62" applyNumberFormat="1" applyFont="1" applyFill="1" applyBorder="1" applyAlignment="1">
      <alignment horizontal="center" vertical="center" wrapText="1"/>
      <protection/>
    </xf>
    <xf numFmtId="0" fontId="41" fillId="40" borderId="45" xfId="62" applyFont="1" applyFill="1" applyBorder="1" applyAlignment="1">
      <alignment horizontal="center" vertical="center" wrapText="1"/>
      <protection/>
    </xf>
    <xf numFmtId="170" fontId="41" fillId="40" borderId="46" xfId="62" applyNumberFormat="1" applyFont="1" applyFill="1" applyBorder="1" applyAlignment="1">
      <alignment horizontal="center" vertical="center" wrapText="1"/>
      <protection/>
    </xf>
    <xf numFmtId="0" fontId="39" fillId="39" borderId="152" xfId="62" applyFont="1" applyFill="1" applyBorder="1" applyAlignment="1">
      <alignment horizontal="center" vertical="center" wrapText="1"/>
      <protection/>
    </xf>
    <xf numFmtId="0" fontId="39" fillId="39" borderId="153" xfId="62" applyFont="1" applyFill="1" applyBorder="1" applyAlignment="1">
      <alignment horizontal="center" vertical="center" wrapText="1"/>
      <protection/>
    </xf>
    <xf numFmtId="0" fontId="39" fillId="39" borderId="139" xfId="62" applyFont="1" applyFill="1" applyBorder="1" applyAlignment="1">
      <alignment horizontal="center" vertical="center" wrapText="1"/>
      <protection/>
    </xf>
    <xf numFmtId="0" fontId="40" fillId="29" borderId="139" xfId="62" applyFont="1" applyFill="1" applyBorder="1" applyAlignment="1">
      <alignment horizontal="center" vertical="center" wrapText="1"/>
      <protection/>
    </xf>
    <xf numFmtId="1" fontId="40" fillId="29" borderId="139" xfId="62" applyNumberFormat="1" applyFont="1" applyFill="1" applyBorder="1" applyAlignment="1">
      <alignment horizontal="center" vertical="center" wrapText="1"/>
      <protection/>
    </xf>
    <xf numFmtId="0" fontId="39" fillId="39" borderId="154" xfId="62" applyFont="1" applyFill="1" applyBorder="1" applyAlignment="1">
      <alignment horizontal="center" vertical="center" wrapText="1"/>
      <protection/>
    </xf>
    <xf numFmtId="0" fontId="39" fillId="39" borderId="143" xfId="62" applyFont="1" applyFill="1" applyBorder="1" applyAlignment="1">
      <alignment horizontal="center" vertical="center" wrapText="1"/>
      <protection/>
    </xf>
    <xf numFmtId="0" fontId="40" fillId="29" borderId="143" xfId="62" applyFont="1" applyFill="1" applyBorder="1" applyAlignment="1">
      <alignment horizontal="center" vertical="center" wrapText="1"/>
      <protection/>
    </xf>
    <xf numFmtId="0" fontId="38" fillId="29" borderId="34" xfId="62" applyFont="1" applyFill="1" applyBorder="1" applyAlignment="1">
      <alignment horizontal="center" vertical="center" wrapText="1"/>
      <protection/>
    </xf>
    <xf numFmtId="0" fontId="40" fillId="39" borderId="97" xfId="62" applyFont="1" applyFill="1" applyBorder="1" applyAlignment="1">
      <alignment horizontal="center" vertical="center" wrapText="1"/>
      <protection/>
    </xf>
    <xf numFmtId="0" fontId="39" fillId="39" borderId="155" xfId="62" applyFont="1" applyFill="1" applyBorder="1" applyAlignment="1">
      <alignment horizontal="center" vertical="center" wrapText="1"/>
      <protection/>
    </xf>
    <xf numFmtId="0" fontId="39" fillId="39" borderId="146" xfId="62" applyFont="1" applyFill="1" applyBorder="1" applyAlignment="1">
      <alignment horizontal="center" vertical="center" wrapText="1"/>
      <protection/>
    </xf>
    <xf numFmtId="0" fontId="40" fillId="29" borderId="146" xfId="62" applyFont="1" applyFill="1" applyBorder="1" applyAlignment="1">
      <alignment horizontal="center" vertical="center" wrapText="1"/>
      <protection/>
    </xf>
    <xf numFmtId="3" fontId="39" fillId="29" borderId="46" xfId="62" applyNumberFormat="1" applyFont="1" applyFill="1" applyBorder="1" applyAlignment="1">
      <alignment horizontal="center" vertical="center" wrapText="1"/>
      <protection/>
    </xf>
    <xf numFmtId="173" fontId="36" fillId="32" borderId="121" xfId="62" applyNumberFormat="1" applyFont="1" applyFill="1" applyBorder="1" applyAlignment="1">
      <alignment horizontal="center" vertical="center" wrapText="1"/>
      <protection/>
    </xf>
    <xf numFmtId="0" fontId="56" fillId="26" borderId="0" xfId="62" applyFont="1" applyFill="1" applyBorder="1">
      <alignment/>
      <protection/>
    </xf>
    <xf numFmtId="0" fontId="30" fillId="0" borderId="0" xfId="62" applyFont="1" applyFill="1" applyBorder="1" applyAlignment="1">
      <alignment horizontal="center" vertical="center" wrapText="1"/>
      <protection/>
    </xf>
    <xf numFmtId="0" fontId="35" fillId="0" borderId="0" xfId="62" applyFont="1" applyFill="1" applyBorder="1" applyAlignment="1">
      <alignment horizontal="center" vertical="center" wrapText="1"/>
      <protection/>
    </xf>
    <xf numFmtId="1" fontId="30" fillId="0" borderId="0" xfId="62" applyNumberFormat="1" applyFont="1" applyFill="1" applyBorder="1" applyAlignment="1">
      <alignment horizontal="center" vertical="center" wrapText="1"/>
      <protection/>
    </xf>
    <xf numFmtId="9" fontId="30" fillId="0" borderId="0" xfId="62" applyNumberFormat="1" applyFont="1" applyFill="1" applyBorder="1" applyAlignment="1">
      <alignment horizontal="center" vertical="center" wrapText="1"/>
      <protection/>
    </xf>
    <xf numFmtId="14" fontId="30" fillId="0" borderId="0" xfId="62" applyNumberFormat="1" applyFont="1" applyFill="1" applyBorder="1" applyAlignment="1">
      <alignment horizontal="center" vertical="center" wrapText="1"/>
      <protection/>
    </xf>
    <xf numFmtId="170" fontId="30" fillId="0" borderId="0" xfId="62" applyNumberFormat="1" applyFont="1" applyFill="1" applyBorder="1" applyAlignment="1">
      <alignment horizontal="center" vertical="center" wrapText="1"/>
      <protection/>
    </xf>
    <xf numFmtId="0" fontId="30" fillId="0" borderId="0" xfId="62" applyFont="1" applyFill="1" applyBorder="1" applyAlignment="1">
      <alignment/>
      <protection/>
    </xf>
    <xf numFmtId="0" fontId="36" fillId="26" borderId="156" xfId="59" applyFont="1" applyFill="1" applyBorder="1" applyAlignment="1" applyProtection="1">
      <alignment horizontal="center" vertical="center" wrapText="1"/>
      <protection hidden="1"/>
    </xf>
    <xf numFmtId="0" fontId="75" fillId="27" borderId="34" xfId="59" applyFont="1" applyFill="1" applyBorder="1" applyAlignment="1" applyProtection="1">
      <alignment horizontal="center" vertical="center" wrapText="1"/>
      <protection hidden="1"/>
    </xf>
    <xf numFmtId="0" fontId="39" fillId="41" borderId="152" xfId="62" applyFont="1" applyFill="1" applyBorder="1" applyAlignment="1">
      <alignment horizontal="center" vertical="center" wrapText="1"/>
      <protection/>
    </xf>
    <xf numFmtId="0" fontId="40" fillId="0" borderId="157" xfId="62" applyFont="1" applyFill="1" applyBorder="1" applyAlignment="1">
      <alignment horizontal="center" vertical="center" wrapText="1"/>
      <protection/>
    </xf>
    <xf numFmtId="0" fontId="40" fillId="0" borderId="139" xfId="62" applyFont="1" applyFill="1" applyBorder="1" applyAlignment="1">
      <alignment horizontal="center" vertical="center" wrapText="1"/>
      <protection/>
    </xf>
    <xf numFmtId="0" fontId="39" fillId="0" borderId="139" xfId="62" applyFont="1" applyFill="1" applyBorder="1" applyAlignment="1">
      <alignment horizontal="center" vertical="center" wrapText="1"/>
      <protection/>
    </xf>
    <xf numFmtId="9" fontId="39" fillId="0" borderId="139" xfId="62" applyNumberFormat="1" applyFont="1" applyFill="1" applyBorder="1" applyAlignment="1">
      <alignment horizontal="center" vertical="center" wrapText="1"/>
      <protection/>
    </xf>
    <xf numFmtId="14" fontId="39" fillId="0" borderId="139" xfId="62" applyNumberFormat="1" applyFont="1" applyFill="1" applyBorder="1" applyAlignment="1">
      <alignment horizontal="center" vertical="center" wrapText="1"/>
      <protection/>
    </xf>
    <xf numFmtId="3" fontId="40" fillId="0" borderId="139" xfId="62" applyNumberFormat="1" applyFont="1" applyFill="1" applyBorder="1" applyAlignment="1">
      <alignment horizontal="center" vertical="center" wrapText="1"/>
      <protection/>
    </xf>
    <xf numFmtId="0" fontId="34" fillId="27" borderId="35" xfId="0" applyFont="1" applyFill="1" applyBorder="1" applyAlignment="1">
      <alignment horizontal="center" vertical="center"/>
    </xf>
    <xf numFmtId="9" fontId="34" fillId="27" borderId="29" xfId="64" applyFont="1" applyFill="1" applyBorder="1" applyAlignment="1">
      <alignment horizontal="center" vertical="center"/>
    </xf>
    <xf numFmtId="0" fontId="34" fillId="27" borderId="29" xfId="0" applyFont="1" applyFill="1" applyBorder="1" applyAlignment="1">
      <alignment horizontal="center" vertical="center"/>
    </xf>
    <xf numFmtId="9" fontId="34" fillId="27" borderId="29" xfId="0" applyNumberFormat="1" applyFont="1" applyFill="1" applyBorder="1" applyAlignment="1">
      <alignment horizontal="center" vertical="center"/>
    </xf>
    <xf numFmtId="0" fontId="34" fillId="27" borderId="29" xfId="0" applyFont="1" applyFill="1" applyBorder="1" applyAlignment="1">
      <alignment horizontal="center" vertical="center" wrapText="1"/>
    </xf>
    <xf numFmtId="0" fontId="34" fillId="27" borderId="36" xfId="0" applyFont="1" applyFill="1" applyBorder="1" applyAlignment="1">
      <alignment horizontal="center" vertical="center"/>
    </xf>
    <xf numFmtId="0" fontId="39" fillId="41" borderId="158" xfId="62" applyFont="1" applyFill="1" applyBorder="1" applyAlignment="1">
      <alignment horizontal="center" vertical="center" wrapText="1"/>
      <protection/>
    </xf>
    <xf numFmtId="0" fontId="40" fillId="0" borderId="159" xfId="62" applyFont="1" applyFill="1" applyBorder="1" applyAlignment="1">
      <alignment horizontal="center" vertical="center" wrapText="1"/>
      <protection/>
    </xf>
    <xf numFmtId="0" fontId="40" fillId="0" borderId="141" xfId="62" applyFont="1" applyFill="1" applyBorder="1" applyAlignment="1">
      <alignment horizontal="center" vertical="center" wrapText="1"/>
      <protection/>
    </xf>
    <xf numFmtId="0" fontId="39" fillId="0" borderId="141" xfId="62" applyFont="1" applyFill="1" applyBorder="1" applyAlignment="1">
      <alignment horizontal="center" vertical="center" wrapText="1"/>
      <protection/>
    </xf>
    <xf numFmtId="9" fontId="39" fillId="0" borderId="141" xfId="62" applyNumberFormat="1" applyFont="1" applyFill="1" applyBorder="1" applyAlignment="1">
      <alignment horizontal="center" vertical="center" wrapText="1"/>
      <protection/>
    </xf>
    <xf numFmtId="14" fontId="39" fillId="0" borderId="141" xfId="62" applyNumberFormat="1" applyFont="1" applyFill="1" applyBorder="1" applyAlignment="1">
      <alignment horizontal="center" vertical="center" wrapText="1"/>
      <protection/>
    </xf>
    <xf numFmtId="3" fontId="40" fillId="0" borderId="141" xfId="62" applyNumberFormat="1" applyFont="1" applyFill="1" applyBorder="1" applyAlignment="1">
      <alignment horizontal="center" vertical="center" wrapText="1"/>
      <protection/>
    </xf>
    <xf numFmtId="9" fontId="34" fillId="27" borderId="31" xfId="0" applyNumberFormat="1" applyFont="1" applyFill="1" applyBorder="1" applyAlignment="1">
      <alignment horizontal="center" vertical="center"/>
    </xf>
    <xf numFmtId="0" fontId="40" fillId="41" borderId="160" xfId="62" applyFont="1" applyFill="1" applyBorder="1" applyAlignment="1">
      <alignment horizontal="center" vertical="center" wrapText="1"/>
      <protection/>
    </xf>
    <xf numFmtId="0" fontId="40" fillId="0" borderId="161" xfId="62" applyFont="1" applyFill="1" applyBorder="1" applyAlignment="1">
      <alignment horizontal="center" vertical="center" wrapText="1"/>
      <protection/>
    </xf>
    <xf numFmtId="0" fontId="40" fillId="0" borderId="143" xfId="62" applyFont="1" applyFill="1" applyBorder="1" applyAlignment="1">
      <alignment horizontal="center" vertical="center" wrapText="1"/>
      <protection/>
    </xf>
    <xf numFmtId="0" fontId="39" fillId="0" borderId="143" xfId="62" applyFont="1" applyFill="1" applyBorder="1" applyAlignment="1">
      <alignment horizontal="center" vertical="center" wrapText="1"/>
      <protection/>
    </xf>
    <xf numFmtId="9" fontId="39" fillId="0" borderId="143" xfId="62" applyNumberFormat="1" applyFont="1" applyFill="1" applyBorder="1" applyAlignment="1">
      <alignment horizontal="center" vertical="center" wrapText="1"/>
      <protection/>
    </xf>
    <xf numFmtId="14" fontId="39" fillId="0" borderId="143" xfId="62" applyNumberFormat="1" applyFont="1" applyFill="1" applyBorder="1" applyAlignment="1">
      <alignment horizontal="center" vertical="center" wrapText="1"/>
      <protection/>
    </xf>
    <xf numFmtId="3" fontId="40" fillId="0" borderId="143" xfId="62" applyNumberFormat="1" applyFont="1" applyFill="1" applyBorder="1" applyAlignment="1">
      <alignment horizontal="center" vertical="center" wrapText="1"/>
      <protection/>
    </xf>
    <xf numFmtId="0" fontId="48" fillId="36" borderId="18" xfId="0" applyFont="1" applyFill="1" applyBorder="1" applyAlignment="1">
      <alignment/>
    </xf>
    <xf numFmtId="0" fontId="40" fillId="41" borderId="120" xfId="62" applyFont="1" applyFill="1" applyBorder="1" applyAlignment="1">
      <alignment horizontal="center" vertical="center" wrapText="1"/>
      <protection/>
    </xf>
    <xf numFmtId="0" fontId="40" fillId="0" borderId="45" xfId="62" applyFont="1" applyFill="1" applyBorder="1" applyAlignment="1">
      <alignment horizontal="center" vertical="center" wrapText="1"/>
      <protection/>
    </xf>
    <xf numFmtId="0" fontId="40" fillId="0" borderId="46" xfId="62" applyFont="1" applyFill="1" applyBorder="1" applyAlignment="1">
      <alignment horizontal="center" vertical="center" wrapText="1"/>
      <protection/>
    </xf>
    <xf numFmtId="0" fontId="39" fillId="0" borderId="46" xfId="62" applyFont="1" applyFill="1" applyBorder="1" applyAlignment="1">
      <alignment horizontal="center" vertical="center" wrapText="1"/>
      <protection/>
    </xf>
    <xf numFmtId="14" fontId="39" fillId="0" borderId="125" xfId="62" applyNumberFormat="1" applyFont="1" applyFill="1" applyBorder="1" applyAlignment="1">
      <alignment horizontal="center" vertical="center" wrapText="1"/>
      <protection/>
    </xf>
    <xf numFmtId="3" fontId="40" fillId="0" borderId="46" xfId="62" applyNumberFormat="1" applyFont="1" applyFill="1" applyBorder="1" applyAlignment="1">
      <alignment horizontal="center" vertical="center" wrapText="1"/>
      <protection/>
    </xf>
    <xf numFmtId="0" fontId="34" fillId="27" borderId="82" xfId="0" applyFont="1" applyFill="1" applyBorder="1" applyAlignment="1">
      <alignment horizontal="center" vertical="center"/>
    </xf>
    <xf numFmtId="9" fontId="34" fillId="27" borderId="80" xfId="64" applyFont="1" applyFill="1" applyBorder="1" applyAlignment="1">
      <alignment horizontal="center" vertical="center"/>
    </xf>
    <xf numFmtId="0" fontId="34" fillId="27" borderId="80" xfId="0" applyFont="1" applyFill="1" applyBorder="1" applyAlignment="1">
      <alignment horizontal="center" vertical="center"/>
    </xf>
    <xf numFmtId="0" fontId="34" fillId="27" borderId="81" xfId="0" applyFont="1" applyFill="1" applyBorder="1" applyAlignment="1">
      <alignment horizontal="center" vertical="center"/>
    </xf>
    <xf numFmtId="0" fontId="40" fillId="0" borderId="128" xfId="62" applyFont="1" applyFill="1" applyBorder="1" applyAlignment="1">
      <alignment horizontal="center" vertical="center" wrapText="1"/>
      <protection/>
    </xf>
    <xf numFmtId="0" fontId="40" fillId="0" borderId="121" xfId="62" applyFont="1" applyFill="1" applyBorder="1" applyAlignment="1">
      <alignment horizontal="center" vertical="center" wrapText="1"/>
      <protection/>
    </xf>
    <xf numFmtId="0" fontId="39" fillId="0" borderId="125" xfId="62" applyFont="1" applyFill="1" applyBorder="1" applyAlignment="1">
      <alignment horizontal="center" vertical="center" wrapText="1"/>
      <protection/>
    </xf>
    <xf numFmtId="3" fontId="40" fillId="0" borderId="125" xfId="62" applyNumberFormat="1" applyFont="1" applyFill="1" applyBorder="1" applyAlignment="1">
      <alignment horizontal="center" vertical="center" wrapText="1"/>
      <protection/>
    </xf>
    <xf numFmtId="0" fontId="40" fillId="0" borderId="57" xfId="62" applyFont="1" applyFill="1" applyBorder="1" applyAlignment="1">
      <alignment horizontal="center" vertical="center" wrapText="1"/>
      <protection/>
    </xf>
    <xf numFmtId="0" fontId="40" fillId="0" borderId="145" xfId="62" applyFont="1" applyFill="1" applyBorder="1" applyAlignment="1">
      <alignment horizontal="center" vertical="center" wrapText="1"/>
      <protection/>
    </xf>
    <xf numFmtId="0" fontId="40" fillId="0" borderId="146" xfId="62" applyFont="1" applyFill="1" applyBorder="1" applyAlignment="1">
      <alignment horizontal="center" vertical="center" wrapText="1"/>
      <protection/>
    </xf>
    <xf numFmtId="9" fontId="41" fillId="42" borderId="46" xfId="62" applyNumberFormat="1" applyFont="1" applyFill="1" applyBorder="1" applyAlignment="1">
      <alignment horizontal="center" vertical="center" wrapText="1"/>
      <protection/>
    </xf>
    <xf numFmtId="3" fontId="40" fillId="0" borderId="162" xfId="62" applyNumberFormat="1" applyFont="1" applyFill="1" applyBorder="1" applyAlignment="1">
      <alignment horizontal="center" vertical="center" wrapText="1"/>
      <protection/>
    </xf>
    <xf numFmtId="14" fontId="39" fillId="0" borderId="46" xfId="62" applyNumberFormat="1" applyFont="1" applyFill="1" applyBorder="1" applyAlignment="1">
      <alignment horizontal="center" vertical="center" wrapText="1"/>
      <protection/>
    </xf>
    <xf numFmtId="3" fontId="40" fillId="0" borderId="146" xfId="62" applyNumberFormat="1" applyFont="1" applyFill="1" applyBorder="1" applyAlignment="1">
      <alignment horizontal="center" vertical="center" wrapText="1"/>
      <protection/>
    </xf>
    <xf numFmtId="173" fontId="39" fillId="0" borderId="46" xfId="62" applyNumberFormat="1" applyFont="1" applyFill="1" applyBorder="1" applyAlignment="1">
      <alignment horizontal="center" vertical="center" wrapText="1"/>
      <protection/>
    </xf>
    <xf numFmtId="173" fontId="39" fillId="0" borderId="147" xfId="62" applyNumberFormat="1" applyFont="1" applyFill="1" applyBorder="1" applyAlignment="1">
      <alignment horizontal="center" vertical="center" wrapText="1"/>
      <protection/>
    </xf>
    <xf numFmtId="0" fontId="30" fillId="36" borderId="18" xfId="0" applyFont="1" applyFill="1" applyBorder="1" applyAlignment="1">
      <alignment/>
    </xf>
    <xf numFmtId="173" fontId="30" fillId="0" borderId="48" xfId="62" applyNumberFormat="1" applyFont="1" applyFill="1" applyBorder="1" applyAlignment="1">
      <alignment horizontal="center" vertical="center" wrapText="1"/>
      <protection/>
    </xf>
    <xf numFmtId="0" fontId="37" fillId="27" borderId="34" xfId="59" applyFont="1" applyFill="1" applyBorder="1" applyAlignment="1" applyProtection="1">
      <alignment horizontal="center" vertical="center" wrapText="1"/>
      <protection hidden="1"/>
    </xf>
    <xf numFmtId="0" fontId="39" fillId="0" borderId="155" xfId="62" applyFont="1" applyFill="1" applyBorder="1" applyAlignment="1">
      <alignment horizontal="center" vertical="center" wrapText="1"/>
      <protection/>
    </xf>
    <xf numFmtId="0" fontId="39" fillId="0" borderId="146" xfId="62" applyFont="1" applyFill="1" applyBorder="1" applyAlignment="1">
      <alignment horizontal="center" vertical="center" wrapText="1"/>
      <protection/>
    </xf>
    <xf numFmtId="0" fontId="39" fillId="0" borderId="163" xfId="62" applyFont="1" applyFill="1" applyBorder="1" applyAlignment="1">
      <alignment horizontal="center" vertical="center" wrapText="1"/>
      <protection/>
    </xf>
    <xf numFmtId="9" fontId="39" fillId="0" borderId="146" xfId="62" applyNumberFormat="1" applyFont="1" applyFill="1" applyBorder="1" applyAlignment="1">
      <alignment horizontal="center" vertical="center" wrapText="1"/>
      <protection/>
    </xf>
    <xf numFmtId="14" fontId="39" fillId="0" borderId="163" xfId="62" applyNumberFormat="1" applyFont="1" applyFill="1" applyBorder="1" applyAlignment="1">
      <alignment horizontal="center" vertical="center" wrapText="1"/>
      <protection/>
    </xf>
    <xf numFmtId="3" fontId="39" fillId="0" borderId="146" xfId="62" applyNumberFormat="1" applyFont="1" applyFill="1" applyBorder="1" applyAlignment="1">
      <alignment horizontal="center" vertical="center" wrapText="1"/>
      <protection/>
    </xf>
    <xf numFmtId="173" fontId="39" fillId="0" borderId="146" xfId="62" applyNumberFormat="1" applyFont="1" applyFill="1" applyBorder="1" applyAlignment="1">
      <alignment horizontal="center" vertical="center" wrapText="1"/>
      <protection/>
    </xf>
    <xf numFmtId="173" fontId="39" fillId="0" borderId="164" xfId="62" applyNumberFormat="1" applyFont="1" applyFill="1" applyBorder="1" applyAlignment="1">
      <alignment horizontal="center" vertical="center" wrapText="1"/>
      <protection/>
    </xf>
    <xf numFmtId="0" fontId="34" fillId="27" borderId="86" xfId="0" applyFont="1" applyFill="1" applyBorder="1" applyAlignment="1">
      <alignment horizontal="center" vertical="center"/>
    </xf>
    <xf numFmtId="9" fontId="34" fillId="27" borderId="59" xfId="64" applyFont="1" applyFill="1" applyBorder="1" applyAlignment="1">
      <alignment horizontal="center" vertical="center"/>
    </xf>
    <xf numFmtId="0" fontId="34" fillId="27" borderId="59" xfId="0" applyFont="1" applyFill="1" applyBorder="1" applyAlignment="1">
      <alignment horizontal="center" vertical="center"/>
    </xf>
    <xf numFmtId="0" fontId="34" fillId="27" borderId="165" xfId="0" applyFont="1" applyFill="1" applyBorder="1" applyAlignment="1">
      <alignment horizontal="center" vertical="center"/>
    </xf>
    <xf numFmtId="3" fontId="39" fillId="0" borderId="46" xfId="62" applyNumberFormat="1" applyFont="1" applyFill="1" applyBorder="1" applyAlignment="1">
      <alignment horizontal="center" vertical="center" wrapText="1"/>
      <protection/>
    </xf>
    <xf numFmtId="0" fontId="40" fillId="41" borderId="97" xfId="62" applyFont="1" applyFill="1" applyBorder="1" applyAlignment="1">
      <alignment horizontal="center" vertical="center" wrapText="1"/>
      <protection/>
    </xf>
    <xf numFmtId="0" fontId="40" fillId="0" borderId="155" xfId="62" applyFont="1" applyFill="1" applyBorder="1" applyAlignment="1">
      <alignment horizontal="center" vertical="center" wrapText="1"/>
      <protection/>
    </xf>
    <xf numFmtId="9" fontId="34" fillId="27" borderId="80" xfId="0" applyNumberFormat="1" applyFont="1" applyFill="1" applyBorder="1" applyAlignment="1">
      <alignment horizontal="center" vertical="center"/>
    </xf>
    <xf numFmtId="0" fontId="30" fillId="36" borderId="18" xfId="0" applyFont="1" applyFill="1" applyBorder="1" applyAlignment="1">
      <alignment/>
    </xf>
    <xf numFmtId="0" fontId="30" fillId="36" borderId="79" xfId="0" applyFont="1" applyFill="1" applyBorder="1" applyAlignment="1">
      <alignment/>
    </xf>
    <xf numFmtId="178" fontId="40" fillId="0" borderId="139" xfId="62" applyNumberFormat="1" applyFont="1" applyFill="1" applyBorder="1" applyAlignment="1">
      <alignment horizontal="center" vertical="center" wrapText="1"/>
      <protection/>
    </xf>
    <xf numFmtId="0" fontId="34" fillId="27" borderId="76" xfId="0" applyFont="1" applyFill="1" applyBorder="1" applyAlignment="1">
      <alignment horizontal="center" vertical="center"/>
    </xf>
    <xf numFmtId="9" fontId="34" fillId="27" borderId="77" xfId="64" applyFont="1" applyFill="1" applyBorder="1" applyAlignment="1">
      <alignment horizontal="center" vertical="center"/>
    </xf>
    <xf numFmtId="0" fontId="34" fillId="27" borderId="77" xfId="0" applyFont="1" applyFill="1" applyBorder="1" applyAlignment="1">
      <alignment horizontal="center" vertical="center"/>
    </xf>
    <xf numFmtId="0" fontId="34" fillId="27" borderId="134" xfId="0" applyFont="1" applyFill="1" applyBorder="1" applyAlignment="1">
      <alignment horizontal="center" vertical="center"/>
    </xf>
    <xf numFmtId="9" fontId="39" fillId="0" borderId="46" xfId="62" applyNumberFormat="1" applyFont="1" applyFill="1" applyBorder="1" applyAlignment="1">
      <alignment horizontal="center" vertical="center" wrapText="1"/>
      <protection/>
    </xf>
    <xf numFmtId="0" fontId="30" fillId="37" borderId="15" xfId="0" applyFont="1" applyFill="1" applyBorder="1" applyAlignment="1">
      <alignment horizontal="center" vertical="center" wrapText="1"/>
    </xf>
    <xf numFmtId="1" fontId="30" fillId="37" borderId="15" xfId="47" applyNumberFormat="1" applyFont="1" applyFill="1" applyBorder="1" applyAlignment="1">
      <alignment horizontal="center" vertical="center" wrapText="1"/>
    </xf>
    <xf numFmtId="9" fontId="30" fillId="37" borderId="15" xfId="0" applyNumberFormat="1" applyFont="1" applyFill="1" applyBorder="1" applyAlignment="1">
      <alignment horizontal="center" vertical="center" wrapText="1"/>
    </xf>
    <xf numFmtId="166" fontId="30" fillId="37" borderId="15" xfId="0" applyNumberFormat="1" applyFont="1" applyFill="1" applyBorder="1" applyAlignment="1">
      <alignment horizontal="center" vertical="center" wrapText="1"/>
    </xf>
    <xf numFmtId="167" fontId="35" fillId="37" borderId="15" xfId="0" applyNumberFormat="1" applyFont="1" applyFill="1" applyBorder="1" applyAlignment="1">
      <alignment horizontal="center" vertical="center" wrapText="1"/>
    </xf>
    <xf numFmtId="3" fontId="76" fillId="37" borderId="166" xfId="0" applyNumberFormat="1" applyFont="1" applyFill="1" applyBorder="1" applyAlignment="1">
      <alignment horizontal="center" vertical="center" wrapText="1"/>
    </xf>
    <xf numFmtId="0" fontId="36" fillId="32" borderId="149" xfId="45" applyFont="1" applyFill="1" applyBorder="1" applyAlignment="1">
      <alignment horizontal="center" vertical="center" wrapText="1"/>
      <protection/>
    </xf>
    <xf numFmtId="0" fontId="36" fillId="32" borderId="48" xfId="45" applyFont="1" applyFill="1" applyBorder="1" applyAlignment="1">
      <alignment horizontal="center" vertical="center" wrapText="1"/>
      <protection/>
    </xf>
    <xf numFmtId="0" fontId="41" fillId="31" borderId="53" xfId="45" applyFont="1" applyFill="1" applyBorder="1" applyAlignment="1">
      <alignment horizontal="center" vertical="center" wrapText="1"/>
      <protection/>
    </xf>
    <xf numFmtId="0" fontId="30" fillId="0" borderId="0" xfId="45" applyFont="1" applyFill="1" applyBorder="1" applyAlignment="1">
      <alignment horizontal="center" vertical="center"/>
      <protection/>
    </xf>
    <xf numFmtId="1" fontId="30" fillId="0" borderId="0" xfId="51" applyNumberFormat="1" applyFont="1" applyFill="1" applyBorder="1" applyAlignment="1" applyProtection="1">
      <alignment horizontal="center" vertical="center" wrapText="1"/>
      <protection/>
    </xf>
    <xf numFmtId="0" fontId="36" fillId="32" borderId="120" xfId="60" applyFont="1" applyFill="1" applyBorder="1" applyAlignment="1" applyProtection="1">
      <alignment horizontal="center" vertical="center" wrapText="1"/>
      <protection hidden="1"/>
    </xf>
    <xf numFmtId="0" fontId="36" fillId="32" borderId="48" xfId="60" applyFont="1" applyFill="1" applyBorder="1" applyAlignment="1" applyProtection="1">
      <alignment horizontal="center" vertical="center" wrapText="1"/>
      <protection hidden="1"/>
    </xf>
    <xf numFmtId="0" fontId="36" fillId="32" borderId="167" xfId="60" applyFont="1" applyFill="1" applyBorder="1" applyAlignment="1" applyProtection="1">
      <alignment horizontal="center" vertical="center" wrapText="1"/>
      <protection hidden="1"/>
    </xf>
    <xf numFmtId="0" fontId="36" fillId="32" borderId="167" xfId="60" applyFont="1" applyFill="1" applyBorder="1" applyAlignment="1" applyProtection="1">
      <alignment horizontal="center" vertical="center" textRotation="90" wrapText="1"/>
      <protection hidden="1"/>
    </xf>
    <xf numFmtId="173" fontId="36" fillId="32" borderId="167" xfId="60" applyNumberFormat="1" applyFont="1" applyFill="1" applyBorder="1" applyAlignment="1" applyProtection="1">
      <alignment horizontal="center" vertical="center" wrapText="1"/>
      <protection hidden="1"/>
    </xf>
    <xf numFmtId="0" fontId="37" fillId="27" borderId="168" xfId="59" applyFont="1" applyFill="1" applyBorder="1" applyAlignment="1" applyProtection="1">
      <alignment horizontal="center" vertical="center" wrapText="1"/>
      <protection hidden="1"/>
    </xf>
    <xf numFmtId="0" fontId="37" fillId="27" borderId="34" xfId="59" applyFont="1" applyFill="1" applyBorder="1" applyAlignment="1" applyProtection="1">
      <alignment horizontal="center" vertical="center" wrapText="1"/>
      <protection hidden="1"/>
    </xf>
    <xf numFmtId="0" fontId="37" fillId="27" borderId="169" xfId="59" applyFont="1" applyFill="1" applyBorder="1" applyAlignment="1" applyProtection="1">
      <alignment horizontal="center" vertical="center" wrapText="1"/>
      <protection hidden="1"/>
    </xf>
    <xf numFmtId="0" fontId="44" fillId="0" borderId="0" xfId="45" applyFont="1" applyFill="1" applyBorder="1" applyAlignment="1">
      <alignment horizontal="center" vertical="center" wrapText="1"/>
      <protection/>
    </xf>
    <xf numFmtId="0" fontId="40" fillId="43" borderId="131" xfId="45" applyFont="1" applyFill="1" applyBorder="1" applyAlignment="1">
      <alignment horizontal="center" vertical="center" wrapText="1"/>
      <protection/>
    </xf>
    <xf numFmtId="0" fontId="40" fillId="43" borderId="127" xfId="45" applyFont="1" applyFill="1" applyBorder="1" applyAlignment="1">
      <alignment horizontal="center" vertical="center" wrapText="1"/>
      <protection/>
    </xf>
    <xf numFmtId="0" fontId="40" fillId="43" borderId="133" xfId="45" applyFont="1" applyFill="1" applyBorder="1" applyAlignment="1">
      <alignment horizontal="center" vertical="center" wrapText="1"/>
      <protection/>
    </xf>
    <xf numFmtId="0" fontId="39" fillId="43" borderId="122" xfId="45" applyFont="1" applyFill="1" applyBorder="1" applyAlignment="1">
      <alignment horizontal="center" vertical="center" wrapText="1"/>
      <protection/>
    </xf>
    <xf numFmtId="0" fontId="39" fillId="43" borderId="122" xfId="60" applyFont="1" applyFill="1" applyBorder="1" applyAlignment="1" applyProtection="1">
      <alignment horizontal="center" vertical="center" wrapText="1"/>
      <protection hidden="1"/>
    </xf>
    <xf numFmtId="0" fontId="40" fillId="43" borderId="122" xfId="45" applyFont="1" applyFill="1" applyBorder="1" applyAlignment="1">
      <alignment horizontal="center" vertical="center" wrapText="1"/>
      <protection/>
    </xf>
    <xf numFmtId="14" fontId="39" fillId="43" borderId="122" xfId="51" applyNumberFormat="1" applyFont="1" applyFill="1" applyBorder="1" applyAlignment="1" applyProtection="1">
      <alignment horizontal="center" vertical="center" wrapText="1"/>
      <protection/>
    </xf>
    <xf numFmtId="14" fontId="39" fillId="43" borderId="170" xfId="51" applyNumberFormat="1" applyFont="1" applyFill="1" applyBorder="1" applyAlignment="1" applyProtection="1">
      <alignment horizontal="center" vertical="center" wrapText="1"/>
      <protection/>
    </xf>
    <xf numFmtId="3" fontId="40" fillId="43" borderId="122" xfId="45" applyNumberFormat="1" applyFont="1" applyFill="1" applyBorder="1" applyAlignment="1">
      <alignment horizontal="center" vertical="center" wrapText="1"/>
      <protection/>
    </xf>
    <xf numFmtId="173" fontId="39" fillId="43" borderId="122" xfId="60" applyNumberFormat="1" applyFont="1" applyFill="1" applyBorder="1" applyAlignment="1" applyProtection="1">
      <alignment horizontal="center" vertical="center" wrapText="1"/>
      <protection hidden="1"/>
    </xf>
    <xf numFmtId="0" fontId="39" fillId="43" borderId="167" xfId="60" applyFont="1" applyFill="1" applyBorder="1" applyAlignment="1" applyProtection="1">
      <alignment horizontal="center" vertical="center" wrapText="1"/>
      <protection hidden="1"/>
    </xf>
    <xf numFmtId="0" fontId="34" fillId="44" borderId="12" xfId="60" applyFont="1" applyFill="1" applyBorder="1" applyAlignment="1" applyProtection="1">
      <alignment horizontal="center" vertical="center" wrapText="1"/>
      <protection hidden="1"/>
    </xf>
    <xf numFmtId="0" fontId="53" fillId="27" borderId="12" xfId="45" applyFont="1" applyFill="1" applyBorder="1" applyAlignment="1">
      <alignment horizontal="center" vertical="center" wrapText="1"/>
      <protection/>
    </xf>
    <xf numFmtId="0" fontId="46" fillId="0" borderId="0" xfId="45" applyFont="1" applyFill="1" applyBorder="1" applyAlignment="1">
      <alignment horizontal="center" vertical="center" wrapText="1"/>
      <protection/>
    </xf>
    <xf numFmtId="0" fontId="40" fillId="43" borderId="97" xfId="45" applyFont="1" applyFill="1" applyBorder="1" applyAlignment="1">
      <alignment horizontal="center" vertical="center" wrapText="1"/>
      <protection/>
    </xf>
    <xf numFmtId="0" fontId="40" fillId="43" borderId="171" xfId="45" applyFont="1" applyFill="1" applyBorder="1" applyAlignment="1">
      <alignment horizontal="center" vertical="center" wrapText="1"/>
      <protection/>
    </xf>
    <xf numFmtId="0" fontId="39" fillId="43" borderId="170" xfId="60" applyFont="1" applyFill="1" applyBorder="1" applyAlignment="1" applyProtection="1">
      <alignment horizontal="center" vertical="center" wrapText="1"/>
      <protection hidden="1"/>
    </xf>
    <xf numFmtId="0" fontId="40" fillId="43" borderId="170" xfId="45" applyFont="1" applyFill="1" applyBorder="1" applyAlignment="1">
      <alignment horizontal="center" vertical="center" wrapText="1"/>
      <protection/>
    </xf>
    <xf numFmtId="173" fontId="39" fillId="43" borderId="170" xfId="60" applyNumberFormat="1" applyFont="1" applyFill="1" applyBorder="1" applyAlignment="1" applyProtection="1">
      <alignment horizontal="center" vertical="center" wrapText="1"/>
      <protection hidden="1"/>
    </xf>
    <xf numFmtId="0" fontId="40" fillId="43" borderId="172" xfId="45" applyFont="1" applyFill="1" applyBorder="1" applyAlignment="1">
      <alignment horizontal="center" vertical="center" wrapText="1"/>
      <protection/>
    </xf>
    <xf numFmtId="0" fontId="38" fillId="29" borderId="128" xfId="45" applyFont="1" applyFill="1" applyBorder="1" applyAlignment="1">
      <alignment horizontal="center" vertical="center" wrapText="1"/>
      <protection/>
    </xf>
    <xf numFmtId="0" fontId="39" fillId="43" borderId="97" xfId="45" applyFont="1" applyFill="1" applyBorder="1" applyAlignment="1">
      <alignment horizontal="center" vertical="center" wrapText="1"/>
      <protection/>
    </xf>
    <xf numFmtId="0" fontId="39" fillId="43" borderId="173" xfId="45" applyFont="1" applyFill="1" applyBorder="1" applyAlignment="1">
      <alignment horizontal="center" vertical="center" wrapText="1"/>
      <protection/>
    </xf>
    <xf numFmtId="0" fontId="39" fillId="43" borderId="174" xfId="60" applyFont="1" applyFill="1" applyBorder="1" applyAlignment="1" applyProtection="1">
      <alignment horizontal="center" vertical="center" wrapText="1"/>
      <protection hidden="1"/>
    </xf>
    <xf numFmtId="0" fontId="40" fillId="43" borderId="120" xfId="45" applyFont="1" applyFill="1" applyBorder="1" applyAlignment="1">
      <alignment horizontal="center" vertical="center" wrapText="1"/>
      <protection/>
    </xf>
    <xf numFmtId="0" fontId="39" fillId="43" borderId="126" xfId="45" applyFont="1" applyFill="1" applyBorder="1" applyAlignment="1">
      <alignment horizontal="center" vertical="center" wrapText="1"/>
      <protection/>
    </xf>
    <xf numFmtId="170" fontId="39" fillId="43" borderId="122" xfId="60" applyNumberFormat="1" applyFont="1" applyFill="1" applyBorder="1" applyAlignment="1" applyProtection="1">
      <alignment horizontal="center" vertical="center" wrapText="1"/>
      <protection hidden="1"/>
    </xf>
    <xf numFmtId="0" fontId="40" fillId="43" borderId="44" xfId="45" applyFont="1" applyFill="1" applyBorder="1" applyAlignment="1">
      <alignment horizontal="center" vertical="center" wrapText="1"/>
      <protection/>
    </xf>
    <xf numFmtId="0" fontId="40" fillId="43" borderId="129" xfId="45" applyFont="1" applyFill="1" applyBorder="1" applyAlignment="1">
      <alignment horizontal="center" vertical="center" wrapText="1"/>
      <protection/>
    </xf>
    <xf numFmtId="0" fontId="40" fillId="43" borderId="175" xfId="45" applyFont="1" applyFill="1" applyBorder="1" applyAlignment="1">
      <alignment horizontal="center" vertical="center" wrapText="1"/>
      <protection/>
    </xf>
    <xf numFmtId="0" fontId="34" fillId="44" borderId="25" xfId="60" applyFont="1" applyFill="1" applyBorder="1" applyAlignment="1" applyProtection="1">
      <alignment horizontal="center" vertical="center" wrapText="1"/>
      <protection hidden="1"/>
    </xf>
    <xf numFmtId="0" fontId="53" fillId="27" borderId="25" xfId="45" applyFont="1" applyFill="1" applyBorder="1" applyAlignment="1">
      <alignment horizontal="center" vertical="center" wrapText="1"/>
      <protection/>
    </xf>
    <xf numFmtId="0" fontId="38" fillId="29" borderId="176" xfId="45" applyFont="1" applyFill="1" applyBorder="1" applyAlignment="1">
      <alignment horizontal="center" vertical="center" wrapText="1"/>
      <protection/>
    </xf>
    <xf numFmtId="0" fontId="39" fillId="0" borderId="44" xfId="45" applyFont="1" applyFill="1" applyBorder="1" applyAlignment="1">
      <alignment horizontal="center" vertical="center" wrapText="1"/>
      <protection/>
    </xf>
    <xf numFmtId="0" fontId="40" fillId="0" borderId="177" xfId="45" applyFont="1" applyFill="1" applyBorder="1" applyAlignment="1">
      <alignment horizontal="center" vertical="center" wrapText="1"/>
      <protection/>
    </xf>
    <xf numFmtId="0" fontId="40" fillId="0" borderId="125" xfId="45" applyFont="1" applyFill="1" applyBorder="1" applyAlignment="1">
      <alignment horizontal="center" vertical="center" wrapText="1"/>
      <protection/>
    </xf>
    <xf numFmtId="0" fontId="39" fillId="0" borderId="125" xfId="45" applyFont="1" applyFill="1" applyBorder="1" applyAlignment="1">
      <alignment horizontal="center" vertical="center" wrapText="1"/>
      <protection/>
    </xf>
    <xf numFmtId="10" fontId="39" fillId="0" borderId="46" xfId="45" applyNumberFormat="1" applyFont="1" applyFill="1" applyBorder="1" applyAlignment="1">
      <alignment horizontal="center" vertical="center" wrapText="1"/>
      <protection/>
    </xf>
    <xf numFmtId="0" fontId="40" fillId="0" borderId="46" xfId="45" applyFont="1" applyFill="1" applyBorder="1" applyAlignment="1">
      <alignment horizontal="center" vertical="center" wrapText="1"/>
      <protection/>
    </xf>
    <xf numFmtId="3" fontId="40" fillId="0" borderId="46" xfId="45" applyNumberFormat="1" applyFont="1" applyFill="1" applyBorder="1" applyAlignment="1">
      <alignment horizontal="center" vertical="center" wrapText="1"/>
      <protection/>
    </xf>
    <xf numFmtId="0" fontId="39" fillId="0" borderId="178" xfId="60" applyFont="1" applyFill="1" applyBorder="1" applyAlignment="1" applyProtection="1">
      <alignment horizontal="center" vertical="center" wrapText="1"/>
      <protection hidden="1"/>
    </xf>
    <xf numFmtId="0" fontId="34" fillId="44" borderId="82" xfId="60" applyFont="1" applyFill="1" applyBorder="1" applyAlignment="1" applyProtection="1">
      <alignment horizontal="center" vertical="center" wrapText="1"/>
      <protection hidden="1"/>
    </xf>
    <xf numFmtId="9" fontId="34" fillId="44" borderId="80" xfId="64" applyFont="1" applyFill="1" applyBorder="1" applyAlignment="1" applyProtection="1">
      <alignment horizontal="center" vertical="center" wrapText="1"/>
      <protection hidden="1"/>
    </xf>
    <xf numFmtId="0" fontId="34" fillId="44" borderId="80" xfId="60" applyFont="1" applyFill="1" applyBorder="1" applyAlignment="1" applyProtection="1">
      <alignment horizontal="center" vertical="center" wrapText="1"/>
      <protection hidden="1"/>
    </xf>
    <xf numFmtId="44" fontId="34" fillId="44" borderId="80" xfId="54" applyFont="1" applyFill="1" applyBorder="1" applyAlignment="1" applyProtection="1">
      <alignment horizontal="center" vertical="center" wrapText="1"/>
      <protection hidden="1"/>
    </xf>
    <xf numFmtId="0" fontId="34" fillId="27" borderId="80" xfId="45" applyFont="1" applyFill="1" applyBorder="1" applyAlignment="1">
      <alignment horizontal="center" vertical="center" wrapText="1"/>
      <protection/>
    </xf>
    <xf numFmtId="0" fontId="34" fillId="27" borderId="81" xfId="45" applyFont="1" applyFill="1" applyBorder="1" applyAlignment="1">
      <alignment horizontal="center" vertical="center" wrapText="1"/>
      <protection/>
    </xf>
    <xf numFmtId="0" fontId="38" fillId="29" borderId="44" xfId="45" applyFont="1" applyFill="1" applyBorder="1" applyAlignment="1">
      <alignment horizontal="center" vertical="center" wrapText="1"/>
      <protection/>
    </xf>
    <xf numFmtId="0" fontId="40" fillId="0" borderId="176" xfId="45" applyFont="1" applyFill="1" applyBorder="1" applyAlignment="1">
      <alignment horizontal="center" vertical="center" wrapText="1"/>
      <protection/>
    </xf>
    <xf numFmtId="0" fontId="39" fillId="29" borderId="125" xfId="60" applyFont="1" applyFill="1" applyBorder="1" applyAlignment="1" applyProtection="1">
      <alignment horizontal="center" vertical="center" wrapText="1"/>
      <protection hidden="1"/>
    </xf>
    <xf numFmtId="173" fontId="39" fillId="28" borderId="125" xfId="60" applyNumberFormat="1" applyFont="1" applyFill="1" applyBorder="1" applyAlignment="1" applyProtection="1">
      <alignment horizontal="center" vertical="center" wrapText="1"/>
      <protection hidden="1"/>
    </xf>
    <xf numFmtId="0" fontId="39" fillId="28" borderId="179" xfId="60" applyFont="1" applyFill="1" applyBorder="1" applyAlignment="1" applyProtection="1">
      <alignment horizontal="center" vertical="center" wrapText="1"/>
      <protection hidden="1"/>
    </xf>
    <xf numFmtId="0" fontId="34" fillId="44" borderId="80" xfId="45" applyFont="1" applyFill="1" applyBorder="1" applyAlignment="1">
      <alignment horizontal="center" vertical="center" wrapText="1"/>
      <protection/>
    </xf>
    <xf numFmtId="9" fontId="34" fillId="44" borderId="80" xfId="64" applyFont="1" applyFill="1" applyBorder="1" applyAlignment="1">
      <alignment horizontal="center" vertical="center" wrapText="1"/>
    </xf>
    <xf numFmtId="0" fontId="39" fillId="0" borderId="131" xfId="45" applyFont="1" applyFill="1" applyBorder="1" applyAlignment="1">
      <alignment horizontal="center" vertical="center" wrapText="1"/>
      <protection/>
    </xf>
    <xf numFmtId="0" fontId="39" fillId="0" borderId="177" xfId="45" applyFont="1" applyFill="1" applyBorder="1" applyAlignment="1">
      <alignment horizontal="center" vertical="center" wrapText="1"/>
      <protection/>
    </xf>
    <xf numFmtId="0" fontId="39" fillId="0" borderId="46" xfId="45" applyFont="1" applyFill="1" applyBorder="1" applyAlignment="1">
      <alignment horizontal="center" vertical="center" wrapText="1"/>
      <protection/>
    </xf>
    <xf numFmtId="14" fontId="39" fillId="0" borderId="146" xfId="51" applyNumberFormat="1" applyFont="1" applyFill="1" applyBorder="1" applyAlignment="1" applyProtection="1">
      <alignment horizontal="center" vertical="center" wrapText="1"/>
      <protection/>
    </xf>
    <xf numFmtId="0" fontId="39" fillId="28" borderId="178" xfId="60" applyFont="1" applyFill="1" applyBorder="1" applyAlignment="1" applyProtection="1">
      <alignment horizontal="center" vertical="center" wrapText="1"/>
      <protection hidden="1"/>
    </xf>
    <xf numFmtId="0" fontId="39" fillId="0" borderId="176" xfId="45" applyFont="1" applyFill="1" applyBorder="1" applyAlignment="1">
      <alignment horizontal="center" vertical="center" wrapText="1"/>
      <protection/>
    </xf>
    <xf numFmtId="0" fontId="34" fillId="45" borderId="80" xfId="45" applyFont="1" applyFill="1" applyBorder="1" applyAlignment="1">
      <alignment horizontal="center" vertical="center" wrapText="1"/>
      <protection/>
    </xf>
    <xf numFmtId="9" fontId="34" fillId="45" borderId="80" xfId="45" applyNumberFormat="1" applyFont="1" applyFill="1" applyBorder="1" applyAlignment="1">
      <alignment horizontal="center" vertical="center" wrapText="1"/>
      <protection/>
    </xf>
    <xf numFmtId="0" fontId="34" fillId="45" borderId="81" xfId="45" applyFont="1" applyFill="1" applyBorder="1" applyAlignment="1">
      <alignment horizontal="center" vertical="center" wrapText="1"/>
      <protection/>
    </xf>
    <xf numFmtId="0" fontId="34" fillId="44" borderId="81" xfId="60" applyFont="1" applyFill="1" applyBorder="1" applyAlignment="1" applyProtection="1">
      <alignment horizontal="center" vertical="center" wrapText="1"/>
      <protection hidden="1"/>
    </xf>
    <xf numFmtId="0" fontId="41" fillId="31" borderId="45" xfId="45" applyFont="1" applyFill="1" applyBorder="1" applyAlignment="1">
      <alignment horizontal="center" vertical="center" wrapText="1"/>
      <protection/>
    </xf>
    <xf numFmtId="0" fontId="41" fillId="31" borderId="46" xfId="45" applyFont="1" applyFill="1" applyBorder="1" applyAlignment="1">
      <alignment horizontal="center" vertical="center" wrapText="1"/>
      <protection/>
    </xf>
    <xf numFmtId="9" fontId="41" fillId="31" borderId="46" xfId="45" applyNumberFormat="1" applyFont="1" applyFill="1" applyBorder="1" applyAlignment="1">
      <alignment horizontal="center" vertical="center" wrapText="1"/>
      <protection/>
    </xf>
    <xf numFmtId="173" fontId="41" fillId="31" borderId="46" xfId="45" applyNumberFormat="1" applyFont="1" applyFill="1" applyBorder="1" applyAlignment="1">
      <alignment horizontal="center" vertical="center" wrapText="1"/>
      <protection/>
    </xf>
    <xf numFmtId="0" fontId="41" fillId="31" borderId="178" xfId="45" applyFont="1" applyFill="1" applyBorder="1" applyAlignment="1">
      <alignment horizontal="center" vertical="center" wrapText="1"/>
      <protection/>
    </xf>
    <xf numFmtId="0" fontId="74" fillId="46" borderId="18" xfId="60" applyFont="1" applyFill="1" applyBorder="1" applyAlignment="1" applyProtection="1">
      <alignment horizontal="center" vertical="center" wrapText="1"/>
      <protection hidden="1"/>
    </xf>
    <xf numFmtId="0" fontId="74" fillId="46" borderId="79" xfId="60" applyFont="1" applyFill="1" applyBorder="1" applyAlignment="1" applyProtection="1">
      <alignment horizontal="center" vertical="center" wrapText="1"/>
      <protection hidden="1"/>
    </xf>
    <xf numFmtId="0" fontId="38" fillId="29" borderId="135" xfId="45" applyFont="1" applyFill="1" applyBorder="1" applyAlignment="1">
      <alignment horizontal="center" vertical="center" wrapText="1"/>
      <protection/>
    </xf>
    <xf numFmtId="0" fontId="39" fillId="0" borderId="131" xfId="60" applyFont="1" applyFill="1" applyBorder="1" applyAlignment="1" applyProtection="1">
      <alignment horizontal="center" vertical="center" wrapText="1"/>
      <protection hidden="1"/>
    </xf>
    <xf numFmtId="10" fontId="39" fillId="28" borderId="125" xfId="67" applyNumberFormat="1" applyFont="1" applyFill="1" applyBorder="1" applyAlignment="1" applyProtection="1">
      <alignment horizontal="center" vertical="center" wrapText="1"/>
      <protection hidden="1"/>
    </xf>
    <xf numFmtId="1" fontId="39" fillId="29" borderId="46" xfId="45" applyNumberFormat="1" applyFont="1" applyFill="1" applyBorder="1" applyAlignment="1">
      <alignment horizontal="center" vertical="center" wrapText="1"/>
      <protection/>
    </xf>
    <xf numFmtId="173" fontId="39" fillId="28" borderId="146" xfId="60" applyNumberFormat="1" applyFont="1" applyFill="1" applyBorder="1" applyAlignment="1" applyProtection="1">
      <alignment horizontal="center" vertical="center" wrapText="1"/>
      <protection hidden="1"/>
    </xf>
    <xf numFmtId="0" fontId="39" fillId="28" borderId="180" xfId="60" applyFont="1" applyFill="1" applyBorder="1" applyAlignment="1" applyProtection="1">
      <alignment horizontal="center" vertical="center" wrapText="1"/>
      <protection hidden="1"/>
    </xf>
    <xf numFmtId="0" fontId="40" fillId="0" borderId="181" xfId="45" applyFont="1" applyFill="1" applyBorder="1" applyAlignment="1">
      <alignment horizontal="center" vertical="center" wrapText="1"/>
      <protection/>
    </xf>
    <xf numFmtId="0" fontId="40" fillId="0" borderId="45" xfId="45" applyFont="1" applyFill="1" applyBorder="1" applyAlignment="1">
      <alignment horizontal="center" vertical="center" wrapText="1"/>
      <protection/>
    </xf>
    <xf numFmtId="173" fontId="39" fillId="0" borderId="146" xfId="60" applyNumberFormat="1" applyFont="1" applyFill="1" applyBorder="1" applyAlignment="1" applyProtection="1">
      <alignment horizontal="center" vertical="center" wrapText="1"/>
      <protection hidden="1"/>
    </xf>
    <xf numFmtId="0" fontId="39" fillId="0" borderId="180" xfId="60" applyFont="1" applyFill="1" applyBorder="1" applyAlignment="1" applyProtection="1">
      <alignment horizontal="center" vertical="center" wrapText="1"/>
      <protection hidden="1"/>
    </xf>
    <xf numFmtId="0" fontId="41" fillId="47" borderId="44" xfId="45" applyFont="1" applyFill="1" applyBorder="1" applyAlignment="1">
      <alignment horizontal="center" vertical="center" wrapText="1"/>
      <protection/>
    </xf>
    <xf numFmtId="0" fontId="39" fillId="0" borderId="45" xfId="45" applyFont="1" applyFill="1" applyBorder="1" applyAlignment="1">
      <alignment horizontal="center" vertical="center" wrapText="1"/>
      <protection/>
    </xf>
    <xf numFmtId="9" fontId="39" fillId="0" borderId="46" xfId="67" applyNumberFormat="1" applyFont="1" applyFill="1" applyBorder="1" applyAlignment="1" applyProtection="1">
      <alignment horizontal="center" vertical="center" wrapText="1"/>
      <protection hidden="1"/>
    </xf>
    <xf numFmtId="0" fontId="46" fillId="30" borderId="0" xfId="45" applyFont="1" applyFill="1" applyBorder="1" applyAlignment="1">
      <alignment horizontal="center" vertical="center" wrapText="1"/>
      <protection/>
    </xf>
    <xf numFmtId="0" fontId="41" fillId="31" borderId="48" xfId="45" applyFont="1" applyFill="1" applyBorder="1" applyAlignment="1">
      <alignment horizontal="center" vertical="center" wrapText="1"/>
      <protection/>
    </xf>
    <xf numFmtId="9" fontId="41" fillId="31" borderId="48" xfId="45" applyNumberFormat="1" applyFont="1" applyFill="1" applyBorder="1" applyAlignment="1">
      <alignment horizontal="center" vertical="center" wrapText="1"/>
      <protection/>
    </xf>
    <xf numFmtId="173" fontId="41" fillId="31" borderId="121" xfId="45" applyNumberFormat="1" applyFont="1" applyFill="1" applyBorder="1" applyAlignment="1">
      <alignment horizontal="center" vertical="center" wrapText="1"/>
      <protection/>
    </xf>
    <xf numFmtId="173" fontId="36" fillId="32" borderId="127" xfId="45" applyNumberFormat="1" applyFont="1" applyFill="1" applyBorder="1" applyAlignment="1">
      <alignment horizontal="center" vertical="center" wrapText="1"/>
      <protection/>
    </xf>
    <xf numFmtId="0" fontId="36" fillId="32" borderId="182" xfId="45" applyFont="1" applyFill="1" applyBorder="1" applyAlignment="1">
      <alignment horizontal="center" vertical="center" wrapText="1"/>
      <protection/>
    </xf>
    <xf numFmtId="0" fontId="53" fillId="48" borderId="18" xfId="45" applyFont="1" applyFill="1" applyBorder="1" applyAlignment="1">
      <alignment horizontal="center" vertical="center" wrapText="1"/>
      <protection/>
    </xf>
    <xf numFmtId="0" fontId="53" fillId="48" borderId="79" xfId="45" applyFont="1" applyFill="1" applyBorder="1" applyAlignment="1">
      <alignment horizontal="center" vertical="center" wrapText="1"/>
      <protection/>
    </xf>
    <xf numFmtId="0" fontId="40" fillId="0" borderId="48" xfId="45" applyFont="1" applyFill="1" applyBorder="1" applyAlignment="1">
      <alignment vertical="center" wrapText="1"/>
      <protection/>
    </xf>
    <xf numFmtId="0" fontId="48" fillId="0" borderId="18" xfId="0" applyFont="1" applyFill="1" applyBorder="1" applyAlignment="1">
      <alignment/>
    </xf>
    <xf numFmtId="0" fontId="48" fillId="0" borderId="18" xfId="45" applyFont="1" applyFill="1" applyBorder="1" applyAlignment="1">
      <alignment horizontal="center" vertical="center" wrapText="1"/>
      <protection/>
    </xf>
    <xf numFmtId="0" fontId="36" fillId="32" borderId="123" xfId="60" applyFont="1" applyFill="1" applyBorder="1" applyAlignment="1" applyProtection="1">
      <alignment horizontal="center" vertical="center" wrapText="1"/>
      <protection hidden="1"/>
    </xf>
    <xf numFmtId="0" fontId="38" fillId="35" borderId="135" xfId="60" applyFont="1" applyFill="1" applyBorder="1" applyAlignment="1" applyProtection="1">
      <alignment horizontal="center" vertical="center" wrapText="1"/>
      <protection hidden="1"/>
    </xf>
    <xf numFmtId="0" fontId="40" fillId="0" borderId="120" xfId="45" applyFont="1" applyFill="1" applyBorder="1" applyAlignment="1">
      <alignment horizontal="center" vertical="center" wrapText="1"/>
      <protection/>
    </xf>
    <xf numFmtId="0" fontId="40" fillId="0" borderId="127" xfId="45" applyFont="1" applyFill="1" applyBorder="1" applyAlignment="1">
      <alignment horizontal="center" vertical="center" wrapText="1"/>
      <protection/>
    </xf>
    <xf numFmtId="0" fontId="39" fillId="0" borderId="122" xfId="60" applyFont="1" applyFill="1" applyBorder="1" applyAlignment="1" applyProtection="1">
      <alignment horizontal="center" vertical="center" wrapText="1"/>
      <protection hidden="1"/>
    </xf>
    <xf numFmtId="0" fontId="40" fillId="0" borderId="122" xfId="45" applyFont="1" applyFill="1" applyBorder="1" applyAlignment="1">
      <alignment horizontal="center" vertical="center" wrapText="1"/>
      <protection/>
    </xf>
    <xf numFmtId="0" fontId="39" fillId="0" borderId="126" xfId="45" applyFont="1" applyFill="1" applyBorder="1" applyAlignment="1">
      <alignment horizontal="center" vertical="center" wrapText="1"/>
      <protection/>
    </xf>
    <xf numFmtId="9" fontId="39" fillId="0" borderId="126" xfId="67" applyFont="1" applyFill="1" applyBorder="1" applyAlignment="1" applyProtection="1">
      <alignment horizontal="center" vertical="center" wrapText="1"/>
      <protection/>
    </xf>
    <xf numFmtId="14" fontId="39" fillId="0" borderId="122" xfId="51" applyNumberFormat="1" applyFont="1" applyFill="1" applyBorder="1" applyAlignment="1" applyProtection="1">
      <alignment horizontal="center" vertical="center" wrapText="1"/>
      <protection/>
    </xf>
    <xf numFmtId="0" fontId="39" fillId="29" borderId="122" xfId="60" applyFont="1" applyFill="1" applyBorder="1" applyAlignment="1" applyProtection="1">
      <alignment horizontal="center" vertical="center" wrapText="1"/>
      <protection hidden="1"/>
    </xf>
    <xf numFmtId="3" fontId="39" fillId="29" borderId="122" xfId="45" applyNumberFormat="1" applyFont="1" applyFill="1" applyBorder="1" applyAlignment="1">
      <alignment horizontal="center" vertical="center" wrapText="1"/>
      <protection/>
    </xf>
    <xf numFmtId="1" fontId="39" fillId="29" borderId="122" xfId="45" applyNumberFormat="1" applyFont="1" applyFill="1" applyBorder="1" applyAlignment="1">
      <alignment horizontal="center" vertical="center" wrapText="1"/>
      <protection/>
    </xf>
    <xf numFmtId="1" fontId="39" fillId="0" borderId="122" xfId="60" applyNumberFormat="1" applyFont="1" applyFill="1" applyBorder="1" applyAlignment="1" applyProtection="1">
      <alignment horizontal="center" vertical="center" wrapText="1"/>
      <protection hidden="1"/>
    </xf>
    <xf numFmtId="0" fontId="34" fillId="27" borderId="82" xfId="45" applyFont="1" applyFill="1" applyBorder="1" applyAlignment="1">
      <alignment horizontal="center" vertical="center" wrapText="1"/>
      <protection/>
    </xf>
    <xf numFmtId="9" fontId="34" fillId="27" borderId="80" xfId="64" applyFont="1" applyFill="1" applyBorder="1" applyAlignment="1">
      <alignment horizontal="center" vertical="center" wrapText="1"/>
    </xf>
    <xf numFmtId="44" fontId="34" fillId="27" borderId="80" xfId="54" applyFont="1" applyFill="1" applyBorder="1" applyAlignment="1">
      <alignment horizontal="center" vertical="center" wrapText="1"/>
    </xf>
    <xf numFmtId="0" fontId="45" fillId="0" borderId="0" xfId="45" applyFont="1" applyFill="1" applyBorder="1" applyAlignment="1">
      <alignment horizontal="center" vertical="center" wrapText="1"/>
      <protection/>
    </xf>
    <xf numFmtId="0" fontId="40" fillId="0" borderId="183" xfId="45" applyFont="1" applyFill="1" applyBorder="1" applyAlignment="1">
      <alignment horizontal="center" vertical="center" wrapText="1"/>
      <protection/>
    </xf>
    <xf numFmtId="1" fontId="39" fillId="0" borderId="184" xfId="51" applyNumberFormat="1" applyFont="1" applyFill="1" applyBorder="1" applyAlignment="1" applyProtection="1">
      <alignment horizontal="center" vertical="center" wrapText="1"/>
      <protection hidden="1"/>
    </xf>
    <xf numFmtId="0" fontId="40" fillId="0" borderId="184" xfId="45" applyFont="1" applyFill="1" applyBorder="1" applyAlignment="1">
      <alignment horizontal="center" vertical="center" wrapText="1"/>
      <protection/>
    </xf>
    <xf numFmtId="0" fontId="39" fillId="0" borderId="184" xfId="45" applyFont="1" applyFill="1" applyBorder="1" applyAlignment="1">
      <alignment horizontal="center" vertical="center" wrapText="1"/>
      <protection/>
    </xf>
    <xf numFmtId="9" fontId="39" fillId="0" borderId="184" xfId="67" applyFont="1" applyFill="1" applyBorder="1" applyAlignment="1" applyProtection="1">
      <alignment horizontal="center" vertical="center" wrapText="1"/>
      <protection/>
    </xf>
    <xf numFmtId="14" fontId="39" fillId="0" borderId="184" xfId="51" applyNumberFormat="1" applyFont="1" applyFill="1" applyBorder="1" applyAlignment="1" applyProtection="1">
      <alignment horizontal="center" vertical="center" wrapText="1"/>
      <protection/>
    </xf>
    <xf numFmtId="0" fontId="39" fillId="29" borderId="184" xfId="60" applyFont="1" applyFill="1" applyBorder="1" applyAlignment="1" applyProtection="1">
      <alignment horizontal="center" vertical="center" wrapText="1"/>
      <protection hidden="1"/>
    </xf>
    <xf numFmtId="3" fontId="39" fillId="29" borderId="184" xfId="45" applyNumberFormat="1" applyFont="1" applyFill="1" applyBorder="1" applyAlignment="1">
      <alignment horizontal="center" vertical="center" wrapText="1"/>
      <protection/>
    </xf>
    <xf numFmtId="1" fontId="39" fillId="29" borderId="184" xfId="45" applyNumberFormat="1" applyFont="1" applyFill="1" applyBorder="1" applyAlignment="1">
      <alignment horizontal="center" vertical="center" wrapText="1"/>
      <protection/>
    </xf>
    <xf numFmtId="1" fontId="39" fillId="0" borderId="184" xfId="60" applyNumberFormat="1" applyFont="1" applyFill="1" applyBorder="1" applyAlignment="1" applyProtection="1">
      <alignment horizontal="center" vertical="center" wrapText="1"/>
      <protection hidden="1"/>
    </xf>
    <xf numFmtId="0" fontId="34" fillId="27" borderId="35" xfId="45" applyFont="1" applyFill="1" applyBorder="1" applyAlignment="1">
      <alignment horizontal="center" vertical="center" wrapText="1"/>
      <protection/>
    </xf>
    <xf numFmtId="9" fontId="34" fillId="27" borderId="29" xfId="64" applyFont="1" applyFill="1" applyBorder="1" applyAlignment="1">
      <alignment horizontal="center" vertical="center" wrapText="1"/>
    </xf>
    <xf numFmtId="0" fontId="34" fillId="27" borderId="29" xfId="45" applyFont="1" applyFill="1" applyBorder="1" applyAlignment="1">
      <alignment horizontal="center" vertical="center" wrapText="1"/>
      <protection/>
    </xf>
    <xf numFmtId="44" fontId="34" fillId="27" borderId="29" xfId="54" applyFont="1" applyFill="1" applyBorder="1" applyAlignment="1">
      <alignment horizontal="center" vertical="center" wrapText="1"/>
    </xf>
    <xf numFmtId="0" fontId="34" fillId="27" borderId="36" xfId="45" applyFont="1" applyFill="1" applyBorder="1" applyAlignment="1">
      <alignment horizontal="center" vertical="center" wrapText="1"/>
      <protection/>
    </xf>
    <xf numFmtId="0" fontId="40" fillId="0" borderId="185" xfId="45" applyFont="1" applyFill="1" applyBorder="1" applyAlignment="1">
      <alignment horizontal="center" vertical="center" wrapText="1"/>
      <protection/>
    </xf>
    <xf numFmtId="1" fontId="39" fillId="0" borderId="186" xfId="51" applyNumberFormat="1" applyFont="1" applyFill="1" applyBorder="1" applyAlignment="1" applyProtection="1">
      <alignment horizontal="center" vertical="center" wrapText="1"/>
      <protection hidden="1"/>
    </xf>
    <xf numFmtId="0" fontId="39" fillId="0" borderId="186" xfId="60" applyFont="1" applyFill="1" applyBorder="1" applyAlignment="1" applyProtection="1">
      <alignment horizontal="center" vertical="center" wrapText="1"/>
      <protection hidden="1"/>
    </xf>
    <xf numFmtId="0" fontId="39" fillId="0" borderId="186" xfId="45" applyFont="1" applyFill="1" applyBorder="1" applyAlignment="1">
      <alignment horizontal="center" vertical="center" wrapText="1"/>
      <protection/>
    </xf>
    <xf numFmtId="9" fontId="39" fillId="0" borderId="186" xfId="67" applyFont="1" applyFill="1" applyBorder="1" applyAlignment="1" applyProtection="1">
      <alignment horizontal="center" vertical="center" wrapText="1"/>
      <protection/>
    </xf>
    <xf numFmtId="0" fontId="40" fillId="0" borderId="186" xfId="45" applyFont="1" applyFill="1" applyBorder="1" applyAlignment="1">
      <alignment horizontal="center" vertical="center" wrapText="1"/>
      <protection/>
    </xf>
    <xf numFmtId="14" fontId="39" fillId="0" borderId="186" xfId="51" applyNumberFormat="1" applyFont="1" applyFill="1" applyBorder="1" applyAlignment="1" applyProtection="1">
      <alignment horizontal="center" vertical="center" wrapText="1"/>
      <protection/>
    </xf>
    <xf numFmtId="0" fontId="39" fillId="29" borderId="186" xfId="60" applyFont="1" applyFill="1" applyBorder="1" applyAlignment="1" applyProtection="1">
      <alignment horizontal="center" vertical="center" wrapText="1"/>
      <protection hidden="1"/>
    </xf>
    <xf numFmtId="3" fontId="39" fillId="29" borderId="186" xfId="45" applyNumberFormat="1" applyFont="1" applyFill="1" applyBorder="1" applyAlignment="1">
      <alignment horizontal="center" vertical="center" wrapText="1"/>
      <protection/>
    </xf>
    <xf numFmtId="1" fontId="39" fillId="29" borderId="186" xfId="45" applyNumberFormat="1" applyFont="1" applyFill="1" applyBorder="1" applyAlignment="1">
      <alignment horizontal="center" vertical="center" wrapText="1"/>
      <protection/>
    </xf>
    <xf numFmtId="0" fontId="34" fillId="27" borderId="39" xfId="45" applyFont="1" applyFill="1" applyBorder="1" applyAlignment="1">
      <alignment horizontal="center" vertical="center" wrapText="1"/>
      <protection/>
    </xf>
    <xf numFmtId="0" fontId="34" fillId="27" borderId="33" xfId="45" applyFont="1" applyFill="1" applyBorder="1" applyAlignment="1">
      <alignment horizontal="center" vertical="center" wrapText="1"/>
      <protection/>
    </xf>
    <xf numFmtId="44" fontId="34" fillId="27" borderId="33" xfId="54" applyFont="1" applyFill="1" applyBorder="1" applyAlignment="1">
      <alignment horizontal="center" vertical="center" wrapText="1"/>
    </xf>
    <xf numFmtId="0" fontId="34" fillId="27" borderId="40" xfId="45" applyFont="1" applyFill="1" applyBorder="1" applyAlignment="1">
      <alignment horizontal="center" vertical="center" wrapText="1"/>
      <protection/>
    </xf>
    <xf numFmtId="0" fontId="40" fillId="0" borderId="160" xfId="45" applyFont="1" applyFill="1" applyBorder="1" applyAlignment="1">
      <alignment horizontal="center" vertical="center" wrapText="1"/>
      <protection/>
    </xf>
    <xf numFmtId="0" fontId="40" fillId="0" borderId="187" xfId="45" applyFont="1" applyFill="1" applyBorder="1" applyAlignment="1">
      <alignment horizontal="center" vertical="center" wrapText="1"/>
      <protection/>
    </xf>
    <xf numFmtId="1" fontId="39" fillId="0" borderId="188" xfId="51" applyNumberFormat="1" applyFont="1" applyFill="1" applyBorder="1" applyAlignment="1" applyProtection="1">
      <alignment horizontal="center" vertical="center" wrapText="1"/>
      <protection hidden="1"/>
    </xf>
    <xf numFmtId="0" fontId="40" fillId="0" borderId="188" xfId="45" applyFont="1" applyFill="1" applyBorder="1" applyAlignment="1">
      <alignment horizontal="center" vertical="center" wrapText="1"/>
      <protection/>
    </xf>
    <xf numFmtId="0" fontId="39" fillId="0" borderId="188" xfId="45" applyFont="1" applyFill="1" applyBorder="1" applyAlignment="1">
      <alignment horizontal="center" vertical="center" wrapText="1"/>
      <protection/>
    </xf>
    <xf numFmtId="9" fontId="39" fillId="0" borderId="188" xfId="67" applyFont="1" applyFill="1" applyBorder="1" applyAlignment="1" applyProtection="1">
      <alignment horizontal="center" vertical="center" wrapText="1"/>
      <protection/>
    </xf>
    <xf numFmtId="14" fontId="39" fillId="0" borderId="188" xfId="51" applyNumberFormat="1" applyFont="1" applyFill="1" applyBorder="1" applyAlignment="1" applyProtection="1">
      <alignment horizontal="center" vertical="center" wrapText="1"/>
      <protection/>
    </xf>
    <xf numFmtId="0" fontId="39" fillId="29" borderId="188" xfId="60" applyFont="1" applyFill="1" applyBorder="1" applyAlignment="1" applyProtection="1">
      <alignment horizontal="center" vertical="center" wrapText="1"/>
      <protection hidden="1"/>
    </xf>
    <xf numFmtId="3" fontId="39" fillId="29" borderId="188" xfId="45" applyNumberFormat="1" applyFont="1" applyFill="1" applyBorder="1" applyAlignment="1">
      <alignment horizontal="center" vertical="center" wrapText="1"/>
      <protection/>
    </xf>
    <xf numFmtId="1" fontId="39" fillId="29" borderId="188" xfId="45" applyNumberFormat="1" applyFont="1" applyFill="1" applyBorder="1" applyAlignment="1">
      <alignment horizontal="center" vertical="center" wrapText="1"/>
      <protection/>
    </xf>
    <xf numFmtId="1" fontId="39" fillId="0" borderId="188" xfId="60" applyNumberFormat="1" applyFont="1" applyFill="1" applyBorder="1" applyAlignment="1" applyProtection="1">
      <alignment horizontal="center" vertical="center" wrapText="1"/>
      <protection hidden="1"/>
    </xf>
    <xf numFmtId="0" fontId="41" fillId="36" borderId="127" xfId="45" applyFont="1" applyFill="1" applyBorder="1" applyAlignment="1">
      <alignment horizontal="center" vertical="center" wrapText="1"/>
      <protection/>
    </xf>
    <xf numFmtId="0" fontId="41" fillId="36" borderId="122" xfId="45" applyFont="1" applyFill="1" applyBorder="1" applyAlignment="1">
      <alignment horizontal="center" vertical="center" wrapText="1"/>
      <protection/>
    </xf>
    <xf numFmtId="0" fontId="40" fillId="36" borderId="122" xfId="45" applyFont="1" applyFill="1" applyBorder="1" applyAlignment="1">
      <alignment horizontal="center" vertical="center" wrapText="1"/>
      <protection/>
    </xf>
    <xf numFmtId="9" fontId="41" fillId="36" borderId="122" xfId="67" applyFont="1" applyFill="1" applyBorder="1" applyAlignment="1" applyProtection="1">
      <alignment horizontal="center" vertical="center" wrapText="1"/>
      <protection/>
    </xf>
    <xf numFmtId="1" fontId="41" fillId="36" borderId="122" xfId="45" applyNumberFormat="1" applyFont="1" applyFill="1" applyBorder="1" applyAlignment="1">
      <alignment horizontal="center" vertical="center" wrapText="1"/>
      <protection/>
    </xf>
    <xf numFmtId="0" fontId="74" fillId="36" borderId="18" xfId="45" applyFont="1" applyFill="1" applyBorder="1" applyAlignment="1">
      <alignment horizontal="center" vertical="center" wrapText="1"/>
      <protection/>
    </xf>
    <xf numFmtId="0" fontId="74" fillId="36" borderId="79" xfId="45" applyFont="1" applyFill="1" applyBorder="1" applyAlignment="1">
      <alignment horizontal="center" vertical="center" wrapText="1"/>
      <protection/>
    </xf>
    <xf numFmtId="0" fontId="39" fillId="0" borderId="152" xfId="60" applyFont="1" applyFill="1" applyBorder="1" applyAlignment="1" applyProtection="1">
      <alignment horizontal="center" vertical="center" wrapText="1"/>
      <protection hidden="1"/>
    </xf>
    <xf numFmtId="1" fontId="40" fillId="0" borderId="184" xfId="51" applyNumberFormat="1" applyFont="1" applyFill="1" applyBorder="1" applyAlignment="1" applyProtection="1">
      <alignment horizontal="center" vertical="center" wrapText="1"/>
      <protection/>
    </xf>
    <xf numFmtId="0" fontId="39" fillId="0" borderId="160" xfId="60" applyFont="1" applyFill="1" applyBorder="1" applyAlignment="1" applyProtection="1">
      <alignment horizontal="center" vertical="center" wrapText="1"/>
      <protection hidden="1"/>
    </xf>
    <xf numFmtId="0" fontId="40" fillId="0" borderId="189" xfId="45" applyFont="1" applyFill="1" applyBorder="1" applyAlignment="1">
      <alignment horizontal="center" vertical="center" wrapText="1"/>
      <protection/>
    </xf>
    <xf numFmtId="0" fontId="40" fillId="0" borderId="190" xfId="45" applyFont="1" applyFill="1" applyBorder="1" applyAlignment="1">
      <alignment horizontal="center" vertical="center" wrapText="1"/>
      <protection/>
    </xf>
    <xf numFmtId="0" fontId="39" fillId="0" borderId="190" xfId="45" applyFont="1" applyFill="1" applyBorder="1" applyAlignment="1">
      <alignment horizontal="center" vertical="center" wrapText="1"/>
      <protection/>
    </xf>
    <xf numFmtId="9" fontId="39" fillId="0" borderId="191" xfId="67" applyFont="1" applyFill="1" applyBorder="1" applyAlignment="1" applyProtection="1">
      <alignment horizontal="center" vertical="center" wrapText="1"/>
      <protection/>
    </xf>
    <xf numFmtId="14" fontId="39" fillId="0" borderId="190" xfId="51" applyNumberFormat="1" applyFont="1" applyFill="1" applyBorder="1" applyAlignment="1" applyProtection="1">
      <alignment horizontal="center" vertical="center" wrapText="1"/>
      <protection/>
    </xf>
    <xf numFmtId="1" fontId="40" fillId="0" borderId="192" xfId="51" applyNumberFormat="1" applyFont="1" applyFill="1" applyBorder="1" applyAlignment="1" applyProtection="1">
      <alignment horizontal="center" vertical="center" wrapText="1"/>
      <protection/>
    </xf>
    <xf numFmtId="9" fontId="41" fillId="31" borderId="53" xfId="67" applyFont="1" applyFill="1" applyBorder="1" applyAlignment="1" applyProtection="1">
      <alignment horizontal="center" vertical="center" wrapText="1"/>
      <protection/>
    </xf>
    <xf numFmtId="1" fontId="41" fillId="31" borderId="48" xfId="45" applyNumberFormat="1" applyFont="1" applyFill="1" applyBorder="1" applyAlignment="1">
      <alignment horizontal="center" vertical="center" wrapText="1"/>
      <protection/>
    </xf>
    <xf numFmtId="173" fontId="41" fillId="31" borderId="48" xfId="45" applyNumberFormat="1" applyFont="1" applyFill="1" applyBorder="1" applyAlignment="1">
      <alignment horizontal="center" vertical="center" wrapText="1"/>
      <protection/>
    </xf>
    <xf numFmtId="0" fontId="41" fillId="0" borderId="0" xfId="45" applyFont="1" applyFill="1" applyBorder="1" applyAlignment="1">
      <alignment horizontal="center" vertical="center" wrapText="1"/>
      <protection/>
    </xf>
    <xf numFmtId="173" fontId="36" fillId="32" borderId="48" xfId="45" applyNumberFormat="1" applyFont="1" applyFill="1" applyBorder="1" applyAlignment="1">
      <alignment horizontal="center" vertical="center" wrapText="1"/>
      <protection/>
    </xf>
    <xf numFmtId="0" fontId="74" fillId="26" borderId="18" xfId="45" applyFont="1" applyFill="1" applyBorder="1" applyAlignment="1">
      <alignment horizontal="center" vertical="center" wrapText="1"/>
      <protection/>
    </xf>
    <xf numFmtId="0" fontId="74" fillId="26" borderId="79" xfId="45" applyFont="1" applyFill="1" applyBorder="1" applyAlignment="1">
      <alignment horizontal="center" vertical="center" wrapText="1"/>
      <protection/>
    </xf>
    <xf numFmtId="1" fontId="30" fillId="33" borderId="53" xfId="51" applyNumberFormat="1" applyFont="1" applyFill="1" applyBorder="1" applyAlignment="1" applyProtection="1">
      <alignment horizontal="center" vertical="center" wrapText="1"/>
      <protection/>
    </xf>
    <xf numFmtId="0" fontId="48" fillId="33" borderId="18" xfId="45" applyFont="1" applyFill="1" applyBorder="1" applyAlignment="1">
      <alignment horizontal="center" vertical="center" wrapText="1"/>
      <protection/>
    </xf>
    <xf numFmtId="0" fontId="35" fillId="0" borderId="0" xfId="45" applyFont="1" applyFill="1" applyBorder="1" applyAlignment="1">
      <alignment horizontal="center" vertical="center"/>
      <protection/>
    </xf>
    <xf numFmtId="173" fontId="30" fillId="0" borderId="0" xfId="45" applyNumberFormat="1" applyFont="1" applyFill="1" applyBorder="1" applyAlignment="1">
      <alignment horizontal="center" vertical="center"/>
      <protection/>
    </xf>
    <xf numFmtId="0" fontId="38" fillId="25" borderId="21" xfId="59" applyFont="1" applyFill="1" applyBorder="1" applyAlignment="1" applyProtection="1">
      <alignment horizontal="center" vertical="center" wrapText="1"/>
      <protection hidden="1"/>
    </xf>
    <xf numFmtId="0" fontId="38" fillId="24" borderId="21" xfId="59" applyFont="1" applyFill="1" applyBorder="1" applyAlignment="1" applyProtection="1">
      <alignment horizontal="center" vertical="center" wrapText="1"/>
      <protection hidden="1"/>
    </xf>
    <xf numFmtId="0" fontId="39" fillId="25" borderId="33" xfId="59" applyFont="1" applyFill="1" applyBorder="1" applyAlignment="1" applyProtection="1">
      <alignment horizontal="center" vertical="center" wrapText="1"/>
      <protection hidden="1"/>
    </xf>
    <xf numFmtId="0" fontId="41" fillId="17" borderId="18" xfId="0" applyFont="1" applyFill="1" applyBorder="1" applyAlignment="1">
      <alignment horizontal="center" vertical="center" wrapText="1"/>
    </xf>
    <xf numFmtId="0" fontId="40" fillId="0" borderId="0" xfId="0" applyFont="1" applyBorder="1" applyAlignment="1">
      <alignment horizontal="center" vertical="center" wrapText="1"/>
    </xf>
    <xf numFmtId="167" fontId="39" fillId="24" borderId="31" xfId="59" applyNumberFormat="1" applyFont="1" applyFill="1" applyBorder="1" applyAlignment="1" applyProtection="1">
      <alignment horizontal="center" vertical="center" wrapText="1"/>
      <protection hidden="1"/>
    </xf>
    <xf numFmtId="0" fontId="39" fillId="30" borderId="28" xfId="59" applyFont="1" applyFill="1" applyBorder="1" applyAlignment="1" applyProtection="1">
      <alignment horizontal="center" vertical="center" wrapText="1"/>
      <protection hidden="1"/>
    </xf>
    <xf numFmtId="0" fontId="39" fillId="28" borderId="35" xfId="60" applyFont="1" applyFill="1" applyBorder="1" applyAlignment="1" applyProtection="1">
      <alignment horizontal="center" vertical="center" wrapText="1"/>
      <protection hidden="1"/>
    </xf>
    <xf numFmtId="0" fontId="39" fillId="28" borderId="29" xfId="60" applyFont="1" applyFill="1" applyBorder="1" applyAlignment="1" applyProtection="1">
      <alignment horizontal="center" vertical="center" wrapText="1"/>
      <protection hidden="1"/>
    </xf>
    <xf numFmtId="171" fontId="39" fillId="28" borderId="29" xfId="64" applyNumberFormat="1" applyFont="1" applyFill="1" applyBorder="1" applyAlignment="1" applyProtection="1">
      <alignment horizontal="center" vertical="center" wrapText="1"/>
      <protection hidden="1"/>
    </xf>
    <xf numFmtId="14" fontId="39" fillId="24" borderId="29" xfId="51" applyNumberFormat="1" applyFont="1" applyFill="1" applyBorder="1" applyAlignment="1" applyProtection="1">
      <alignment horizontal="center" vertical="center" wrapText="1"/>
      <protection/>
    </xf>
    <xf numFmtId="0" fontId="39" fillId="30" borderId="30" xfId="59" applyFont="1" applyFill="1" applyBorder="1" applyAlignment="1" applyProtection="1">
      <alignment horizontal="center" vertical="center" wrapText="1"/>
      <protection hidden="1"/>
    </xf>
    <xf numFmtId="0" fontId="39" fillId="28" borderId="37" xfId="60" applyFont="1" applyFill="1" applyBorder="1" applyAlignment="1" applyProtection="1">
      <alignment horizontal="center" vertical="center" wrapText="1"/>
      <protection hidden="1"/>
    </xf>
    <xf numFmtId="0" fontId="39" fillId="28" borderId="31" xfId="60" applyFont="1" applyFill="1" applyBorder="1" applyAlignment="1" applyProtection="1">
      <alignment horizontal="center" vertical="center" wrapText="1"/>
      <protection hidden="1"/>
    </xf>
    <xf numFmtId="171" fontId="39" fillId="28" borderId="31" xfId="64" applyNumberFormat="1" applyFont="1" applyFill="1" applyBorder="1" applyAlignment="1" applyProtection="1">
      <alignment horizontal="center" vertical="center" wrapText="1"/>
      <protection hidden="1"/>
    </xf>
    <xf numFmtId="14" fontId="39" fillId="24" borderId="31" xfId="51" applyNumberFormat="1" applyFont="1" applyFill="1" applyBorder="1" applyAlignment="1" applyProtection="1">
      <alignment horizontal="center" vertical="center" wrapText="1"/>
      <protection/>
    </xf>
    <xf numFmtId="0" fontId="39" fillId="28" borderId="37" xfId="60" applyFont="1" applyFill="1" applyBorder="1" applyAlignment="1" applyProtection="1">
      <alignment horizontal="center" vertical="center" wrapText="1"/>
      <protection hidden="1"/>
    </xf>
    <xf numFmtId="0" fontId="39" fillId="28" borderId="31" xfId="60" applyFont="1" applyFill="1" applyBorder="1" applyAlignment="1" applyProtection="1">
      <alignment horizontal="center" vertical="center" wrapText="1"/>
      <protection hidden="1"/>
    </xf>
    <xf numFmtId="171" fontId="39" fillId="28" borderId="31" xfId="64" applyNumberFormat="1" applyFont="1" applyFill="1" applyBorder="1" applyAlignment="1" applyProtection="1">
      <alignment horizontal="center" vertical="center" wrapText="1"/>
      <protection hidden="1"/>
    </xf>
    <xf numFmtId="0" fontId="39" fillId="30" borderId="32" xfId="59" applyFont="1" applyFill="1" applyBorder="1" applyAlignment="1" applyProtection="1">
      <alignment horizontal="center" vertical="center" wrapText="1"/>
      <protection hidden="1"/>
    </xf>
    <xf numFmtId="0" fontId="39" fillId="28" borderId="39" xfId="60" applyFont="1" applyFill="1" applyBorder="1" applyAlignment="1" applyProtection="1">
      <alignment horizontal="center" vertical="center" wrapText="1"/>
      <protection hidden="1"/>
    </xf>
    <xf numFmtId="0" fontId="39" fillId="28" borderId="33" xfId="60" applyFont="1" applyFill="1" applyBorder="1" applyAlignment="1" applyProtection="1">
      <alignment horizontal="center" vertical="center" wrapText="1"/>
      <protection hidden="1"/>
    </xf>
    <xf numFmtId="171" fontId="39" fillId="28" borderId="33" xfId="64" applyNumberFormat="1" applyFont="1" applyFill="1" applyBorder="1" applyAlignment="1" applyProtection="1">
      <alignment horizontal="center" vertical="center" wrapText="1"/>
      <protection hidden="1"/>
    </xf>
    <xf numFmtId="14" fontId="39" fillId="24" borderId="33" xfId="51" applyNumberFormat="1" applyFont="1" applyFill="1" applyBorder="1" applyAlignment="1" applyProtection="1">
      <alignment horizontal="center" vertical="center" wrapText="1"/>
      <protection/>
    </xf>
    <xf numFmtId="0" fontId="39" fillId="30" borderId="28" xfId="0" applyFont="1" applyFill="1" applyBorder="1" applyAlignment="1">
      <alignment horizontal="center" vertical="center" wrapText="1"/>
    </xf>
    <xf numFmtId="0" fontId="39" fillId="30" borderId="30" xfId="0" applyFont="1" applyFill="1" applyBorder="1" applyAlignment="1">
      <alignment horizontal="center" vertical="center" wrapText="1"/>
    </xf>
    <xf numFmtId="0" fontId="39" fillId="30" borderId="32" xfId="0" applyFont="1" applyFill="1" applyBorder="1" applyAlignment="1">
      <alignment horizontal="center" vertical="center" wrapText="1"/>
    </xf>
    <xf numFmtId="0" fontId="39" fillId="30" borderId="46" xfId="45" applyFont="1" applyFill="1" applyBorder="1" applyAlignment="1">
      <alignment horizontal="center" vertical="center" wrapText="1"/>
      <protection/>
    </xf>
    <xf numFmtId="1" fontId="39" fillId="28" borderId="33" xfId="47" applyNumberFormat="1" applyFont="1" applyFill="1" applyBorder="1" applyAlignment="1" applyProtection="1">
      <alignment horizontal="center" vertical="center" wrapText="1"/>
      <protection hidden="1"/>
    </xf>
    <xf numFmtId="1" fontId="39" fillId="28" borderId="33" xfId="60" applyNumberFormat="1" applyFont="1" applyFill="1" applyBorder="1" applyAlignment="1" applyProtection="1">
      <alignment horizontal="center" vertical="center" wrapText="1"/>
      <protection hidden="1"/>
    </xf>
    <xf numFmtId="1" fontId="39" fillId="24" borderId="46" xfId="47" applyNumberFormat="1" applyFont="1" applyFill="1" applyBorder="1" applyAlignment="1" applyProtection="1">
      <alignment horizontal="center" vertical="center" wrapText="1"/>
      <protection/>
    </xf>
    <xf numFmtId="1" fontId="39" fillId="24" borderId="33" xfId="47" applyNumberFormat="1" applyFont="1" applyFill="1" applyBorder="1" applyAlignment="1" applyProtection="1">
      <alignment horizontal="center" vertical="center" wrapText="1"/>
      <protection/>
    </xf>
    <xf numFmtId="1" fontId="39" fillId="24" borderId="31" xfId="47" applyNumberFormat="1" applyFont="1" applyFill="1" applyBorder="1" applyAlignment="1" applyProtection="1">
      <alignment horizontal="center" vertical="center" wrapText="1"/>
      <protection/>
    </xf>
    <xf numFmtId="0" fontId="39" fillId="38" borderId="31" xfId="45" applyNumberFormat="1" applyFont="1" applyFill="1" applyBorder="1" applyAlignment="1">
      <alignment horizontal="center" vertical="center" wrapText="1"/>
      <protection/>
    </xf>
    <xf numFmtId="1" fontId="39" fillId="38" borderId="31" xfId="64" applyNumberFormat="1" applyFont="1" applyFill="1" applyBorder="1" applyAlignment="1" applyProtection="1">
      <alignment horizontal="center" vertical="center" wrapText="1"/>
      <protection/>
    </xf>
    <xf numFmtId="0" fontId="39" fillId="29" borderId="33" xfId="45" applyNumberFormat="1" applyFont="1" applyFill="1" applyBorder="1" applyAlignment="1">
      <alignment horizontal="center" vertical="center" wrapText="1"/>
      <protection/>
    </xf>
    <xf numFmtId="172" fontId="39" fillId="28" borderId="31" xfId="54" applyNumberFormat="1" applyFont="1" applyFill="1" applyBorder="1" applyAlignment="1" applyProtection="1">
      <alignment horizontal="center" vertical="center" wrapText="1"/>
      <protection hidden="1"/>
    </xf>
    <xf numFmtId="0" fontId="39" fillId="28" borderId="38" xfId="60" applyFont="1" applyFill="1" applyBorder="1" applyAlignment="1" applyProtection="1">
      <alignment horizontal="center" vertical="center" wrapText="1"/>
      <protection hidden="1"/>
    </xf>
    <xf numFmtId="172" fontId="39" fillId="28" borderId="33" xfId="54" applyNumberFormat="1" applyFont="1" applyFill="1" applyBorder="1" applyAlignment="1" applyProtection="1">
      <alignment horizontal="center" vertical="center" wrapText="1"/>
      <protection hidden="1"/>
    </xf>
    <xf numFmtId="0" fontId="39" fillId="28" borderId="40" xfId="60" applyFont="1" applyFill="1" applyBorder="1" applyAlignment="1" applyProtection="1">
      <alignment horizontal="center" vertical="center" wrapText="1"/>
      <protection hidden="1"/>
    </xf>
    <xf numFmtId="0" fontId="30" fillId="24" borderId="0" xfId="0" applyFont="1" applyFill="1" applyAlignment="1">
      <alignment/>
    </xf>
    <xf numFmtId="0" fontId="40" fillId="0" borderId="0" xfId="0" applyFont="1" applyAlignment="1">
      <alignment horizontal="center" vertical="center"/>
    </xf>
    <xf numFmtId="0" fontId="40" fillId="0" borderId="10" xfId="0" applyFont="1" applyBorder="1" applyAlignment="1">
      <alignment horizontal="center" vertical="center" wrapText="1"/>
    </xf>
    <xf numFmtId="166" fontId="40" fillId="0" borderId="0" xfId="0" applyNumberFormat="1" applyFont="1" applyBorder="1" applyAlignment="1">
      <alignment horizontal="center" vertical="center" wrapText="1"/>
    </xf>
    <xf numFmtId="165" fontId="40" fillId="0" borderId="0"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6" fillId="18" borderId="34" xfId="59" applyFont="1" applyFill="1" applyBorder="1" applyAlignment="1" applyProtection="1">
      <alignment horizontal="center" vertical="center" wrapText="1"/>
      <protection hidden="1"/>
    </xf>
    <xf numFmtId="0" fontId="36" fillId="18" borderId="20" xfId="59" applyFont="1" applyFill="1" applyBorder="1" applyAlignment="1" applyProtection="1">
      <alignment horizontal="center" vertical="center" wrapText="1"/>
      <protection hidden="1"/>
    </xf>
    <xf numFmtId="1" fontId="36" fillId="18" borderId="34" xfId="47" applyNumberFormat="1" applyFont="1" applyFill="1" applyBorder="1" applyAlignment="1" applyProtection="1">
      <alignment horizontal="center" vertical="center" wrapText="1"/>
      <protection hidden="1"/>
    </xf>
    <xf numFmtId="9" fontId="36" fillId="18" borderId="34" xfId="59" applyNumberFormat="1" applyFont="1" applyFill="1" applyBorder="1" applyAlignment="1" applyProtection="1">
      <alignment horizontal="center" vertical="center" wrapText="1"/>
      <protection hidden="1"/>
    </xf>
    <xf numFmtId="0" fontId="36" fillId="18" borderId="34" xfId="59" applyFont="1" applyFill="1" applyBorder="1" applyAlignment="1" applyProtection="1">
      <alignment horizontal="center" vertical="center" textRotation="90" wrapText="1"/>
      <protection hidden="1"/>
    </xf>
    <xf numFmtId="1" fontId="36" fillId="18" borderId="34" xfId="59" applyNumberFormat="1" applyFont="1" applyFill="1" applyBorder="1" applyAlignment="1" applyProtection="1">
      <alignment horizontal="center" vertical="center" wrapText="1"/>
      <protection hidden="1"/>
    </xf>
    <xf numFmtId="0" fontId="37" fillId="34" borderId="34" xfId="59" applyFont="1" applyFill="1" applyBorder="1" applyAlignment="1" applyProtection="1">
      <alignment horizontal="center" vertical="center" wrapText="1"/>
      <protection hidden="1"/>
    </xf>
    <xf numFmtId="0" fontId="40" fillId="0" borderId="28" xfId="0" applyFont="1" applyBorder="1" applyAlignment="1">
      <alignment horizontal="center" vertical="center" wrapText="1"/>
    </xf>
    <xf numFmtId="14" fontId="39" fillId="24" borderId="29" xfId="50" applyNumberFormat="1" applyFont="1" applyFill="1" applyBorder="1" applyAlignment="1">
      <alignment horizontal="center" vertical="center" wrapText="1"/>
    </xf>
    <xf numFmtId="1" fontId="39" fillId="24" borderId="29" xfId="59" applyNumberFormat="1" applyFont="1" applyFill="1" applyBorder="1" applyAlignment="1" applyProtection="1">
      <alignment horizontal="center" vertical="center" wrapText="1"/>
      <protection hidden="1"/>
    </xf>
    <xf numFmtId="0" fontId="34" fillId="34" borderId="36" xfId="0" applyFont="1" applyFill="1" applyBorder="1" applyAlignment="1">
      <alignment horizontal="center" vertical="center" wrapText="1"/>
    </xf>
    <xf numFmtId="0" fontId="39" fillId="24" borderId="0" xfId="0" applyFont="1" applyFill="1" applyAlignment="1">
      <alignment horizontal="center" vertical="center" wrapText="1"/>
    </xf>
    <xf numFmtId="0" fontId="40" fillId="0" borderId="30" xfId="0" applyFont="1" applyBorder="1" applyAlignment="1">
      <alignment horizontal="center" vertical="center" wrapText="1"/>
    </xf>
    <xf numFmtId="0" fontId="77" fillId="0" borderId="30" xfId="0" applyFont="1" applyBorder="1" applyAlignment="1">
      <alignment horizontal="center" vertical="center" wrapText="1"/>
    </xf>
    <xf numFmtId="0" fontId="40" fillId="0" borderId="193" xfId="0" applyFont="1" applyBorder="1" applyAlignment="1">
      <alignment horizontal="center" vertical="center" wrapText="1"/>
    </xf>
    <xf numFmtId="0" fontId="40" fillId="0" borderId="76" xfId="0" applyFont="1" applyBorder="1" applyAlignment="1">
      <alignment horizontal="center" vertical="center" wrapText="1"/>
    </xf>
    <xf numFmtId="1" fontId="39" fillId="24" borderId="77" xfId="47" applyNumberFormat="1" applyFont="1" applyFill="1" applyBorder="1" applyAlignment="1" applyProtection="1">
      <alignment horizontal="center" vertical="center" wrapText="1"/>
      <protection hidden="1"/>
    </xf>
    <xf numFmtId="0" fontId="40" fillId="0" borderId="77" xfId="0" applyFont="1" applyBorder="1" applyAlignment="1">
      <alignment horizontal="center" vertical="center" wrapText="1"/>
    </xf>
    <xf numFmtId="9" fontId="39" fillId="0" borderId="77" xfId="64" applyFont="1" applyBorder="1" applyAlignment="1">
      <alignment horizontal="center" vertical="center" wrapText="1"/>
    </xf>
    <xf numFmtId="14" fontId="39" fillId="24" borderId="77" xfId="50" applyNumberFormat="1" applyFont="1" applyFill="1" applyBorder="1" applyAlignment="1">
      <alignment horizontal="center" vertical="center" wrapText="1"/>
    </xf>
    <xf numFmtId="0" fontId="39" fillId="25" borderId="77" xfId="59" applyFont="1" applyFill="1" applyBorder="1" applyAlignment="1" applyProtection="1">
      <alignment horizontal="center" vertical="center" wrapText="1"/>
      <protection hidden="1"/>
    </xf>
    <xf numFmtId="1" fontId="39" fillId="24" borderId="77" xfId="59" applyNumberFormat="1" applyFont="1" applyFill="1" applyBorder="1" applyAlignment="1" applyProtection="1">
      <alignment horizontal="center" vertical="center" wrapText="1"/>
      <protection hidden="1"/>
    </xf>
    <xf numFmtId="167" fontId="39" fillId="24" borderId="77" xfId="59" applyNumberFormat="1" applyFont="1" applyFill="1" applyBorder="1" applyAlignment="1" applyProtection="1">
      <alignment horizontal="center" vertical="center" wrapText="1"/>
      <protection hidden="1"/>
    </xf>
    <xf numFmtId="0" fontId="34" fillId="34" borderId="77" xfId="0" applyFont="1" applyFill="1" applyBorder="1" applyAlignment="1">
      <alignment horizontal="center" vertical="center" wrapText="1"/>
    </xf>
    <xf numFmtId="0" fontId="34" fillId="34" borderId="134" xfId="0" applyFont="1" applyFill="1" applyBorder="1" applyAlignment="1">
      <alignment horizontal="center" vertical="center" wrapText="1"/>
    </xf>
    <xf numFmtId="0" fontId="39" fillId="24" borderId="0" xfId="0" applyFont="1" applyFill="1" applyBorder="1" applyAlignment="1">
      <alignment horizontal="center" vertical="center" wrapText="1"/>
    </xf>
    <xf numFmtId="0" fontId="40" fillId="0" borderId="32"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37" xfId="0" applyFont="1" applyBorder="1" applyAlignment="1">
      <alignment horizontal="left" vertical="center" wrapText="1"/>
    </xf>
    <xf numFmtId="0" fontId="40" fillId="0" borderId="31" xfId="0" applyFont="1" applyBorder="1" applyAlignment="1">
      <alignment horizontal="left" vertical="center" wrapText="1"/>
    </xf>
    <xf numFmtId="0" fontId="40" fillId="0" borderId="28" xfId="45" applyFont="1" applyFill="1" applyBorder="1" applyAlignment="1">
      <alignment horizontal="center" vertical="center" wrapText="1"/>
      <protection/>
    </xf>
    <xf numFmtId="0" fontId="40" fillId="0" borderId="35" xfId="45" applyFont="1" applyBorder="1" applyAlignment="1">
      <alignment horizontal="center" vertical="center" wrapText="1"/>
      <protection/>
    </xf>
    <xf numFmtId="0" fontId="40" fillId="0" borderId="29" xfId="45" applyFont="1" applyBorder="1" applyAlignment="1">
      <alignment horizontal="center" vertical="center" wrapText="1"/>
      <protection/>
    </xf>
    <xf numFmtId="14" fontId="39" fillId="28" borderId="29" xfId="51" applyNumberFormat="1" applyFont="1" applyFill="1" applyBorder="1" applyAlignment="1" applyProtection="1">
      <alignment horizontal="center" vertical="center" wrapText="1"/>
      <protection/>
    </xf>
    <xf numFmtId="0" fontId="39" fillId="38" borderId="29" xfId="60" applyFont="1" applyFill="1" applyBorder="1" applyAlignment="1" applyProtection="1">
      <alignment horizontal="center" vertical="center" wrapText="1"/>
      <protection hidden="1"/>
    </xf>
    <xf numFmtId="1" fontId="39" fillId="28" borderId="29" xfId="60" applyNumberFormat="1" applyFont="1" applyFill="1" applyBorder="1" applyAlignment="1" applyProtection="1">
      <alignment horizontal="center" vertical="center" wrapText="1"/>
      <protection hidden="1"/>
    </xf>
    <xf numFmtId="173" fontId="39" fillId="28" borderId="29" xfId="60" applyNumberFormat="1" applyFont="1" applyFill="1" applyBorder="1" applyAlignment="1" applyProtection="1">
      <alignment horizontal="center" vertical="center" wrapText="1"/>
      <protection hidden="1"/>
    </xf>
    <xf numFmtId="0" fontId="40" fillId="0" borderId="30" xfId="45" applyFont="1" applyFill="1" applyBorder="1" applyAlignment="1">
      <alignment horizontal="center" vertical="center" wrapText="1"/>
      <protection/>
    </xf>
    <xf numFmtId="0" fontId="40" fillId="0" borderId="37" xfId="45" applyFont="1" applyBorder="1" applyAlignment="1">
      <alignment horizontal="center" vertical="center" wrapText="1"/>
      <protection/>
    </xf>
    <xf numFmtId="0" fontId="40" fillId="0" borderId="31" xfId="45" applyFont="1" applyBorder="1" applyAlignment="1">
      <alignment horizontal="center" vertical="center" wrapText="1"/>
      <protection/>
    </xf>
    <xf numFmtId="14" fontId="39" fillId="28" borderId="31" xfId="51" applyNumberFormat="1" applyFont="1" applyFill="1" applyBorder="1" applyAlignment="1" applyProtection="1">
      <alignment horizontal="center" vertical="center" wrapText="1"/>
      <protection/>
    </xf>
    <xf numFmtId="0" fontId="39" fillId="38" borderId="31" xfId="60" applyFont="1" applyFill="1" applyBorder="1" applyAlignment="1" applyProtection="1">
      <alignment horizontal="center" vertical="center" wrapText="1"/>
      <protection hidden="1"/>
    </xf>
    <xf numFmtId="1" fontId="39" fillId="28" borderId="31" xfId="60" applyNumberFormat="1" applyFont="1" applyFill="1" applyBorder="1" applyAlignment="1" applyProtection="1">
      <alignment horizontal="center" vertical="center" wrapText="1"/>
      <protection hidden="1"/>
    </xf>
    <xf numFmtId="173" fontId="39" fillId="28" borderId="31" xfId="60" applyNumberFormat="1" applyFont="1" applyFill="1" applyBorder="1" applyAlignment="1" applyProtection="1">
      <alignment horizontal="center" vertical="center" wrapText="1"/>
      <protection hidden="1"/>
    </xf>
    <xf numFmtId="1" fontId="39" fillId="28" borderId="31" xfId="53" applyNumberFormat="1" applyFont="1" applyFill="1" applyBorder="1" applyAlignment="1" applyProtection="1">
      <alignment horizontal="center" vertical="center" wrapText="1"/>
      <protection hidden="1"/>
    </xf>
    <xf numFmtId="9" fontId="39" fillId="0" borderId="31" xfId="66" applyFont="1" applyFill="1" applyBorder="1" applyAlignment="1" applyProtection="1">
      <alignment horizontal="center" vertical="center" wrapText="1"/>
      <protection/>
    </xf>
    <xf numFmtId="0" fontId="40" fillId="0" borderId="32" xfId="45" applyFont="1" applyFill="1" applyBorder="1" applyAlignment="1">
      <alignment horizontal="center" vertical="center" wrapText="1"/>
      <protection/>
    </xf>
    <xf numFmtId="0" fontId="40" fillId="0" borderId="39" xfId="45" applyFont="1" applyBorder="1" applyAlignment="1">
      <alignment horizontal="center" vertical="center" wrapText="1"/>
      <protection/>
    </xf>
    <xf numFmtId="1" fontId="39" fillId="28" borderId="33" xfId="53" applyNumberFormat="1" applyFont="1" applyFill="1" applyBorder="1" applyAlignment="1" applyProtection="1">
      <alignment horizontal="center" vertical="center" wrapText="1"/>
      <protection hidden="1"/>
    </xf>
    <xf numFmtId="0" fontId="40" fillId="0" borderId="33" xfId="45" applyFont="1" applyBorder="1" applyAlignment="1">
      <alignment horizontal="center" vertical="center" wrapText="1"/>
      <protection/>
    </xf>
    <xf numFmtId="9" fontId="39" fillId="0" borderId="33" xfId="66" applyFont="1" applyFill="1" applyBorder="1" applyAlignment="1" applyProtection="1">
      <alignment horizontal="center" vertical="center" wrapText="1"/>
      <protection/>
    </xf>
    <xf numFmtId="14" fontId="39" fillId="28" borderId="33" xfId="51" applyNumberFormat="1" applyFont="1" applyFill="1" applyBorder="1" applyAlignment="1" applyProtection="1">
      <alignment horizontal="center" vertical="center" wrapText="1"/>
      <protection/>
    </xf>
    <xf numFmtId="0" fontId="39" fillId="38" borderId="33" xfId="60" applyFont="1" applyFill="1" applyBorder="1" applyAlignment="1" applyProtection="1">
      <alignment horizontal="center" vertical="center" wrapText="1"/>
      <protection hidden="1"/>
    </xf>
    <xf numFmtId="1" fontId="39" fillId="28" borderId="33" xfId="60" applyNumberFormat="1" applyFont="1" applyFill="1" applyBorder="1" applyAlignment="1" applyProtection="1">
      <alignment horizontal="center" vertical="center" wrapText="1"/>
      <protection hidden="1"/>
    </xf>
    <xf numFmtId="173" fontId="39" fillId="28" borderId="33" xfId="60" applyNumberFormat="1" applyFont="1" applyFill="1" applyBorder="1" applyAlignment="1" applyProtection="1">
      <alignment horizontal="center" vertical="center" wrapText="1"/>
      <protection hidden="1"/>
    </xf>
    <xf numFmtId="0" fontId="41" fillId="17" borderId="82" xfId="0" applyFont="1" applyFill="1" applyBorder="1" applyAlignment="1">
      <alignment horizontal="center" vertical="center" wrapText="1"/>
    </xf>
    <xf numFmtId="10" fontId="41" fillId="17" borderId="80" xfId="0" applyNumberFormat="1" applyFont="1" applyFill="1" applyBorder="1" applyAlignment="1">
      <alignment horizontal="center" vertical="center" wrapText="1"/>
    </xf>
    <xf numFmtId="0" fontId="39" fillId="49" borderId="80" xfId="60" applyFont="1" applyFill="1" applyBorder="1" applyAlignment="1" applyProtection="1">
      <alignment horizontal="center" vertical="center" wrapText="1"/>
      <protection hidden="1"/>
    </xf>
    <xf numFmtId="1" fontId="32" fillId="50" borderId="80" xfId="60" applyNumberFormat="1" applyFont="1" applyFill="1" applyBorder="1" applyAlignment="1" applyProtection="1">
      <alignment horizontal="center" vertical="center" wrapText="1"/>
      <protection hidden="1"/>
    </xf>
    <xf numFmtId="167" fontId="41" fillId="17" borderId="80" xfId="0" applyNumberFormat="1" applyFont="1" applyFill="1" applyBorder="1" applyAlignment="1">
      <alignment horizontal="center" vertical="center" wrapText="1"/>
    </xf>
    <xf numFmtId="0" fontId="40" fillId="0" borderId="34" xfId="0" applyFont="1" applyFill="1" applyBorder="1" applyAlignment="1">
      <alignment horizontal="center" vertical="center" wrapText="1"/>
    </xf>
    <xf numFmtId="1" fontId="39" fillId="24" borderId="59" xfId="47" applyNumberFormat="1" applyFont="1" applyFill="1" applyBorder="1" applyAlignment="1" applyProtection="1">
      <alignment horizontal="center" vertical="center" wrapText="1"/>
      <protection hidden="1"/>
    </xf>
    <xf numFmtId="0" fontId="40" fillId="0" borderId="59" xfId="0" applyFont="1" applyBorder="1" applyAlignment="1">
      <alignment horizontal="center" vertical="center" wrapText="1"/>
    </xf>
    <xf numFmtId="9" fontId="39" fillId="0" borderId="59" xfId="64" applyFont="1" applyBorder="1" applyAlignment="1">
      <alignment horizontal="center" vertical="center" wrapText="1"/>
    </xf>
    <xf numFmtId="14" fontId="39" fillId="24" borderId="59" xfId="50" applyNumberFormat="1" applyFont="1" applyFill="1" applyBorder="1" applyAlignment="1">
      <alignment horizontal="center" vertical="center" wrapText="1"/>
    </xf>
    <xf numFmtId="0" fontId="39" fillId="25" borderId="59" xfId="59" applyFont="1" applyFill="1" applyBorder="1" applyAlignment="1" applyProtection="1">
      <alignment horizontal="center" vertical="center" wrapText="1"/>
      <protection hidden="1"/>
    </xf>
    <xf numFmtId="1" fontId="39" fillId="24" borderId="59" xfId="59" applyNumberFormat="1" applyFont="1" applyFill="1" applyBorder="1" applyAlignment="1" applyProtection="1">
      <alignment horizontal="center" vertical="center" wrapText="1"/>
      <protection hidden="1"/>
    </xf>
    <xf numFmtId="9" fontId="41" fillId="17" borderId="80" xfId="0" applyNumberFormat="1" applyFont="1" applyFill="1" applyBorder="1" applyAlignment="1">
      <alignment horizontal="center" vertical="center" wrapText="1"/>
    </xf>
    <xf numFmtId="175" fontId="41" fillId="17" borderId="80" xfId="0" applyNumberFormat="1" applyFont="1" applyFill="1" applyBorder="1" applyAlignment="1">
      <alignment horizontal="center" vertical="center" wrapText="1"/>
    </xf>
    <xf numFmtId="0" fontId="40" fillId="0" borderId="82" xfId="0" applyFont="1" applyBorder="1" applyAlignment="1">
      <alignment horizontal="center" vertical="center" wrapText="1"/>
    </xf>
    <xf numFmtId="1" fontId="39" fillId="24" borderId="80" xfId="47" applyNumberFormat="1" applyFont="1" applyFill="1" applyBorder="1" applyAlignment="1" applyProtection="1">
      <alignment horizontal="center" vertical="center" wrapText="1"/>
      <protection hidden="1"/>
    </xf>
    <xf numFmtId="9" fontId="39" fillId="0" borderId="80" xfId="64" applyFont="1" applyBorder="1" applyAlignment="1">
      <alignment horizontal="center" vertical="center" wrapText="1"/>
    </xf>
    <xf numFmtId="1" fontId="39" fillId="24" borderId="80" xfId="59" applyNumberFormat="1" applyFont="1" applyFill="1" applyBorder="1" applyAlignment="1" applyProtection="1">
      <alignment horizontal="center" vertical="center" wrapText="1"/>
      <protection hidden="1"/>
    </xf>
    <xf numFmtId="0" fontId="36" fillId="18" borderId="15" xfId="0" applyFont="1" applyFill="1" applyBorder="1" applyAlignment="1">
      <alignment horizontal="center" vertical="center" wrapText="1"/>
    </xf>
    <xf numFmtId="9" fontId="36" fillId="18" borderId="15" xfId="64" applyFont="1" applyFill="1" applyBorder="1" applyAlignment="1">
      <alignment horizontal="center" vertical="center" wrapText="1"/>
    </xf>
    <xf numFmtId="1" fontId="36" fillId="18" borderId="15" xfId="0" applyNumberFormat="1" applyFont="1" applyFill="1" applyBorder="1" applyAlignment="1">
      <alignment horizontal="center" vertical="center" wrapText="1"/>
    </xf>
    <xf numFmtId="167" fontId="36" fillId="18" borderId="15" xfId="0" applyNumberFormat="1" applyFont="1" applyFill="1" applyBorder="1" applyAlignment="1">
      <alignment horizontal="center" vertical="center" wrapText="1"/>
    </xf>
    <xf numFmtId="0" fontId="53" fillId="18" borderId="18" xfId="0" applyFont="1" applyFill="1" applyBorder="1" applyAlignment="1">
      <alignment horizontal="center" vertical="center" wrapText="1"/>
    </xf>
    <xf numFmtId="0" fontId="40" fillId="10" borderId="14" xfId="0" applyFont="1" applyFill="1" applyBorder="1" applyAlignment="1">
      <alignment horizontal="center" vertical="center" wrapText="1"/>
    </xf>
    <xf numFmtId="0" fontId="41" fillId="10" borderId="15" xfId="0" applyFont="1" applyFill="1" applyBorder="1" applyAlignment="1">
      <alignment horizontal="center" vertical="center" wrapText="1"/>
    </xf>
    <xf numFmtId="0" fontId="40" fillId="10" borderId="15" xfId="0" applyFont="1" applyFill="1" applyBorder="1" applyAlignment="1">
      <alignment horizontal="center" vertical="center" wrapText="1"/>
    </xf>
    <xf numFmtId="1" fontId="40" fillId="10" borderId="15" xfId="47" applyNumberFormat="1" applyFont="1" applyFill="1" applyBorder="1" applyAlignment="1">
      <alignment horizontal="center" vertical="center" wrapText="1"/>
    </xf>
    <xf numFmtId="9" fontId="40" fillId="10" borderId="15" xfId="0" applyNumberFormat="1" applyFont="1" applyFill="1" applyBorder="1" applyAlignment="1">
      <alignment horizontal="center" vertical="center" wrapText="1"/>
    </xf>
    <xf numFmtId="166" fontId="40" fillId="10" borderId="15" xfId="0" applyNumberFormat="1" applyFont="1" applyFill="1" applyBorder="1" applyAlignment="1">
      <alignment horizontal="center" vertical="center" wrapText="1"/>
    </xf>
    <xf numFmtId="1" fontId="40" fillId="10" borderId="15" xfId="0" applyNumberFormat="1" applyFont="1" applyFill="1" applyBorder="1" applyAlignment="1">
      <alignment horizontal="center" vertical="center" wrapText="1"/>
    </xf>
    <xf numFmtId="165" fontId="76" fillId="10" borderId="15" xfId="0" applyNumberFormat="1" applyFont="1" applyFill="1" applyBorder="1" applyAlignment="1">
      <alignment horizontal="center" vertical="center" wrapText="1"/>
    </xf>
    <xf numFmtId="0" fontId="48" fillId="10" borderId="18" xfId="0" applyFont="1" applyFill="1" applyBorder="1" applyAlignment="1">
      <alignment horizontal="center" vertical="center" wrapText="1"/>
    </xf>
    <xf numFmtId="0" fontId="41" fillId="0" borderId="0" xfId="0" applyFont="1" applyAlignment="1">
      <alignment horizontal="center" vertical="center"/>
    </xf>
    <xf numFmtId="1" fontId="40" fillId="0" borderId="0" xfId="0" applyNumberFormat="1" applyFont="1" applyAlignment="1">
      <alignment horizontal="center" vertical="center"/>
    </xf>
    <xf numFmtId="3" fontId="40" fillId="0" borderId="146" xfId="45" applyNumberFormat="1" applyFont="1" applyFill="1" applyBorder="1" applyAlignment="1">
      <alignment horizontal="center" vertical="center" wrapText="1"/>
      <protection/>
    </xf>
    <xf numFmtId="1" fontId="39" fillId="25" borderId="46" xfId="45" applyNumberFormat="1" applyFont="1" applyFill="1" applyBorder="1" applyAlignment="1">
      <alignment horizontal="center" vertical="center" wrapText="1"/>
      <protection/>
    </xf>
    <xf numFmtId="0" fontId="41" fillId="13" borderId="194" xfId="45" applyFont="1" applyFill="1" applyBorder="1" applyAlignment="1">
      <alignment horizontal="center" vertical="center" wrapText="1"/>
      <protection/>
    </xf>
    <xf numFmtId="0" fontId="41" fillId="13" borderId="152" xfId="45" applyFont="1" applyFill="1" applyBorder="1" applyAlignment="1">
      <alignment horizontal="center" vertical="center" wrapText="1"/>
      <protection/>
    </xf>
    <xf numFmtId="0" fontId="53" fillId="27" borderId="12" xfId="45" applyFont="1" applyFill="1" applyBorder="1" applyAlignment="1">
      <alignment horizontal="center" vertical="center" wrapText="1"/>
      <protection/>
    </xf>
    <xf numFmtId="0" fontId="15" fillId="17" borderId="18" xfId="0" applyFont="1" applyFill="1" applyBorder="1" applyAlignment="1" applyProtection="1">
      <alignment horizontal="center" vertical="center" wrapText="1"/>
      <protection hidden="1"/>
    </xf>
    <xf numFmtId="0" fontId="15" fillId="17" borderId="18" xfId="0" applyFont="1" applyFill="1" applyBorder="1" applyAlignment="1" applyProtection="1">
      <alignment horizontal="center" vertical="center" wrapText="1"/>
      <protection hidden="1"/>
    </xf>
    <xf numFmtId="0" fontId="12" fillId="18" borderId="70" xfId="0" applyFont="1" applyFill="1" applyBorder="1" applyAlignment="1" applyProtection="1">
      <alignment horizontal="center" vertical="center" wrapText="1"/>
      <protection hidden="1"/>
    </xf>
    <xf numFmtId="0" fontId="12" fillId="18" borderId="18" xfId="0" applyFont="1" applyFill="1" applyBorder="1" applyAlignment="1" applyProtection="1">
      <alignment horizontal="center" vertical="center" wrapText="1"/>
      <protection hidden="1"/>
    </xf>
    <xf numFmtId="0" fontId="15" fillId="17" borderId="12" xfId="0" applyFont="1" applyFill="1" applyBorder="1" applyAlignment="1">
      <alignment horizontal="center" vertical="center" wrapText="1"/>
    </xf>
    <xf numFmtId="0" fontId="30" fillId="0" borderId="0" xfId="62" applyFont="1" applyFill="1" applyBorder="1" applyAlignment="1">
      <alignment/>
      <protection/>
    </xf>
    <xf numFmtId="0" fontId="56" fillId="26" borderId="0" xfId="62" applyFont="1" applyFill="1" applyBorder="1">
      <alignment/>
      <protection/>
    </xf>
    <xf numFmtId="0" fontId="0" fillId="0" borderId="0" xfId="0" applyFont="1" applyFill="1" applyBorder="1" applyAlignment="1">
      <alignment horizontal="center" vertical="center"/>
    </xf>
    <xf numFmtId="0" fontId="36" fillId="18" borderId="0" xfId="0" applyFont="1" applyFill="1" applyBorder="1" applyAlignment="1">
      <alignment horizontal="center" vertical="center" wrapText="1"/>
    </xf>
    <xf numFmtId="0" fontId="17" fillId="24" borderId="12" xfId="59" applyFont="1" applyFill="1" applyBorder="1" applyAlignment="1" applyProtection="1">
      <alignment horizontal="center" vertical="center" wrapText="1"/>
      <protection hidden="1"/>
    </xf>
    <xf numFmtId="14" fontId="17" fillId="24" borderId="12" xfId="59" applyNumberFormat="1" applyFont="1" applyFill="1" applyBorder="1" applyAlignment="1" applyProtection="1">
      <alignment horizontal="center" vertical="center" wrapText="1"/>
      <protection hidden="1"/>
    </xf>
    <xf numFmtId="0" fontId="26" fillId="34" borderId="12" xfId="59" applyFont="1" applyFill="1" applyBorder="1" applyAlignment="1" applyProtection="1">
      <alignment horizontal="center" vertical="center" wrapText="1"/>
      <protection hidden="1"/>
    </xf>
    <xf numFmtId="1" fontId="11" fillId="0" borderId="12" xfId="59" applyNumberFormat="1" applyFont="1" applyFill="1" applyBorder="1" applyAlignment="1" applyProtection="1">
      <alignment horizontal="center" vertical="center" wrapText="1"/>
      <protection hidden="1"/>
    </xf>
    <xf numFmtId="167" fontId="11" fillId="0" borderId="12" xfId="54" applyNumberFormat="1" applyFont="1" applyFill="1" applyBorder="1" applyAlignment="1" applyProtection="1">
      <alignment horizontal="center" vertical="center" wrapText="1"/>
      <protection hidden="1"/>
    </xf>
    <xf numFmtId="0" fontId="12" fillId="0" borderId="12" xfId="59" applyFont="1" applyFill="1" applyBorder="1" applyAlignment="1" applyProtection="1">
      <alignment horizontal="center" vertical="center" wrapText="1"/>
      <protection hidden="1"/>
    </xf>
    <xf numFmtId="0" fontId="11" fillId="0" borderId="12" xfId="59" applyFont="1" applyFill="1" applyBorder="1" applyAlignment="1" applyProtection="1">
      <alignment horizontal="center" vertical="center" wrapText="1"/>
      <protection hidden="1"/>
    </xf>
    <xf numFmtId="0" fontId="42" fillId="34" borderId="12" xfId="59" applyFont="1" applyFill="1" applyBorder="1" applyAlignment="1" applyProtection="1">
      <alignment horizontal="center" vertical="center" wrapText="1"/>
      <protection hidden="1"/>
    </xf>
    <xf numFmtId="9" fontId="0" fillId="0" borderId="0" xfId="64" applyFont="1" applyFill="1" applyBorder="1" applyAlignment="1">
      <alignment horizontal="center" vertical="center"/>
    </xf>
    <xf numFmtId="9" fontId="8" fillId="0" borderId="0" xfId="64" applyFont="1" applyFill="1" applyBorder="1" applyAlignment="1">
      <alignment horizontal="center" vertical="center" wrapText="1"/>
    </xf>
    <xf numFmtId="9" fontId="26" fillId="27" borderId="21" xfId="64" applyFont="1" applyFill="1" applyBorder="1" applyAlignment="1" applyProtection="1">
      <alignment horizontal="center" vertical="center" wrapText="1"/>
      <protection hidden="1"/>
    </xf>
    <xf numFmtId="9" fontId="42" fillId="34" borderId="12" xfId="64" applyFont="1" applyFill="1" applyBorder="1" applyAlignment="1" applyProtection="1">
      <alignment horizontal="center" vertical="center" wrapText="1"/>
      <protection hidden="1"/>
    </xf>
    <xf numFmtId="9" fontId="42" fillId="27" borderId="25" xfId="64" applyFont="1" applyFill="1" applyBorder="1" applyAlignment="1">
      <alignment horizontal="center" vertical="center" wrapText="1"/>
    </xf>
    <xf numFmtId="0" fontId="34" fillId="27" borderId="80" xfId="0" applyFont="1" applyFill="1" applyBorder="1" applyAlignment="1">
      <alignment horizontal="center" vertical="center" wrapText="1"/>
    </xf>
    <xf numFmtId="0" fontId="38" fillId="39" borderId="12" xfId="62" applyFont="1" applyFill="1" applyBorder="1" applyAlignment="1">
      <alignment vertical="center" wrapText="1"/>
      <protection/>
    </xf>
    <xf numFmtId="0" fontId="38" fillId="29" borderId="12" xfId="62" applyFont="1" applyFill="1" applyBorder="1" applyAlignment="1">
      <alignment horizontal="center" vertical="center" wrapText="1"/>
      <protection/>
    </xf>
    <xf numFmtId="0" fontId="38" fillId="39" borderId="12" xfId="62" applyFont="1" applyFill="1" applyBorder="1" applyAlignment="1">
      <alignment horizontal="center" vertical="center" wrapText="1"/>
      <protection/>
    </xf>
    <xf numFmtId="0" fontId="69" fillId="0" borderId="0" xfId="0" applyFont="1" applyFill="1" applyBorder="1" applyAlignment="1">
      <alignment/>
    </xf>
    <xf numFmtId="0" fontId="69" fillId="0" borderId="0" xfId="0" applyFont="1" applyFill="1" applyBorder="1" applyAlignment="1">
      <alignment horizontal="center" vertical="center"/>
    </xf>
    <xf numFmtId="3" fontId="73" fillId="51" borderId="0" xfId="45" applyNumberFormat="1" applyFont="1" applyFill="1" applyBorder="1" applyAlignment="1">
      <alignment horizontal="center" vertical="center" wrapText="1"/>
      <protection/>
    </xf>
    <xf numFmtId="0" fontId="73" fillId="51" borderId="0" xfId="59" applyFont="1" applyFill="1" applyBorder="1" applyAlignment="1" applyProtection="1">
      <alignment horizontal="center" vertical="center" wrapText="1"/>
      <protection hidden="1"/>
    </xf>
    <xf numFmtId="0" fontId="17" fillId="17"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3" fillId="52" borderId="126" xfId="59" applyFont="1" applyFill="1" applyBorder="1" applyAlignment="1" applyProtection="1">
      <alignment horizontal="center" vertical="center" wrapText="1"/>
      <protection hidden="1"/>
    </xf>
    <xf numFmtId="0" fontId="73" fillId="52" borderId="175" xfId="59" applyFont="1" applyFill="1" applyBorder="1" applyAlignment="1" applyProtection="1">
      <alignment horizontal="center" vertical="center" wrapText="1"/>
      <protection hidden="1"/>
    </xf>
    <xf numFmtId="0" fontId="73" fillId="52" borderId="12" xfId="59" applyFont="1" applyFill="1" applyBorder="1" applyAlignment="1" applyProtection="1">
      <alignment horizontal="center" vertical="center" wrapText="1"/>
      <protection hidden="1"/>
    </xf>
    <xf numFmtId="0" fontId="73" fillId="52" borderId="122" xfId="59" applyFont="1" applyFill="1" applyBorder="1" applyAlignment="1" applyProtection="1">
      <alignment horizontal="center" vertical="center" wrapText="1"/>
      <protection hidden="1"/>
    </xf>
    <xf numFmtId="0" fontId="73" fillId="52" borderId="123" xfId="59" applyFont="1" applyFill="1" applyBorder="1" applyAlignment="1" applyProtection="1">
      <alignment horizontal="center" vertical="center" wrapText="1"/>
      <protection hidden="1"/>
    </xf>
    <xf numFmtId="3" fontId="73" fillId="52" borderId="175" xfId="45" applyNumberFormat="1" applyFont="1" applyFill="1" applyBorder="1" applyAlignment="1">
      <alignment horizontal="center" vertical="center" wrapText="1"/>
      <protection/>
    </xf>
    <xf numFmtId="3" fontId="73" fillId="52" borderId="25" xfId="45" applyNumberFormat="1" applyFont="1" applyFill="1" applyBorder="1" applyAlignment="1">
      <alignment horizontal="center" vertical="center" wrapText="1"/>
      <protection/>
    </xf>
    <xf numFmtId="0" fontId="73" fillId="52" borderId="173" xfId="59" applyFont="1" applyFill="1" applyBorder="1" applyAlignment="1" applyProtection="1">
      <alignment horizontal="center" vertical="center" wrapText="1"/>
      <protection hidden="1"/>
    </xf>
    <xf numFmtId="0" fontId="73" fillId="52" borderId="195" xfId="59" applyFont="1" applyFill="1" applyBorder="1" applyAlignment="1" applyProtection="1">
      <alignment horizontal="center" vertical="center" wrapText="1"/>
      <protection hidden="1"/>
    </xf>
    <xf numFmtId="0" fontId="73" fillId="52" borderId="196" xfId="59" applyFont="1" applyFill="1" applyBorder="1" applyAlignment="1" applyProtection="1">
      <alignment horizontal="center" vertical="center" wrapText="1"/>
      <protection hidden="1"/>
    </xf>
    <xf numFmtId="9" fontId="66" fillId="24" borderId="12" xfId="64" applyFont="1" applyFill="1" applyBorder="1" applyAlignment="1" applyProtection="1">
      <alignment horizontal="center" vertical="center"/>
      <protection hidden="1"/>
    </xf>
    <xf numFmtId="0" fontId="34" fillId="44" borderId="80" xfId="60" applyFont="1" applyFill="1" applyBorder="1" applyAlignment="1" applyProtection="1">
      <alignment horizontal="center" vertical="center" wrapText="1"/>
      <protection hidden="1"/>
    </xf>
    <xf numFmtId="0" fontId="34" fillId="27" borderId="80" xfId="45" applyFont="1" applyFill="1" applyBorder="1" applyAlignment="1">
      <alignment horizontal="center" vertical="center" wrapText="1"/>
      <protection/>
    </xf>
    <xf numFmtId="0" fontId="15" fillId="0" borderId="12" xfId="0"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167" fontId="15" fillId="0" borderId="12" xfId="0"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3" fillId="0" borderId="0" xfId="0" applyFont="1" applyFill="1" applyAlignment="1">
      <alignment horizontal="center" vertical="center" wrapText="1"/>
    </xf>
    <xf numFmtId="0" fontId="15" fillId="25" borderId="12" xfId="0" applyFont="1" applyFill="1" applyBorder="1" applyAlignment="1">
      <alignment horizontal="center" vertical="center" wrapText="1"/>
    </xf>
    <xf numFmtId="0" fontId="15" fillId="19" borderId="12" xfId="0" applyFont="1" applyFill="1" applyBorder="1" applyAlignment="1">
      <alignment horizontal="center" vertical="center" wrapText="1"/>
    </xf>
    <xf numFmtId="9" fontId="40" fillId="0" borderId="55" xfId="64" applyNumberFormat="1" applyFont="1" applyFill="1" applyBorder="1" applyAlignment="1" applyProtection="1">
      <alignment horizontal="center" vertical="center" wrapText="1"/>
      <protection hidden="1"/>
    </xf>
    <xf numFmtId="0" fontId="15" fillId="0" borderId="0" xfId="0" applyFont="1" applyFill="1" applyBorder="1" applyAlignment="1">
      <alignment horizontal="center" vertical="center" wrapText="1"/>
    </xf>
    <xf numFmtId="173" fontId="39" fillId="0" borderId="197" xfId="60" applyNumberFormat="1" applyFont="1" applyFill="1" applyBorder="1" applyAlignment="1" applyProtection="1">
      <alignment horizontal="center" vertical="center" wrapText="1"/>
      <protection hidden="1"/>
    </xf>
    <xf numFmtId="173" fontId="39" fillId="0" borderId="198" xfId="60" applyNumberFormat="1" applyFont="1" applyFill="1" applyBorder="1" applyAlignment="1" applyProtection="1">
      <alignment horizontal="center" vertical="center" wrapText="1"/>
      <protection hidden="1"/>
    </xf>
    <xf numFmtId="173" fontId="39" fillId="0" borderId="199" xfId="60" applyNumberFormat="1" applyFont="1" applyFill="1" applyBorder="1" applyAlignment="1" applyProtection="1">
      <alignment horizontal="center" vertical="center" wrapText="1"/>
      <protection hidden="1"/>
    </xf>
    <xf numFmtId="174" fontId="41" fillId="36" borderId="123" xfId="45" applyNumberFormat="1" applyFont="1" applyFill="1" applyBorder="1" applyAlignment="1">
      <alignment horizontal="center" vertical="center" wrapText="1"/>
      <protection/>
    </xf>
    <xf numFmtId="173" fontId="40" fillId="0" borderId="197" xfId="60" applyNumberFormat="1" applyFont="1" applyFill="1" applyBorder="1" applyAlignment="1" applyProtection="1">
      <alignment horizontal="center" vertical="center" wrapText="1"/>
      <protection hidden="1"/>
    </xf>
    <xf numFmtId="44" fontId="30" fillId="0" borderId="0" xfId="54" applyFont="1" applyFill="1" applyBorder="1" applyAlignment="1">
      <alignment horizontal="center" vertical="center" wrapText="1"/>
    </xf>
    <xf numFmtId="44" fontId="36" fillId="32" borderId="167" xfId="54" applyFont="1" applyFill="1" applyBorder="1" applyAlignment="1" applyProtection="1">
      <alignment horizontal="center" vertical="center" wrapText="1"/>
      <protection hidden="1"/>
    </xf>
    <xf numFmtId="44" fontId="39" fillId="43" borderId="123" xfId="54" applyFont="1" applyFill="1" applyBorder="1" applyAlignment="1" applyProtection="1">
      <alignment horizontal="center" vertical="center" wrapText="1"/>
      <protection hidden="1"/>
    </xf>
    <xf numFmtId="44" fontId="39" fillId="43" borderId="182" xfId="54" applyFont="1" applyFill="1" applyBorder="1" applyAlignment="1" applyProtection="1">
      <alignment horizontal="center" vertical="center" wrapText="1"/>
      <protection hidden="1"/>
    </xf>
    <xf numFmtId="44" fontId="40" fillId="0" borderId="48" xfId="54" applyFont="1" applyFill="1" applyBorder="1" applyAlignment="1">
      <alignment vertical="center" wrapText="1"/>
    </xf>
    <xf numFmtId="44" fontId="30" fillId="0" borderId="0" xfId="54" applyFont="1" applyFill="1" applyBorder="1" applyAlignment="1">
      <alignment horizontal="center" vertical="center"/>
    </xf>
    <xf numFmtId="173" fontId="35" fillId="33" borderId="53" xfId="45" applyNumberFormat="1" applyFont="1" applyFill="1" applyBorder="1" applyAlignment="1">
      <alignment horizontal="center" vertical="center" wrapText="1"/>
      <protection/>
    </xf>
    <xf numFmtId="173" fontId="39" fillId="0" borderId="123" xfId="60" applyNumberFormat="1" applyFont="1" applyFill="1" applyBorder="1" applyAlignment="1" applyProtection="1">
      <alignment horizontal="center" vertical="center" wrapText="1"/>
      <protection hidden="1"/>
    </xf>
    <xf numFmtId="173" fontId="40" fillId="0" borderId="200" xfId="60" applyNumberFormat="1" applyFont="1" applyFill="1" applyBorder="1" applyAlignment="1" applyProtection="1">
      <alignment horizontal="center" vertical="center" wrapText="1"/>
      <protection hidden="1"/>
    </xf>
    <xf numFmtId="0" fontId="39" fillId="0" borderId="150" xfId="60" applyFont="1" applyFill="1" applyBorder="1" applyAlignment="1" applyProtection="1">
      <alignment horizontal="center" vertical="center" wrapText="1"/>
      <protection hidden="1"/>
    </xf>
    <xf numFmtId="0" fontId="39" fillId="0" borderId="201" xfId="60" applyFont="1" applyFill="1" applyBorder="1" applyAlignment="1" applyProtection="1">
      <alignment horizontal="center" vertical="center" wrapText="1"/>
      <protection hidden="1"/>
    </xf>
    <xf numFmtId="0" fontId="39" fillId="0" borderId="202" xfId="60" applyFont="1" applyFill="1" applyBorder="1" applyAlignment="1" applyProtection="1">
      <alignment horizontal="center" vertical="center" wrapText="1"/>
      <protection hidden="1"/>
    </xf>
    <xf numFmtId="0" fontId="39" fillId="0" borderId="203" xfId="60" applyFont="1" applyFill="1" applyBorder="1" applyAlignment="1" applyProtection="1">
      <alignment horizontal="center" vertical="center" wrapText="1"/>
      <protection hidden="1"/>
    </xf>
    <xf numFmtId="0" fontId="41" fillId="36" borderId="48" xfId="45" applyFont="1" applyFill="1" applyBorder="1" applyAlignment="1">
      <alignment horizontal="center" vertical="center" wrapText="1"/>
      <protection/>
    </xf>
    <xf numFmtId="173" fontId="39" fillId="28" borderId="12" xfId="60" applyNumberFormat="1" applyFont="1" applyFill="1" applyBorder="1" applyAlignment="1" applyProtection="1">
      <alignment horizontal="center" vertical="center" wrapText="1"/>
      <protection hidden="1"/>
    </xf>
    <xf numFmtId="0" fontId="34" fillId="45" borderId="80" xfId="45" applyFont="1" applyFill="1" applyBorder="1" applyAlignment="1">
      <alignment horizontal="center" vertical="center" wrapText="1"/>
      <protection/>
    </xf>
    <xf numFmtId="0" fontId="0" fillId="0" borderId="0" xfId="0" applyFont="1" applyFill="1" applyBorder="1" applyAlignment="1">
      <alignment horizontal="center" vertical="center"/>
    </xf>
    <xf numFmtId="0" fontId="7" fillId="18" borderId="15" xfId="0" applyFont="1" applyFill="1" applyBorder="1" applyAlignment="1">
      <alignment horizontal="center" vertical="center" wrapText="1"/>
    </xf>
    <xf numFmtId="0" fontId="30" fillId="11" borderId="0" xfId="45" applyFont="1" applyFill="1" applyBorder="1" applyAlignment="1">
      <alignment horizontal="center" vertical="center"/>
      <protection/>
    </xf>
    <xf numFmtId="0" fontId="30" fillId="11" borderId="0" xfId="45" applyFont="1" applyFill="1" applyBorder="1" applyAlignment="1">
      <alignment horizontal="center" vertical="center" wrapText="1"/>
      <protection/>
    </xf>
    <xf numFmtId="0" fontId="37" fillId="53" borderId="34" xfId="59" applyFont="1" applyFill="1" applyBorder="1" applyAlignment="1" applyProtection="1">
      <alignment horizontal="center" vertical="center" wrapText="1"/>
      <protection hidden="1"/>
    </xf>
    <xf numFmtId="0" fontId="53" fillId="53" borderId="12" xfId="45" applyFont="1" applyFill="1" applyBorder="1" applyAlignment="1">
      <alignment horizontal="center" vertical="center" wrapText="1"/>
      <protection/>
    </xf>
    <xf numFmtId="0" fontId="53" fillId="53" borderId="25" xfId="45" applyFont="1" applyFill="1" applyBorder="1" applyAlignment="1">
      <alignment horizontal="center" vertical="center" wrapText="1"/>
      <protection/>
    </xf>
    <xf numFmtId="0" fontId="34" fillId="53" borderId="80" xfId="45" applyFont="1" applyFill="1" applyBorder="1" applyAlignment="1">
      <alignment horizontal="center" vertical="center" wrapText="1"/>
      <protection/>
    </xf>
    <xf numFmtId="0" fontId="34" fillId="54" borderId="80" xfId="45" applyFont="1" applyFill="1" applyBorder="1" applyAlignment="1">
      <alignment horizontal="center" vertical="center" wrapText="1"/>
      <protection/>
    </xf>
    <xf numFmtId="0" fontId="34" fillId="55" borderId="80" xfId="60" applyFont="1" applyFill="1" applyBorder="1" applyAlignment="1" applyProtection="1">
      <alignment horizontal="center" vertical="center" wrapText="1"/>
      <protection hidden="1"/>
    </xf>
    <xf numFmtId="0" fontId="74" fillId="55" borderId="18" xfId="60" applyFont="1" applyFill="1" applyBorder="1" applyAlignment="1" applyProtection="1">
      <alignment horizontal="center" vertical="center" wrapText="1"/>
      <protection hidden="1"/>
    </xf>
    <xf numFmtId="0" fontId="53" fillId="54" borderId="18" xfId="45" applyFont="1" applyFill="1" applyBorder="1" applyAlignment="1">
      <alignment horizontal="center" vertical="center" wrapText="1"/>
      <protection/>
    </xf>
    <xf numFmtId="0" fontId="48" fillId="11" borderId="18" xfId="0" applyFont="1" applyFill="1" applyBorder="1" applyAlignment="1">
      <alignment/>
    </xf>
    <xf numFmtId="0" fontId="48" fillId="11" borderId="18" xfId="45" applyFont="1" applyFill="1" applyBorder="1" applyAlignment="1">
      <alignment horizontal="center" vertical="center" wrapText="1"/>
      <protection/>
    </xf>
    <xf numFmtId="0" fontId="34" fillId="53" borderId="29" xfId="45" applyFont="1" applyFill="1" applyBorder="1" applyAlignment="1">
      <alignment horizontal="center" vertical="center" wrapText="1"/>
      <protection/>
    </xf>
    <xf numFmtId="0" fontId="34" fillId="53" borderId="33" xfId="45" applyFont="1" applyFill="1" applyBorder="1" applyAlignment="1">
      <alignment horizontal="center" vertical="center" wrapText="1"/>
      <protection/>
    </xf>
    <xf numFmtId="0" fontId="74" fillId="53" borderId="18" xfId="45" applyFont="1" applyFill="1" applyBorder="1" applyAlignment="1">
      <alignment horizontal="center" vertical="center" wrapText="1"/>
      <protection/>
    </xf>
    <xf numFmtId="0" fontId="37" fillId="53" borderId="34" xfId="59" applyFont="1" applyFill="1" applyBorder="1" applyAlignment="1" applyProtection="1">
      <alignment horizontal="center" vertical="center" wrapText="1"/>
      <protection hidden="1"/>
    </xf>
    <xf numFmtId="0" fontId="30" fillId="14" borderId="0" xfId="45" applyFont="1" applyFill="1" applyBorder="1" applyAlignment="1">
      <alignment horizontal="center" vertical="center"/>
      <protection/>
    </xf>
    <xf numFmtId="0" fontId="30" fillId="14" borderId="0" xfId="45" applyFont="1" applyFill="1" applyBorder="1" applyAlignment="1">
      <alignment horizontal="center" vertical="center" wrapText="1"/>
      <protection/>
    </xf>
    <xf numFmtId="0" fontId="37" fillId="56" borderId="34" xfId="59" applyFont="1" applyFill="1" applyBorder="1" applyAlignment="1" applyProtection="1">
      <alignment horizontal="center" vertical="center" wrapText="1"/>
      <protection hidden="1"/>
    </xf>
    <xf numFmtId="0" fontId="53" fillId="56" borderId="12" xfId="45" applyFont="1" applyFill="1" applyBorder="1" applyAlignment="1">
      <alignment horizontal="center" vertical="center" wrapText="1"/>
      <protection/>
    </xf>
    <xf numFmtId="0" fontId="53" fillId="56" borderId="25" xfId="45" applyFont="1" applyFill="1" applyBorder="1" applyAlignment="1">
      <alignment horizontal="center" vertical="center" wrapText="1"/>
      <protection/>
    </xf>
    <xf numFmtId="0" fontId="34" fillId="56" borderId="80" xfId="45" applyFont="1" applyFill="1" applyBorder="1" applyAlignment="1">
      <alignment horizontal="center" vertical="center" wrapText="1"/>
      <protection/>
    </xf>
    <xf numFmtId="0" fontId="34" fillId="57" borderId="80" xfId="45" applyFont="1" applyFill="1" applyBorder="1" applyAlignment="1">
      <alignment horizontal="center" vertical="center" wrapText="1"/>
      <protection/>
    </xf>
    <xf numFmtId="0" fontId="34" fillId="58" borderId="80" xfId="60" applyFont="1" applyFill="1" applyBorder="1" applyAlignment="1" applyProtection="1">
      <alignment horizontal="center" vertical="center" wrapText="1"/>
      <protection hidden="1"/>
    </xf>
    <xf numFmtId="0" fontId="74" fillId="58" borderId="18" xfId="60" applyFont="1" applyFill="1" applyBorder="1" applyAlignment="1" applyProtection="1">
      <alignment horizontal="center" vertical="center" wrapText="1"/>
      <protection hidden="1"/>
    </xf>
    <xf numFmtId="0" fontId="53" fillId="57" borderId="18" xfId="45" applyFont="1" applyFill="1" applyBorder="1" applyAlignment="1">
      <alignment horizontal="center" vertical="center" wrapText="1"/>
      <protection/>
    </xf>
    <xf numFmtId="0" fontId="48" fillId="14" borderId="18" xfId="0" applyFont="1" applyFill="1" applyBorder="1" applyAlignment="1">
      <alignment/>
    </xf>
    <xf numFmtId="0" fontId="48" fillId="14" borderId="18" xfId="45" applyFont="1" applyFill="1" applyBorder="1" applyAlignment="1">
      <alignment horizontal="center" vertical="center" wrapText="1"/>
      <protection/>
    </xf>
    <xf numFmtId="0" fontId="34" fillId="56" borderId="29" xfId="45" applyFont="1" applyFill="1" applyBorder="1" applyAlignment="1">
      <alignment horizontal="center" vertical="center" wrapText="1"/>
      <protection/>
    </xf>
    <xf numFmtId="0" fontId="34" fillId="56" borderId="33" xfId="45" applyFont="1" applyFill="1" applyBorder="1" applyAlignment="1">
      <alignment horizontal="center" vertical="center" wrapText="1"/>
      <protection/>
    </xf>
    <xf numFmtId="0" fontId="74" fillId="56" borderId="18" xfId="45" applyFont="1" applyFill="1" applyBorder="1" applyAlignment="1">
      <alignment horizontal="center" vertical="center" wrapText="1"/>
      <protection/>
    </xf>
    <xf numFmtId="0" fontId="30" fillId="9" borderId="0" xfId="45" applyFont="1" applyFill="1" applyBorder="1" applyAlignment="1">
      <alignment horizontal="center" vertical="center"/>
      <protection/>
    </xf>
    <xf numFmtId="0" fontId="30" fillId="9" borderId="0" xfId="45" applyFont="1" applyFill="1" applyBorder="1" applyAlignment="1">
      <alignment horizontal="center" vertical="center" wrapText="1"/>
      <protection/>
    </xf>
    <xf numFmtId="0" fontId="37" fillId="59" borderId="34" xfId="59" applyFont="1" applyFill="1" applyBorder="1" applyAlignment="1" applyProtection="1">
      <alignment horizontal="center" vertical="center" wrapText="1"/>
      <protection hidden="1"/>
    </xf>
    <xf numFmtId="0" fontId="53" fillId="59" borderId="12" xfId="45" applyFont="1" applyFill="1" applyBorder="1" applyAlignment="1">
      <alignment horizontal="center" vertical="center" wrapText="1"/>
      <protection/>
    </xf>
    <xf numFmtId="0" fontId="53" fillId="59" borderId="25" xfId="45" applyFont="1" applyFill="1" applyBorder="1" applyAlignment="1">
      <alignment horizontal="center" vertical="center" wrapText="1"/>
      <protection/>
    </xf>
    <xf numFmtId="0" fontId="34" fillId="59" borderId="80" xfId="45" applyFont="1" applyFill="1" applyBorder="1" applyAlignment="1">
      <alignment horizontal="center" vertical="center" wrapText="1"/>
      <protection/>
    </xf>
    <xf numFmtId="0" fontId="34" fillId="60" borderId="80" xfId="45" applyFont="1" applyFill="1" applyBorder="1" applyAlignment="1">
      <alignment horizontal="center" vertical="center" wrapText="1"/>
      <protection/>
    </xf>
    <xf numFmtId="0" fontId="34" fillId="61" borderId="80" xfId="60" applyFont="1" applyFill="1" applyBorder="1" applyAlignment="1" applyProtection="1">
      <alignment horizontal="center" vertical="center" wrapText="1"/>
      <protection hidden="1"/>
    </xf>
    <xf numFmtId="0" fontId="74" fillId="61" borderId="18" xfId="60" applyFont="1" applyFill="1" applyBorder="1" applyAlignment="1" applyProtection="1">
      <alignment horizontal="center" vertical="center" wrapText="1"/>
      <protection hidden="1"/>
    </xf>
    <xf numFmtId="0" fontId="53" fillId="60" borderId="18" xfId="45" applyFont="1" applyFill="1" applyBorder="1" applyAlignment="1">
      <alignment horizontal="center" vertical="center" wrapText="1"/>
      <protection/>
    </xf>
    <xf numFmtId="0" fontId="48" fillId="9" borderId="18" xfId="0" applyFont="1" applyFill="1" applyBorder="1" applyAlignment="1">
      <alignment/>
    </xf>
    <xf numFmtId="0" fontId="48" fillId="9" borderId="18" xfId="45" applyFont="1" applyFill="1" applyBorder="1" applyAlignment="1">
      <alignment horizontal="center" vertical="center" wrapText="1"/>
      <protection/>
    </xf>
    <xf numFmtId="0" fontId="34" fillId="59" borderId="29" xfId="45" applyFont="1" applyFill="1" applyBorder="1" applyAlignment="1">
      <alignment horizontal="center" vertical="center" wrapText="1"/>
      <protection/>
    </xf>
    <xf numFmtId="0" fontId="34" fillId="59" borderId="33" xfId="45" applyFont="1" applyFill="1" applyBorder="1" applyAlignment="1">
      <alignment horizontal="center" vertical="center" wrapText="1"/>
      <protection/>
    </xf>
    <xf numFmtId="0" fontId="74" fillId="59" borderId="18" xfId="45" applyFont="1" applyFill="1" applyBorder="1" applyAlignment="1">
      <alignment horizontal="center" vertical="center" wrapText="1"/>
      <protection/>
    </xf>
    <xf numFmtId="0" fontId="37" fillId="59" borderId="34" xfId="59" applyFont="1" applyFill="1" applyBorder="1" applyAlignment="1" applyProtection="1">
      <alignment horizontal="center" vertical="center" wrapText="1"/>
      <protection hidden="1"/>
    </xf>
    <xf numFmtId="0" fontId="37" fillId="56" borderId="34" xfId="59" applyFont="1" applyFill="1" applyBorder="1" applyAlignment="1" applyProtection="1">
      <alignment horizontal="center" vertical="center" wrapText="1"/>
      <protection hidden="1"/>
    </xf>
    <xf numFmtId="0" fontId="30" fillId="17" borderId="0" xfId="45" applyFont="1" applyFill="1" applyBorder="1" applyAlignment="1">
      <alignment horizontal="center" vertical="center"/>
      <protection/>
    </xf>
    <xf numFmtId="0" fontId="30" fillId="17" borderId="0" xfId="45" applyFont="1" applyFill="1" applyBorder="1" applyAlignment="1">
      <alignment horizontal="center" vertical="center" wrapText="1"/>
      <protection/>
    </xf>
    <xf numFmtId="0" fontId="37" fillId="36" borderId="34" xfId="59" applyFont="1" applyFill="1" applyBorder="1" applyAlignment="1" applyProtection="1">
      <alignment horizontal="center" vertical="center" wrapText="1"/>
      <protection hidden="1"/>
    </xf>
    <xf numFmtId="0" fontId="37" fillId="36" borderId="34" xfId="59" applyFont="1" applyFill="1" applyBorder="1" applyAlignment="1" applyProtection="1">
      <alignment horizontal="center" vertical="center" wrapText="1"/>
      <protection hidden="1"/>
    </xf>
    <xf numFmtId="0" fontId="53" fillId="36" borderId="12" xfId="45" applyFont="1" applyFill="1" applyBorder="1" applyAlignment="1">
      <alignment horizontal="center" vertical="center" wrapText="1"/>
      <protection/>
    </xf>
    <xf numFmtId="0" fontId="53" fillId="36" borderId="25" xfId="45" applyFont="1" applyFill="1" applyBorder="1" applyAlignment="1">
      <alignment horizontal="center" vertical="center" wrapText="1"/>
      <protection/>
    </xf>
    <xf numFmtId="0" fontId="34" fillId="36" borderId="80" xfId="45" applyFont="1" applyFill="1" applyBorder="1" applyAlignment="1">
      <alignment horizontal="center" vertical="center" wrapText="1"/>
      <protection/>
    </xf>
    <xf numFmtId="0" fontId="34" fillId="62" borderId="80" xfId="45" applyFont="1" applyFill="1" applyBorder="1" applyAlignment="1">
      <alignment horizontal="center" vertical="center" wrapText="1"/>
      <protection/>
    </xf>
    <xf numFmtId="0" fontId="34" fillId="46" borderId="80" xfId="60" applyFont="1" applyFill="1" applyBorder="1" applyAlignment="1" applyProtection="1">
      <alignment horizontal="center" vertical="center" wrapText="1"/>
      <protection hidden="1"/>
    </xf>
    <xf numFmtId="0" fontId="74" fillId="46" borderId="18" xfId="60" applyFont="1" applyFill="1" applyBorder="1" applyAlignment="1" applyProtection="1">
      <alignment horizontal="center" vertical="center" wrapText="1"/>
      <protection hidden="1"/>
    </xf>
    <xf numFmtId="0" fontId="53" fillId="62" borderId="18" xfId="45" applyFont="1" applyFill="1" applyBorder="1" applyAlignment="1">
      <alignment horizontal="center" vertical="center" wrapText="1"/>
      <protection/>
    </xf>
    <xf numFmtId="0" fontId="48" fillId="17" borderId="18" xfId="0" applyFont="1" applyFill="1" applyBorder="1" applyAlignment="1">
      <alignment/>
    </xf>
    <xf numFmtId="0" fontId="48" fillId="17" borderId="18" xfId="45" applyFont="1" applyFill="1" applyBorder="1" applyAlignment="1">
      <alignment horizontal="center" vertical="center" wrapText="1"/>
      <protection/>
    </xf>
    <xf numFmtId="0" fontId="34" fillId="36" borderId="29" xfId="45" applyFont="1" applyFill="1" applyBorder="1" applyAlignment="1">
      <alignment horizontal="center" vertical="center" wrapText="1"/>
      <protection/>
    </xf>
    <xf numFmtId="0" fontId="34" fillId="36" borderId="33" xfId="45" applyFont="1" applyFill="1" applyBorder="1" applyAlignment="1">
      <alignment horizontal="center" vertical="center" wrapText="1"/>
      <protection/>
    </xf>
    <xf numFmtId="0" fontId="74" fillId="36" borderId="18" xfId="45" applyFont="1" applyFill="1" applyBorder="1" applyAlignment="1">
      <alignment horizontal="center" vertical="center" wrapText="1"/>
      <protection/>
    </xf>
    <xf numFmtId="0" fontId="30" fillId="5" borderId="0" xfId="45" applyFont="1" applyFill="1" applyBorder="1" applyAlignment="1">
      <alignment horizontal="center" vertical="center"/>
      <protection/>
    </xf>
    <xf numFmtId="0" fontId="30" fillId="5" borderId="0" xfId="45" applyFont="1" applyFill="1" applyBorder="1" applyAlignment="1">
      <alignment horizontal="center" vertical="center" wrapText="1"/>
      <protection/>
    </xf>
    <xf numFmtId="0" fontId="37" fillId="63" borderId="34" xfId="59" applyFont="1" applyFill="1" applyBorder="1" applyAlignment="1" applyProtection="1">
      <alignment horizontal="center" vertical="center" wrapText="1"/>
      <protection hidden="1"/>
    </xf>
    <xf numFmtId="0" fontId="37" fillId="63" borderId="34" xfId="59" applyFont="1" applyFill="1" applyBorder="1" applyAlignment="1" applyProtection="1">
      <alignment horizontal="center" vertical="center" wrapText="1"/>
      <protection hidden="1"/>
    </xf>
    <xf numFmtId="0" fontId="53" fillId="63" borderId="12" xfId="45" applyFont="1" applyFill="1" applyBorder="1" applyAlignment="1">
      <alignment horizontal="center" vertical="center" wrapText="1"/>
      <protection/>
    </xf>
    <xf numFmtId="0" fontId="53" fillId="63" borderId="25" xfId="45" applyFont="1" applyFill="1" applyBorder="1" applyAlignment="1">
      <alignment horizontal="center" vertical="center" wrapText="1"/>
      <protection/>
    </xf>
    <xf numFmtId="0" fontId="34" fillId="63" borderId="80" xfId="45" applyFont="1" applyFill="1" applyBorder="1" applyAlignment="1">
      <alignment horizontal="center" vertical="center" wrapText="1"/>
      <protection/>
    </xf>
    <xf numFmtId="0" fontId="34" fillId="64" borderId="80" xfId="45" applyFont="1" applyFill="1" applyBorder="1" applyAlignment="1">
      <alignment horizontal="center" vertical="center" wrapText="1"/>
      <protection/>
    </xf>
    <xf numFmtId="0" fontId="34" fillId="65" borderId="80" xfId="60" applyFont="1" applyFill="1" applyBorder="1" applyAlignment="1" applyProtection="1">
      <alignment horizontal="center" vertical="center" wrapText="1"/>
      <protection hidden="1"/>
    </xf>
    <xf numFmtId="0" fontId="74" fillId="65" borderId="18" xfId="60" applyFont="1" applyFill="1" applyBorder="1" applyAlignment="1" applyProtection="1">
      <alignment horizontal="center" vertical="center" wrapText="1"/>
      <protection hidden="1"/>
    </xf>
    <xf numFmtId="0" fontId="53" fillId="64" borderId="18" xfId="45" applyFont="1" applyFill="1" applyBorder="1" applyAlignment="1">
      <alignment horizontal="center" vertical="center" wrapText="1"/>
      <protection/>
    </xf>
    <xf numFmtId="0" fontId="48" fillId="5" borderId="18" xfId="0" applyFont="1" applyFill="1" applyBorder="1" applyAlignment="1">
      <alignment/>
    </xf>
    <xf numFmtId="0" fontId="48" fillId="5" borderId="18" xfId="45" applyFont="1" applyFill="1" applyBorder="1" applyAlignment="1">
      <alignment horizontal="center" vertical="center" wrapText="1"/>
      <protection/>
    </xf>
    <xf numFmtId="0" fontId="34" fillId="63" borderId="29" xfId="45" applyFont="1" applyFill="1" applyBorder="1" applyAlignment="1">
      <alignment horizontal="center" vertical="center" wrapText="1"/>
      <protection/>
    </xf>
    <xf numFmtId="0" fontId="34" fillId="63" borderId="33" xfId="45" applyFont="1" applyFill="1" applyBorder="1" applyAlignment="1">
      <alignment horizontal="center" vertical="center" wrapText="1"/>
      <protection/>
    </xf>
    <xf numFmtId="0" fontId="74" fillId="63" borderId="18" xfId="45" applyFont="1" applyFill="1" applyBorder="1" applyAlignment="1">
      <alignment horizontal="center" vertical="center" wrapText="1"/>
      <protection/>
    </xf>
    <xf numFmtId="167" fontId="34" fillId="18" borderId="63" xfId="59" applyNumberFormat="1" applyFont="1" applyFill="1" applyBorder="1" applyAlignment="1" applyProtection="1">
      <alignment horizontal="center" vertical="center" wrapText="1"/>
      <protection hidden="1"/>
    </xf>
    <xf numFmtId="167" fontId="48" fillId="24" borderId="112" xfId="59" applyNumberFormat="1" applyFont="1" applyFill="1" applyBorder="1" applyAlignment="1" applyProtection="1">
      <alignment horizontal="center" vertical="center" wrapText="1"/>
      <protection hidden="1"/>
    </xf>
    <xf numFmtId="167" fontId="48" fillId="24" borderId="204" xfId="59" applyNumberFormat="1" applyFont="1" applyFill="1" applyBorder="1" applyAlignment="1" applyProtection="1">
      <alignment horizontal="center" vertical="center" wrapText="1"/>
      <protection hidden="1"/>
    </xf>
    <xf numFmtId="167" fontId="48" fillId="24" borderId="205" xfId="59" applyNumberFormat="1" applyFont="1" applyFill="1" applyBorder="1" applyAlignment="1" applyProtection="1">
      <alignment horizontal="center" vertical="center" wrapText="1"/>
      <protection hidden="1"/>
    </xf>
    <xf numFmtId="165" fontId="49" fillId="24" borderId="206" xfId="59" applyNumberFormat="1" applyFont="1" applyFill="1" applyBorder="1" applyAlignment="1" applyProtection="1">
      <alignment horizontal="center" vertical="center" wrapText="1"/>
      <protection hidden="1"/>
    </xf>
    <xf numFmtId="167" fontId="49" fillId="24" borderId="207" xfId="59" applyNumberFormat="1" applyFont="1" applyFill="1" applyBorder="1" applyAlignment="1" applyProtection="1">
      <alignment horizontal="center" vertical="center" wrapText="1"/>
      <protection hidden="1"/>
    </xf>
    <xf numFmtId="167" fontId="53" fillId="17" borderId="112" xfId="0" applyNumberFormat="1" applyFont="1" applyFill="1" applyBorder="1" applyAlignment="1">
      <alignment horizontal="center" vertical="center" wrapText="1"/>
    </xf>
    <xf numFmtId="167" fontId="49" fillId="24" borderId="208" xfId="59" applyNumberFormat="1" applyFont="1" applyFill="1" applyBorder="1" applyAlignment="1" applyProtection="1">
      <alignment horizontal="center" vertical="center" wrapText="1"/>
      <protection hidden="1"/>
    </xf>
    <xf numFmtId="165" fontId="49" fillId="24" borderId="208" xfId="59" applyNumberFormat="1" applyFont="1" applyFill="1" applyBorder="1" applyAlignment="1" applyProtection="1">
      <alignment horizontal="center" vertical="center" wrapText="1"/>
      <protection hidden="1"/>
    </xf>
    <xf numFmtId="165" fontId="49" fillId="24" borderId="204" xfId="59" applyNumberFormat="1" applyFont="1" applyFill="1" applyBorder="1" applyAlignment="1" applyProtection="1">
      <alignment horizontal="center" vertical="center" wrapText="1"/>
      <protection hidden="1"/>
    </xf>
    <xf numFmtId="1" fontId="49" fillId="0" borderId="205" xfId="47" applyNumberFormat="1" applyFont="1" applyBorder="1" applyAlignment="1">
      <alignment horizontal="center" vertical="center" wrapText="1"/>
    </xf>
    <xf numFmtId="167" fontId="49" fillId="24" borderId="27" xfId="59" applyNumberFormat="1" applyFont="1" applyFill="1" applyBorder="1" applyAlignment="1" applyProtection="1">
      <alignment horizontal="center" vertical="center" wrapText="1"/>
      <protection hidden="1"/>
    </xf>
    <xf numFmtId="167" fontId="53" fillId="17" borderId="18" xfId="0" applyNumberFormat="1" applyFont="1" applyFill="1" applyBorder="1" applyAlignment="1">
      <alignment horizontal="center" vertical="center" wrapText="1"/>
    </xf>
    <xf numFmtId="167" fontId="34" fillId="18" borderId="61" xfId="59" applyNumberFormat="1" applyFont="1" applyFill="1" applyBorder="1" applyAlignment="1" applyProtection="1">
      <alignment horizontal="center" vertical="center" wrapText="1"/>
      <protection hidden="1"/>
    </xf>
    <xf numFmtId="165" fontId="53" fillId="17" borderId="112" xfId="0" applyNumberFormat="1" applyFont="1" applyFill="1" applyBorder="1" applyAlignment="1">
      <alignment horizontal="center" vertical="center" wrapText="1"/>
    </xf>
    <xf numFmtId="167" fontId="49" fillId="24" borderId="205" xfId="59" applyNumberFormat="1" applyFont="1" applyFill="1" applyBorder="1" applyAlignment="1" applyProtection="1">
      <alignment horizontal="center" vertical="center" wrapText="1"/>
      <protection hidden="1"/>
    </xf>
    <xf numFmtId="165" fontId="49" fillId="24" borderId="205" xfId="59" applyNumberFormat="1" applyFont="1" applyFill="1" applyBorder="1" applyAlignment="1" applyProtection="1">
      <alignment horizontal="center" vertical="center" wrapText="1"/>
      <protection hidden="1"/>
    </xf>
    <xf numFmtId="165" fontId="49" fillId="0" borderId="204" xfId="54" applyNumberFormat="1" applyFont="1" applyBorder="1" applyAlignment="1">
      <alignment horizontal="center" vertical="center"/>
    </xf>
    <xf numFmtId="165" fontId="49" fillId="0" borderId="205" xfId="54" applyNumberFormat="1" applyFont="1" applyBorder="1" applyAlignment="1">
      <alignment horizontal="center" vertical="center"/>
    </xf>
    <xf numFmtId="165" fontId="48" fillId="0" borderId="205" xfId="54" applyNumberFormat="1" applyFont="1" applyBorder="1" applyAlignment="1">
      <alignment horizontal="center" vertical="center"/>
    </xf>
    <xf numFmtId="165" fontId="49" fillId="24" borderId="112" xfId="59" applyNumberFormat="1" applyFont="1" applyFill="1" applyBorder="1" applyAlignment="1" applyProtection="1">
      <alignment horizontal="center" vertical="center" wrapText="1"/>
      <protection hidden="1"/>
    </xf>
    <xf numFmtId="167" fontId="34" fillId="18" borderId="15" xfId="0" applyNumberFormat="1" applyFont="1" applyFill="1" applyBorder="1" applyAlignment="1">
      <alignment horizontal="center" vertical="center" wrapText="1"/>
    </xf>
    <xf numFmtId="175" fontId="53" fillId="17" borderId="112" xfId="0" applyNumberFormat="1" applyFont="1" applyFill="1" applyBorder="1" applyAlignment="1">
      <alignment horizontal="center" vertical="center" wrapText="1"/>
    </xf>
    <xf numFmtId="167" fontId="47" fillId="10" borderId="15" xfId="0" applyNumberFormat="1" applyFont="1" applyFill="1" applyBorder="1" applyAlignment="1">
      <alignment horizontal="center" vertical="center" wrapText="1"/>
    </xf>
    <xf numFmtId="0" fontId="32" fillId="0" borderId="21" xfId="62" applyFont="1" applyBorder="1" applyAlignment="1">
      <alignment horizontal="center" vertical="center"/>
      <protection/>
    </xf>
    <xf numFmtId="0" fontId="32" fillId="0" borderId="111" xfId="62" applyFont="1" applyBorder="1" applyAlignment="1">
      <alignment horizontal="center" vertical="center"/>
      <protection/>
    </xf>
    <xf numFmtId="0" fontId="32" fillId="0" borderId="65" xfId="62" applyFont="1" applyBorder="1" applyAlignment="1">
      <alignment horizontal="center" vertical="center"/>
      <protection/>
    </xf>
    <xf numFmtId="0" fontId="51" fillId="34" borderId="59" xfId="0" applyFont="1" applyFill="1" applyBorder="1" applyAlignment="1">
      <alignment horizontal="center" vertical="center" wrapText="1"/>
    </xf>
    <xf numFmtId="0" fontId="50" fillId="34" borderId="77" xfId="0" applyFont="1" applyFill="1" applyBorder="1" applyAlignment="1">
      <alignment horizontal="center" vertical="center" wrapText="1"/>
    </xf>
    <xf numFmtId="0" fontId="37" fillId="30" borderId="0" xfId="59" applyFont="1" applyFill="1" applyBorder="1" applyAlignment="1" applyProtection="1">
      <alignment horizontal="center" vertical="center" wrapText="1"/>
      <protection hidden="1"/>
    </xf>
    <xf numFmtId="0" fontId="34" fillId="24" borderId="0" xfId="0" applyFont="1" applyFill="1" applyBorder="1" applyAlignment="1">
      <alignment horizontal="center" vertical="center" wrapText="1"/>
    </xf>
    <xf numFmtId="0" fontId="36" fillId="18" borderId="20" xfId="0" applyFont="1" applyFill="1" applyBorder="1" applyAlignment="1">
      <alignment vertical="center" wrapText="1"/>
    </xf>
    <xf numFmtId="9" fontId="36" fillId="18" borderId="0" xfId="64" applyFont="1" applyFill="1" applyBorder="1" applyAlignment="1">
      <alignment horizontal="center" vertical="center" wrapText="1"/>
    </xf>
    <xf numFmtId="1" fontId="36" fillId="18" borderId="0" xfId="0" applyNumberFormat="1" applyFont="1" applyFill="1" applyBorder="1" applyAlignment="1">
      <alignment horizontal="center" vertical="center" wrapText="1"/>
    </xf>
    <xf numFmtId="42" fontId="50" fillId="18" borderId="0" xfId="55" applyFont="1" applyFill="1" applyBorder="1" applyAlignment="1">
      <alignment horizontal="center" vertical="center" wrapText="1"/>
    </xf>
    <xf numFmtId="0" fontId="34" fillId="0" borderId="29" xfId="45" applyFont="1" applyFill="1" applyBorder="1" applyAlignment="1">
      <alignment horizontal="center" vertical="center" wrapText="1"/>
      <protection/>
    </xf>
    <xf numFmtId="0" fontId="53" fillId="17" borderId="0" xfId="0" applyFont="1" applyFill="1" applyBorder="1" applyAlignment="1">
      <alignment horizontal="center" vertical="center" wrapText="1"/>
    </xf>
    <xf numFmtId="0" fontId="53" fillId="17" borderId="0" xfId="0" applyFont="1" applyFill="1" applyBorder="1" applyAlignment="1">
      <alignment vertical="center" wrapText="1"/>
    </xf>
    <xf numFmtId="0" fontId="46"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34" fillId="0" borderId="204" xfId="45" applyFont="1" applyFill="1" applyBorder="1" applyAlignment="1">
      <alignment horizontal="center" vertical="center" wrapText="1"/>
      <protection/>
    </xf>
    <xf numFmtId="0" fontId="34" fillId="0" borderId="0" xfId="0" applyFont="1" applyFill="1" applyBorder="1" applyAlignment="1">
      <alignment horizontal="center" vertical="center" wrapText="1"/>
    </xf>
    <xf numFmtId="0" fontId="34" fillId="0" borderId="0" xfId="45" applyFont="1" applyFill="1" applyBorder="1" applyAlignment="1">
      <alignment horizontal="center" vertical="center" wrapText="1"/>
      <protection/>
    </xf>
    <xf numFmtId="0" fontId="0" fillId="0" borderId="0" xfId="0" applyFill="1" applyBorder="1" applyAlignment="1">
      <alignment vertical="center" wrapText="1"/>
    </xf>
    <xf numFmtId="0" fontId="32" fillId="0" borderId="0" xfId="0" applyFont="1" applyFill="1" applyBorder="1" applyAlignment="1">
      <alignment horizontal="center" vertical="center" wrapText="1"/>
    </xf>
    <xf numFmtId="0" fontId="34" fillId="34" borderId="204" xfId="0" applyFont="1" applyFill="1" applyBorder="1" applyAlignment="1">
      <alignment horizontal="center" vertical="center" wrapText="1"/>
    </xf>
    <xf numFmtId="0" fontId="34" fillId="34" borderId="205" xfId="0" applyFont="1" applyFill="1" applyBorder="1" applyAlignment="1">
      <alignment horizontal="center" vertical="center" wrapText="1"/>
    </xf>
    <xf numFmtId="0" fontId="34" fillId="34" borderId="206" xfId="0" applyFont="1" applyFill="1" applyBorder="1" applyAlignment="1">
      <alignment horizontal="center" vertical="center" wrapText="1"/>
    </xf>
    <xf numFmtId="0" fontId="34" fillId="34" borderId="71" xfId="0" applyFont="1" applyFill="1" applyBorder="1" applyAlignment="1">
      <alignment horizontal="center" vertical="center" wrapText="1"/>
    </xf>
    <xf numFmtId="0" fontId="34" fillId="34" borderId="72" xfId="0" applyFont="1" applyFill="1" applyBorder="1" applyAlignment="1">
      <alignment horizontal="center" vertical="center" wrapText="1"/>
    </xf>
    <xf numFmtId="0" fontId="34" fillId="34" borderId="73" xfId="0" applyFont="1" applyFill="1" applyBorder="1" applyAlignment="1">
      <alignment horizontal="center" vertical="center" wrapText="1"/>
    </xf>
    <xf numFmtId="0" fontId="74" fillId="53" borderId="12" xfId="45" applyFont="1" applyFill="1" applyBorder="1" applyAlignment="1">
      <alignment horizontal="center" vertical="center" wrapText="1"/>
      <protection/>
    </xf>
    <xf numFmtId="0" fontId="74" fillId="59" borderId="12" xfId="45" applyFont="1" applyFill="1" applyBorder="1" applyAlignment="1">
      <alignment horizontal="center" vertical="center" wrapText="1"/>
      <protection/>
    </xf>
    <xf numFmtId="0" fontId="74" fillId="56" borderId="12" xfId="45" applyFont="1" applyFill="1" applyBorder="1" applyAlignment="1">
      <alignment horizontal="center" vertical="center" wrapText="1"/>
      <protection/>
    </xf>
    <xf numFmtId="0" fontId="74" fillId="36" borderId="12" xfId="45" applyFont="1" applyFill="1" applyBorder="1" applyAlignment="1">
      <alignment horizontal="center" vertical="center" wrapText="1"/>
      <protection/>
    </xf>
    <xf numFmtId="0" fontId="74" fillId="63" borderId="12" xfId="45" applyFont="1" applyFill="1" applyBorder="1" applyAlignment="1">
      <alignment horizontal="center" vertical="center" wrapText="1"/>
      <protection/>
    </xf>
    <xf numFmtId="0" fontId="48" fillId="66" borderId="12" xfId="45" applyFont="1" applyFill="1" applyBorder="1" applyAlignment="1">
      <alignment horizontal="center" vertical="center" wrapText="1"/>
      <protection/>
    </xf>
    <xf numFmtId="0" fontId="48" fillId="67" borderId="12" xfId="45" applyFont="1" applyFill="1" applyBorder="1" applyAlignment="1">
      <alignment horizontal="center" vertical="center" wrapText="1"/>
      <protection/>
    </xf>
    <xf numFmtId="0" fontId="48" fillId="68" borderId="12" xfId="45" applyFont="1" applyFill="1" applyBorder="1" applyAlignment="1">
      <alignment horizontal="center" vertical="center" wrapText="1"/>
      <protection/>
    </xf>
    <xf numFmtId="0" fontId="48" fillId="69" borderId="12" xfId="45" applyFont="1" applyFill="1" applyBorder="1" applyAlignment="1">
      <alignment horizontal="center" vertical="center" wrapText="1"/>
      <protection/>
    </xf>
    <xf numFmtId="0" fontId="48" fillId="70" borderId="12" xfId="45" applyFont="1" applyFill="1" applyBorder="1" applyAlignment="1">
      <alignment horizontal="center" vertical="center" wrapText="1"/>
      <protection/>
    </xf>
    <xf numFmtId="0" fontId="30" fillId="11" borderId="12" xfId="45" applyFont="1" applyFill="1" applyBorder="1" applyAlignment="1">
      <alignment horizontal="center" vertical="center"/>
      <protection/>
    </xf>
    <xf numFmtId="0" fontId="30" fillId="9" borderId="12" xfId="45" applyFont="1" applyFill="1" applyBorder="1" applyAlignment="1">
      <alignment horizontal="center" vertical="center"/>
      <protection/>
    </xf>
    <xf numFmtId="0" fontId="30" fillId="14" borderId="12" xfId="45" applyFont="1" applyFill="1" applyBorder="1" applyAlignment="1">
      <alignment horizontal="center" vertical="center"/>
      <protection/>
    </xf>
    <xf numFmtId="0" fontId="30" fillId="17" borderId="12" xfId="45" applyFont="1" applyFill="1" applyBorder="1" applyAlignment="1">
      <alignment horizontal="center" vertical="center"/>
      <protection/>
    </xf>
    <xf numFmtId="0" fontId="30" fillId="5" borderId="12" xfId="45" applyFont="1" applyFill="1" applyBorder="1" applyAlignment="1">
      <alignment horizontal="center" vertical="center"/>
      <protection/>
    </xf>
    <xf numFmtId="0" fontId="34" fillId="34" borderId="209" xfId="0" applyFont="1" applyFill="1" applyBorder="1" applyAlignment="1">
      <alignment horizontal="center" vertical="center" wrapText="1"/>
    </xf>
    <xf numFmtId="0" fontId="34" fillId="34" borderId="112" xfId="0" applyFont="1" applyFill="1" applyBorder="1" applyAlignment="1">
      <alignment horizontal="center" vertical="center" wrapText="1"/>
    </xf>
    <xf numFmtId="0" fontId="34" fillId="34" borderId="210" xfId="0" applyFont="1" applyFill="1" applyBorder="1" applyAlignment="1">
      <alignment horizontal="center" vertical="center" wrapText="1"/>
    </xf>
    <xf numFmtId="0" fontId="34" fillId="34" borderId="211" xfId="0" applyFont="1" applyFill="1" applyBorder="1" applyAlignment="1">
      <alignment horizontal="center" vertical="center" wrapText="1"/>
    </xf>
    <xf numFmtId="0" fontId="34" fillId="34" borderId="78" xfId="0" applyFont="1" applyFill="1" applyBorder="1" applyAlignment="1">
      <alignment horizontal="center" vertical="center" wrapText="1"/>
    </xf>
    <xf numFmtId="0" fontId="34" fillId="34" borderId="75" xfId="0" applyFont="1" applyFill="1" applyBorder="1" applyAlignment="1">
      <alignment horizontal="center" vertical="center" wrapText="1"/>
    </xf>
    <xf numFmtId="0" fontId="37" fillId="34" borderId="70" xfId="59" applyFont="1" applyFill="1" applyBorder="1" applyAlignment="1" applyProtection="1">
      <alignment horizontal="center" vertical="center" wrapText="1"/>
      <protection hidden="1"/>
    </xf>
    <xf numFmtId="0" fontId="37" fillId="34" borderId="79" xfId="59" applyFont="1" applyFill="1" applyBorder="1" applyAlignment="1" applyProtection="1">
      <alignment horizontal="center" vertical="center" wrapText="1"/>
      <protection hidden="1"/>
    </xf>
    <xf numFmtId="0" fontId="50" fillId="34" borderId="209" xfId="0" applyFont="1" applyFill="1" applyBorder="1" applyAlignment="1">
      <alignment horizontal="center" vertical="center" wrapText="1"/>
    </xf>
    <xf numFmtId="0" fontId="50" fillId="34" borderId="204" xfId="0" applyFont="1" applyFill="1" applyBorder="1" applyAlignment="1">
      <alignment horizontal="center" vertical="center" wrapText="1"/>
    </xf>
    <xf numFmtId="0" fontId="50" fillId="34" borderId="205" xfId="0" applyFont="1" applyFill="1" applyBorder="1" applyAlignment="1">
      <alignment horizontal="center" vertical="center" wrapText="1"/>
    </xf>
    <xf numFmtId="0" fontId="50" fillId="34" borderId="206" xfId="0" applyFont="1" applyFill="1" applyBorder="1" applyAlignment="1">
      <alignment horizontal="center" vertical="center" wrapText="1"/>
    </xf>
    <xf numFmtId="0" fontId="50" fillId="34" borderId="212" xfId="0" applyFont="1" applyFill="1" applyBorder="1" applyAlignment="1">
      <alignment horizontal="center" vertical="center" wrapText="1"/>
    </xf>
    <xf numFmtId="0" fontId="50" fillId="34" borderId="211" xfId="0" applyFont="1" applyFill="1" applyBorder="1" applyAlignment="1">
      <alignment horizontal="center" vertical="center" wrapText="1"/>
    </xf>
    <xf numFmtId="0" fontId="36" fillId="34" borderId="71" xfId="0" applyFont="1" applyFill="1" applyBorder="1" applyAlignment="1">
      <alignment horizontal="center" vertical="center" wrapText="1"/>
    </xf>
    <xf numFmtId="0" fontId="36" fillId="34" borderId="72" xfId="0" applyFont="1" applyFill="1" applyBorder="1" applyAlignment="1">
      <alignment horizontal="center" vertical="center" wrapText="1"/>
    </xf>
    <xf numFmtId="0" fontId="51" fillId="34" borderId="73" xfId="0" applyFont="1" applyFill="1" applyBorder="1" applyAlignment="1">
      <alignment horizontal="center" vertical="center" wrapText="1"/>
    </xf>
    <xf numFmtId="0" fontId="51" fillId="34" borderId="213" xfId="0" applyFont="1" applyFill="1" applyBorder="1" applyAlignment="1">
      <alignment horizontal="center" vertical="center" wrapText="1"/>
    </xf>
    <xf numFmtId="0" fontId="34" fillId="53" borderId="12" xfId="45" applyFont="1" applyFill="1" applyBorder="1" applyAlignment="1">
      <alignment horizontal="center" vertical="center" wrapText="1"/>
      <protection/>
    </xf>
    <xf numFmtId="0" fontId="34" fillId="59" borderId="12" xfId="45" applyFont="1" applyFill="1" applyBorder="1" applyAlignment="1">
      <alignment horizontal="center" vertical="center" wrapText="1"/>
      <protection/>
    </xf>
    <xf numFmtId="0" fontId="34" fillId="56" borderId="12" xfId="45" applyFont="1" applyFill="1" applyBorder="1" applyAlignment="1">
      <alignment horizontal="center" vertical="center" wrapText="1"/>
      <protection/>
    </xf>
    <xf numFmtId="0" fontId="34" fillId="36" borderId="12" xfId="45" applyFont="1" applyFill="1" applyBorder="1" applyAlignment="1">
      <alignment horizontal="center" vertical="center" wrapText="1"/>
      <protection/>
    </xf>
    <xf numFmtId="0" fontId="34" fillId="63" borderId="12" xfId="45" applyFont="1" applyFill="1" applyBorder="1" applyAlignment="1">
      <alignment horizontal="center" vertical="center" wrapText="1"/>
      <protection/>
    </xf>
    <xf numFmtId="0" fontId="34" fillId="54" borderId="12" xfId="45" applyFont="1" applyFill="1" applyBorder="1" applyAlignment="1">
      <alignment horizontal="center" vertical="center" wrapText="1"/>
      <protection/>
    </xf>
    <xf numFmtId="0" fontId="34" fillId="60" borderId="12" xfId="45" applyFont="1" applyFill="1" applyBorder="1" applyAlignment="1">
      <alignment horizontal="center" vertical="center" wrapText="1"/>
      <protection/>
    </xf>
    <xf numFmtId="0" fontId="34" fillId="57" borderId="12" xfId="45" applyFont="1" applyFill="1" applyBorder="1" applyAlignment="1">
      <alignment horizontal="center" vertical="center" wrapText="1"/>
      <protection/>
    </xf>
    <xf numFmtId="0" fontId="34" fillId="62" borderId="12" xfId="45" applyFont="1" applyFill="1" applyBorder="1" applyAlignment="1">
      <alignment horizontal="center" vertical="center" wrapText="1"/>
      <protection/>
    </xf>
    <xf numFmtId="0" fontId="34" fillId="64" borderId="12" xfId="45" applyFont="1" applyFill="1" applyBorder="1" applyAlignment="1">
      <alignment horizontal="center" vertical="center" wrapText="1"/>
      <protection/>
    </xf>
    <xf numFmtId="0" fontId="34" fillId="55" borderId="12" xfId="60" applyFont="1" applyFill="1" applyBorder="1" applyAlignment="1" applyProtection="1">
      <alignment horizontal="center" vertical="center" wrapText="1"/>
      <protection hidden="1"/>
    </xf>
    <xf numFmtId="0" fontId="34" fillId="61" borderId="12" xfId="60" applyFont="1" applyFill="1" applyBorder="1" applyAlignment="1" applyProtection="1">
      <alignment horizontal="center" vertical="center" wrapText="1"/>
      <protection hidden="1"/>
    </xf>
    <xf numFmtId="0" fontId="34" fillId="58" borderId="12" xfId="60" applyFont="1" applyFill="1" applyBorder="1" applyAlignment="1" applyProtection="1">
      <alignment horizontal="center" vertical="center" wrapText="1"/>
      <protection hidden="1"/>
    </xf>
    <xf numFmtId="0" fontId="34" fillId="46" borderId="12" xfId="60" applyFont="1" applyFill="1" applyBorder="1" applyAlignment="1" applyProtection="1">
      <alignment horizontal="center" vertical="center" wrapText="1"/>
      <protection hidden="1"/>
    </xf>
    <xf numFmtId="0" fontId="34" fillId="65" borderId="12" xfId="60" applyFont="1" applyFill="1" applyBorder="1" applyAlignment="1" applyProtection="1">
      <alignment horizontal="center" vertical="center" wrapText="1"/>
      <protection hidden="1"/>
    </xf>
    <xf numFmtId="0" fontId="74" fillId="55" borderId="12" xfId="60" applyFont="1" applyFill="1" applyBorder="1" applyAlignment="1" applyProtection="1">
      <alignment horizontal="center" vertical="center" wrapText="1"/>
      <protection hidden="1"/>
    </xf>
    <xf numFmtId="0" fontId="74" fillId="61" borderId="12" xfId="60" applyFont="1" applyFill="1" applyBorder="1" applyAlignment="1" applyProtection="1">
      <alignment horizontal="center" vertical="center" wrapText="1"/>
      <protection hidden="1"/>
    </xf>
    <xf numFmtId="0" fontId="74" fillId="58" borderId="12" xfId="60" applyFont="1" applyFill="1" applyBorder="1" applyAlignment="1" applyProtection="1">
      <alignment horizontal="center" vertical="center" wrapText="1"/>
      <protection hidden="1"/>
    </xf>
    <xf numFmtId="0" fontId="74" fillId="46" borderId="12" xfId="60" applyFont="1" applyFill="1" applyBorder="1" applyAlignment="1" applyProtection="1">
      <alignment horizontal="center" vertical="center" wrapText="1"/>
      <protection hidden="1"/>
    </xf>
    <xf numFmtId="0" fontId="74" fillId="65" borderId="12" xfId="60" applyFont="1" applyFill="1" applyBorder="1" applyAlignment="1" applyProtection="1">
      <alignment horizontal="center" vertical="center" wrapText="1"/>
      <protection hidden="1"/>
    </xf>
    <xf numFmtId="0" fontId="50" fillId="34" borderId="210" xfId="0" applyFont="1" applyFill="1" applyBorder="1" applyAlignment="1">
      <alignment horizontal="center" vertical="center" wrapText="1"/>
    </xf>
    <xf numFmtId="0" fontId="36" fillId="34" borderId="75" xfId="0" applyFont="1" applyFill="1" applyBorder="1" applyAlignment="1">
      <alignment horizontal="center" vertical="center" wrapText="1"/>
    </xf>
    <xf numFmtId="0" fontId="36" fillId="34" borderId="211" xfId="0" applyFont="1" applyFill="1" applyBorder="1" applyAlignment="1">
      <alignment horizontal="center" vertical="center" wrapText="1"/>
    </xf>
    <xf numFmtId="0" fontId="53" fillId="54" borderId="12" xfId="45" applyFont="1" applyFill="1" applyBorder="1" applyAlignment="1">
      <alignment horizontal="center" vertical="center" wrapText="1"/>
      <protection/>
    </xf>
    <xf numFmtId="0" fontId="53" fillId="60" borderId="12" xfId="45" applyFont="1" applyFill="1" applyBorder="1" applyAlignment="1">
      <alignment horizontal="center" vertical="center" wrapText="1"/>
      <protection/>
    </xf>
    <xf numFmtId="0" fontId="53" fillId="57" borderId="12" xfId="45" applyFont="1" applyFill="1" applyBorder="1" applyAlignment="1">
      <alignment horizontal="center" vertical="center" wrapText="1"/>
      <protection/>
    </xf>
    <xf numFmtId="0" fontId="53" fillId="62" borderId="12" xfId="45" applyFont="1" applyFill="1" applyBorder="1" applyAlignment="1">
      <alignment horizontal="center" vertical="center" wrapText="1"/>
      <protection/>
    </xf>
    <xf numFmtId="0" fontId="53" fillId="64" borderId="12" xfId="45" applyFont="1" applyFill="1" applyBorder="1" applyAlignment="1">
      <alignment horizontal="center" vertical="center" wrapText="1"/>
      <protection/>
    </xf>
    <xf numFmtId="167" fontId="11" fillId="24" borderId="63" xfId="59" applyNumberFormat="1" applyFont="1" applyFill="1" applyBorder="1" applyAlignment="1" applyProtection="1">
      <alignment horizontal="center" vertical="center" wrapText="1"/>
      <protection hidden="1"/>
    </xf>
    <xf numFmtId="167" fontId="11" fillId="24" borderId="61" xfId="59" applyNumberFormat="1" applyFont="1" applyFill="1" applyBorder="1" applyAlignment="1" applyProtection="1">
      <alignment horizontal="center" vertical="center" wrapText="1"/>
      <protection hidden="1"/>
    </xf>
    <xf numFmtId="167" fontId="15" fillId="17" borderId="18" xfId="0" applyNumberFormat="1" applyFont="1" applyFill="1" applyBorder="1" applyAlignment="1" applyProtection="1">
      <alignment horizontal="center" vertical="center" wrapText="1"/>
      <protection hidden="1"/>
    </xf>
    <xf numFmtId="167" fontId="12" fillId="18" borderId="15" xfId="0" applyNumberFormat="1" applyFont="1" applyFill="1" applyBorder="1" applyAlignment="1" applyProtection="1">
      <alignment horizontal="center" vertical="center" wrapText="1"/>
      <protection hidden="1"/>
    </xf>
    <xf numFmtId="167" fontId="12" fillId="18" borderId="61" xfId="59" applyNumberFormat="1" applyFont="1" applyFill="1" applyBorder="1" applyAlignment="1" applyProtection="1">
      <alignment horizontal="center" vertical="center" wrapText="1"/>
      <protection hidden="1"/>
    </xf>
    <xf numFmtId="167" fontId="11" fillId="24" borderId="27" xfId="59" applyNumberFormat="1" applyFont="1" applyFill="1" applyBorder="1" applyAlignment="1" applyProtection="1">
      <alignment horizontal="center" vertical="center" wrapText="1"/>
      <protection hidden="1"/>
    </xf>
    <xf numFmtId="167" fontId="11" fillId="16" borderId="27" xfId="59" applyNumberFormat="1" applyFont="1" applyFill="1" applyBorder="1" applyAlignment="1" applyProtection="1">
      <alignment horizontal="center" vertical="center" wrapText="1"/>
      <protection hidden="1"/>
    </xf>
    <xf numFmtId="167" fontId="11" fillId="24" borderId="18" xfId="59" applyNumberFormat="1" applyFont="1" applyFill="1" applyBorder="1" applyAlignment="1" applyProtection="1">
      <alignment horizontal="center" vertical="center" wrapText="1"/>
      <protection hidden="1"/>
    </xf>
    <xf numFmtId="167" fontId="11" fillId="0" borderId="63" xfId="59" applyNumberFormat="1" applyFont="1" applyFill="1" applyBorder="1" applyAlignment="1" applyProtection="1">
      <alignment horizontal="center" vertical="center" wrapText="1"/>
      <protection hidden="1"/>
    </xf>
    <xf numFmtId="167" fontId="11" fillId="0" borderId="61" xfId="59" applyNumberFormat="1" applyFont="1" applyFill="1" applyBorder="1" applyAlignment="1" applyProtection="1">
      <alignment horizontal="center" vertical="center" wrapText="1"/>
      <protection hidden="1"/>
    </xf>
    <xf numFmtId="167" fontId="11" fillId="16" borderId="61" xfId="59" applyNumberFormat="1" applyFont="1" applyFill="1" applyBorder="1" applyAlignment="1" applyProtection="1">
      <alignment horizontal="center" vertical="center" wrapText="1"/>
      <protection hidden="1"/>
    </xf>
    <xf numFmtId="167" fontId="17" fillId="24" borderId="63" xfId="59" applyNumberFormat="1" applyFont="1" applyFill="1" applyBorder="1" applyAlignment="1" applyProtection="1">
      <alignment horizontal="center" vertical="center" wrapText="1"/>
      <protection hidden="1"/>
    </xf>
    <xf numFmtId="167" fontId="11" fillId="24" borderId="116" xfId="59" applyNumberFormat="1" applyFont="1" applyFill="1" applyBorder="1" applyAlignment="1" applyProtection="1">
      <alignment horizontal="center" vertical="center" wrapText="1"/>
      <protection hidden="1"/>
    </xf>
    <xf numFmtId="167" fontId="17" fillId="0" borderId="63" xfId="59" applyNumberFormat="1" applyFont="1" applyFill="1" applyBorder="1" applyAlignment="1" applyProtection="1">
      <alignment horizontal="center" vertical="center" wrapText="1"/>
      <protection hidden="1"/>
    </xf>
    <xf numFmtId="9" fontId="11" fillId="28" borderId="123" xfId="64" applyFont="1" applyFill="1" applyBorder="1" applyAlignment="1" applyProtection="1">
      <alignment horizontal="center" vertical="center" wrapText="1"/>
      <protection hidden="1"/>
    </xf>
    <xf numFmtId="173" fontId="11" fillId="28" borderId="123" xfId="59" applyNumberFormat="1" applyFont="1" applyFill="1" applyBorder="1" applyAlignment="1" applyProtection="1">
      <alignment horizontal="center" vertical="center" wrapText="1"/>
      <protection hidden="1"/>
    </xf>
    <xf numFmtId="167" fontId="5" fillId="10" borderId="15" xfId="0" applyNumberFormat="1" applyFont="1" applyFill="1" applyBorder="1" applyAlignment="1" applyProtection="1">
      <alignment horizontal="center" vertical="center" wrapText="1"/>
      <protection hidden="1"/>
    </xf>
    <xf numFmtId="0" fontId="30" fillId="71" borderId="0" xfId="45" applyFont="1" applyFill="1" applyBorder="1" applyAlignment="1">
      <alignment horizontal="center" vertical="center"/>
      <protection/>
    </xf>
    <xf numFmtId="0" fontId="30" fillId="71" borderId="0" xfId="45" applyFont="1" applyFill="1" applyBorder="1" applyAlignment="1">
      <alignment horizontal="center" vertical="center" wrapText="1"/>
      <protection/>
    </xf>
    <xf numFmtId="0" fontId="37" fillId="72" borderId="21" xfId="59" applyFont="1" applyFill="1" applyBorder="1" applyAlignment="1" applyProtection="1">
      <alignment horizontal="center" vertical="center" wrapText="1"/>
      <protection hidden="1"/>
    </xf>
    <xf numFmtId="0" fontId="53" fillId="72" borderId="12" xfId="45" applyFont="1" applyFill="1" applyBorder="1" applyAlignment="1">
      <alignment horizontal="center" vertical="center" wrapText="1"/>
      <protection/>
    </xf>
    <xf numFmtId="0" fontId="53" fillId="72" borderId="25" xfId="45" applyFont="1" applyFill="1" applyBorder="1" applyAlignment="1">
      <alignment horizontal="center" vertical="center" wrapText="1"/>
      <protection/>
    </xf>
    <xf numFmtId="0" fontId="53" fillId="72" borderId="68" xfId="45" applyFont="1" applyFill="1" applyBorder="1" applyAlignment="1">
      <alignment horizontal="center" vertical="center" wrapText="1"/>
      <protection/>
    </xf>
    <xf numFmtId="0" fontId="0" fillId="71" borderId="0" xfId="0" applyFill="1" applyAlignment="1">
      <alignment/>
    </xf>
    <xf numFmtId="0" fontId="34" fillId="73" borderId="12" xfId="60" applyFont="1" applyFill="1" applyBorder="1" applyAlignment="1" applyProtection="1">
      <alignment horizontal="center" vertical="center" wrapText="1"/>
      <protection hidden="1"/>
    </xf>
    <xf numFmtId="0" fontId="74" fillId="73" borderId="12" xfId="60" applyFont="1" applyFill="1" applyBorder="1" applyAlignment="1" applyProtection="1">
      <alignment horizontal="center" vertical="center" wrapText="1"/>
      <protection hidden="1"/>
    </xf>
    <xf numFmtId="0" fontId="66" fillId="71" borderId="12" xfId="0" applyFont="1" applyFill="1" applyBorder="1" applyAlignment="1" applyProtection="1">
      <alignment horizontal="center" vertical="center"/>
      <protection locked="0"/>
    </xf>
    <xf numFmtId="0" fontId="53" fillId="74" borderId="12" xfId="45" applyFont="1" applyFill="1" applyBorder="1" applyAlignment="1">
      <alignment horizontal="center" vertical="center" wrapText="1"/>
      <protection/>
    </xf>
    <xf numFmtId="167" fontId="66" fillId="71" borderId="12" xfId="0" applyNumberFormat="1" applyFont="1" applyFill="1" applyBorder="1" applyAlignment="1" applyProtection="1">
      <alignment horizontal="center" vertical="center"/>
      <protection locked="0"/>
    </xf>
    <xf numFmtId="0" fontId="46" fillId="71" borderId="0" xfId="0" applyFont="1" applyFill="1" applyBorder="1" applyAlignment="1">
      <alignment horizontal="center" vertical="center" wrapText="1"/>
    </xf>
    <xf numFmtId="0" fontId="37" fillId="72" borderId="0" xfId="59" applyFont="1" applyFill="1" applyBorder="1" applyAlignment="1" applyProtection="1">
      <alignment horizontal="center" vertical="center" wrapText="1"/>
      <protection hidden="1"/>
    </xf>
    <xf numFmtId="0" fontId="66" fillId="71" borderId="25" xfId="0" applyFont="1" applyFill="1" applyBorder="1" applyAlignment="1" applyProtection="1">
      <alignment horizontal="center" vertical="center"/>
      <protection locked="0"/>
    </xf>
    <xf numFmtId="0" fontId="34" fillId="72" borderId="12" xfId="45" applyFont="1" applyFill="1" applyBorder="1" applyAlignment="1">
      <alignment horizontal="center" vertical="center" wrapText="1"/>
      <protection/>
    </xf>
    <xf numFmtId="0" fontId="74" fillId="72" borderId="12" xfId="45" applyFont="1" applyFill="1" applyBorder="1" applyAlignment="1">
      <alignment horizontal="center" vertical="center" wrapText="1"/>
      <protection/>
    </xf>
    <xf numFmtId="0" fontId="48" fillId="75" borderId="12" xfId="45" applyFont="1" applyFill="1" applyBorder="1" applyAlignment="1">
      <alignment horizontal="center" vertical="center" wrapText="1"/>
      <protection/>
    </xf>
    <xf numFmtId="0" fontId="30" fillId="71" borderId="12" xfId="45" applyFont="1" applyFill="1" applyBorder="1" applyAlignment="1">
      <alignment horizontal="center" vertical="center"/>
      <protection/>
    </xf>
    <xf numFmtId="0" fontId="30" fillId="71" borderId="25" xfId="45" applyFont="1" applyFill="1" applyBorder="1" applyAlignment="1">
      <alignment horizontal="center" vertical="center"/>
      <protection/>
    </xf>
    <xf numFmtId="0" fontId="30" fillId="71" borderId="68" xfId="45" applyFont="1" applyFill="1" applyBorder="1" applyAlignment="1">
      <alignment horizontal="center" vertical="center"/>
      <protection/>
    </xf>
    <xf numFmtId="0" fontId="53" fillId="71" borderId="0" xfId="0" applyFont="1" applyFill="1" applyBorder="1" applyAlignment="1">
      <alignment vertical="center" wrapText="1"/>
    </xf>
    <xf numFmtId="0" fontId="30" fillId="0" borderId="0" xfId="0" applyFont="1" applyFill="1" applyAlignment="1">
      <alignment horizontal="center" vertical="center"/>
    </xf>
    <xf numFmtId="0" fontId="0" fillId="0" borderId="0" xfId="0" applyFill="1" applyAlignment="1">
      <alignment horizontal="center" vertical="center"/>
    </xf>
    <xf numFmtId="0" fontId="34" fillId="0" borderId="12" xfId="45" applyFont="1" applyFill="1" applyBorder="1" applyAlignment="1">
      <alignment horizontal="center" vertical="center" wrapText="1"/>
      <protection/>
    </xf>
    <xf numFmtId="0" fontId="53" fillId="0" borderId="0" xfId="0" applyFont="1" applyFill="1" applyBorder="1" applyAlignment="1">
      <alignment vertical="center" wrapText="1"/>
    </xf>
    <xf numFmtId="0" fontId="48" fillId="0" borderId="0" xfId="0" applyFont="1" applyFill="1" applyBorder="1" applyAlignment="1">
      <alignment vertical="center" wrapText="1"/>
    </xf>
    <xf numFmtId="0" fontId="69" fillId="18" borderId="214" xfId="0" applyFont="1" applyFill="1" applyBorder="1" applyAlignment="1">
      <alignment horizontal="center" vertical="center"/>
    </xf>
    <xf numFmtId="0" fontId="37" fillId="0" borderId="0" xfId="59" applyFont="1" applyFill="1" applyBorder="1" applyAlignment="1" applyProtection="1">
      <alignment horizontal="center" vertical="center" wrapText="1"/>
      <protection hidden="1"/>
    </xf>
    <xf numFmtId="0" fontId="0" fillId="0" borderId="0" xfId="0" applyFill="1" applyBorder="1" applyAlignment="1">
      <alignment horizontal="center" vertical="center"/>
    </xf>
    <xf numFmtId="0" fontId="30" fillId="17" borderId="12" xfId="45" applyFont="1" applyFill="1" applyBorder="1" applyAlignment="1">
      <alignment horizontal="center" vertical="center"/>
      <protection/>
    </xf>
    <xf numFmtId="0" fontId="30" fillId="17" borderId="68" xfId="45" applyFont="1" applyFill="1" applyBorder="1" applyAlignment="1">
      <alignment horizontal="center" vertical="center"/>
      <protection/>
    </xf>
    <xf numFmtId="0" fontId="30" fillId="17" borderId="25" xfId="45" applyFont="1" applyFill="1" applyBorder="1" applyAlignment="1">
      <alignment horizontal="center" vertical="center"/>
      <protection/>
    </xf>
    <xf numFmtId="0" fontId="37" fillId="17" borderId="0" xfId="59" applyFont="1" applyFill="1" applyBorder="1" applyAlignment="1" applyProtection="1">
      <alignment horizontal="center" vertical="center" wrapText="1"/>
      <protection hidden="1"/>
    </xf>
    <xf numFmtId="0" fontId="30" fillId="17" borderId="0" xfId="45" applyFont="1" applyFill="1" applyBorder="1" applyAlignment="1">
      <alignment horizontal="center" vertical="center"/>
      <protection/>
    </xf>
    <xf numFmtId="0" fontId="69" fillId="17" borderId="0" xfId="0" applyFont="1" applyFill="1" applyBorder="1" applyAlignment="1">
      <alignment/>
    </xf>
    <xf numFmtId="0" fontId="30" fillId="10" borderId="0" xfId="45" applyFont="1" applyFill="1" applyBorder="1" applyAlignment="1">
      <alignment horizontal="center" vertical="center"/>
      <protection/>
    </xf>
    <xf numFmtId="0" fontId="17" fillId="10" borderId="0" xfId="0" applyFont="1" applyFill="1" applyBorder="1" applyAlignment="1">
      <alignment horizontal="center" vertical="center" wrapText="1"/>
    </xf>
    <xf numFmtId="0" fontId="30" fillId="26" borderId="20" xfId="0" applyFont="1" applyFill="1" applyBorder="1" applyAlignment="1">
      <alignment/>
    </xf>
    <xf numFmtId="0" fontId="37" fillId="27" borderId="65" xfId="59" applyFont="1" applyFill="1" applyBorder="1" applyAlignment="1" applyProtection="1">
      <alignment horizontal="center" vertical="center" wrapText="1"/>
      <protection hidden="1"/>
    </xf>
    <xf numFmtId="0" fontId="34" fillId="0" borderId="0" xfId="60" applyFont="1" applyFill="1" applyBorder="1" applyAlignment="1" applyProtection="1">
      <alignment horizontal="center" vertical="center" wrapText="1"/>
      <protection hidden="1"/>
    </xf>
    <xf numFmtId="0" fontId="74" fillId="0" borderId="0" xfId="60" applyFont="1" applyFill="1" applyBorder="1" applyAlignment="1" applyProtection="1">
      <alignment horizontal="center" vertical="center" wrapText="1"/>
      <protection hidden="1"/>
    </xf>
    <xf numFmtId="9" fontId="12" fillId="18" borderId="18" xfId="64" applyFont="1" applyFill="1" applyBorder="1" applyAlignment="1" applyProtection="1">
      <alignment horizontal="center" vertical="center" wrapText="1"/>
      <protection hidden="1"/>
    </xf>
    <xf numFmtId="9" fontId="30" fillId="37" borderId="15" xfId="64" applyFont="1" applyFill="1" applyBorder="1" applyAlignment="1">
      <alignment horizontal="center" vertical="center" wrapText="1"/>
    </xf>
    <xf numFmtId="0" fontId="53" fillId="72" borderId="0" xfId="45" applyFont="1" applyFill="1" applyBorder="1" applyAlignment="1">
      <alignment horizontal="center" vertical="center" wrapText="1"/>
      <protection/>
    </xf>
    <xf numFmtId="0" fontId="48" fillId="72" borderId="18" xfId="0" applyFont="1" applyFill="1" applyBorder="1" applyAlignment="1">
      <alignment/>
    </xf>
    <xf numFmtId="0" fontId="34" fillId="71" borderId="0" xfId="45" applyFont="1" applyFill="1" applyBorder="1" applyAlignment="1">
      <alignment horizontal="center" vertical="center" wrapText="1"/>
      <protection/>
    </xf>
    <xf numFmtId="0" fontId="66" fillId="0" borderId="0" xfId="0" applyFont="1" applyFill="1" applyBorder="1" applyAlignment="1" applyProtection="1">
      <alignment horizontal="center" vertical="center"/>
      <protection locked="0"/>
    </xf>
    <xf numFmtId="167" fontId="36" fillId="32" borderId="48" xfId="62" applyNumberFormat="1" applyFont="1" applyFill="1" applyBorder="1" applyAlignment="1">
      <alignment horizontal="center" vertical="center" wrapText="1"/>
      <protection/>
    </xf>
    <xf numFmtId="173" fontId="39" fillId="39" borderId="215" xfId="62" applyNumberFormat="1" applyFont="1" applyFill="1" applyBorder="1" applyAlignment="1">
      <alignment horizontal="center" vertical="center" wrapText="1"/>
      <protection/>
    </xf>
    <xf numFmtId="173" fontId="39" fillId="39" borderId="216" xfId="62" applyNumberFormat="1" applyFont="1" applyFill="1" applyBorder="1" applyAlignment="1">
      <alignment horizontal="center" vertical="center" wrapText="1"/>
      <protection/>
    </xf>
    <xf numFmtId="173" fontId="39" fillId="39" borderId="217" xfId="62" applyNumberFormat="1" applyFont="1" applyFill="1" applyBorder="1" applyAlignment="1">
      <alignment horizontal="center" vertical="center" wrapText="1"/>
      <protection/>
    </xf>
    <xf numFmtId="173" fontId="41" fillId="40" borderId="180" xfId="62" applyNumberFormat="1" applyFont="1" applyFill="1" applyBorder="1" applyAlignment="1">
      <alignment horizontal="center" vertical="center" wrapText="1"/>
      <protection/>
    </xf>
    <xf numFmtId="173" fontId="39" fillId="39" borderId="178" xfId="62" applyNumberFormat="1" applyFont="1" applyFill="1" applyBorder="1" applyAlignment="1">
      <alignment horizontal="center" vertical="center" wrapText="1"/>
      <protection/>
    </xf>
    <xf numFmtId="173" fontId="41" fillId="40" borderId="178" xfId="62" applyNumberFormat="1" applyFont="1" applyFill="1" applyBorder="1" applyAlignment="1">
      <alignment horizontal="center" vertical="center" wrapText="1"/>
      <protection/>
    </xf>
    <xf numFmtId="170" fontId="39" fillId="39" borderId="178" xfId="62" applyNumberFormat="1" applyFont="1" applyFill="1" applyBorder="1" applyAlignment="1">
      <alignment horizontal="center" vertical="center" wrapText="1"/>
      <protection/>
    </xf>
    <xf numFmtId="173" fontId="39" fillId="0" borderId="178" xfId="62" applyNumberFormat="1" applyFont="1" applyFill="1" applyBorder="1" applyAlignment="1">
      <alignment horizontal="center" vertical="center" wrapText="1"/>
      <protection/>
    </xf>
    <xf numFmtId="173" fontId="41" fillId="40" borderId="48" xfId="62" applyNumberFormat="1" applyFont="1" applyFill="1" applyBorder="1" applyAlignment="1">
      <alignment horizontal="center" vertical="center" wrapText="1"/>
      <protection/>
    </xf>
    <xf numFmtId="170" fontId="33" fillId="32" borderId="48" xfId="62" applyNumberFormat="1" applyFont="1" applyFill="1" applyBorder="1" applyAlignment="1">
      <alignment horizontal="center" vertical="center" wrapText="1"/>
      <protection/>
    </xf>
    <xf numFmtId="173" fontId="36" fillId="32" borderId="48" xfId="62" applyNumberFormat="1" applyFont="1" applyFill="1" applyBorder="1" applyAlignment="1">
      <alignment horizontal="center" vertical="center" wrapText="1"/>
      <protection/>
    </xf>
    <xf numFmtId="173" fontId="39" fillId="0" borderId="180" xfId="62" applyNumberFormat="1" applyFont="1" applyFill="1" applyBorder="1" applyAlignment="1">
      <alignment horizontal="center" vertical="center" wrapText="1"/>
      <protection/>
    </xf>
    <xf numFmtId="173" fontId="39" fillId="39" borderId="179" xfId="62" applyNumberFormat="1" applyFont="1" applyFill="1" applyBorder="1" applyAlignment="1">
      <alignment horizontal="center" vertical="center" wrapText="1"/>
      <protection/>
    </xf>
    <xf numFmtId="173" fontId="40" fillId="39" borderId="178" xfId="62" applyNumberFormat="1" applyFont="1" applyFill="1" applyBorder="1" applyAlignment="1">
      <alignment horizontal="center" vertical="center" wrapText="1"/>
      <protection/>
    </xf>
    <xf numFmtId="170" fontId="41" fillId="40" borderId="178" xfId="62" applyNumberFormat="1" applyFont="1" applyFill="1" applyBorder="1" applyAlignment="1">
      <alignment horizontal="center" vertical="center" wrapText="1"/>
      <protection/>
    </xf>
    <xf numFmtId="3" fontId="76" fillId="37" borderId="15" xfId="0" applyNumberFormat="1" applyFont="1" applyFill="1" applyBorder="1" applyAlignment="1">
      <alignment horizontal="center" vertical="center" wrapText="1"/>
    </xf>
    <xf numFmtId="0" fontId="53" fillId="0" borderId="0" xfId="45" applyFont="1" applyFill="1" applyBorder="1" applyAlignment="1">
      <alignment horizontal="center" vertical="center" wrapText="1"/>
      <protection/>
    </xf>
    <xf numFmtId="0" fontId="74" fillId="0" borderId="0" xfId="45" applyFont="1" applyFill="1" applyBorder="1" applyAlignment="1">
      <alignment horizontal="center" vertical="center" wrapText="1"/>
      <protection/>
    </xf>
    <xf numFmtId="0" fontId="48" fillId="0" borderId="0" xfId="45" applyFont="1" applyFill="1" applyBorder="1" applyAlignment="1">
      <alignment horizontal="center" vertical="center" wrapText="1"/>
      <protection/>
    </xf>
    <xf numFmtId="0" fontId="12" fillId="0" borderId="0" xfId="0" applyFont="1" applyFill="1" applyBorder="1" applyAlignment="1">
      <alignment horizontal="center" vertical="center" wrapText="1"/>
    </xf>
    <xf numFmtId="3" fontId="76" fillId="0" borderId="0" xfId="0" applyNumberFormat="1" applyFont="1" applyFill="1" applyBorder="1" applyAlignment="1">
      <alignment horizontal="center" vertical="center" wrapText="1"/>
    </xf>
    <xf numFmtId="0" fontId="36" fillId="26" borderId="34" xfId="59" applyFont="1" applyFill="1" applyBorder="1" applyAlignment="1" applyProtection="1">
      <alignment horizontal="center" vertical="center" wrapText="1"/>
      <protection hidden="1"/>
    </xf>
    <xf numFmtId="172" fontId="39" fillId="28" borderId="204" xfId="54" applyNumberFormat="1" applyFont="1" applyFill="1" applyBorder="1" applyAlignment="1" applyProtection="1">
      <alignment horizontal="center" vertical="center" wrapText="1"/>
      <protection hidden="1"/>
    </xf>
    <xf numFmtId="172" fontId="39" fillId="28" borderId="205" xfId="54" applyNumberFormat="1" applyFont="1" applyFill="1" applyBorder="1" applyAlignment="1" applyProtection="1">
      <alignment horizontal="center" vertical="center" wrapText="1"/>
      <protection hidden="1"/>
    </xf>
    <xf numFmtId="172" fontId="39" fillId="28" borderId="205" xfId="54" applyNumberFormat="1" applyFont="1" applyFill="1" applyBorder="1" applyAlignment="1" applyProtection="1">
      <alignment horizontal="center" vertical="center" wrapText="1"/>
      <protection hidden="1"/>
    </xf>
    <xf numFmtId="172" fontId="39" fillId="28" borderId="206" xfId="54" applyNumberFormat="1" applyFont="1" applyFill="1" applyBorder="1" applyAlignment="1" applyProtection="1">
      <alignment horizontal="center" vertical="center" wrapText="1"/>
      <protection hidden="1"/>
    </xf>
    <xf numFmtId="44" fontId="39" fillId="28" borderId="178" xfId="54" applyFont="1" applyFill="1" applyBorder="1" applyAlignment="1" applyProtection="1">
      <alignment horizontal="center" vertical="center" wrapText="1"/>
      <protection hidden="1"/>
    </xf>
    <xf numFmtId="44" fontId="39" fillId="28" borderId="218" xfId="54" applyFont="1" applyFill="1" applyBorder="1" applyAlignment="1" applyProtection="1">
      <alignment horizontal="center" vertical="center" wrapText="1"/>
      <protection hidden="1"/>
    </xf>
    <xf numFmtId="44" fontId="39" fillId="28" borderId="206" xfId="54" applyFont="1" applyFill="1" applyBorder="1" applyAlignment="1" applyProtection="1">
      <alignment horizontal="center" vertical="center" wrapText="1"/>
      <protection hidden="1"/>
    </xf>
    <xf numFmtId="44" fontId="39" fillId="28" borderId="204" xfId="54" applyFont="1" applyFill="1" applyBorder="1" applyAlignment="1" applyProtection="1">
      <alignment horizontal="center" vertical="center" wrapText="1"/>
      <protection hidden="1"/>
    </xf>
    <xf numFmtId="44" fontId="39" fillId="28" borderId="205" xfId="54" applyFont="1" applyFill="1" applyBorder="1" applyAlignment="1" applyProtection="1">
      <alignment horizontal="center" vertical="center" wrapText="1"/>
      <protection hidden="1"/>
    </xf>
    <xf numFmtId="174" fontId="41" fillId="31" borderId="0" xfId="45" applyNumberFormat="1" applyFont="1" applyFill="1" applyBorder="1" applyAlignment="1">
      <alignment horizontal="center" vertical="center" wrapText="1"/>
      <protection/>
    </xf>
    <xf numFmtId="173" fontId="36" fillId="32" borderId="0" xfId="45" applyNumberFormat="1" applyFont="1" applyFill="1" applyBorder="1" applyAlignment="1">
      <alignment horizontal="center" vertical="center" wrapText="1"/>
      <protection/>
    </xf>
    <xf numFmtId="0" fontId="25" fillId="76" borderId="34" xfId="59" applyFont="1" applyFill="1" applyBorder="1" applyAlignment="1" applyProtection="1">
      <alignment horizontal="center" vertical="center" wrapText="1"/>
      <protection hidden="1"/>
    </xf>
    <xf numFmtId="0" fontId="25" fillId="76" borderId="108" xfId="59" applyFont="1" applyFill="1" applyBorder="1" applyAlignment="1" applyProtection="1">
      <alignment horizontal="center" vertical="center" wrapText="1"/>
      <protection hidden="1"/>
    </xf>
    <xf numFmtId="0" fontId="26" fillId="77" borderId="12" xfId="60" applyFont="1" applyFill="1" applyBorder="1" applyAlignment="1" applyProtection="1">
      <alignment horizontal="center" vertical="center" wrapText="1"/>
      <protection hidden="1"/>
    </xf>
    <xf numFmtId="9" fontId="26" fillId="77" borderId="12" xfId="64" applyFont="1" applyFill="1" applyBorder="1" applyAlignment="1" applyProtection="1">
      <alignment horizontal="center" vertical="center" wrapText="1"/>
      <protection hidden="1"/>
    </xf>
    <xf numFmtId="9" fontId="13" fillId="76" borderId="12" xfId="64" applyFont="1" applyFill="1" applyBorder="1" applyAlignment="1">
      <alignment horizontal="center" vertical="center" wrapText="1"/>
    </xf>
    <xf numFmtId="0" fontId="17" fillId="76" borderId="12" xfId="45" applyFont="1" applyFill="1" applyBorder="1" applyAlignment="1">
      <alignment horizontal="justify" vertical="center" wrapText="1"/>
      <protection/>
    </xf>
    <xf numFmtId="0" fontId="13" fillId="76" borderId="12" xfId="45" applyFont="1" applyFill="1" applyBorder="1" applyAlignment="1">
      <alignment vertical="center" wrapText="1"/>
      <protection/>
    </xf>
    <xf numFmtId="0" fontId="13" fillId="76" borderId="12" xfId="45" applyFont="1" applyFill="1" applyBorder="1" applyAlignment="1">
      <alignment horizontal="center" vertical="center" wrapText="1"/>
      <protection/>
    </xf>
    <xf numFmtId="9" fontId="27" fillId="77" borderId="12" xfId="64" applyFont="1" applyFill="1" applyBorder="1" applyAlignment="1" applyProtection="1">
      <alignment horizontal="center" vertical="center" wrapText="1"/>
      <protection hidden="1"/>
    </xf>
    <xf numFmtId="44" fontId="27" fillId="77" borderId="12" xfId="54" applyFont="1" applyFill="1" applyBorder="1" applyAlignment="1" applyProtection="1">
      <alignment horizontal="center" vertical="center" wrapText="1"/>
      <protection hidden="1"/>
    </xf>
    <xf numFmtId="0" fontId="28" fillId="76" borderId="12" xfId="45" applyFont="1" applyFill="1" applyBorder="1" applyAlignment="1">
      <alignment horizontal="center" vertical="center" wrapText="1"/>
      <protection/>
    </xf>
    <xf numFmtId="0" fontId="26" fillId="77" borderId="25" xfId="60" applyFont="1" applyFill="1" applyBorder="1" applyAlignment="1" applyProtection="1">
      <alignment horizontal="center" vertical="center" wrapText="1"/>
      <protection hidden="1"/>
    </xf>
    <xf numFmtId="9" fontId="27" fillId="77" borderId="25" xfId="64" applyFont="1" applyFill="1" applyBorder="1" applyAlignment="1">
      <alignment horizontal="center" vertical="center" wrapText="1"/>
    </xf>
    <xf numFmtId="44" fontId="27" fillId="77" borderId="25" xfId="54" applyFont="1" applyFill="1" applyBorder="1" applyAlignment="1" applyProtection="1">
      <alignment horizontal="center" vertical="center" wrapText="1"/>
      <protection hidden="1"/>
    </xf>
    <xf numFmtId="0" fontId="28" fillId="76" borderId="25" xfId="45" applyFont="1" applyFill="1" applyBorder="1" applyAlignment="1">
      <alignment horizontal="center" vertical="center" wrapText="1"/>
      <protection/>
    </xf>
    <xf numFmtId="9" fontId="27" fillId="77" borderId="196" xfId="64" applyFont="1" applyFill="1" applyBorder="1" applyAlignment="1" applyProtection="1">
      <alignment horizontal="center" vertical="center" wrapText="1"/>
      <protection hidden="1"/>
    </xf>
    <xf numFmtId="44" fontId="27" fillId="77" borderId="196" xfId="54" applyFont="1" applyFill="1" applyBorder="1" applyAlignment="1" applyProtection="1">
      <alignment horizontal="center" vertical="center" wrapText="1"/>
      <protection hidden="1"/>
    </xf>
    <xf numFmtId="0" fontId="28" fillId="76" borderId="196" xfId="45" applyFont="1" applyFill="1" applyBorder="1" applyAlignment="1">
      <alignment horizontal="center" vertical="center" wrapText="1"/>
      <protection/>
    </xf>
    <xf numFmtId="0" fontId="13" fillId="78" borderId="12" xfId="45" applyFont="1" applyFill="1" applyBorder="1" applyAlignment="1">
      <alignment horizontal="center" vertical="center" wrapText="1"/>
      <protection/>
    </xf>
    <xf numFmtId="0" fontId="29" fillId="77" borderId="12" xfId="60" applyFont="1" applyFill="1" applyBorder="1" applyAlignment="1" applyProtection="1">
      <alignment horizontal="center" vertical="center" wrapText="1"/>
      <protection hidden="1"/>
    </xf>
    <xf numFmtId="9" fontId="27" fillId="77" borderId="25" xfId="64" applyFont="1" applyFill="1" applyBorder="1" applyAlignment="1" applyProtection="1">
      <alignment horizontal="center" vertical="center" wrapText="1"/>
      <protection hidden="1"/>
    </xf>
    <xf numFmtId="0" fontId="29" fillId="77" borderId="25" xfId="60" applyFont="1" applyFill="1" applyBorder="1" applyAlignment="1" applyProtection="1">
      <alignment horizontal="center" vertical="center" wrapText="1"/>
      <protection hidden="1"/>
    </xf>
    <xf numFmtId="0" fontId="13" fillId="78" borderId="25" xfId="45" applyFont="1" applyFill="1" applyBorder="1" applyAlignment="1">
      <alignment horizontal="center" vertical="center" wrapText="1"/>
      <protection/>
    </xf>
    <xf numFmtId="0" fontId="26" fillId="77" borderId="196" xfId="60" applyFont="1" applyFill="1" applyBorder="1" applyAlignment="1" applyProtection="1">
      <alignment horizontal="center" vertical="center" wrapText="1"/>
      <protection hidden="1"/>
    </xf>
    <xf numFmtId="9" fontId="26" fillId="77" borderId="196" xfId="64" applyFont="1" applyFill="1" applyBorder="1" applyAlignment="1" applyProtection="1">
      <alignment horizontal="center" vertical="center" wrapText="1"/>
      <protection hidden="1"/>
    </xf>
    <xf numFmtId="0" fontId="10" fillId="79" borderId="196" xfId="45" applyFont="1" applyFill="1" applyBorder="1" applyAlignment="1">
      <alignment vertical="center" wrapText="1"/>
      <protection/>
    </xf>
    <xf numFmtId="9" fontId="13" fillId="76" borderId="196" xfId="64" applyFont="1" applyFill="1" applyBorder="1" applyAlignment="1">
      <alignment horizontal="center" vertical="center" wrapText="1"/>
    </xf>
    <xf numFmtId="0" fontId="17" fillId="76" borderId="196" xfId="45" applyFont="1" applyFill="1" applyBorder="1" applyAlignment="1">
      <alignment horizontal="justify" vertical="center" wrapText="1"/>
      <protection/>
    </xf>
    <xf numFmtId="0" fontId="17" fillId="76" borderId="12" xfId="45" applyFont="1" applyFill="1" applyBorder="1" applyAlignment="1">
      <alignment horizontal="center" vertical="center" wrapText="1"/>
      <protection/>
    </xf>
    <xf numFmtId="0" fontId="8" fillId="76" borderId="12" xfId="45" applyFont="1" applyFill="1" applyBorder="1" applyAlignment="1">
      <alignment horizontal="center" vertical="center" wrapText="1"/>
      <protection/>
    </xf>
    <xf numFmtId="0" fontId="26" fillId="76" borderId="12" xfId="59" applyFont="1" applyFill="1" applyBorder="1" applyAlignment="1" applyProtection="1">
      <alignment horizontal="center" vertical="center" wrapText="1"/>
      <protection hidden="1"/>
    </xf>
    <xf numFmtId="9" fontId="27" fillId="76" borderId="12" xfId="64" applyFont="1" applyFill="1" applyBorder="1" applyAlignment="1">
      <alignment horizontal="center" vertical="center" wrapText="1"/>
    </xf>
    <xf numFmtId="44" fontId="27" fillId="76" borderId="12" xfId="54" applyFont="1" applyFill="1" applyBorder="1" applyAlignment="1">
      <alignment horizontal="center" vertical="center" wrapText="1"/>
    </xf>
    <xf numFmtId="0" fontId="16" fillId="76" borderId="12" xfId="45" applyFont="1" applyFill="1" applyBorder="1" applyAlignment="1">
      <alignment horizontal="justify" vertical="center" wrapText="1"/>
      <protection/>
    </xf>
    <xf numFmtId="0" fontId="29" fillId="76" borderId="12" xfId="45" applyFont="1" applyFill="1" applyBorder="1" applyAlignment="1">
      <alignment horizontal="center" vertical="center" wrapText="1"/>
      <protection/>
    </xf>
    <xf numFmtId="9" fontId="27" fillId="76" borderId="25" xfId="64" applyFont="1" applyFill="1" applyBorder="1" applyAlignment="1">
      <alignment horizontal="center" vertical="center" wrapText="1"/>
    </xf>
    <xf numFmtId="44" fontId="27" fillId="76" borderId="25" xfId="54" applyFont="1" applyFill="1" applyBorder="1" applyAlignment="1">
      <alignment horizontal="center" vertical="center" wrapText="1"/>
    </xf>
    <xf numFmtId="0" fontId="29" fillId="76" borderId="25" xfId="45" applyFont="1" applyFill="1" applyBorder="1" applyAlignment="1">
      <alignment horizontal="center" vertical="center" wrapText="1"/>
      <protection/>
    </xf>
    <xf numFmtId="0" fontId="18" fillId="76" borderId="12" xfId="0" applyFont="1" applyFill="1" applyBorder="1" applyAlignment="1">
      <alignment horizontal="center" vertical="center" wrapText="1"/>
    </xf>
    <xf numFmtId="0" fontId="18" fillId="76" borderId="25" xfId="0" applyFont="1" applyFill="1" applyBorder="1" applyAlignment="1">
      <alignment horizontal="center" vertical="center" wrapText="1"/>
    </xf>
    <xf numFmtId="0" fontId="0" fillId="0" borderId="0" xfId="45" applyFill="1" applyAlignment="1">
      <alignment horizontal="center" vertical="center"/>
      <protection/>
    </xf>
    <xf numFmtId="0" fontId="8" fillId="0" borderId="0" xfId="45" applyFont="1" applyFill="1" applyBorder="1" applyAlignment="1">
      <alignment horizontal="center" vertical="center" wrapText="1"/>
      <protection/>
    </xf>
    <xf numFmtId="0" fontId="5" fillId="10" borderId="1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8" fillId="9" borderId="12" xfId="0" applyFont="1" applyFill="1" applyBorder="1" applyAlignment="1">
      <alignment/>
    </xf>
    <xf numFmtId="0" fontId="34" fillId="53" borderId="25" xfId="45" applyFont="1" applyFill="1" applyBorder="1" applyAlignment="1">
      <alignment horizontal="center" vertical="center" wrapText="1"/>
      <protection/>
    </xf>
    <xf numFmtId="0" fontId="30" fillId="9" borderId="25" xfId="45" applyFont="1" applyFill="1" applyBorder="1" applyAlignment="1">
      <alignment horizontal="center" vertical="center"/>
      <protection/>
    </xf>
    <xf numFmtId="0" fontId="17" fillId="76" borderId="25" xfId="45" applyFont="1" applyFill="1" applyBorder="1" applyAlignment="1">
      <alignment horizontal="justify" vertical="center" wrapText="1"/>
      <protection/>
    </xf>
    <xf numFmtId="0" fontId="34" fillId="53" borderId="196" xfId="45" applyFont="1" applyFill="1" applyBorder="1" applyAlignment="1">
      <alignment horizontal="center" vertical="center" wrapText="1"/>
      <protection/>
    </xf>
    <xf numFmtId="0" fontId="30" fillId="9" borderId="196" xfId="45" applyFont="1" applyFill="1" applyBorder="1" applyAlignment="1">
      <alignment horizontal="center" vertical="center"/>
      <protection/>
    </xf>
    <xf numFmtId="0" fontId="53" fillId="56" borderId="196" xfId="45" applyFont="1" applyFill="1" applyBorder="1" applyAlignment="1">
      <alignment horizontal="center" vertical="center" wrapText="1"/>
      <protection/>
    </xf>
    <xf numFmtId="0" fontId="53" fillId="36" borderId="196" xfId="45" applyFont="1" applyFill="1" applyBorder="1" applyAlignment="1">
      <alignment horizontal="center" vertical="center" wrapText="1"/>
      <protection/>
    </xf>
    <xf numFmtId="0" fontId="18" fillId="76" borderId="196" xfId="0" applyFont="1" applyFill="1" applyBorder="1" applyAlignment="1">
      <alignment horizontal="center" vertical="center" wrapText="1"/>
    </xf>
    <xf numFmtId="9" fontId="26" fillId="77" borderId="25" xfId="64" applyFont="1" applyFill="1" applyBorder="1" applyAlignment="1" applyProtection="1">
      <alignment horizontal="center" vertical="center" wrapText="1"/>
      <protection hidden="1"/>
    </xf>
    <xf numFmtId="9" fontId="13" fillId="76" borderId="25" xfId="64" applyFont="1" applyFill="1" applyBorder="1" applyAlignment="1">
      <alignment horizontal="center" vertical="center" wrapText="1"/>
    </xf>
    <xf numFmtId="0" fontId="26" fillId="77" borderId="68" xfId="60" applyFont="1" applyFill="1" applyBorder="1" applyAlignment="1" applyProtection="1">
      <alignment horizontal="center" vertical="center" wrapText="1"/>
      <protection hidden="1"/>
    </xf>
    <xf numFmtId="44" fontId="27" fillId="46" borderId="79" xfId="54" applyFont="1" applyFill="1" applyBorder="1" applyAlignment="1" applyProtection="1">
      <alignment horizontal="center" vertical="center" wrapText="1"/>
      <protection hidden="1"/>
    </xf>
    <xf numFmtId="0" fontId="53" fillId="59" borderId="196" xfId="45" applyFont="1" applyFill="1" applyBorder="1" applyAlignment="1">
      <alignment horizontal="center" vertical="center" wrapText="1"/>
      <protection/>
    </xf>
    <xf numFmtId="0" fontId="29" fillId="77" borderId="196" xfId="60" applyFont="1" applyFill="1" applyBorder="1" applyAlignment="1" applyProtection="1">
      <alignment horizontal="center" vertical="center" wrapText="1"/>
      <protection hidden="1"/>
    </xf>
    <xf numFmtId="9" fontId="13" fillId="9" borderId="25" xfId="64" applyFont="1" applyFill="1" applyBorder="1" applyAlignment="1">
      <alignment horizontal="center" vertical="center" wrapText="1"/>
    </xf>
    <xf numFmtId="0" fontId="0" fillId="76" borderId="68" xfId="0" applyFill="1" applyBorder="1" applyAlignment="1">
      <alignment/>
    </xf>
    <xf numFmtId="0" fontId="37" fillId="53" borderId="68" xfId="59" applyFont="1" applyFill="1" applyBorder="1" applyAlignment="1" applyProtection="1">
      <alignment horizontal="center" vertical="center" wrapText="1"/>
      <protection hidden="1"/>
    </xf>
    <xf numFmtId="0" fontId="37" fillId="59" borderId="68" xfId="59" applyFont="1" applyFill="1" applyBorder="1" applyAlignment="1" applyProtection="1">
      <alignment horizontal="center" vertical="center" wrapText="1"/>
      <protection hidden="1"/>
    </xf>
    <xf numFmtId="0" fontId="37" fillId="56" borderId="68" xfId="59" applyFont="1" applyFill="1" applyBorder="1" applyAlignment="1" applyProtection="1">
      <alignment horizontal="center" vertical="center" wrapText="1"/>
      <protection hidden="1"/>
    </xf>
    <xf numFmtId="0" fontId="37" fillId="36" borderId="68" xfId="59" applyFont="1" applyFill="1" applyBorder="1" applyAlignment="1" applyProtection="1">
      <alignment horizontal="center" vertical="center" wrapText="1"/>
      <protection hidden="1"/>
    </xf>
    <xf numFmtId="0" fontId="37" fillId="63" borderId="68" xfId="59" applyFont="1" applyFill="1" applyBorder="1" applyAlignment="1" applyProtection="1">
      <alignment horizontal="center" vertical="center" wrapText="1"/>
      <protection hidden="1"/>
    </xf>
    <xf numFmtId="0" fontId="34" fillId="59" borderId="196" xfId="45" applyFont="1" applyFill="1" applyBorder="1" applyAlignment="1">
      <alignment horizontal="center" vertical="center" wrapText="1"/>
      <protection/>
    </xf>
    <xf numFmtId="0" fontId="13" fillId="18" borderId="219" xfId="0" applyFont="1" applyFill="1" applyBorder="1" applyAlignment="1">
      <alignment horizontal="center" vertical="center" wrapText="1"/>
    </xf>
    <xf numFmtId="0" fontId="17" fillId="24" borderId="25" xfId="59" applyFont="1" applyFill="1" applyBorder="1" applyAlignment="1" applyProtection="1">
      <alignment horizontal="justify" vertical="center" wrapText="1"/>
      <protection hidden="1"/>
    </xf>
    <xf numFmtId="0" fontId="17" fillId="24" borderId="25" xfId="59" applyFont="1" applyFill="1" applyBorder="1" applyAlignment="1" applyProtection="1">
      <alignment horizontal="center" vertical="center" wrapText="1"/>
      <protection hidden="1"/>
    </xf>
    <xf numFmtId="1" fontId="17" fillId="24" borderId="25" xfId="64" applyNumberFormat="1" applyFont="1" applyFill="1" applyBorder="1" applyAlignment="1">
      <alignment horizontal="center" vertical="center" wrapText="1"/>
    </xf>
    <xf numFmtId="0" fontId="17" fillId="24" borderId="25" xfId="0" applyFont="1" applyFill="1" applyBorder="1" applyAlignment="1">
      <alignment horizontal="center" vertical="center" wrapText="1"/>
    </xf>
    <xf numFmtId="9" fontId="11" fillId="24" borderId="25" xfId="64" applyFont="1" applyFill="1" applyBorder="1" applyAlignment="1">
      <alignment horizontal="center" vertical="center" wrapText="1"/>
    </xf>
    <xf numFmtId="0" fontId="11" fillId="24" borderId="25" xfId="0" applyFont="1" applyFill="1" applyBorder="1" applyAlignment="1">
      <alignment horizontal="center" vertical="center" wrapText="1"/>
    </xf>
    <xf numFmtId="14" fontId="11" fillId="24" borderId="25" xfId="50" applyNumberFormat="1" applyFont="1" applyFill="1" applyBorder="1" applyAlignment="1">
      <alignment horizontal="center" vertical="center" wrapText="1"/>
    </xf>
    <xf numFmtId="0" fontId="20" fillId="25" borderId="25" xfId="59" applyFont="1" applyFill="1" applyBorder="1" applyAlignment="1" applyProtection="1">
      <alignment horizontal="center" vertical="center" wrapText="1"/>
      <protection hidden="1"/>
    </xf>
    <xf numFmtId="1" fontId="17" fillId="24" borderId="25" xfId="47" applyNumberFormat="1" applyFont="1" applyFill="1" applyBorder="1" applyAlignment="1">
      <alignment horizontal="center" vertical="center" wrapText="1"/>
    </xf>
    <xf numFmtId="167" fontId="11" fillId="24" borderId="25" xfId="59" applyNumberFormat="1" applyFont="1" applyFill="1" applyBorder="1" applyAlignment="1" applyProtection="1">
      <alignment horizontal="center" vertical="center" wrapText="1"/>
      <protection hidden="1"/>
    </xf>
    <xf numFmtId="44" fontId="11" fillId="24" borderId="220" xfId="54" applyFont="1" applyFill="1" applyBorder="1" applyAlignment="1" applyProtection="1">
      <alignment horizontal="center" vertical="center" wrapText="1"/>
      <protection hidden="1"/>
    </xf>
    <xf numFmtId="0" fontId="15" fillId="17" borderId="196" xfId="0" applyFont="1" applyFill="1" applyBorder="1" applyAlignment="1">
      <alignment horizontal="center" vertical="center" wrapText="1"/>
    </xf>
    <xf numFmtId="0" fontId="19" fillId="17" borderId="196" xfId="0" applyFont="1" applyFill="1" applyBorder="1" applyAlignment="1">
      <alignment horizontal="center" vertical="center" wrapText="1"/>
    </xf>
    <xf numFmtId="9" fontId="15" fillId="17" borderId="196" xfId="0" applyNumberFormat="1" applyFont="1" applyFill="1" applyBorder="1" applyAlignment="1">
      <alignment horizontal="center" vertical="center" wrapText="1"/>
    </xf>
    <xf numFmtId="1" fontId="15" fillId="17" borderId="196" xfId="0" applyNumberFormat="1" applyFont="1" applyFill="1" applyBorder="1" applyAlignment="1">
      <alignment horizontal="center" vertical="center" wrapText="1"/>
    </xf>
    <xf numFmtId="167" fontId="15" fillId="17" borderId="196" xfId="0" applyNumberFormat="1" applyFont="1" applyFill="1" applyBorder="1" applyAlignment="1">
      <alignment horizontal="center" vertical="center" wrapText="1"/>
    </xf>
    <xf numFmtId="0" fontId="15" fillId="17" borderId="221"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13" fillId="17" borderId="16" xfId="0" applyFont="1" applyFill="1" applyBorder="1" applyAlignment="1">
      <alignment horizontal="center" vertical="center" wrapText="1"/>
    </xf>
    <xf numFmtId="0" fontId="34" fillId="0" borderId="80" xfId="45" applyFont="1" applyFill="1" applyBorder="1" applyAlignment="1">
      <alignment horizontal="center" vertical="center" wrapText="1"/>
      <protection/>
    </xf>
    <xf numFmtId="0" fontId="34" fillId="27" borderId="204" xfId="0" applyFont="1" applyFill="1" applyBorder="1" applyAlignment="1">
      <alignment horizontal="center" vertical="center" wrapText="1"/>
    </xf>
    <xf numFmtId="0" fontId="34" fillId="27" borderId="205" xfId="0" applyFont="1" applyFill="1" applyBorder="1" applyAlignment="1">
      <alignment horizontal="center" vertical="center" wrapText="1"/>
    </xf>
    <xf numFmtId="0" fontId="34" fillId="27" borderId="206" xfId="0" applyFont="1" applyFill="1" applyBorder="1" applyAlignment="1">
      <alignment horizontal="center" vertical="center" wrapText="1"/>
    </xf>
    <xf numFmtId="0" fontId="34" fillId="27" borderId="210" xfId="0" applyFont="1" applyFill="1" applyBorder="1" applyAlignment="1">
      <alignment horizontal="center" vertical="center" wrapText="1"/>
    </xf>
    <xf numFmtId="0" fontId="37" fillId="53" borderId="21" xfId="59" applyFont="1" applyFill="1" applyBorder="1" applyAlignment="1" applyProtection="1">
      <alignment horizontal="center" vertical="center" wrapText="1"/>
      <protection hidden="1"/>
    </xf>
    <xf numFmtId="0" fontId="34" fillId="27" borderId="209" xfId="0" applyFont="1" applyFill="1" applyBorder="1" applyAlignment="1">
      <alignment horizontal="center" vertical="center" wrapText="1"/>
    </xf>
    <xf numFmtId="0" fontId="34" fillId="27" borderId="112" xfId="0" applyFont="1" applyFill="1" applyBorder="1" applyAlignment="1">
      <alignment horizontal="center" vertical="center" wrapText="1"/>
    </xf>
    <xf numFmtId="0" fontId="48" fillId="11" borderId="12" xfId="0" applyFont="1" applyFill="1" applyBorder="1" applyAlignment="1">
      <alignment/>
    </xf>
    <xf numFmtId="0" fontId="48" fillId="11" borderId="12" xfId="45" applyFont="1" applyFill="1" applyBorder="1" applyAlignment="1">
      <alignment horizontal="center" vertical="center" wrapText="1"/>
      <protection/>
    </xf>
    <xf numFmtId="0" fontId="37" fillId="53" borderId="12" xfId="59" applyFont="1" applyFill="1" applyBorder="1" applyAlignment="1" applyProtection="1">
      <alignment horizontal="center" vertical="center" wrapText="1"/>
      <protection hidden="1"/>
    </xf>
    <xf numFmtId="0" fontId="37" fillId="56" borderId="21" xfId="59" applyFont="1" applyFill="1" applyBorder="1" applyAlignment="1" applyProtection="1">
      <alignment horizontal="center" vertical="center" wrapText="1"/>
      <protection hidden="1"/>
    </xf>
    <xf numFmtId="0" fontId="37" fillId="36" borderId="21" xfId="59" applyFont="1" applyFill="1" applyBorder="1" applyAlignment="1" applyProtection="1">
      <alignment horizontal="center" vertical="center" wrapText="1"/>
      <protection hidden="1"/>
    </xf>
    <xf numFmtId="0" fontId="53" fillId="59" borderId="26" xfId="45" applyFont="1" applyFill="1" applyBorder="1" applyAlignment="1">
      <alignment horizontal="center" vertical="center" wrapText="1"/>
      <protection/>
    </xf>
    <xf numFmtId="0" fontId="48" fillId="14" borderId="12" xfId="0" applyFont="1" applyFill="1" applyBorder="1" applyAlignment="1">
      <alignment/>
    </xf>
    <xf numFmtId="0" fontId="48" fillId="14" borderId="12" xfId="45" applyFont="1" applyFill="1" applyBorder="1" applyAlignment="1">
      <alignment horizontal="center" vertical="center" wrapText="1"/>
      <protection/>
    </xf>
    <xf numFmtId="0" fontId="37" fillId="56" borderId="12" xfId="59" applyFont="1" applyFill="1" applyBorder="1" applyAlignment="1" applyProtection="1">
      <alignment horizontal="center" vertical="center" wrapText="1"/>
      <protection hidden="1"/>
    </xf>
    <xf numFmtId="167" fontId="39" fillId="30" borderId="204" xfId="59" applyNumberFormat="1" applyFont="1" applyFill="1" applyBorder="1" applyAlignment="1" applyProtection="1">
      <alignment horizontal="center" vertical="center" wrapText="1"/>
      <protection hidden="1"/>
    </xf>
    <xf numFmtId="167" fontId="39" fillId="30" borderId="205" xfId="59" applyNumberFormat="1" applyFont="1" applyFill="1" applyBorder="1" applyAlignment="1" applyProtection="1">
      <alignment horizontal="center" vertical="center" wrapText="1"/>
      <protection hidden="1"/>
    </xf>
    <xf numFmtId="167" fontId="39" fillId="30" borderId="206" xfId="59" applyNumberFormat="1" applyFont="1" applyFill="1" applyBorder="1" applyAlignment="1" applyProtection="1">
      <alignment horizontal="center" vertical="center" wrapText="1"/>
      <protection hidden="1"/>
    </xf>
    <xf numFmtId="167" fontId="41" fillId="36" borderId="18" xfId="0" applyNumberFormat="1" applyFont="1" applyFill="1" applyBorder="1" applyAlignment="1">
      <alignment horizontal="center" vertical="center" wrapText="1"/>
    </xf>
    <xf numFmtId="167" fontId="36" fillId="26" borderId="15" xfId="0" applyNumberFormat="1" applyFont="1" applyFill="1" applyBorder="1" applyAlignment="1">
      <alignment horizontal="center" vertical="center" wrapText="1"/>
    </xf>
    <xf numFmtId="167" fontId="39" fillId="30" borderId="210" xfId="59" applyNumberFormat="1" applyFont="1" applyFill="1" applyBorder="1" applyAlignment="1" applyProtection="1">
      <alignment horizontal="center" vertical="center" wrapText="1"/>
      <protection hidden="1"/>
    </xf>
    <xf numFmtId="175" fontId="41" fillId="36" borderId="18" xfId="0" applyNumberFormat="1" applyFont="1" applyFill="1" applyBorder="1" applyAlignment="1">
      <alignment horizontal="center" vertical="center" wrapText="1"/>
    </xf>
    <xf numFmtId="167" fontId="39" fillId="30" borderId="112" xfId="59" applyNumberFormat="1" applyFont="1" applyFill="1" applyBorder="1" applyAlignment="1" applyProtection="1">
      <alignment horizontal="center" vertical="center" wrapText="1"/>
      <protection hidden="1"/>
    </xf>
    <xf numFmtId="167" fontId="40" fillId="30" borderId="63" xfId="59" applyNumberFormat="1" applyFont="1" applyFill="1" applyBorder="1" applyAlignment="1" applyProtection="1">
      <alignment horizontal="center" vertical="center" wrapText="1"/>
      <protection hidden="1"/>
    </xf>
    <xf numFmtId="167" fontId="40" fillId="30" borderId="204" xfId="59" applyNumberFormat="1" applyFont="1" applyFill="1" applyBorder="1" applyAlignment="1" applyProtection="1">
      <alignment horizontal="center" vertical="center" wrapText="1"/>
      <protection hidden="1"/>
    </xf>
    <xf numFmtId="167" fontId="40" fillId="30" borderId="206" xfId="59" applyNumberFormat="1" applyFont="1" applyFill="1" applyBorder="1" applyAlignment="1" applyProtection="1">
      <alignment horizontal="center" vertical="center" wrapText="1"/>
      <protection hidden="1"/>
    </xf>
    <xf numFmtId="167" fontId="40" fillId="30" borderId="210" xfId="59" applyNumberFormat="1" applyFont="1" applyFill="1" applyBorder="1" applyAlignment="1" applyProtection="1">
      <alignment horizontal="center" vertical="center" wrapText="1"/>
      <protection hidden="1"/>
    </xf>
    <xf numFmtId="167" fontId="40" fillId="30" borderId="205" xfId="59" applyNumberFormat="1" applyFont="1" applyFill="1" applyBorder="1" applyAlignment="1" applyProtection="1">
      <alignment horizontal="center" vertical="center" wrapText="1"/>
      <protection hidden="1"/>
    </xf>
    <xf numFmtId="167" fontId="36" fillId="26" borderId="18" xfId="0" applyNumberFormat="1" applyFont="1" applyFill="1" applyBorder="1" applyAlignment="1">
      <alignment horizontal="center" vertical="center" wrapText="1"/>
    </xf>
    <xf numFmtId="167" fontId="47" fillId="37" borderId="15" xfId="0" applyNumberFormat="1" applyFont="1" applyFill="1" applyBorder="1" applyAlignment="1">
      <alignment horizontal="center" vertical="center" wrapText="1"/>
    </xf>
    <xf numFmtId="0" fontId="53" fillId="0" borderId="12" xfId="45" applyFont="1" applyFill="1" applyBorder="1" applyAlignment="1">
      <alignment horizontal="center" vertical="center" wrapText="1"/>
      <protection/>
    </xf>
    <xf numFmtId="165" fontId="24" fillId="10" borderId="18" xfId="60" applyNumberFormat="1" applyFont="1" applyFill="1" applyBorder="1" applyAlignment="1" applyProtection="1">
      <alignment horizontal="center" vertical="center" wrapText="1"/>
      <protection hidden="1"/>
    </xf>
    <xf numFmtId="0" fontId="53" fillId="72" borderId="196" xfId="45" applyFont="1" applyFill="1" applyBorder="1" applyAlignment="1">
      <alignment horizontal="center" vertical="center" wrapText="1"/>
      <protection/>
    </xf>
    <xf numFmtId="0" fontId="53" fillId="36" borderId="68" xfId="45" applyFont="1" applyFill="1" applyBorder="1" applyAlignment="1">
      <alignment horizontal="center" vertical="center" wrapText="1"/>
      <protection/>
    </xf>
    <xf numFmtId="0" fontId="34" fillId="34" borderId="59" xfId="0" applyFont="1" applyFill="1" applyBorder="1" applyAlignment="1">
      <alignment horizontal="center" vertical="center" wrapText="1"/>
    </xf>
    <xf numFmtId="0" fontId="53" fillId="0" borderId="25" xfId="45" applyFont="1" applyFill="1" applyBorder="1" applyAlignment="1">
      <alignment horizontal="center" vertical="center" wrapText="1"/>
      <protection/>
    </xf>
    <xf numFmtId="0" fontId="53" fillId="53" borderId="17" xfId="45" applyFont="1" applyFill="1" applyBorder="1" applyAlignment="1">
      <alignment horizontal="center" vertical="center" wrapText="1"/>
      <protection/>
    </xf>
    <xf numFmtId="0" fontId="39" fillId="24" borderId="112" xfId="59" applyFont="1" applyFill="1" applyBorder="1" applyAlignment="1" applyProtection="1">
      <alignment horizontal="center" vertical="center" wrapText="1"/>
      <protection hidden="1"/>
    </xf>
    <xf numFmtId="0" fontId="34" fillId="34" borderId="12" xfId="0" applyFont="1" applyFill="1" applyBorder="1" applyAlignment="1">
      <alignment horizontal="center" vertical="center" wrapText="1"/>
    </xf>
    <xf numFmtId="9" fontId="34" fillId="34" borderId="12" xfId="64" applyFont="1" applyFill="1" applyBorder="1" applyAlignment="1">
      <alignment horizontal="center" vertical="center" wrapText="1"/>
    </xf>
    <xf numFmtId="0" fontId="39" fillId="24" borderId="204" xfId="59" applyFont="1" applyFill="1" applyBorder="1" applyAlignment="1" applyProtection="1">
      <alignment horizontal="center" vertical="center" wrapText="1"/>
      <protection hidden="1"/>
    </xf>
    <xf numFmtId="0" fontId="39" fillId="24" borderId="206" xfId="59" applyFont="1" applyFill="1" applyBorder="1" applyAlignment="1" applyProtection="1">
      <alignment horizontal="center" vertical="center" wrapText="1"/>
      <protection hidden="1"/>
    </xf>
    <xf numFmtId="0" fontId="53" fillId="17" borderId="15" xfId="0" applyFont="1" applyFill="1" applyBorder="1" applyAlignment="1">
      <alignment horizontal="center" vertical="center" wrapText="1"/>
    </xf>
    <xf numFmtId="0" fontId="39" fillId="24" borderId="205" xfId="59" applyFont="1" applyFill="1" applyBorder="1" applyAlignment="1" applyProtection="1">
      <alignment horizontal="center" vertical="center" wrapText="1"/>
      <protection hidden="1"/>
    </xf>
    <xf numFmtId="0" fontId="53" fillId="17" borderId="0" xfId="0" applyFont="1" applyFill="1" applyBorder="1" applyAlignment="1">
      <alignment horizontal="center" vertical="center" wrapText="1"/>
    </xf>
    <xf numFmtId="0" fontId="48" fillId="17" borderId="12" xfId="0" applyFont="1" applyFill="1" applyBorder="1" applyAlignment="1">
      <alignment/>
    </xf>
    <xf numFmtId="0" fontId="48" fillId="5" borderId="12" xfId="0" applyFont="1" applyFill="1" applyBorder="1" applyAlignment="1">
      <alignment/>
    </xf>
    <xf numFmtId="167" fontId="39" fillId="24" borderId="112" xfId="59" applyNumberFormat="1" applyFont="1" applyFill="1" applyBorder="1" applyAlignment="1" applyProtection="1">
      <alignment horizontal="center" vertical="center" wrapText="1"/>
      <protection hidden="1"/>
    </xf>
    <xf numFmtId="167" fontId="41" fillId="17" borderId="18" xfId="0" applyNumberFormat="1" applyFont="1" applyFill="1" applyBorder="1" applyAlignment="1">
      <alignment horizontal="center" vertical="center" wrapText="1"/>
    </xf>
    <xf numFmtId="0" fontId="36" fillId="18" borderId="34" xfId="59" applyFont="1" applyFill="1" applyBorder="1" applyAlignment="1" applyProtection="1">
      <alignment horizontal="center" vertical="center" wrapText="1"/>
      <protection hidden="1"/>
    </xf>
    <xf numFmtId="167" fontId="39" fillId="24" borderId="204" xfId="59" applyNumberFormat="1" applyFont="1" applyFill="1" applyBorder="1" applyAlignment="1" applyProtection="1">
      <alignment horizontal="center" vertical="center" wrapText="1"/>
      <protection hidden="1"/>
    </xf>
    <xf numFmtId="167" fontId="39" fillId="24" borderId="206" xfId="59" applyNumberFormat="1" applyFont="1" applyFill="1" applyBorder="1" applyAlignment="1" applyProtection="1">
      <alignment horizontal="center" vertical="center" wrapText="1"/>
      <protection hidden="1"/>
    </xf>
    <xf numFmtId="167" fontId="39" fillId="24" borderId="205" xfId="59" applyNumberFormat="1" applyFont="1" applyFill="1" applyBorder="1" applyAlignment="1" applyProtection="1">
      <alignment horizontal="center" vertical="center" wrapText="1"/>
      <protection hidden="1"/>
    </xf>
    <xf numFmtId="0" fontId="39" fillId="24" borderId="209" xfId="59" applyFont="1" applyFill="1" applyBorder="1" applyAlignment="1" applyProtection="1">
      <alignment horizontal="center" vertical="center" wrapText="1"/>
      <protection hidden="1"/>
    </xf>
    <xf numFmtId="0" fontId="37" fillId="34" borderId="56" xfId="59" applyFont="1" applyFill="1" applyBorder="1" applyAlignment="1" applyProtection="1">
      <alignment horizontal="center" vertical="center" wrapText="1"/>
      <protection hidden="1"/>
    </xf>
    <xf numFmtId="0" fontId="78" fillId="17" borderId="0" xfId="0" applyFont="1" applyFill="1" applyBorder="1" applyAlignment="1">
      <alignment horizontal="center" vertical="center" wrapText="1"/>
    </xf>
    <xf numFmtId="167" fontId="39" fillId="24" borderId="209" xfId="59" applyNumberFormat="1" applyFont="1" applyFill="1" applyBorder="1" applyAlignment="1" applyProtection="1">
      <alignment horizontal="center" vertical="center" wrapText="1"/>
      <protection hidden="1"/>
    </xf>
    <xf numFmtId="173" fontId="39" fillId="28" borderId="204" xfId="60" applyNumberFormat="1" applyFont="1" applyFill="1" applyBorder="1" applyAlignment="1" applyProtection="1">
      <alignment horizontal="center" vertical="center" wrapText="1"/>
      <protection hidden="1"/>
    </xf>
    <xf numFmtId="173" fontId="39" fillId="28" borderId="205" xfId="60" applyNumberFormat="1" applyFont="1" applyFill="1" applyBorder="1" applyAlignment="1" applyProtection="1">
      <alignment horizontal="center" vertical="center" wrapText="1"/>
      <protection hidden="1"/>
    </xf>
    <xf numFmtId="173" fontId="39" fillId="28" borderId="206" xfId="60" applyNumberFormat="1" applyFont="1" applyFill="1" applyBorder="1" applyAlignment="1" applyProtection="1">
      <alignment horizontal="center" vertical="center" wrapText="1"/>
      <protection hidden="1"/>
    </xf>
    <xf numFmtId="167" fontId="41" fillId="17" borderId="112" xfId="0" applyNumberFormat="1" applyFont="1" applyFill="1" applyBorder="1" applyAlignment="1">
      <alignment horizontal="center" vertical="center" wrapText="1"/>
    </xf>
    <xf numFmtId="175" fontId="41" fillId="17" borderId="112" xfId="0" applyNumberFormat="1" applyFont="1" applyFill="1" applyBorder="1" applyAlignment="1">
      <alignment horizontal="center" vertical="center" wrapText="1"/>
    </xf>
    <xf numFmtId="9" fontId="34" fillId="34" borderId="77" xfId="0" applyNumberFormat="1" applyFont="1" applyFill="1" applyBorder="1" applyAlignment="1">
      <alignment horizontal="center" vertical="center"/>
    </xf>
    <xf numFmtId="0" fontId="34" fillId="34" borderId="77" xfId="0" applyFont="1" applyFill="1" applyBorder="1" applyAlignment="1">
      <alignment horizontal="center" vertical="center"/>
    </xf>
    <xf numFmtId="0" fontId="34" fillId="34" borderId="78" xfId="0" applyFont="1" applyFill="1" applyBorder="1" applyAlignment="1">
      <alignment horizontal="center" vertical="center"/>
    </xf>
    <xf numFmtId="0" fontId="34" fillId="34" borderId="75" xfId="0" applyFont="1" applyFill="1" applyBorder="1" applyAlignment="1">
      <alignment horizontal="center" vertical="center"/>
    </xf>
    <xf numFmtId="9" fontId="34" fillId="34" borderId="12" xfId="0" applyNumberFormat="1" applyFont="1" applyFill="1" applyBorder="1" applyAlignment="1">
      <alignment horizontal="center" vertical="center"/>
    </xf>
    <xf numFmtId="9" fontId="34" fillId="34" borderId="12" xfId="64" applyFont="1" applyFill="1" applyBorder="1" applyAlignment="1">
      <alignment horizontal="center" vertical="center"/>
    </xf>
    <xf numFmtId="0" fontId="34" fillId="34" borderId="204" xfId="0" applyFont="1" applyFill="1" applyBorder="1" applyAlignment="1">
      <alignment horizontal="center" vertical="center"/>
    </xf>
    <xf numFmtId="9" fontId="34" fillId="34" borderId="205" xfId="0" applyNumberFormat="1" applyFont="1" applyFill="1" applyBorder="1" applyAlignment="1">
      <alignment horizontal="center" vertical="center"/>
    </xf>
    <xf numFmtId="0" fontId="34" fillId="34" borderId="205" xfId="0" applyFont="1" applyFill="1" applyBorder="1" applyAlignment="1">
      <alignment horizontal="center" vertical="center"/>
    </xf>
    <xf numFmtId="9" fontId="34" fillId="34" borderId="206" xfId="0" applyNumberFormat="1" applyFont="1" applyFill="1" applyBorder="1" applyAlignment="1">
      <alignment horizontal="center" vertical="center"/>
    </xf>
    <xf numFmtId="0" fontId="34" fillId="34" borderId="210" xfId="0" applyFont="1" applyFill="1" applyBorder="1" applyAlignment="1">
      <alignment horizontal="center" vertical="center"/>
    </xf>
    <xf numFmtId="9" fontId="34" fillId="34" borderId="210" xfId="0" applyNumberFormat="1" applyFont="1" applyFill="1" applyBorder="1" applyAlignment="1">
      <alignment horizontal="center" vertical="center"/>
    </xf>
    <xf numFmtId="9" fontId="34" fillId="34" borderId="209" xfId="0" applyNumberFormat="1" applyFont="1" applyFill="1" applyBorder="1" applyAlignment="1">
      <alignment horizontal="center" vertical="center"/>
    </xf>
    <xf numFmtId="9" fontId="34" fillId="34" borderId="112" xfId="0" applyNumberFormat="1" applyFont="1" applyFill="1" applyBorder="1" applyAlignment="1">
      <alignment horizontal="center" vertical="center"/>
    </xf>
    <xf numFmtId="0" fontId="34" fillId="34" borderId="206" xfId="0" applyFont="1" applyFill="1" applyBorder="1" applyAlignment="1">
      <alignment horizontal="center" vertical="center"/>
    </xf>
    <xf numFmtId="0" fontId="34" fillId="34" borderId="76" xfId="0" applyFont="1" applyFill="1" applyBorder="1" applyAlignment="1">
      <alignment horizontal="center" vertical="center"/>
    </xf>
    <xf numFmtId="9" fontId="34" fillId="34" borderId="77" xfId="64" applyFont="1" applyFill="1" applyBorder="1" applyAlignment="1">
      <alignment horizontal="center" vertical="center"/>
    </xf>
    <xf numFmtId="0" fontId="34" fillId="34" borderId="209" xfId="0" applyFont="1" applyFill="1" applyBorder="1" applyAlignment="1">
      <alignment horizontal="center" vertical="center"/>
    </xf>
    <xf numFmtId="173" fontId="36" fillId="32" borderId="182" xfId="45" applyNumberFormat="1" applyFont="1" applyFill="1" applyBorder="1" applyAlignment="1">
      <alignment horizontal="center" vertical="center" wrapText="1"/>
      <protection/>
    </xf>
    <xf numFmtId="173" fontId="32" fillId="80" borderId="12" xfId="60" applyNumberFormat="1" applyFont="1" applyFill="1" applyBorder="1" applyAlignment="1" applyProtection="1">
      <alignment horizontal="center" vertical="center" wrapText="1"/>
      <protection hidden="1"/>
    </xf>
    <xf numFmtId="44" fontId="0" fillId="81" borderId="0" xfId="54" applyFont="1" applyFill="1" applyAlignment="1">
      <alignment/>
    </xf>
    <xf numFmtId="44" fontId="0" fillId="19" borderId="0" xfId="54" applyFont="1" applyFill="1" applyAlignment="1">
      <alignment/>
    </xf>
    <xf numFmtId="3" fontId="40" fillId="0" borderId="178" xfId="45" applyNumberFormat="1" applyFont="1" applyFill="1" applyBorder="1" applyAlignment="1">
      <alignment horizontal="center" vertical="center" wrapText="1"/>
      <protection/>
    </xf>
    <xf numFmtId="173" fontId="39" fillId="28" borderId="124" xfId="60" applyNumberFormat="1" applyFont="1" applyFill="1" applyBorder="1" applyAlignment="1" applyProtection="1">
      <alignment horizontal="center" vertical="center" wrapText="1"/>
      <protection hidden="1"/>
    </xf>
    <xf numFmtId="173" fontId="39" fillId="28" borderId="163" xfId="60" applyNumberFormat="1" applyFont="1" applyFill="1" applyBorder="1" applyAlignment="1" applyProtection="1">
      <alignment horizontal="center" vertical="center" wrapText="1"/>
      <protection hidden="1"/>
    </xf>
    <xf numFmtId="172" fontId="0" fillId="0" borderId="0" xfId="54" applyNumberFormat="1" applyFont="1" applyAlignment="1">
      <alignment/>
    </xf>
    <xf numFmtId="172" fontId="0" fillId="19" borderId="0" xfId="54" applyNumberFormat="1" applyFont="1" applyFill="1" applyAlignment="1">
      <alignment/>
    </xf>
    <xf numFmtId="170" fontId="39" fillId="0" borderId="46" xfId="60" applyNumberFormat="1" applyFont="1" applyFill="1" applyBorder="1" applyAlignment="1" applyProtection="1">
      <alignment horizontal="center" vertical="center" wrapText="1"/>
      <protection hidden="1"/>
    </xf>
    <xf numFmtId="0" fontId="39" fillId="24" borderId="11" xfId="59" applyFont="1" applyFill="1" applyBorder="1" applyAlignment="1" applyProtection="1">
      <alignment horizontal="center" vertical="center" wrapText="1"/>
      <protection hidden="1"/>
    </xf>
    <xf numFmtId="165" fontId="48" fillId="0" borderId="209" xfId="54" applyNumberFormat="1" applyFont="1" applyBorder="1" applyAlignment="1">
      <alignment horizontal="center" vertical="center"/>
    </xf>
    <xf numFmtId="167" fontId="49" fillId="24" borderId="12" xfId="59" applyNumberFormat="1" applyFont="1" applyFill="1" applyBorder="1" applyAlignment="1" applyProtection="1">
      <alignment horizontal="center" vertical="center" wrapText="1"/>
      <protection hidden="1"/>
    </xf>
    <xf numFmtId="165" fontId="49" fillId="24" borderId="12" xfId="59" applyNumberFormat="1" applyFont="1" applyFill="1" applyBorder="1" applyAlignment="1" applyProtection="1">
      <alignment horizontal="center" vertical="center" wrapText="1"/>
      <protection hidden="1"/>
    </xf>
    <xf numFmtId="167" fontId="36" fillId="32" borderId="150" xfId="62" applyNumberFormat="1" applyFont="1" applyFill="1" applyBorder="1" applyAlignment="1">
      <alignment horizontal="center" vertical="center" wrapText="1"/>
      <protection/>
    </xf>
    <xf numFmtId="167" fontId="15" fillId="17" borderId="15" xfId="0" applyNumberFormat="1" applyFont="1" applyFill="1" applyBorder="1" applyAlignment="1" applyProtection="1">
      <alignment horizontal="center" vertical="center" wrapText="1"/>
      <protection hidden="1"/>
    </xf>
    <xf numFmtId="173" fontId="39" fillId="39" borderId="12" xfId="62" applyNumberFormat="1" applyFont="1" applyFill="1" applyBorder="1" applyAlignment="1">
      <alignment horizontal="center" vertical="center" wrapText="1"/>
      <protection/>
    </xf>
    <xf numFmtId="173" fontId="41" fillId="40" borderId="12" xfId="62" applyNumberFormat="1" applyFont="1" applyFill="1" applyBorder="1" applyAlignment="1">
      <alignment horizontal="center" vertical="center" wrapText="1"/>
      <protection/>
    </xf>
    <xf numFmtId="9" fontId="12" fillId="26" borderId="15" xfId="64" applyFont="1" applyFill="1" applyBorder="1" applyAlignment="1">
      <alignment horizontal="center" vertical="center" wrapText="1"/>
    </xf>
    <xf numFmtId="0" fontId="12" fillId="24" borderId="12" xfId="59" applyFont="1" applyFill="1" applyBorder="1" applyAlignment="1" applyProtection="1">
      <alignment horizontal="center" vertical="center" wrapText="1"/>
      <protection hidden="1"/>
    </xf>
    <xf numFmtId="1" fontId="17" fillId="24" borderId="12" xfId="47" applyNumberFormat="1" applyFont="1" applyFill="1" applyBorder="1" applyAlignment="1" applyProtection="1">
      <alignment horizontal="center" vertical="center" wrapText="1"/>
      <protection hidden="1"/>
    </xf>
    <xf numFmtId="9" fontId="12" fillId="17" borderId="12" xfId="59" applyNumberFormat="1" applyFont="1" applyFill="1" applyBorder="1" applyAlignment="1" applyProtection="1">
      <alignment horizontal="center" vertical="center" wrapText="1"/>
      <protection hidden="1"/>
    </xf>
    <xf numFmtId="167" fontId="12" fillId="26" borderId="61" xfId="54" applyNumberFormat="1" applyFont="1" applyFill="1" applyBorder="1" applyAlignment="1" applyProtection="1">
      <alignment horizontal="center" vertical="center" wrapText="1"/>
      <protection hidden="1"/>
    </xf>
    <xf numFmtId="167" fontId="11" fillId="30" borderId="12" xfId="54" applyNumberFormat="1" applyFont="1" applyFill="1" applyBorder="1" applyAlignment="1" applyProtection="1">
      <alignment horizontal="center" vertical="center" wrapText="1"/>
      <protection hidden="1"/>
    </xf>
    <xf numFmtId="167" fontId="15" fillId="36" borderId="18" xfId="54" applyNumberFormat="1" applyFont="1" applyFill="1" applyBorder="1" applyAlignment="1">
      <alignment horizontal="center" vertical="center" wrapText="1"/>
    </xf>
    <xf numFmtId="167" fontId="12" fillId="26" borderId="15" xfId="0" applyNumberFormat="1" applyFont="1" applyFill="1" applyBorder="1" applyAlignment="1">
      <alignment horizontal="center" vertical="center" wrapText="1"/>
    </xf>
    <xf numFmtId="167" fontId="11" fillId="30" borderId="61" xfId="59" applyNumberFormat="1" applyFont="1" applyFill="1" applyBorder="1" applyAlignment="1" applyProtection="1">
      <alignment horizontal="center" vertical="center" wrapText="1"/>
      <protection hidden="1"/>
    </xf>
    <xf numFmtId="167" fontId="15" fillId="36" borderId="18" xfId="0" applyNumberFormat="1" applyFont="1" applyFill="1" applyBorder="1" applyAlignment="1">
      <alignment horizontal="center" vertical="center" wrapText="1"/>
    </xf>
    <xf numFmtId="167" fontId="11" fillId="30" borderId="61" xfId="54" applyNumberFormat="1" applyFont="1" applyFill="1" applyBorder="1" applyAlignment="1" applyProtection="1">
      <alignment horizontal="center" vertical="center" wrapText="1"/>
      <protection hidden="1"/>
    </xf>
    <xf numFmtId="167" fontId="8" fillId="37" borderId="15" xfId="0" applyNumberFormat="1" applyFont="1" applyFill="1" applyBorder="1" applyAlignment="1">
      <alignment horizontal="center" vertical="center" wrapText="1"/>
    </xf>
    <xf numFmtId="0" fontId="19" fillId="0" borderId="12" xfId="59" applyFont="1" applyFill="1" applyBorder="1" applyAlignment="1" applyProtection="1">
      <alignment horizontal="center" vertical="center" wrapText="1"/>
      <protection hidden="1"/>
    </xf>
    <xf numFmtId="167" fontId="79" fillId="37" borderId="15" xfId="0" applyNumberFormat="1" applyFont="1" applyFill="1" applyBorder="1" applyAlignment="1">
      <alignment horizontal="center" vertical="center" wrapText="1"/>
    </xf>
    <xf numFmtId="172" fontId="39" fillId="0" borderId="205" xfId="54" applyNumberFormat="1" applyFont="1" applyFill="1" applyBorder="1" applyAlignment="1" applyProtection="1">
      <alignment horizontal="center" vertical="center" wrapText="1"/>
      <protection hidden="1"/>
    </xf>
    <xf numFmtId="172" fontId="39" fillId="0" borderId="206" xfId="54" applyNumberFormat="1" applyFont="1" applyFill="1" applyBorder="1" applyAlignment="1" applyProtection="1">
      <alignment horizontal="center" vertical="center" wrapText="1"/>
      <protection hidden="1"/>
    </xf>
    <xf numFmtId="167" fontId="80" fillId="24" borderId="12" xfId="54" applyNumberFormat="1" applyFont="1" applyFill="1" applyBorder="1" applyAlignment="1" applyProtection="1">
      <alignment horizontal="center" vertical="center" wrapText="1"/>
      <protection hidden="1"/>
    </xf>
    <xf numFmtId="165" fontId="80" fillId="24" borderId="12" xfId="54" applyNumberFormat="1" applyFont="1" applyFill="1" applyBorder="1" applyAlignment="1" applyProtection="1">
      <alignment horizontal="center" vertical="center" wrapText="1"/>
      <protection hidden="1"/>
    </xf>
    <xf numFmtId="167" fontId="80" fillId="24" borderId="12" xfId="60" applyNumberFormat="1" applyFont="1" applyFill="1" applyBorder="1" applyAlignment="1" applyProtection="1">
      <alignment horizontal="center" vertical="center" wrapText="1"/>
      <protection hidden="1"/>
    </xf>
    <xf numFmtId="165" fontId="79" fillId="17" borderId="0" xfId="0" applyNumberFormat="1" applyFont="1" applyFill="1" applyBorder="1" applyAlignment="1">
      <alignment horizontal="center" vertical="center" wrapText="1"/>
    </xf>
    <xf numFmtId="167" fontId="48" fillId="30" borderId="12" xfId="59" applyNumberFormat="1" applyFont="1" applyFill="1" applyBorder="1" applyAlignment="1" applyProtection="1">
      <alignment horizontal="center" vertical="center" wrapText="1"/>
      <protection hidden="1"/>
    </xf>
    <xf numFmtId="165" fontId="79" fillId="17" borderId="15" xfId="0" applyNumberFormat="1" applyFont="1" applyFill="1" applyBorder="1" applyAlignment="1">
      <alignment horizontal="center" vertical="center" wrapText="1"/>
    </xf>
    <xf numFmtId="165" fontId="7" fillId="18" borderId="15" xfId="0" applyNumberFormat="1" applyFont="1" applyFill="1" applyBorder="1" applyAlignment="1">
      <alignment horizontal="center" vertical="center" wrapText="1"/>
    </xf>
    <xf numFmtId="0" fontId="81" fillId="0" borderId="0" xfId="0" applyFont="1" applyAlignment="1">
      <alignment horizontal="center" vertical="center"/>
    </xf>
    <xf numFmtId="0" fontId="81" fillId="0" borderId="0" xfId="0" applyFont="1" applyAlignment="1">
      <alignment horizontal="justify" vertical="center"/>
    </xf>
    <xf numFmtId="0" fontId="81" fillId="0" borderId="0" xfId="0" applyFont="1" applyAlignment="1">
      <alignment vertical="center"/>
    </xf>
    <xf numFmtId="0" fontId="83" fillId="0" borderId="0" xfId="0" applyFont="1" applyAlignment="1">
      <alignment horizontal="center" vertical="center" wrapText="1"/>
    </xf>
    <xf numFmtId="1" fontId="83" fillId="0" borderId="0" xfId="47" applyNumberFormat="1" applyFont="1" applyAlignment="1">
      <alignment horizontal="center" vertical="center" wrapText="1"/>
    </xf>
    <xf numFmtId="9" fontId="83" fillId="0" borderId="0" xfId="0" applyNumberFormat="1" applyFont="1" applyAlignment="1">
      <alignment horizontal="center" vertical="center" wrapText="1"/>
    </xf>
    <xf numFmtId="166" fontId="83" fillId="0" borderId="0" xfId="0" applyNumberFormat="1" applyFont="1" applyAlignment="1">
      <alignment horizontal="center" vertical="center" wrapText="1"/>
    </xf>
    <xf numFmtId="1" fontId="83" fillId="0" borderId="0" xfId="0" applyNumberFormat="1" applyFont="1" applyAlignment="1">
      <alignment horizontal="center" vertical="center" wrapText="1"/>
    </xf>
    <xf numFmtId="165" fontId="83" fillId="0" borderId="0" xfId="0" applyNumberFormat="1" applyFont="1" applyAlignment="1">
      <alignment horizontal="center" vertical="center" wrapText="1"/>
    </xf>
    <xf numFmtId="0" fontId="83" fillId="0" borderId="0" xfId="0" applyFont="1" applyAlignment="1">
      <alignment horizontal="justify" vertical="center" wrapText="1"/>
    </xf>
    <xf numFmtId="0" fontId="83" fillId="0" borderId="0" xfId="0" applyFont="1" applyAlignment="1">
      <alignment vertical="center" wrapText="1"/>
    </xf>
    <xf numFmtId="0" fontId="48" fillId="0" borderId="0" xfId="45" applyFont="1" applyFill="1" applyBorder="1" applyAlignment="1">
      <alignment horizontal="center" vertical="center"/>
      <protection/>
    </xf>
    <xf numFmtId="0" fontId="79" fillId="0" borderId="0" xfId="0" applyFont="1" applyAlignment="1">
      <alignment horizontal="center" vertical="center" wrapText="1"/>
    </xf>
    <xf numFmtId="0" fontId="79" fillId="0" borderId="0" xfId="0" applyFont="1" applyAlignment="1">
      <alignment horizontal="justify" vertical="center" wrapText="1"/>
    </xf>
    <xf numFmtId="0" fontId="81" fillId="0" borderId="0" xfId="0" applyFont="1" applyAlignment="1">
      <alignment/>
    </xf>
    <xf numFmtId="0" fontId="7" fillId="18" borderId="34" xfId="60" applyFont="1" applyFill="1" applyBorder="1" applyAlignment="1" applyProtection="1">
      <alignment horizontal="center" vertical="center" wrapText="1"/>
      <protection hidden="1"/>
    </xf>
    <xf numFmtId="1" fontId="7" fillId="18" borderId="34" xfId="47" applyNumberFormat="1" applyFont="1" applyFill="1" applyBorder="1" applyAlignment="1" applyProtection="1">
      <alignment horizontal="center" vertical="center" wrapText="1"/>
      <protection hidden="1"/>
    </xf>
    <xf numFmtId="9" fontId="7" fillId="18" borderId="34" xfId="60" applyNumberFormat="1" applyFont="1" applyFill="1" applyBorder="1" applyAlignment="1" applyProtection="1">
      <alignment horizontal="center" vertical="center" wrapText="1"/>
      <protection hidden="1"/>
    </xf>
    <xf numFmtId="0" fontId="7" fillId="18" borderId="21" xfId="60" applyFont="1" applyFill="1" applyBorder="1" applyAlignment="1" applyProtection="1">
      <alignment horizontal="center" vertical="center" wrapText="1"/>
      <protection hidden="1"/>
    </xf>
    <xf numFmtId="0" fontId="7" fillId="13" borderId="34" xfId="60" applyFont="1" applyFill="1" applyBorder="1" applyAlignment="1" applyProtection="1">
      <alignment horizontal="center" vertical="center" wrapText="1"/>
      <protection hidden="1"/>
    </xf>
    <xf numFmtId="0" fontId="7" fillId="13" borderId="70" xfId="60" applyFont="1" applyFill="1" applyBorder="1" applyAlignment="1" applyProtection="1">
      <alignment horizontal="center" vertical="center" wrapText="1"/>
      <protection hidden="1"/>
    </xf>
    <xf numFmtId="0" fontId="34" fillId="27" borderId="34" xfId="59" applyFont="1" applyFill="1" applyBorder="1" applyAlignment="1" applyProtection="1">
      <alignment horizontal="center" vertical="center" wrapText="1"/>
      <protection hidden="1"/>
    </xf>
    <xf numFmtId="0" fontId="34" fillId="53" borderId="34" xfId="59" applyFont="1" applyFill="1" applyBorder="1" applyAlignment="1" applyProtection="1">
      <alignment horizontal="center" vertical="center" wrapText="1"/>
      <protection hidden="1"/>
    </xf>
    <xf numFmtId="0" fontId="34" fillId="53" borderId="34" xfId="59" applyFont="1" applyFill="1" applyBorder="1" applyAlignment="1" applyProtection="1">
      <alignment horizontal="center" vertical="center" wrapText="1"/>
      <protection hidden="1"/>
    </xf>
    <xf numFmtId="0" fontId="34" fillId="59" borderId="34" xfId="59" applyFont="1" applyFill="1" applyBorder="1" applyAlignment="1" applyProtection="1">
      <alignment horizontal="center" vertical="center" wrapText="1"/>
      <protection hidden="1"/>
    </xf>
    <xf numFmtId="0" fontId="34" fillId="59" borderId="34" xfId="59" applyFont="1" applyFill="1" applyBorder="1" applyAlignment="1" applyProtection="1">
      <alignment horizontal="center" vertical="center" wrapText="1"/>
      <protection hidden="1"/>
    </xf>
    <xf numFmtId="0" fontId="34" fillId="56" borderId="34" xfId="59" applyFont="1" applyFill="1" applyBorder="1" applyAlignment="1" applyProtection="1">
      <alignment horizontal="center" vertical="center" wrapText="1"/>
      <protection hidden="1"/>
    </xf>
    <xf numFmtId="0" fontId="34" fillId="56" borderId="34" xfId="59" applyFont="1" applyFill="1" applyBorder="1" applyAlignment="1" applyProtection="1">
      <alignment horizontal="center" vertical="center" wrapText="1"/>
      <protection hidden="1"/>
    </xf>
    <xf numFmtId="0" fontId="34" fillId="36" borderId="34" xfId="59" applyFont="1" applyFill="1" applyBorder="1" applyAlignment="1" applyProtection="1">
      <alignment horizontal="center" vertical="center" wrapText="1"/>
      <protection hidden="1"/>
    </xf>
    <xf numFmtId="0" fontId="34" fillId="36" borderId="34" xfId="59" applyFont="1" applyFill="1" applyBorder="1" applyAlignment="1" applyProtection="1">
      <alignment horizontal="center" vertical="center" wrapText="1"/>
      <protection hidden="1"/>
    </xf>
    <xf numFmtId="0" fontId="34" fillId="63" borderId="34" xfId="59" applyFont="1" applyFill="1" applyBorder="1" applyAlignment="1" applyProtection="1">
      <alignment horizontal="center" vertical="center" wrapText="1"/>
      <protection hidden="1"/>
    </xf>
    <xf numFmtId="0" fontId="34" fillId="63" borderId="34" xfId="59" applyFont="1" applyFill="1" applyBorder="1" applyAlignment="1" applyProtection="1">
      <alignment horizontal="center" vertical="center" wrapText="1"/>
      <protection hidden="1"/>
    </xf>
    <xf numFmtId="0" fontId="34" fillId="72" borderId="21" xfId="59" applyFont="1" applyFill="1" applyBorder="1" applyAlignment="1" applyProtection="1">
      <alignment horizontal="center" vertical="center" wrapText="1"/>
      <protection hidden="1"/>
    </xf>
    <xf numFmtId="0" fontId="7" fillId="34" borderId="21" xfId="60" applyFont="1" applyFill="1" applyBorder="1" applyAlignment="1" applyProtection="1">
      <alignment horizontal="center" vertical="center" wrapText="1"/>
      <protection hidden="1"/>
    </xf>
    <xf numFmtId="0" fontId="7" fillId="34" borderId="108" xfId="60" applyFont="1" applyFill="1" applyBorder="1" applyAlignment="1" applyProtection="1">
      <alignment horizontal="center" vertical="center" wrapText="1"/>
      <protection hidden="1"/>
    </xf>
    <xf numFmtId="0" fontId="7" fillId="0" borderId="0" xfId="60" applyFont="1" applyFill="1" applyBorder="1" applyAlignment="1" applyProtection="1">
      <alignment horizontal="center" vertical="center" wrapText="1"/>
      <protection hidden="1"/>
    </xf>
    <xf numFmtId="0" fontId="79" fillId="0" borderId="0" xfId="0" applyFont="1" applyBorder="1" applyAlignment="1">
      <alignment horizontal="center" vertical="center" wrapText="1"/>
    </xf>
    <xf numFmtId="0" fontId="80" fillId="24" borderId="34" xfId="60" applyFont="1" applyFill="1" applyBorder="1" applyAlignment="1" applyProtection="1">
      <alignment horizontal="center" vertical="center" wrapText="1"/>
      <protection hidden="1"/>
    </xf>
    <xf numFmtId="0" fontId="80" fillId="24" borderId="78" xfId="60" applyFont="1" applyFill="1" applyBorder="1" applyAlignment="1" applyProtection="1">
      <alignment horizontal="center" vertical="center" wrapText="1"/>
      <protection hidden="1"/>
    </xf>
    <xf numFmtId="1" fontId="80" fillId="24" borderId="34" xfId="60" applyNumberFormat="1" applyFont="1" applyFill="1" applyBorder="1" applyAlignment="1" applyProtection="1">
      <alignment horizontal="center" vertical="center" wrapText="1"/>
      <protection hidden="1"/>
    </xf>
    <xf numFmtId="14" fontId="80" fillId="24" borderId="62" xfId="51" applyNumberFormat="1" applyFont="1" applyFill="1" applyBorder="1" applyAlignment="1">
      <alignment horizontal="center" vertical="center" wrapText="1"/>
      <protection/>
    </xf>
    <xf numFmtId="0" fontId="80" fillId="28" borderId="121" xfId="60" applyFont="1" applyFill="1" applyBorder="1" applyAlignment="1" applyProtection="1">
      <alignment horizontal="center" vertical="center" wrapText="1"/>
      <protection hidden="1"/>
    </xf>
    <xf numFmtId="9" fontId="80" fillId="24" borderId="19" xfId="64" applyFont="1" applyFill="1" applyBorder="1" applyAlignment="1">
      <alignment horizontal="center" vertical="center" wrapText="1"/>
    </xf>
    <xf numFmtId="14" fontId="80" fillId="24" borderId="19" xfId="51" applyNumberFormat="1" applyFont="1" applyFill="1" applyBorder="1" applyAlignment="1">
      <alignment horizontal="center" vertical="center" wrapText="1"/>
      <protection/>
    </xf>
    <xf numFmtId="1" fontId="80" fillId="25" borderId="22" xfId="60" applyNumberFormat="1" applyFont="1" applyFill="1" applyBorder="1" applyAlignment="1" applyProtection="1">
      <alignment horizontal="center" vertical="center" wrapText="1"/>
      <protection hidden="1"/>
    </xf>
    <xf numFmtId="1" fontId="80" fillId="25" borderId="20" xfId="60" applyNumberFormat="1" applyFont="1" applyFill="1" applyBorder="1" applyAlignment="1" applyProtection="1">
      <alignment horizontal="center" vertical="center" wrapText="1"/>
      <protection hidden="1"/>
    </xf>
    <xf numFmtId="1" fontId="80" fillId="24" borderId="12" xfId="60" applyNumberFormat="1" applyFont="1" applyFill="1" applyBorder="1" applyAlignment="1" applyProtection="1">
      <alignment horizontal="center" vertical="center" wrapText="1"/>
      <protection hidden="1"/>
    </xf>
    <xf numFmtId="0" fontId="80" fillId="24" borderId="12" xfId="60" applyFont="1" applyFill="1" applyBorder="1" applyAlignment="1" applyProtection="1">
      <alignment horizontal="center" vertical="center" wrapText="1"/>
      <protection hidden="1"/>
    </xf>
    <xf numFmtId="0" fontId="80" fillId="0" borderId="222" xfId="0" applyFont="1" applyFill="1" applyBorder="1" applyAlignment="1">
      <alignment horizontal="center" vertical="center" wrapText="1"/>
    </xf>
    <xf numFmtId="9" fontId="80" fillId="0" borderId="223" xfId="64" applyFont="1" applyFill="1" applyBorder="1" applyAlignment="1">
      <alignment horizontal="center" vertical="center" wrapText="1"/>
    </xf>
    <xf numFmtId="176" fontId="80" fillId="0" borderId="223" xfId="47" applyNumberFormat="1" applyFont="1" applyFill="1" applyBorder="1" applyAlignment="1">
      <alignment horizontal="center" vertical="center" wrapText="1"/>
    </xf>
    <xf numFmtId="9" fontId="80" fillId="0" borderId="223" xfId="0" applyNumberFormat="1" applyFont="1" applyFill="1" applyBorder="1" applyAlignment="1">
      <alignment horizontal="center" vertical="center" wrapText="1"/>
    </xf>
    <xf numFmtId="0" fontId="80" fillId="0" borderId="223" xfId="0" applyFont="1" applyFill="1" applyBorder="1" applyAlignment="1">
      <alignment horizontal="center" vertical="center" wrapText="1"/>
    </xf>
    <xf numFmtId="0" fontId="80" fillId="0" borderId="223" xfId="0" applyFont="1" applyFill="1" applyBorder="1" applyAlignment="1">
      <alignment horizontal="justify" vertical="center" wrapText="1"/>
    </xf>
    <xf numFmtId="0" fontId="80" fillId="0" borderId="224" xfId="0" applyFont="1" applyFill="1" applyBorder="1" applyAlignment="1">
      <alignment horizontal="center" vertical="center" wrapText="1"/>
    </xf>
    <xf numFmtId="0" fontId="84" fillId="34" borderId="12" xfId="0" applyFont="1" applyFill="1" applyBorder="1" applyAlignment="1">
      <alignment horizontal="center" vertical="center" wrapText="1"/>
    </xf>
    <xf numFmtId="9" fontId="84" fillId="34" borderId="12" xfId="64" applyFont="1" applyFill="1" applyBorder="1" applyAlignment="1">
      <alignment horizontal="center" vertical="center" wrapText="1"/>
    </xf>
    <xf numFmtId="9" fontId="84" fillId="34" borderId="12" xfId="0" applyNumberFormat="1" applyFont="1" applyFill="1" applyBorder="1" applyAlignment="1">
      <alignment horizontal="center" vertical="center" wrapText="1"/>
    </xf>
    <xf numFmtId="0" fontId="80" fillId="24" borderId="0" xfId="0" applyFont="1" applyFill="1" applyBorder="1" applyAlignment="1">
      <alignment horizontal="center" vertical="center" wrapText="1"/>
    </xf>
    <xf numFmtId="0" fontId="80" fillId="24" borderId="0" xfId="0" applyFont="1" applyFill="1" applyAlignment="1">
      <alignment horizontal="center" vertical="center" wrapText="1"/>
    </xf>
    <xf numFmtId="0" fontId="80" fillId="25" borderId="22" xfId="60" applyFont="1" applyFill="1" applyBorder="1" applyAlignment="1" applyProtection="1">
      <alignment horizontal="center" vertical="center" wrapText="1"/>
      <protection hidden="1"/>
    </xf>
    <xf numFmtId="0" fontId="80" fillId="25" borderId="20" xfId="60" applyFont="1" applyFill="1" applyBorder="1" applyAlignment="1" applyProtection="1">
      <alignment horizontal="center" vertical="center" wrapText="1"/>
      <protection hidden="1"/>
    </xf>
    <xf numFmtId="0" fontId="80" fillId="0" borderId="225" xfId="0" applyFont="1" applyFill="1" applyBorder="1" applyAlignment="1">
      <alignment horizontal="center" vertical="center" wrapText="1"/>
    </xf>
    <xf numFmtId="9" fontId="80" fillId="0" borderId="226" xfId="64" applyFont="1" applyFill="1" applyBorder="1" applyAlignment="1">
      <alignment horizontal="center" vertical="center" wrapText="1"/>
    </xf>
    <xf numFmtId="176" fontId="80" fillId="0" borderId="226" xfId="47" applyNumberFormat="1" applyFont="1" applyFill="1" applyBorder="1" applyAlignment="1">
      <alignment horizontal="center" vertical="center" wrapText="1"/>
    </xf>
    <xf numFmtId="9" fontId="80" fillId="0" borderId="226" xfId="0" applyNumberFormat="1" applyFont="1" applyFill="1" applyBorder="1" applyAlignment="1">
      <alignment horizontal="center" vertical="center" wrapText="1"/>
    </xf>
    <xf numFmtId="0" fontId="80" fillId="0" borderId="226" xfId="0" applyFont="1" applyFill="1" applyBorder="1" applyAlignment="1">
      <alignment horizontal="center" vertical="center" wrapText="1"/>
    </xf>
    <xf numFmtId="0" fontId="80" fillId="0" borderId="226" xfId="0" applyFont="1" applyFill="1" applyBorder="1" applyAlignment="1">
      <alignment horizontal="justify" vertical="center" wrapText="1"/>
    </xf>
    <xf numFmtId="0" fontId="80" fillId="0" borderId="227" xfId="0" applyFont="1" applyFill="1" applyBorder="1" applyAlignment="1">
      <alignment horizontal="center" vertical="center" wrapText="1"/>
    </xf>
    <xf numFmtId="176" fontId="84" fillId="34" borderId="12" xfId="47" applyNumberFormat="1" applyFont="1" applyFill="1" applyBorder="1" applyAlignment="1">
      <alignment vertical="center" wrapText="1"/>
    </xf>
    <xf numFmtId="0" fontId="84" fillId="34" borderId="12" xfId="0" applyFont="1" applyFill="1" applyBorder="1" applyAlignment="1">
      <alignment horizontal="justify" vertical="center" wrapText="1"/>
    </xf>
    <xf numFmtId="0" fontId="80" fillId="0" borderId="0" xfId="0" applyFont="1" applyFill="1" applyBorder="1" applyAlignment="1">
      <alignment horizontal="center" vertical="center" wrapText="1"/>
    </xf>
    <xf numFmtId="0" fontId="80" fillId="0" borderId="0" xfId="0" applyFont="1" applyFill="1" applyAlignment="1">
      <alignment horizontal="center" vertical="center" wrapText="1"/>
    </xf>
    <xf numFmtId="0" fontId="85" fillId="25" borderId="20" xfId="60" applyFont="1" applyFill="1" applyBorder="1" applyAlignment="1" applyProtection="1">
      <alignment horizontal="center" vertical="center" wrapText="1"/>
      <protection hidden="1"/>
    </xf>
    <xf numFmtId="0" fontId="80" fillId="24" borderId="21" xfId="60" applyFont="1" applyFill="1" applyBorder="1" applyAlignment="1" applyProtection="1">
      <alignment horizontal="center" vertical="center" wrapText="1"/>
      <protection hidden="1"/>
    </xf>
    <xf numFmtId="0" fontId="80" fillId="24" borderId="58" xfId="60" applyFont="1" applyFill="1" applyBorder="1" applyAlignment="1" applyProtection="1">
      <alignment horizontal="center" vertical="center" wrapText="1"/>
      <protection hidden="1"/>
    </xf>
    <xf numFmtId="1" fontId="80" fillId="24" borderId="21" xfId="60" applyNumberFormat="1" applyFont="1" applyFill="1" applyBorder="1" applyAlignment="1" applyProtection="1">
      <alignment horizontal="center" vertical="center" wrapText="1"/>
      <protection hidden="1"/>
    </xf>
    <xf numFmtId="14" fontId="80" fillId="24" borderId="95" xfId="51" applyNumberFormat="1" applyFont="1" applyFill="1" applyBorder="1" applyAlignment="1">
      <alignment horizontal="center" vertical="center" wrapText="1"/>
      <protection/>
    </xf>
    <xf numFmtId="0" fontId="80" fillId="28" borderId="124" xfId="60" applyFont="1" applyFill="1" applyBorder="1" applyAlignment="1" applyProtection="1">
      <alignment horizontal="center" vertical="center" wrapText="1"/>
      <protection hidden="1"/>
    </xf>
    <xf numFmtId="9" fontId="80" fillId="24" borderId="22" xfId="64" applyFont="1" applyFill="1" applyBorder="1" applyAlignment="1">
      <alignment horizontal="center" vertical="center" wrapText="1"/>
    </xf>
    <xf numFmtId="14" fontId="80" fillId="24" borderId="22" xfId="51" applyNumberFormat="1" applyFont="1" applyFill="1" applyBorder="1" applyAlignment="1">
      <alignment horizontal="center" vertical="center" wrapText="1"/>
      <protection/>
    </xf>
    <xf numFmtId="0" fontId="80" fillId="0" borderId="228" xfId="0" applyFont="1" applyFill="1" applyBorder="1" applyAlignment="1">
      <alignment horizontal="center" vertical="center" wrapText="1"/>
    </xf>
    <xf numFmtId="9" fontId="80" fillId="0" borderId="229" xfId="64" applyFont="1" applyFill="1" applyBorder="1" applyAlignment="1">
      <alignment horizontal="center" vertical="center" wrapText="1"/>
    </xf>
    <xf numFmtId="176" fontId="80" fillId="0" borderId="229" xfId="47" applyNumberFormat="1" applyFont="1" applyFill="1" applyBorder="1" applyAlignment="1">
      <alignment horizontal="center" vertical="center" wrapText="1"/>
    </xf>
    <xf numFmtId="9" fontId="80" fillId="0" borderId="229" xfId="0" applyNumberFormat="1" applyFont="1" applyFill="1" applyBorder="1" applyAlignment="1">
      <alignment horizontal="center" vertical="center" wrapText="1"/>
    </xf>
    <xf numFmtId="0" fontId="80" fillId="0" borderId="229" xfId="0" applyFont="1" applyFill="1" applyBorder="1" applyAlignment="1">
      <alignment horizontal="center" vertical="center" wrapText="1"/>
    </xf>
    <xf numFmtId="0" fontId="80" fillId="0" borderId="229" xfId="0" applyFont="1" applyFill="1" applyBorder="1" applyAlignment="1">
      <alignment horizontal="justify" vertical="center" wrapText="1"/>
    </xf>
    <xf numFmtId="0" fontId="80" fillId="0" borderId="230" xfId="0" applyFont="1" applyFill="1" applyBorder="1" applyAlignment="1">
      <alignment horizontal="center" vertical="center" wrapText="1"/>
    </xf>
    <xf numFmtId="0" fontId="80" fillId="24" borderId="12" xfId="60" applyFont="1" applyFill="1" applyBorder="1" applyAlignment="1" applyProtection="1">
      <alignment horizontal="center" vertical="center" wrapText="1"/>
      <protection hidden="1"/>
    </xf>
    <xf numFmtId="1" fontId="80" fillId="24" borderId="12" xfId="60" applyNumberFormat="1" applyFont="1" applyFill="1" applyBorder="1" applyAlignment="1" applyProtection="1">
      <alignment horizontal="center" vertical="center" wrapText="1"/>
      <protection hidden="1"/>
    </xf>
    <xf numFmtId="14" fontId="80" fillId="24" borderId="12" xfId="51" applyNumberFormat="1" applyFont="1" applyFill="1" applyBorder="1" applyAlignment="1">
      <alignment horizontal="center" vertical="center" wrapText="1"/>
      <protection/>
    </xf>
    <xf numFmtId="0" fontId="80" fillId="0" borderId="12" xfId="60" applyFont="1" applyFill="1" applyBorder="1" applyAlignment="1" applyProtection="1">
      <alignment horizontal="center" vertical="center" wrapText="1"/>
      <protection hidden="1"/>
    </xf>
    <xf numFmtId="9" fontId="80" fillId="24" borderId="12" xfId="64" applyFont="1" applyFill="1" applyBorder="1" applyAlignment="1">
      <alignment horizontal="center" vertical="center" wrapText="1"/>
    </xf>
    <xf numFmtId="0" fontId="80" fillId="25" borderId="12" xfId="60" applyFont="1" applyFill="1" applyBorder="1" applyAlignment="1" applyProtection="1">
      <alignment horizontal="center" vertical="center" wrapText="1"/>
      <protection hidden="1"/>
    </xf>
    <xf numFmtId="0" fontId="80" fillId="25" borderId="26" xfId="60" applyFont="1" applyFill="1" applyBorder="1" applyAlignment="1" applyProtection="1">
      <alignment horizontal="center" vertical="center" wrapText="1"/>
      <protection hidden="1"/>
    </xf>
    <xf numFmtId="0" fontId="80" fillId="0" borderId="17" xfId="0" applyFont="1" applyFill="1" applyBorder="1" applyAlignment="1">
      <alignment horizontal="center" vertical="center" wrapText="1"/>
    </xf>
    <xf numFmtId="9" fontId="80" fillId="0" borderId="12" xfId="64" applyFont="1" applyFill="1" applyBorder="1" applyAlignment="1">
      <alignment horizontal="center" vertical="center" wrapText="1"/>
    </xf>
    <xf numFmtId="176" fontId="80" fillId="0" borderId="12" xfId="47" applyNumberFormat="1" applyFont="1" applyFill="1" applyBorder="1" applyAlignment="1">
      <alignment horizontal="center" vertical="center" wrapText="1"/>
    </xf>
    <xf numFmtId="9" fontId="80" fillId="0" borderId="12" xfId="0" applyNumberFormat="1"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12" xfId="0" applyFont="1" applyFill="1" applyBorder="1" applyAlignment="1">
      <alignment horizontal="justify" vertical="center" wrapText="1"/>
    </xf>
    <xf numFmtId="0" fontId="80" fillId="0" borderId="26" xfId="0" applyFont="1" applyFill="1" applyBorder="1" applyAlignment="1">
      <alignment horizontal="center" vertical="center" wrapText="1"/>
    </xf>
    <xf numFmtId="0" fontId="84" fillId="34" borderId="26" xfId="0" applyFont="1" applyFill="1" applyBorder="1" applyAlignment="1">
      <alignment horizontal="center" vertical="center" wrapText="1"/>
    </xf>
    <xf numFmtId="0" fontId="80" fillId="24" borderId="65" xfId="60" applyFont="1" applyFill="1" applyBorder="1" applyAlignment="1" applyProtection="1">
      <alignment horizontal="center" vertical="center" wrapText="1"/>
      <protection hidden="1"/>
    </xf>
    <xf numFmtId="0" fontId="80" fillId="24" borderId="98" xfId="60" applyFont="1" applyFill="1" applyBorder="1" applyAlignment="1" applyProtection="1">
      <alignment horizontal="center" vertical="center" wrapText="1"/>
      <protection hidden="1"/>
    </xf>
    <xf numFmtId="1" fontId="80" fillId="24" borderId="65" xfId="60" applyNumberFormat="1" applyFont="1" applyFill="1" applyBorder="1" applyAlignment="1" applyProtection="1">
      <alignment horizontal="center" vertical="center" wrapText="1"/>
      <protection hidden="1"/>
    </xf>
    <xf numFmtId="14" fontId="80" fillId="24" borderId="231" xfId="51" applyNumberFormat="1" applyFont="1" applyFill="1" applyBorder="1" applyAlignment="1">
      <alignment horizontal="center" vertical="center" wrapText="1"/>
      <protection/>
    </xf>
    <xf numFmtId="0" fontId="80" fillId="0" borderId="145" xfId="60" applyFont="1" applyFill="1" applyBorder="1" applyAlignment="1" applyProtection="1">
      <alignment horizontal="center" vertical="center" wrapText="1"/>
      <protection hidden="1"/>
    </xf>
    <xf numFmtId="9" fontId="80" fillId="24" borderId="232" xfId="64" applyFont="1" applyFill="1" applyBorder="1" applyAlignment="1">
      <alignment horizontal="center" vertical="center" wrapText="1"/>
    </xf>
    <xf numFmtId="14" fontId="80" fillId="24" borderId="232" xfId="51" applyNumberFormat="1" applyFont="1" applyFill="1" applyBorder="1" applyAlignment="1">
      <alignment horizontal="center" vertical="center" wrapText="1"/>
      <protection/>
    </xf>
    <xf numFmtId="1" fontId="80" fillId="25" borderId="113" xfId="60" applyNumberFormat="1" applyFont="1" applyFill="1" applyBorder="1" applyAlignment="1" applyProtection="1">
      <alignment horizontal="center" vertical="center" wrapText="1"/>
      <protection hidden="1"/>
    </xf>
    <xf numFmtId="1" fontId="80" fillId="25" borderId="0" xfId="60" applyNumberFormat="1" applyFont="1" applyFill="1" applyBorder="1" applyAlignment="1" applyProtection="1">
      <alignment horizontal="center" vertical="center" wrapText="1"/>
      <protection hidden="1"/>
    </xf>
    <xf numFmtId="0" fontId="80" fillId="0" borderId="233" xfId="0" applyFont="1" applyFill="1" applyBorder="1" applyAlignment="1">
      <alignment horizontal="center" vertical="center" wrapText="1"/>
    </xf>
    <xf numFmtId="9" fontId="80" fillId="0" borderId="234" xfId="64" applyFont="1" applyFill="1" applyBorder="1" applyAlignment="1">
      <alignment horizontal="center" vertical="center" wrapText="1"/>
    </xf>
    <xf numFmtId="176" fontId="80" fillId="0" borderId="234" xfId="47" applyNumberFormat="1" applyFont="1" applyFill="1" applyBorder="1" applyAlignment="1">
      <alignment horizontal="center" vertical="center" wrapText="1"/>
    </xf>
    <xf numFmtId="9" fontId="80" fillId="0" borderId="234" xfId="0" applyNumberFormat="1" applyFont="1" applyFill="1" applyBorder="1" applyAlignment="1">
      <alignment horizontal="center" vertical="center" wrapText="1"/>
    </xf>
    <xf numFmtId="0" fontId="80" fillId="0" borderId="234" xfId="0" applyFont="1" applyFill="1" applyBorder="1" applyAlignment="1">
      <alignment horizontal="center" vertical="center" wrapText="1"/>
    </xf>
    <xf numFmtId="0" fontId="80" fillId="0" borderId="234" xfId="0" applyFont="1" applyFill="1" applyBorder="1" applyAlignment="1">
      <alignment horizontal="justify" vertical="center" wrapText="1"/>
    </xf>
    <xf numFmtId="0" fontId="80" fillId="0" borderId="235" xfId="0" applyFont="1" applyFill="1" applyBorder="1" applyAlignment="1">
      <alignment horizontal="center" vertical="center" wrapText="1"/>
    </xf>
    <xf numFmtId="0" fontId="80" fillId="0" borderId="121" xfId="60" applyFont="1" applyFill="1" applyBorder="1" applyAlignment="1" applyProtection="1">
      <alignment horizontal="center" vertical="center" wrapText="1"/>
      <protection hidden="1"/>
    </xf>
    <xf numFmtId="0" fontId="80" fillId="0" borderId="34" xfId="60" applyFont="1" applyFill="1" applyBorder="1" applyAlignment="1" applyProtection="1">
      <alignment horizontal="center" vertical="center" wrapText="1"/>
      <protection hidden="1"/>
    </xf>
    <xf numFmtId="0" fontId="80" fillId="24" borderId="121" xfId="60" applyFont="1" applyFill="1" applyBorder="1" applyAlignment="1" applyProtection="1">
      <alignment horizontal="center" vertical="center" wrapText="1"/>
      <protection hidden="1"/>
    </xf>
    <xf numFmtId="172" fontId="80" fillId="0" borderId="226" xfId="54" applyNumberFormat="1" applyFont="1" applyFill="1" applyBorder="1" applyAlignment="1">
      <alignment horizontal="center" vertical="center" wrapText="1"/>
    </xf>
    <xf numFmtId="172" fontId="84" fillId="34" borderId="12" xfId="54" applyNumberFormat="1" applyFont="1" applyFill="1" applyBorder="1" applyAlignment="1">
      <alignment horizontal="center" vertical="center" wrapText="1"/>
    </xf>
    <xf numFmtId="44" fontId="84" fillId="34" borderId="12" xfId="54" applyFont="1" applyFill="1" applyBorder="1" applyAlignment="1">
      <alignment horizontal="center" vertical="center" wrapText="1"/>
    </xf>
    <xf numFmtId="9" fontId="80" fillId="0" borderId="226" xfId="0" applyNumberFormat="1" applyFont="1" applyFill="1" applyBorder="1" applyAlignment="1">
      <alignment horizontal="justify" vertical="center" wrapText="1"/>
    </xf>
    <xf numFmtId="0" fontId="24" fillId="13" borderId="34" xfId="60" applyFont="1" applyFill="1" applyBorder="1" applyAlignment="1" applyProtection="1">
      <alignment horizontal="center" vertical="center" wrapText="1"/>
      <protection hidden="1"/>
    </xf>
    <xf numFmtId="1" fontId="80" fillId="0" borderId="225" xfId="60" applyNumberFormat="1" applyFont="1" applyFill="1" applyBorder="1" applyAlignment="1" applyProtection="1">
      <alignment horizontal="center" vertical="center" wrapText="1"/>
      <protection hidden="1"/>
    </xf>
    <xf numFmtId="1" fontId="80" fillId="0" borderId="226" xfId="60" applyNumberFormat="1" applyFont="1" applyFill="1" applyBorder="1" applyAlignment="1" applyProtection="1">
      <alignment horizontal="center" vertical="center" wrapText="1"/>
      <protection hidden="1"/>
    </xf>
    <xf numFmtId="165" fontId="80" fillId="0" borderId="226" xfId="60" applyNumberFormat="1" applyFont="1" applyFill="1" applyBorder="1" applyAlignment="1" applyProtection="1">
      <alignment horizontal="center" vertical="center" wrapText="1"/>
      <protection hidden="1"/>
    </xf>
    <xf numFmtId="9" fontId="80" fillId="0" borderId="226" xfId="54" applyNumberFormat="1" applyFont="1" applyFill="1" applyBorder="1" applyAlignment="1" applyProtection="1">
      <alignment horizontal="center" vertical="center" wrapText="1"/>
      <protection hidden="1"/>
    </xf>
    <xf numFmtId="1" fontId="80" fillId="0" borderId="226" xfId="60" applyNumberFormat="1" applyFont="1" applyFill="1" applyBorder="1" applyAlignment="1" applyProtection="1">
      <alignment horizontal="justify" vertical="center" wrapText="1"/>
      <protection hidden="1"/>
    </xf>
    <xf numFmtId="167" fontId="80" fillId="0" borderId="227" xfId="54" applyNumberFormat="1" applyFont="1" applyFill="1" applyBorder="1" applyAlignment="1" applyProtection="1">
      <alignment horizontal="center" vertical="center" wrapText="1"/>
      <protection hidden="1"/>
    </xf>
    <xf numFmtId="1" fontId="84" fillId="34" borderId="12" xfId="60" applyNumberFormat="1" applyFont="1" applyFill="1" applyBorder="1" applyAlignment="1" applyProtection="1">
      <alignment horizontal="center" vertical="center" wrapText="1"/>
      <protection hidden="1"/>
    </xf>
    <xf numFmtId="1" fontId="84" fillId="34" borderId="12" xfId="60" applyNumberFormat="1" applyFont="1" applyFill="1" applyBorder="1" applyAlignment="1" applyProtection="1">
      <alignment vertical="center" wrapText="1"/>
      <protection hidden="1"/>
    </xf>
    <xf numFmtId="165" fontId="84" fillId="34" borderId="12" xfId="60" applyNumberFormat="1" applyFont="1" applyFill="1" applyBorder="1" applyAlignment="1" applyProtection="1">
      <alignment horizontal="center" vertical="center" wrapText="1"/>
      <protection hidden="1"/>
    </xf>
    <xf numFmtId="9" fontId="84" fillId="34" borderId="12" xfId="54" applyNumberFormat="1" applyFont="1" applyFill="1" applyBorder="1" applyAlignment="1" applyProtection="1">
      <alignment horizontal="center" vertical="center" wrapText="1"/>
      <protection hidden="1"/>
    </xf>
    <xf numFmtId="1" fontId="84" fillId="34" borderId="12" xfId="60" applyNumberFormat="1" applyFont="1" applyFill="1" applyBorder="1" applyAlignment="1" applyProtection="1">
      <alignment horizontal="justify" vertical="center" wrapText="1"/>
      <protection hidden="1"/>
    </xf>
    <xf numFmtId="167" fontId="84" fillId="34" borderId="12" xfId="54" applyNumberFormat="1" applyFont="1" applyFill="1" applyBorder="1" applyAlignment="1" applyProtection="1">
      <alignment horizontal="center" vertical="center" wrapText="1"/>
      <protection hidden="1"/>
    </xf>
    <xf numFmtId="0" fontId="80" fillId="0" borderId="227" xfId="0" applyFont="1" applyFill="1" applyBorder="1" applyAlignment="1">
      <alignment horizontal="left" vertical="center" wrapText="1"/>
    </xf>
    <xf numFmtId="0" fontId="84" fillId="34" borderId="12" xfId="0" applyFont="1" applyFill="1" applyBorder="1" applyAlignment="1">
      <alignment horizontal="left" vertical="center" wrapText="1"/>
    </xf>
    <xf numFmtId="176" fontId="80" fillId="0" borderId="226" xfId="47" applyNumberFormat="1" applyFont="1" applyFill="1" applyBorder="1" applyAlignment="1">
      <alignment horizontal="justify" vertical="center" wrapText="1"/>
    </xf>
    <xf numFmtId="0" fontId="80" fillId="0" borderId="111" xfId="0" applyFont="1" applyFill="1" applyBorder="1" applyAlignment="1">
      <alignment horizontal="center" vertical="center" wrapText="1"/>
    </xf>
    <xf numFmtId="0" fontId="80" fillId="0" borderId="22" xfId="0" applyFont="1" applyBorder="1" applyAlignment="1">
      <alignment horizontal="center" vertical="center" wrapText="1"/>
    </xf>
    <xf numFmtId="0" fontId="80" fillId="0" borderId="23" xfId="0" applyFont="1" applyBorder="1" applyAlignment="1">
      <alignment horizontal="center" vertical="center" wrapText="1"/>
    </xf>
    <xf numFmtId="0" fontId="80" fillId="25" borderId="23" xfId="60" applyFont="1" applyFill="1" applyBorder="1" applyAlignment="1" applyProtection="1">
      <alignment horizontal="center" vertical="center" wrapText="1"/>
      <protection hidden="1"/>
    </xf>
    <xf numFmtId="0" fontId="80" fillId="25" borderId="61" xfId="60" applyFont="1" applyFill="1" applyBorder="1" applyAlignment="1" applyProtection="1">
      <alignment horizontal="center" vertical="center" wrapText="1"/>
      <protection hidden="1"/>
    </xf>
    <xf numFmtId="0" fontId="80" fillId="0" borderId="34" xfId="0" applyFont="1" applyFill="1" applyBorder="1" applyAlignment="1">
      <alignment horizontal="center" vertical="center" wrapText="1"/>
    </xf>
    <xf numFmtId="0" fontId="80" fillId="0" borderId="66" xfId="0" applyFont="1" applyBorder="1" applyAlignment="1">
      <alignment horizontal="center" vertical="center" wrapText="1"/>
    </xf>
    <xf numFmtId="0" fontId="80" fillId="24" borderId="19" xfId="60" applyFont="1" applyFill="1" applyBorder="1" applyAlignment="1" applyProtection="1">
      <alignment horizontal="center" vertical="center" wrapText="1"/>
      <protection hidden="1"/>
    </xf>
    <xf numFmtId="0" fontId="80" fillId="0" borderId="55" xfId="0" applyFont="1" applyBorder="1" applyAlignment="1">
      <alignment horizontal="center" vertical="center" wrapText="1"/>
    </xf>
    <xf numFmtId="0" fontId="80" fillId="25" borderId="55" xfId="60" applyFont="1" applyFill="1" applyBorder="1" applyAlignment="1" applyProtection="1">
      <alignment horizontal="center" vertical="center" wrapText="1"/>
      <protection hidden="1"/>
    </xf>
    <xf numFmtId="0" fontId="80" fillId="25" borderId="63" xfId="60" applyFont="1" applyFill="1" applyBorder="1" applyAlignment="1" applyProtection="1">
      <alignment horizontal="center" vertical="center" wrapText="1"/>
      <protection hidden="1"/>
    </xf>
    <xf numFmtId="0" fontId="80" fillId="0" borderId="58"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236" xfId="0" applyFont="1" applyFill="1" applyBorder="1" applyAlignment="1">
      <alignment horizontal="center" vertical="center" wrapText="1"/>
    </xf>
    <xf numFmtId="9" fontId="80" fillId="0" borderId="237" xfId="64" applyFont="1" applyFill="1" applyBorder="1" applyAlignment="1">
      <alignment horizontal="center" vertical="center" wrapText="1"/>
    </xf>
    <xf numFmtId="176" fontId="80" fillId="0" borderId="237" xfId="47" applyNumberFormat="1" applyFont="1" applyFill="1" applyBorder="1" applyAlignment="1">
      <alignment horizontal="center" vertical="center" wrapText="1"/>
    </xf>
    <xf numFmtId="9" fontId="80" fillId="0" borderId="237" xfId="0" applyNumberFormat="1" applyFont="1" applyFill="1" applyBorder="1" applyAlignment="1">
      <alignment horizontal="center" vertical="center" wrapText="1"/>
    </xf>
    <xf numFmtId="0" fontId="80" fillId="0" borderId="237" xfId="0" applyFont="1" applyFill="1" applyBorder="1" applyAlignment="1">
      <alignment horizontal="center" vertical="center" wrapText="1"/>
    </xf>
    <xf numFmtId="0" fontId="80" fillId="0" borderId="237" xfId="0" applyFont="1" applyFill="1" applyBorder="1" applyAlignment="1">
      <alignment horizontal="justify" vertical="center" wrapText="1"/>
    </xf>
    <xf numFmtId="0" fontId="80" fillId="0" borderId="238" xfId="0" applyFont="1" applyFill="1" applyBorder="1" applyAlignment="1">
      <alignment horizontal="center" vertical="center" wrapText="1"/>
    </xf>
    <xf numFmtId="0" fontId="84" fillId="34" borderId="25" xfId="0" applyFont="1" applyFill="1" applyBorder="1" applyAlignment="1">
      <alignment horizontal="center" vertical="center" wrapText="1"/>
    </xf>
    <xf numFmtId="9" fontId="84" fillId="34" borderId="25" xfId="64" applyFont="1" applyFill="1" applyBorder="1" applyAlignment="1">
      <alignment horizontal="center" vertical="center" wrapText="1"/>
    </xf>
    <xf numFmtId="176" fontId="84" fillId="34" borderId="25" xfId="47" applyNumberFormat="1" applyFont="1" applyFill="1" applyBorder="1" applyAlignment="1">
      <alignment vertical="center" wrapText="1"/>
    </xf>
    <xf numFmtId="9" fontId="84" fillId="34" borderId="25" xfId="0" applyNumberFormat="1" applyFont="1" applyFill="1" applyBorder="1" applyAlignment="1">
      <alignment horizontal="center" vertical="center" wrapText="1"/>
    </xf>
    <xf numFmtId="0" fontId="84" fillId="34" borderId="25" xfId="0" applyFont="1" applyFill="1" applyBorder="1" applyAlignment="1">
      <alignment horizontal="justify" vertical="center" wrapText="1"/>
    </xf>
    <xf numFmtId="0" fontId="79" fillId="17" borderId="70" xfId="0" applyFont="1" applyFill="1" applyBorder="1" applyAlignment="1">
      <alignment vertical="center" wrapText="1"/>
    </xf>
    <xf numFmtId="0" fontId="79" fillId="17" borderId="18" xfId="0" applyFont="1" applyFill="1" applyBorder="1" applyAlignment="1">
      <alignment vertical="center" wrapText="1"/>
    </xf>
    <xf numFmtId="9" fontId="79" fillId="17" borderId="18" xfId="64" applyFont="1" applyFill="1" applyBorder="1" applyAlignment="1">
      <alignment horizontal="center" vertical="center" wrapText="1"/>
    </xf>
    <xf numFmtId="0" fontId="79" fillId="17" borderId="18" xfId="0" applyFont="1" applyFill="1" applyBorder="1" applyAlignment="1">
      <alignment horizontal="center" vertical="center" wrapText="1"/>
    </xf>
    <xf numFmtId="3" fontId="79" fillId="17" borderId="18" xfId="0" applyNumberFormat="1" applyFont="1" applyFill="1" applyBorder="1" applyAlignment="1">
      <alignment horizontal="center" vertical="center" wrapText="1"/>
    </xf>
    <xf numFmtId="3" fontId="79" fillId="17" borderId="0" xfId="0" applyNumberFormat="1" applyFont="1" applyFill="1" applyBorder="1" applyAlignment="1">
      <alignment horizontal="center" vertical="center" wrapText="1"/>
    </xf>
    <xf numFmtId="0" fontId="79" fillId="17" borderId="0" xfId="0" applyFont="1" applyFill="1" applyBorder="1" applyAlignment="1">
      <alignment horizontal="center" vertical="center" wrapText="1"/>
    </xf>
    <xf numFmtId="0" fontId="79" fillId="19"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4" fillId="35" borderId="21" xfId="59" applyFont="1" applyFill="1" applyBorder="1" applyAlignment="1" applyProtection="1">
      <alignment horizontal="center" vertical="center" wrapText="1"/>
      <protection hidden="1"/>
    </xf>
    <xf numFmtId="0" fontId="48" fillId="0" borderId="34" xfId="59" applyFont="1" applyFill="1" applyBorder="1" applyAlignment="1" applyProtection="1">
      <alignment horizontal="center" vertical="center" wrapText="1"/>
      <protection hidden="1"/>
    </xf>
    <xf numFmtId="0" fontId="48" fillId="0" borderId="78" xfId="59" applyFont="1" applyFill="1" applyBorder="1" applyAlignment="1" applyProtection="1">
      <alignment horizontal="center" vertical="center" wrapText="1"/>
      <protection hidden="1"/>
    </xf>
    <xf numFmtId="0" fontId="48" fillId="0" borderId="78" xfId="0" applyFont="1" applyFill="1" applyBorder="1" applyAlignment="1">
      <alignment horizontal="center" vertical="center" wrapText="1"/>
    </xf>
    <xf numFmtId="0" fontId="48" fillId="0" borderId="19" xfId="59" applyFont="1" applyFill="1" applyBorder="1" applyAlignment="1" applyProtection="1">
      <alignment horizontal="center" vertical="center" wrapText="1"/>
      <protection hidden="1"/>
    </xf>
    <xf numFmtId="0" fontId="49" fillId="0" borderId="55" xfId="59" applyFont="1" applyFill="1" applyBorder="1" applyAlignment="1" applyProtection="1">
      <alignment horizontal="center" vertical="center" wrapText="1"/>
      <protection hidden="1"/>
    </xf>
    <xf numFmtId="10" fontId="48" fillId="0" borderId="55" xfId="64" applyNumberFormat="1" applyFont="1" applyFill="1" applyBorder="1" applyAlignment="1" applyProtection="1">
      <alignment horizontal="center" vertical="center" wrapText="1"/>
      <protection hidden="1"/>
    </xf>
    <xf numFmtId="0" fontId="48" fillId="0" borderId="55" xfId="59" applyFont="1" applyFill="1" applyBorder="1" applyAlignment="1" applyProtection="1">
      <alignment horizontal="center" vertical="center" wrapText="1"/>
      <protection hidden="1"/>
    </xf>
    <xf numFmtId="14" fontId="49" fillId="0" borderId="83" xfId="50" applyNumberFormat="1" applyFont="1" applyFill="1" applyBorder="1" applyAlignment="1">
      <alignment horizontal="center" vertical="center" wrapText="1"/>
    </xf>
    <xf numFmtId="14" fontId="49" fillId="0" borderId="55" xfId="50" applyNumberFormat="1" applyFont="1" applyFill="1" applyBorder="1" applyAlignment="1">
      <alignment horizontal="center" vertical="center" wrapText="1"/>
    </xf>
    <xf numFmtId="0" fontId="48" fillId="35" borderId="55" xfId="59" applyFont="1" applyFill="1" applyBorder="1" applyAlignment="1" applyProtection="1">
      <alignment horizontal="center" vertical="center" wrapText="1"/>
      <protection hidden="1"/>
    </xf>
    <xf numFmtId="3" fontId="48" fillId="35" borderId="55" xfId="0" applyNumberFormat="1" applyFont="1" applyFill="1" applyBorder="1" applyAlignment="1">
      <alignment horizontal="center" vertical="center" wrapText="1"/>
    </xf>
    <xf numFmtId="3" fontId="48" fillId="35" borderId="63" xfId="0" applyNumberFormat="1" applyFont="1" applyFill="1" applyBorder="1" applyAlignment="1">
      <alignment horizontal="center" vertical="center" wrapText="1"/>
    </xf>
    <xf numFmtId="1" fontId="48" fillId="0" borderId="12" xfId="47" applyNumberFormat="1" applyFont="1" applyFill="1" applyBorder="1" applyAlignment="1">
      <alignment horizontal="center" vertical="center" wrapText="1"/>
    </xf>
    <xf numFmtId="44" fontId="48" fillId="30" borderId="12" xfId="54" applyFont="1" applyFill="1" applyBorder="1" applyAlignment="1" applyProtection="1">
      <alignment horizontal="center" vertical="center" wrapText="1"/>
      <protection hidden="1"/>
    </xf>
    <xf numFmtId="0" fontId="79" fillId="0" borderId="0" xfId="0" applyFont="1" applyFill="1" applyAlignment="1">
      <alignment horizontal="center" vertical="center" wrapText="1"/>
    </xf>
    <xf numFmtId="0" fontId="79" fillId="0" borderId="0" xfId="0" applyFont="1" applyFill="1" applyAlignment="1">
      <alignment horizontal="justify" vertical="center" wrapText="1"/>
    </xf>
    <xf numFmtId="0" fontId="7" fillId="34" borderId="68" xfId="0" applyFont="1" applyFill="1" applyBorder="1" applyAlignment="1">
      <alignment horizontal="center" vertical="center" wrapText="1"/>
    </xf>
    <xf numFmtId="0" fontId="7" fillId="34" borderId="68" xfId="0" applyFont="1" applyFill="1" applyBorder="1" applyAlignment="1">
      <alignment vertical="center" wrapText="1"/>
    </xf>
    <xf numFmtId="0" fontId="48" fillId="11" borderId="68" xfId="45" applyFont="1" applyFill="1" applyBorder="1" applyAlignment="1">
      <alignment horizontal="center" vertical="center"/>
      <protection/>
    </xf>
    <xf numFmtId="0" fontId="48" fillId="9" borderId="68" xfId="45" applyFont="1" applyFill="1" applyBorder="1" applyAlignment="1">
      <alignment horizontal="center" vertical="center"/>
      <protection/>
    </xf>
    <xf numFmtId="0" fontId="48" fillId="14" borderId="68" xfId="45" applyFont="1" applyFill="1" applyBorder="1" applyAlignment="1">
      <alignment horizontal="center" vertical="center"/>
      <protection/>
    </xf>
    <xf numFmtId="0" fontId="48" fillId="5" borderId="68" xfId="45" applyFont="1" applyFill="1" applyBorder="1" applyAlignment="1">
      <alignment horizontal="center" vertical="center"/>
      <protection/>
    </xf>
    <xf numFmtId="0" fontId="7" fillId="34" borderId="68" xfId="0" applyFont="1" applyFill="1" applyBorder="1" applyAlignment="1">
      <alignment horizontal="justify" vertical="center" wrapText="1"/>
    </xf>
    <xf numFmtId="0" fontId="24" fillId="25" borderId="34" xfId="0" applyFont="1" applyFill="1" applyBorder="1" applyAlignment="1">
      <alignment horizontal="center" vertical="center" wrapText="1"/>
    </xf>
    <xf numFmtId="0" fontId="83" fillId="0" borderId="34" xfId="0" applyFont="1" applyFill="1" applyBorder="1" applyAlignment="1">
      <alignment horizontal="center" vertical="center" wrapText="1"/>
    </xf>
    <xf numFmtId="176" fontId="80" fillId="24" borderId="19" xfId="47" applyNumberFormat="1" applyFont="1" applyFill="1" applyBorder="1" applyAlignment="1">
      <alignment horizontal="center" vertical="center" wrapText="1"/>
    </xf>
    <xf numFmtId="3" fontId="83" fillId="0" borderId="12" xfId="0" applyNumberFormat="1" applyFont="1" applyBorder="1" applyAlignment="1">
      <alignment horizontal="center" vertical="center" wrapText="1"/>
    </xf>
    <xf numFmtId="0" fontId="84" fillId="34" borderId="196" xfId="0" applyFont="1" applyFill="1" applyBorder="1" applyAlignment="1">
      <alignment horizontal="center" vertical="center" wrapText="1"/>
    </xf>
    <xf numFmtId="9" fontId="84" fillId="34" borderId="196" xfId="64" applyFont="1" applyFill="1" applyBorder="1" applyAlignment="1">
      <alignment horizontal="center" vertical="center" wrapText="1"/>
    </xf>
    <xf numFmtId="176" fontId="84" fillId="34" borderId="196" xfId="47" applyNumberFormat="1" applyFont="1" applyFill="1" applyBorder="1" applyAlignment="1">
      <alignment vertical="center" wrapText="1"/>
    </xf>
    <xf numFmtId="9" fontId="84" fillId="34" borderId="196" xfId="0" applyNumberFormat="1" applyFont="1" applyFill="1" applyBorder="1" applyAlignment="1">
      <alignment horizontal="center" vertical="center" wrapText="1"/>
    </xf>
    <xf numFmtId="0" fontId="48" fillId="11" borderId="196" xfId="45" applyFont="1" applyFill="1" applyBorder="1" applyAlignment="1">
      <alignment horizontal="center" vertical="center"/>
      <protection/>
    </xf>
    <xf numFmtId="0" fontId="48" fillId="9" borderId="196" xfId="45" applyFont="1" applyFill="1" applyBorder="1" applyAlignment="1">
      <alignment horizontal="center" vertical="center"/>
      <protection/>
    </xf>
    <xf numFmtId="0" fontId="48" fillId="14" borderId="196" xfId="45" applyFont="1" applyFill="1" applyBorder="1" applyAlignment="1">
      <alignment horizontal="center" vertical="center"/>
      <protection/>
    </xf>
    <xf numFmtId="0" fontId="48" fillId="17" borderId="196" xfId="45" applyFont="1" applyFill="1" applyBorder="1" applyAlignment="1">
      <alignment horizontal="center" vertical="center"/>
      <protection/>
    </xf>
    <xf numFmtId="0" fontId="48" fillId="5" borderId="196" xfId="45" applyFont="1" applyFill="1" applyBorder="1" applyAlignment="1">
      <alignment horizontal="center" vertical="center"/>
      <protection/>
    </xf>
    <xf numFmtId="0" fontId="84" fillId="34" borderId="196" xfId="0" applyFont="1" applyFill="1" applyBorder="1" applyAlignment="1">
      <alignment horizontal="justify" vertical="center" wrapText="1"/>
    </xf>
    <xf numFmtId="0" fontId="24" fillId="25" borderId="21" xfId="0" applyFont="1" applyFill="1" applyBorder="1" applyAlignment="1">
      <alignment horizontal="center" vertical="center" wrapText="1"/>
    </xf>
    <xf numFmtId="0" fontId="83" fillId="0" borderId="21" xfId="0" applyFont="1" applyFill="1" applyBorder="1" applyAlignment="1">
      <alignment horizontal="center" vertical="center" wrapText="1"/>
    </xf>
    <xf numFmtId="176" fontId="80" fillId="24" borderId="22" xfId="47" applyNumberFormat="1" applyFont="1" applyFill="1" applyBorder="1" applyAlignment="1">
      <alignment horizontal="center" vertical="center" wrapText="1"/>
    </xf>
    <xf numFmtId="0" fontId="48" fillId="11" borderId="25" xfId="45" applyFont="1" applyFill="1" applyBorder="1" applyAlignment="1">
      <alignment horizontal="center" vertical="center"/>
      <protection/>
    </xf>
    <xf numFmtId="0" fontId="48" fillId="9" borderId="25" xfId="45" applyFont="1" applyFill="1" applyBorder="1" applyAlignment="1">
      <alignment horizontal="center" vertical="center"/>
      <protection/>
    </xf>
    <xf numFmtId="0" fontId="48" fillId="14" borderId="25" xfId="45" applyFont="1" applyFill="1" applyBorder="1" applyAlignment="1">
      <alignment horizontal="center" vertical="center"/>
      <protection/>
    </xf>
    <xf numFmtId="0" fontId="48" fillId="17" borderId="25" xfId="45" applyFont="1" applyFill="1" applyBorder="1" applyAlignment="1">
      <alignment horizontal="center" vertical="center"/>
      <protection/>
    </xf>
    <xf numFmtId="0" fontId="48" fillId="5" borderId="25" xfId="45" applyFont="1" applyFill="1" applyBorder="1" applyAlignment="1">
      <alignment horizontal="center" vertical="center"/>
      <protection/>
    </xf>
    <xf numFmtId="3" fontId="79" fillId="17" borderId="15" xfId="0" applyNumberFormat="1" applyFont="1" applyFill="1" applyBorder="1" applyAlignment="1">
      <alignment horizontal="center" vertical="center" wrapText="1"/>
    </xf>
    <xf numFmtId="0" fontId="79" fillId="17" borderId="15" xfId="0" applyFont="1" applyFill="1" applyBorder="1" applyAlignment="1">
      <alignment horizontal="center" vertical="center" wrapText="1"/>
    </xf>
    <xf numFmtId="0" fontId="81" fillId="0" borderId="0" xfId="0" applyFont="1" applyBorder="1" applyAlignment="1">
      <alignment horizontal="center" vertical="center"/>
    </xf>
    <xf numFmtId="0" fontId="81" fillId="0" borderId="0" xfId="0" applyFont="1" applyBorder="1" applyAlignment="1">
      <alignment horizontal="justify" vertical="center"/>
    </xf>
    <xf numFmtId="9" fontId="7" fillId="18" borderId="15" xfId="64" applyFont="1" applyFill="1" applyBorder="1" applyAlignment="1">
      <alignment horizontal="center" vertical="center" wrapText="1"/>
    </xf>
    <xf numFmtId="3" fontId="7" fillId="18" borderId="15" xfId="0" applyNumberFormat="1" applyFont="1" applyFill="1" applyBorder="1" applyAlignment="1">
      <alignment horizontal="center" vertical="center" wrapText="1"/>
    </xf>
    <xf numFmtId="165" fontId="7" fillId="18" borderId="15" xfId="0" applyNumberFormat="1" applyFont="1" applyFill="1" applyBorder="1" applyAlignment="1">
      <alignment horizontal="center" vertical="center" wrapText="1"/>
    </xf>
    <xf numFmtId="0" fontId="79" fillId="0" borderId="0" xfId="0" applyFont="1" applyBorder="1" applyAlignment="1">
      <alignment horizontal="justify" vertical="center" wrapText="1"/>
    </xf>
    <xf numFmtId="0" fontId="24" fillId="10" borderId="18" xfId="60" applyFont="1" applyFill="1" applyBorder="1" applyAlignment="1" applyProtection="1">
      <alignment horizontal="center" vertical="center" wrapText="1"/>
      <protection hidden="1"/>
    </xf>
    <xf numFmtId="9" fontId="24" fillId="10" borderId="18" xfId="60" applyNumberFormat="1" applyFont="1" applyFill="1" applyBorder="1" applyAlignment="1" applyProtection="1">
      <alignment horizontal="center" vertical="center" wrapText="1"/>
      <protection hidden="1"/>
    </xf>
    <xf numFmtId="2" fontId="24" fillId="10" borderId="18" xfId="60" applyNumberFormat="1" applyFont="1" applyFill="1" applyBorder="1" applyAlignment="1" applyProtection="1">
      <alignment horizontal="center" vertical="center" wrapText="1"/>
      <protection hidden="1"/>
    </xf>
    <xf numFmtId="167" fontId="80" fillId="19" borderId="12" xfId="54" applyNumberFormat="1" applyFont="1" applyFill="1" applyBorder="1" applyAlignment="1" applyProtection="1">
      <alignment horizontal="center" vertical="center" wrapText="1"/>
      <protection hidden="1"/>
    </xf>
    <xf numFmtId="0" fontId="48" fillId="0" borderId="0" xfId="0" applyFont="1" applyAlignment="1">
      <alignment horizontal="center" vertical="center" wrapText="1"/>
    </xf>
    <xf numFmtId="0" fontId="53" fillId="0" borderId="0" xfId="0" applyFont="1" applyAlignment="1">
      <alignment horizontal="center" vertical="center" wrapText="1"/>
    </xf>
    <xf numFmtId="1" fontId="48" fillId="0" borderId="0" xfId="47" applyNumberFormat="1" applyFont="1" applyAlignment="1">
      <alignment horizontal="center" vertical="center" wrapText="1"/>
    </xf>
    <xf numFmtId="9" fontId="48" fillId="0" borderId="0" xfId="0" applyNumberFormat="1" applyFont="1" applyAlignment="1">
      <alignment horizontal="center" vertical="center" wrapText="1"/>
    </xf>
    <xf numFmtId="166" fontId="48" fillId="0" borderId="0" xfId="0" applyNumberFormat="1" applyFont="1" applyAlignment="1">
      <alignment horizontal="center" vertical="center" wrapText="1"/>
    </xf>
    <xf numFmtId="1" fontId="48" fillId="0" borderId="0" xfId="0" applyNumberFormat="1" applyFont="1" applyAlignment="1">
      <alignment horizontal="center" vertical="center" wrapText="1"/>
    </xf>
    <xf numFmtId="165" fontId="48" fillId="0" borderId="0" xfId="0" applyNumberFormat="1" applyFont="1" applyAlignment="1">
      <alignment horizontal="center" vertical="center" wrapText="1"/>
    </xf>
    <xf numFmtId="0" fontId="48" fillId="0" borderId="0" xfId="0" applyFont="1" applyBorder="1" applyAlignment="1">
      <alignment horizontal="center" vertical="center" wrapText="1"/>
    </xf>
    <xf numFmtId="0" fontId="53" fillId="0" borderId="0" xfId="0" applyFont="1" applyBorder="1" applyAlignment="1">
      <alignment horizontal="center" vertical="center" wrapText="1"/>
    </xf>
    <xf numFmtId="1" fontId="48" fillId="0" borderId="0" xfId="47" applyNumberFormat="1" applyFont="1" applyBorder="1" applyAlignment="1">
      <alignment horizontal="center" vertical="center" wrapText="1"/>
    </xf>
    <xf numFmtId="9" fontId="48" fillId="0" borderId="0" xfId="0" applyNumberFormat="1" applyFont="1" applyBorder="1" applyAlignment="1">
      <alignment horizontal="center" vertical="center" wrapText="1"/>
    </xf>
    <xf numFmtId="166" fontId="48" fillId="0" borderId="0" xfId="0" applyNumberFormat="1" applyFont="1" applyBorder="1" applyAlignment="1">
      <alignment horizontal="center" vertical="center" wrapText="1"/>
    </xf>
    <xf numFmtId="165" fontId="48" fillId="0" borderId="0" xfId="0" applyNumberFormat="1" applyFont="1" applyBorder="1" applyAlignment="1">
      <alignment horizontal="center" vertical="center" wrapText="1"/>
    </xf>
    <xf numFmtId="0" fontId="34" fillId="18" borderId="34" xfId="59" applyFont="1" applyFill="1" applyBorder="1" applyAlignment="1" applyProtection="1">
      <alignment horizontal="center" vertical="center" wrapText="1"/>
      <protection hidden="1"/>
    </xf>
    <xf numFmtId="0" fontId="34" fillId="18" borderId="18" xfId="59" applyFont="1" applyFill="1" applyBorder="1" applyAlignment="1" applyProtection="1">
      <alignment horizontal="center" vertical="center" wrapText="1"/>
      <protection hidden="1"/>
    </xf>
    <xf numFmtId="0" fontId="34" fillId="18" borderId="84" xfId="59" applyFont="1" applyFill="1" applyBorder="1" applyAlignment="1" applyProtection="1">
      <alignment horizontal="center" vertical="center" wrapText="1"/>
      <protection hidden="1"/>
    </xf>
    <xf numFmtId="0" fontId="34" fillId="18" borderId="84" xfId="59" applyFont="1" applyFill="1" applyBorder="1" applyAlignment="1" applyProtection="1">
      <alignment horizontal="center" vertical="center" textRotation="90" wrapText="1"/>
      <protection hidden="1"/>
    </xf>
    <xf numFmtId="167" fontId="34" fillId="18" borderId="84" xfId="59" applyNumberFormat="1" applyFont="1" applyFill="1" applyBorder="1" applyAlignment="1" applyProtection="1">
      <alignment horizontal="center" vertical="center" wrapText="1"/>
      <protection hidden="1"/>
    </xf>
    <xf numFmtId="0" fontId="34" fillId="34" borderId="21" xfId="59" applyFont="1" applyFill="1" applyBorder="1" applyAlignment="1" applyProtection="1">
      <alignment horizontal="center" vertical="center" wrapText="1"/>
      <protection hidden="1"/>
    </xf>
    <xf numFmtId="0" fontId="74" fillId="24" borderId="79" xfId="59" applyFont="1" applyFill="1" applyBorder="1" applyAlignment="1" applyProtection="1">
      <alignment horizontal="center" vertical="center" wrapText="1"/>
      <protection hidden="1"/>
    </xf>
    <xf numFmtId="0" fontId="74" fillId="25" borderId="79" xfId="59" applyFont="1" applyFill="1" applyBorder="1" applyAlignment="1" applyProtection="1">
      <alignment horizontal="center" vertical="center" wrapText="1"/>
      <protection hidden="1"/>
    </xf>
    <xf numFmtId="0" fontId="49" fillId="24" borderId="79" xfId="59" applyFont="1" applyFill="1" applyBorder="1" applyAlignment="1" applyProtection="1">
      <alignment horizontal="center" vertical="center" wrapText="1"/>
      <protection hidden="1"/>
    </xf>
    <xf numFmtId="0" fontId="49" fillId="24" borderId="82" xfId="59" applyFont="1" applyFill="1" applyBorder="1" applyAlignment="1" applyProtection="1">
      <alignment horizontal="center" vertical="center" wrapText="1"/>
      <protection hidden="1"/>
    </xf>
    <xf numFmtId="0" fontId="49" fillId="0" borderId="80" xfId="0" applyFont="1" applyBorder="1" applyAlignment="1">
      <alignment horizontal="center" vertical="center" wrapText="1"/>
    </xf>
    <xf numFmtId="0" fontId="49" fillId="24" borderId="80" xfId="59" applyFont="1" applyFill="1" applyBorder="1" applyAlignment="1" applyProtection="1">
      <alignment horizontal="center" vertical="center" wrapText="1"/>
      <protection hidden="1"/>
    </xf>
    <xf numFmtId="9" fontId="49" fillId="24" borderId="80" xfId="64" applyNumberFormat="1" applyFont="1" applyFill="1" applyBorder="1" applyAlignment="1" applyProtection="1">
      <alignment horizontal="center" vertical="center" wrapText="1"/>
      <protection hidden="1"/>
    </xf>
    <xf numFmtId="14" fontId="49" fillId="24" borderId="80" xfId="50" applyNumberFormat="1" applyFont="1" applyFill="1" applyBorder="1" applyAlignment="1">
      <alignment horizontal="center" vertical="center" wrapText="1"/>
    </xf>
    <xf numFmtId="0" fontId="49" fillId="25" borderId="80" xfId="59" applyFont="1" applyFill="1" applyBorder="1" applyAlignment="1" applyProtection="1">
      <alignment horizontal="center" vertical="center" wrapText="1"/>
      <protection hidden="1"/>
    </xf>
    <xf numFmtId="177" fontId="49" fillId="25" borderId="80" xfId="47" applyNumberFormat="1" applyFont="1" applyFill="1" applyBorder="1" applyAlignment="1" applyProtection="1">
      <alignment horizontal="center" vertical="center" wrapText="1"/>
      <protection hidden="1"/>
    </xf>
    <xf numFmtId="3" fontId="49" fillId="25" borderId="80" xfId="0" applyNumberFormat="1" applyFont="1" applyFill="1" applyBorder="1" applyAlignment="1">
      <alignment horizontal="center" vertical="center" wrapText="1"/>
    </xf>
    <xf numFmtId="1" fontId="49" fillId="25" borderId="80" xfId="0" applyNumberFormat="1" applyFont="1" applyFill="1" applyBorder="1" applyAlignment="1">
      <alignment horizontal="center" vertical="center" wrapText="1"/>
    </xf>
    <xf numFmtId="1" fontId="49" fillId="0" borderId="80" xfId="47" applyNumberFormat="1" applyFont="1" applyBorder="1" applyAlignment="1">
      <alignment horizontal="center" vertical="center" wrapText="1"/>
    </xf>
    <xf numFmtId="167" fontId="49" fillId="24" borderId="80" xfId="59" applyNumberFormat="1" applyFont="1" applyFill="1" applyBorder="1" applyAlignment="1" applyProtection="1">
      <alignment horizontal="center" vertical="center" wrapText="1"/>
      <protection hidden="1"/>
    </xf>
    <xf numFmtId="167" fontId="49" fillId="24" borderId="112" xfId="59" applyNumberFormat="1" applyFont="1" applyFill="1" applyBorder="1" applyAlignment="1" applyProtection="1">
      <alignment horizontal="center" vertical="center" wrapText="1"/>
      <protection hidden="1"/>
    </xf>
    <xf numFmtId="0" fontId="49" fillId="24" borderId="112" xfId="59" applyFont="1" applyFill="1" applyBorder="1" applyAlignment="1" applyProtection="1">
      <alignment horizontal="center" vertical="center" wrapText="1"/>
      <protection hidden="1"/>
    </xf>
    <xf numFmtId="0" fontId="81" fillId="0" borderId="0" xfId="0" applyFont="1" applyAlignment="1">
      <alignment wrapText="1"/>
    </xf>
    <xf numFmtId="0" fontId="53" fillId="17" borderId="18" xfId="0" applyFont="1" applyFill="1" applyBorder="1" applyAlignment="1">
      <alignment horizontal="center" vertical="center" wrapText="1"/>
    </xf>
    <xf numFmtId="9" fontId="53" fillId="17" borderId="18" xfId="0" applyNumberFormat="1" applyFont="1" applyFill="1" applyBorder="1" applyAlignment="1">
      <alignment horizontal="center" vertical="center" wrapText="1"/>
    </xf>
    <xf numFmtId="167" fontId="53" fillId="17" borderId="78" xfId="0" applyNumberFormat="1" applyFont="1" applyFill="1" applyBorder="1" applyAlignment="1">
      <alignment horizontal="center" vertical="center" wrapText="1"/>
    </xf>
    <xf numFmtId="167" fontId="53" fillId="17" borderId="18" xfId="0" applyNumberFormat="1" applyFont="1" applyFill="1" applyBorder="1" applyAlignment="1">
      <alignment horizontal="center" vertical="center" wrapText="1"/>
    </xf>
    <xf numFmtId="0" fontId="53" fillId="17" borderId="18" xfId="0" applyFont="1" applyFill="1" applyBorder="1" applyAlignment="1">
      <alignment horizontal="center" vertical="center" wrapText="1"/>
    </xf>
    <xf numFmtId="0" fontId="34" fillId="18" borderId="70" xfId="0" applyFont="1" applyFill="1" applyBorder="1" applyAlignment="1">
      <alignment horizontal="center" vertical="center" wrapText="1"/>
    </xf>
    <xf numFmtId="0" fontId="34" fillId="18" borderId="18" xfId="0" applyFont="1" applyFill="1" applyBorder="1" applyAlignment="1">
      <alignment horizontal="center" vertical="center" wrapText="1"/>
    </xf>
    <xf numFmtId="167" fontId="34" fillId="18" borderId="19" xfId="0" applyNumberFormat="1" applyFont="1" applyFill="1" applyBorder="1" applyAlignment="1">
      <alignment horizontal="center" vertical="center" wrapText="1"/>
    </xf>
    <xf numFmtId="0" fontId="34" fillId="18" borderId="85" xfId="0" applyFont="1" applyFill="1" applyBorder="1" applyAlignment="1">
      <alignment horizontal="center" vertical="center" wrapText="1"/>
    </xf>
    <xf numFmtId="1" fontId="48" fillId="0" borderId="0" xfId="0" applyNumberFormat="1" applyFont="1" applyBorder="1" applyAlignment="1">
      <alignment horizontal="center" vertical="center" wrapText="1"/>
    </xf>
    <xf numFmtId="0" fontId="34" fillId="18" borderId="20" xfId="59" applyFont="1" applyFill="1" applyBorder="1" applyAlignment="1" applyProtection="1">
      <alignment horizontal="center" vertical="center" wrapText="1"/>
      <protection hidden="1"/>
    </xf>
    <xf numFmtId="0" fontId="34" fillId="18" borderId="21" xfId="59" applyFont="1" applyFill="1" applyBorder="1" applyAlignment="1" applyProtection="1">
      <alignment horizontal="center" vertical="center" wrapText="1"/>
      <protection hidden="1"/>
    </xf>
    <xf numFmtId="1" fontId="34" fillId="18" borderId="34" xfId="47" applyNumberFormat="1" applyFont="1" applyFill="1" applyBorder="1" applyAlignment="1" applyProtection="1">
      <alignment horizontal="center" vertical="center" wrapText="1"/>
      <protection hidden="1"/>
    </xf>
    <xf numFmtId="9" fontId="34" fillId="18" borderId="34" xfId="59" applyNumberFormat="1" applyFont="1" applyFill="1" applyBorder="1" applyAlignment="1" applyProtection="1">
      <alignment horizontal="center" vertical="center" wrapText="1"/>
      <protection hidden="1"/>
    </xf>
    <xf numFmtId="0" fontId="34" fillId="18" borderId="34" xfId="59" applyFont="1" applyFill="1" applyBorder="1" applyAlignment="1" applyProtection="1">
      <alignment horizontal="center" vertical="center" textRotation="90" wrapText="1"/>
      <protection hidden="1"/>
    </xf>
    <xf numFmtId="1" fontId="34" fillId="18" borderId="34" xfId="59" applyNumberFormat="1" applyFont="1" applyFill="1" applyBorder="1" applyAlignment="1" applyProtection="1">
      <alignment horizontal="center" vertical="center" wrapText="1"/>
      <protection hidden="1"/>
    </xf>
    <xf numFmtId="0" fontId="34" fillId="18" borderId="34" xfId="59" applyFont="1" applyFill="1" applyBorder="1" applyAlignment="1" applyProtection="1">
      <alignment horizontal="center" vertical="center" wrapText="1"/>
      <protection hidden="1"/>
    </xf>
    <xf numFmtId="0" fontId="34" fillId="53" borderId="21" xfId="59" applyFont="1" applyFill="1" applyBorder="1" applyAlignment="1" applyProtection="1">
      <alignment horizontal="center" vertical="center" wrapText="1"/>
      <protection hidden="1"/>
    </xf>
    <xf numFmtId="0" fontId="34" fillId="59" borderId="21" xfId="59" applyFont="1" applyFill="1" applyBorder="1" applyAlignment="1" applyProtection="1">
      <alignment horizontal="center" vertical="center" wrapText="1"/>
      <protection hidden="1"/>
    </xf>
    <xf numFmtId="0" fontId="34" fillId="56" borderId="21" xfId="59" applyFont="1" applyFill="1" applyBorder="1" applyAlignment="1" applyProtection="1">
      <alignment horizontal="center" vertical="center" wrapText="1"/>
      <protection hidden="1"/>
    </xf>
    <xf numFmtId="0" fontId="34" fillId="36" borderId="21" xfId="59" applyFont="1" applyFill="1" applyBorder="1" applyAlignment="1" applyProtection="1">
      <alignment horizontal="center" vertical="center" wrapText="1"/>
      <protection hidden="1"/>
    </xf>
    <xf numFmtId="0" fontId="34" fillId="63" borderId="21" xfId="59" applyFont="1" applyFill="1" applyBorder="1" applyAlignment="1" applyProtection="1">
      <alignment horizontal="center" vertical="center" wrapText="1"/>
      <protection hidden="1"/>
    </xf>
    <xf numFmtId="0" fontId="74" fillId="25" borderId="21" xfId="59" applyFont="1" applyFill="1" applyBorder="1" applyAlignment="1" applyProtection="1">
      <alignment horizontal="center" vertical="center" wrapText="1"/>
      <protection hidden="1"/>
    </xf>
    <xf numFmtId="0" fontId="49" fillId="0" borderId="34" xfId="59" applyFont="1" applyFill="1" applyBorder="1" applyAlignment="1" applyProtection="1">
      <alignment horizontal="center" vertical="center" wrapText="1"/>
      <protection hidden="1"/>
    </xf>
    <xf numFmtId="9" fontId="49" fillId="24" borderId="80" xfId="59" applyNumberFormat="1" applyFont="1" applyFill="1" applyBorder="1" applyAlignment="1" applyProtection="1">
      <alignment horizontal="center" vertical="center" wrapText="1"/>
      <protection hidden="1"/>
    </xf>
    <xf numFmtId="9" fontId="49" fillId="24" borderId="80" xfId="64" applyFont="1" applyFill="1" applyBorder="1" applyAlignment="1" applyProtection="1">
      <alignment horizontal="center" vertical="center" wrapText="1"/>
      <protection hidden="1"/>
    </xf>
    <xf numFmtId="14" fontId="49" fillId="0" borderId="80" xfId="50" applyNumberFormat="1" applyFont="1" applyFill="1" applyBorder="1" applyAlignment="1">
      <alignment horizontal="center" vertical="center" wrapText="1"/>
    </xf>
    <xf numFmtId="0" fontId="48" fillId="25" borderId="80" xfId="0" applyNumberFormat="1" applyFont="1" applyFill="1" applyBorder="1" applyAlignment="1">
      <alignment horizontal="center" vertical="center" wrapText="1"/>
    </xf>
    <xf numFmtId="1" fontId="48" fillId="25" borderId="80" xfId="64" applyNumberFormat="1"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24" borderId="88" xfId="0" applyFont="1" applyFill="1" applyBorder="1" applyAlignment="1">
      <alignment horizontal="center" vertical="center" wrapText="1"/>
    </xf>
    <xf numFmtId="9" fontId="49" fillId="24" borderId="87" xfId="0" applyNumberFormat="1" applyFont="1" applyFill="1" applyBorder="1" applyAlignment="1">
      <alignment horizontal="center" vertical="center" wrapText="1"/>
    </xf>
    <xf numFmtId="0" fontId="49" fillId="24" borderId="87" xfId="0" applyFont="1" applyFill="1" applyBorder="1" applyAlignment="1">
      <alignment horizontal="center" vertical="center" wrapText="1"/>
    </xf>
    <xf numFmtId="14" fontId="49" fillId="0" borderId="87" xfId="50" applyNumberFormat="1" applyFont="1" applyFill="1" applyBorder="1" applyAlignment="1">
      <alignment horizontal="center" vertical="center" wrapText="1"/>
    </xf>
    <xf numFmtId="0" fontId="48" fillId="25" borderId="59" xfId="0" applyFont="1" applyFill="1" applyBorder="1" applyAlignment="1">
      <alignment horizontal="center" vertical="center" wrapText="1"/>
    </xf>
    <xf numFmtId="1" fontId="48" fillId="25" borderId="59" xfId="64" applyNumberFormat="1" applyFont="1" applyFill="1" applyBorder="1" applyAlignment="1">
      <alignment horizontal="center" vertical="center" wrapText="1"/>
    </xf>
    <xf numFmtId="0" fontId="49" fillId="24" borderId="208" xfId="59" applyFont="1" applyFill="1" applyBorder="1" applyAlignment="1" applyProtection="1">
      <alignment horizontal="center" vertical="center" wrapText="1"/>
      <protection hidden="1"/>
    </xf>
    <xf numFmtId="0" fontId="48" fillId="24" borderId="34" xfId="59" applyFont="1" applyFill="1" applyBorder="1" applyAlignment="1" applyProtection="1">
      <alignment horizontal="center" vertical="center" wrapText="1"/>
      <protection hidden="1"/>
    </xf>
    <xf numFmtId="0" fontId="48" fillId="24" borderId="82" xfId="59" applyFont="1" applyFill="1" applyBorder="1" applyAlignment="1" applyProtection="1">
      <alignment horizontal="center" vertical="center" wrapText="1"/>
      <protection hidden="1"/>
    </xf>
    <xf numFmtId="0" fontId="48" fillId="24" borderId="80" xfId="59" applyFont="1" applyFill="1" applyBorder="1" applyAlignment="1" applyProtection="1">
      <alignment horizontal="center" vertical="center" wrapText="1"/>
      <protection hidden="1"/>
    </xf>
    <xf numFmtId="0" fontId="48" fillId="25" borderId="59" xfId="59" applyFont="1" applyFill="1" applyBorder="1" applyAlignment="1" applyProtection="1">
      <alignment horizontal="center" vertical="center" wrapText="1"/>
      <protection hidden="1"/>
    </xf>
    <xf numFmtId="3" fontId="48" fillId="25" borderId="59" xfId="0" applyNumberFormat="1" applyFont="1" applyFill="1" applyBorder="1" applyAlignment="1">
      <alignment horizontal="center" vertical="center" wrapText="1"/>
    </xf>
    <xf numFmtId="0" fontId="48" fillId="0" borderId="28" xfId="59" applyFont="1" applyFill="1" applyBorder="1" applyAlignment="1" applyProtection="1">
      <alignment horizontal="center" vertical="center" wrapText="1"/>
      <protection hidden="1"/>
    </xf>
    <xf numFmtId="0" fontId="48" fillId="24" borderId="35" xfId="59" applyFont="1" applyFill="1" applyBorder="1" applyAlignment="1" applyProtection="1">
      <alignment horizontal="center" vertical="center" wrapText="1"/>
      <protection hidden="1"/>
    </xf>
    <xf numFmtId="9" fontId="49" fillId="24" borderId="29" xfId="0" applyNumberFormat="1" applyFont="1" applyFill="1" applyBorder="1" applyAlignment="1">
      <alignment horizontal="center" vertical="center" wrapText="1"/>
    </xf>
    <xf numFmtId="0" fontId="48" fillId="24" borderId="29" xfId="59" applyFont="1" applyFill="1" applyBorder="1" applyAlignment="1" applyProtection="1">
      <alignment horizontal="center" vertical="center" wrapText="1"/>
      <protection hidden="1"/>
    </xf>
    <xf numFmtId="9" fontId="49" fillId="24" borderId="29" xfId="64" applyFont="1" applyFill="1" applyBorder="1" applyAlignment="1" applyProtection="1">
      <alignment horizontal="center" vertical="center" wrapText="1"/>
      <protection hidden="1"/>
    </xf>
    <xf numFmtId="0" fontId="49" fillId="24" borderId="29" xfId="59" applyFont="1" applyFill="1" applyBorder="1" applyAlignment="1" applyProtection="1">
      <alignment horizontal="center" vertical="center" wrapText="1"/>
      <protection hidden="1"/>
    </xf>
    <xf numFmtId="14" fontId="49" fillId="0" borderId="29" xfId="50" applyNumberFormat="1" applyFont="1" applyFill="1" applyBorder="1" applyAlignment="1">
      <alignment horizontal="center" vertical="center" wrapText="1"/>
    </xf>
    <xf numFmtId="0" fontId="48" fillId="25" borderId="29" xfId="59" applyFont="1" applyFill="1" applyBorder="1" applyAlignment="1" applyProtection="1">
      <alignment horizontal="center" vertical="center" wrapText="1"/>
      <protection hidden="1"/>
    </xf>
    <xf numFmtId="3" fontId="48" fillId="25" borderId="29" xfId="0" applyNumberFormat="1" applyFont="1" applyFill="1" applyBorder="1" applyAlignment="1">
      <alignment horizontal="center" vertical="center" wrapText="1"/>
    </xf>
    <xf numFmtId="167" fontId="49" fillId="24" borderId="29" xfId="59" applyNumberFormat="1" applyFont="1" applyFill="1" applyBorder="1" applyAlignment="1" applyProtection="1">
      <alignment horizontal="center" vertical="center" wrapText="1"/>
      <protection hidden="1"/>
    </xf>
    <xf numFmtId="167" fontId="49" fillId="24" borderId="204" xfId="59" applyNumberFormat="1" applyFont="1" applyFill="1" applyBorder="1" applyAlignment="1" applyProtection="1">
      <alignment horizontal="center" vertical="center" wrapText="1"/>
      <protection hidden="1"/>
    </xf>
    <xf numFmtId="0" fontId="49" fillId="24" borderId="204" xfId="59" applyFont="1" applyFill="1" applyBorder="1" applyAlignment="1" applyProtection="1">
      <alignment horizontal="center" vertical="center" wrapText="1"/>
      <protection hidden="1"/>
    </xf>
    <xf numFmtId="0" fontId="48" fillId="24" borderId="32" xfId="59" applyFont="1" applyFill="1" applyBorder="1" applyAlignment="1" applyProtection="1">
      <alignment horizontal="center" vertical="center" wrapText="1"/>
      <protection hidden="1"/>
    </xf>
    <xf numFmtId="0" fontId="48" fillId="24" borderId="39" xfId="59" applyFont="1" applyFill="1" applyBorder="1" applyAlignment="1" applyProtection="1">
      <alignment horizontal="center" vertical="center" wrapText="1"/>
      <protection hidden="1"/>
    </xf>
    <xf numFmtId="9" fontId="49" fillId="24" borderId="33" xfId="0" applyNumberFormat="1" applyFont="1" applyFill="1" applyBorder="1" applyAlignment="1">
      <alignment horizontal="center" vertical="center" wrapText="1"/>
    </xf>
    <xf numFmtId="0" fontId="48" fillId="24" borderId="33" xfId="59" applyFont="1" applyFill="1" applyBorder="1" applyAlignment="1" applyProtection="1">
      <alignment horizontal="center" vertical="center" wrapText="1"/>
      <protection hidden="1"/>
    </xf>
    <xf numFmtId="9" fontId="49" fillId="24" borderId="33" xfId="64" applyFont="1" applyFill="1" applyBorder="1" applyAlignment="1" applyProtection="1">
      <alignment horizontal="center" vertical="center" wrapText="1"/>
      <protection hidden="1"/>
    </xf>
    <xf numFmtId="0" fontId="49" fillId="24" borderId="33" xfId="59" applyFont="1" applyFill="1" applyBorder="1" applyAlignment="1" applyProtection="1">
      <alignment horizontal="center" vertical="center" wrapText="1"/>
      <protection hidden="1"/>
    </xf>
    <xf numFmtId="14" fontId="49" fillId="0" borderId="33" xfId="50" applyNumberFormat="1" applyFont="1" applyFill="1" applyBorder="1" applyAlignment="1">
      <alignment horizontal="center" vertical="center" wrapText="1"/>
    </xf>
    <xf numFmtId="0" fontId="48" fillId="25" borderId="33" xfId="59" applyFont="1" applyFill="1" applyBorder="1" applyAlignment="1" applyProtection="1">
      <alignment horizontal="center" vertical="center" wrapText="1"/>
      <protection hidden="1"/>
    </xf>
    <xf numFmtId="3" fontId="48" fillId="25" borderId="33" xfId="0" applyNumberFormat="1" applyFont="1" applyFill="1" applyBorder="1" applyAlignment="1">
      <alignment horizontal="center" vertical="center" wrapText="1"/>
    </xf>
    <xf numFmtId="167" fontId="49" fillId="24" borderId="33" xfId="59" applyNumberFormat="1" applyFont="1" applyFill="1" applyBorder="1" applyAlignment="1" applyProtection="1">
      <alignment horizontal="center" vertical="center" wrapText="1"/>
      <protection hidden="1"/>
    </xf>
    <xf numFmtId="167" fontId="49" fillId="24" borderId="206" xfId="59" applyNumberFormat="1" applyFont="1" applyFill="1" applyBorder="1" applyAlignment="1" applyProtection="1">
      <alignment horizontal="center" vertical="center" wrapText="1"/>
      <protection hidden="1"/>
    </xf>
    <xf numFmtId="0" fontId="49" fillId="24" borderId="206" xfId="59" applyFont="1" applyFill="1" applyBorder="1" applyAlignment="1" applyProtection="1">
      <alignment horizontal="center" vertical="center" wrapText="1"/>
      <protection hidden="1"/>
    </xf>
    <xf numFmtId="0" fontId="53" fillId="17" borderId="70" xfId="0" applyFont="1" applyFill="1" applyBorder="1" applyAlignment="1">
      <alignment horizontal="center" vertical="center" wrapText="1"/>
    </xf>
    <xf numFmtId="9" fontId="53" fillId="17" borderId="18" xfId="64" applyFont="1" applyFill="1" applyBorder="1" applyAlignment="1">
      <alignment horizontal="center" vertical="center" wrapText="1"/>
    </xf>
    <xf numFmtId="1" fontId="53" fillId="17" borderId="18" xfId="0" applyNumberFormat="1" applyFont="1" applyFill="1" applyBorder="1" applyAlignment="1">
      <alignment horizontal="center" vertical="center" wrapText="1"/>
    </xf>
    <xf numFmtId="167" fontId="53" fillId="17" borderId="18" xfId="0" applyNumberFormat="1" applyFont="1" applyFill="1" applyBorder="1" applyAlignment="1">
      <alignment horizontal="center" vertical="center" wrapText="1"/>
    </xf>
    <xf numFmtId="0" fontId="53" fillId="17" borderId="79"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29" xfId="0" applyFont="1" applyBorder="1" applyAlignment="1">
      <alignment horizontal="center" vertical="center" wrapText="1"/>
    </xf>
    <xf numFmtId="9" fontId="49" fillId="0" borderId="29" xfId="64" applyFont="1" applyBorder="1" applyAlignment="1">
      <alignment horizontal="center" vertical="center" wrapText="1"/>
    </xf>
    <xf numFmtId="0" fontId="49" fillId="25" borderId="29" xfId="59" applyFont="1" applyFill="1" applyBorder="1" applyAlignment="1" applyProtection="1">
      <alignment horizontal="center" vertical="center" wrapText="1"/>
      <protection hidden="1"/>
    </xf>
    <xf numFmtId="0" fontId="48" fillId="0" borderId="32" xfId="0" applyFont="1" applyFill="1" applyBorder="1" applyAlignment="1">
      <alignment horizontal="center" vertical="center" wrapText="1"/>
    </xf>
    <xf numFmtId="0" fontId="48" fillId="0" borderId="39" xfId="0" applyFont="1" applyBorder="1" applyAlignment="1">
      <alignment horizontal="center" vertical="center" wrapText="1"/>
    </xf>
    <xf numFmtId="0" fontId="48" fillId="0" borderId="33" xfId="0" applyFont="1" applyBorder="1" applyAlignment="1">
      <alignment horizontal="center" vertical="center" wrapText="1"/>
    </xf>
    <xf numFmtId="9" fontId="49" fillId="0" borderId="33" xfId="64" applyFont="1" applyBorder="1" applyAlignment="1">
      <alignment horizontal="center" vertical="center" wrapText="1"/>
    </xf>
    <xf numFmtId="0" fontId="49" fillId="25" borderId="33" xfId="59" applyFont="1" applyFill="1" applyBorder="1" applyAlignment="1" applyProtection="1">
      <alignment horizontal="center" vertical="center" wrapText="1"/>
      <protection hidden="1"/>
    </xf>
    <xf numFmtId="1" fontId="49" fillId="24" borderId="29" xfId="47" applyNumberFormat="1" applyFont="1" applyFill="1" applyBorder="1" applyAlignment="1" applyProtection="1">
      <alignment horizontal="center" vertical="center" wrapText="1"/>
      <protection hidden="1"/>
    </xf>
    <xf numFmtId="0" fontId="48" fillId="0" borderId="30" xfId="0" applyFont="1" applyFill="1" applyBorder="1" applyAlignment="1">
      <alignment horizontal="center" vertical="center" wrapText="1"/>
    </xf>
    <xf numFmtId="0" fontId="48" fillId="0" borderId="37" xfId="0" applyFont="1" applyBorder="1" applyAlignment="1">
      <alignment horizontal="center" vertical="center" wrapText="1"/>
    </xf>
    <xf numFmtId="1" fontId="49" fillId="24" borderId="31" xfId="47" applyNumberFormat="1" applyFont="1" applyFill="1" applyBorder="1" applyAlignment="1" applyProtection="1">
      <alignment horizontal="center" vertical="center" wrapText="1"/>
      <protection hidden="1"/>
    </xf>
    <xf numFmtId="0" fontId="49" fillId="24" borderId="31" xfId="59" applyFont="1" applyFill="1" applyBorder="1" applyAlignment="1" applyProtection="1">
      <alignment horizontal="center" vertical="center" wrapText="1"/>
      <protection hidden="1"/>
    </xf>
    <xf numFmtId="0" fontId="48" fillId="0" borderId="31" xfId="0" applyFont="1" applyBorder="1" applyAlignment="1">
      <alignment horizontal="center" vertical="center" wrapText="1"/>
    </xf>
    <xf numFmtId="9" fontId="49" fillId="0" borderId="31" xfId="64" applyFont="1" applyBorder="1" applyAlignment="1">
      <alignment horizontal="center" vertical="center" wrapText="1"/>
    </xf>
    <xf numFmtId="14" fontId="49" fillId="0" borderId="31" xfId="50" applyNumberFormat="1" applyFont="1" applyFill="1" applyBorder="1" applyAlignment="1">
      <alignment horizontal="center" vertical="center" wrapText="1"/>
    </xf>
    <xf numFmtId="0" fontId="49" fillId="25" borderId="31" xfId="59" applyFont="1" applyFill="1" applyBorder="1" applyAlignment="1" applyProtection="1">
      <alignment horizontal="center" vertical="center" wrapText="1"/>
      <protection hidden="1"/>
    </xf>
    <xf numFmtId="0" fontId="49" fillId="24" borderId="205" xfId="59" applyFont="1" applyFill="1" applyBorder="1" applyAlignment="1" applyProtection="1">
      <alignment horizontal="center" vertical="center" wrapText="1"/>
      <protection hidden="1"/>
    </xf>
    <xf numFmtId="9" fontId="49" fillId="24" borderId="31" xfId="64" applyFont="1" applyFill="1" applyBorder="1" applyAlignment="1" applyProtection="1">
      <alignment horizontal="center" vertical="center" wrapText="1"/>
      <protection hidden="1"/>
    </xf>
    <xf numFmtId="0" fontId="48" fillId="24" borderId="31" xfId="0" applyFont="1" applyFill="1" applyBorder="1" applyAlignment="1">
      <alignment horizontal="center" vertical="center" wrapText="1"/>
    </xf>
    <xf numFmtId="0" fontId="48" fillId="17" borderId="18" xfId="0" applyFont="1" applyFill="1" applyBorder="1" applyAlignment="1">
      <alignment horizontal="center" vertical="center" wrapText="1"/>
    </xf>
    <xf numFmtId="175" fontId="53" fillId="17" borderId="18" xfId="0" applyNumberFormat="1" applyFont="1" applyFill="1" applyBorder="1" applyAlignment="1">
      <alignment horizontal="center" vertical="center" wrapText="1"/>
    </xf>
    <xf numFmtId="175" fontId="53" fillId="17" borderId="18" xfId="0" applyNumberFormat="1" applyFont="1" applyFill="1" applyBorder="1" applyAlignment="1">
      <alignment horizontal="center" vertical="center" wrapText="1"/>
    </xf>
    <xf numFmtId="0" fontId="74" fillId="24" borderId="21" xfId="59" applyFont="1" applyFill="1" applyBorder="1" applyAlignment="1" applyProtection="1">
      <alignment horizontal="center" vertical="center" wrapText="1"/>
      <protection hidden="1"/>
    </xf>
    <xf numFmtId="0" fontId="48" fillId="0" borderId="80" xfId="0" applyFont="1" applyBorder="1" applyAlignment="1">
      <alignment horizontal="center" vertical="center" wrapText="1"/>
    </xf>
    <xf numFmtId="9" fontId="48" fillId="24" borderId="80" xfId="64" applyFont="1" applyFill="1" applyBorder="1" applyAlignment="1" applyProtection="1">
      <alignment horizontal="center" vertical="center" wrapText="1"/>
      <protection hidden="1"/>
    </xf>
    <xf numFmtId="0" fontId="48" fillId="25" borderId="80" xfId="59" applyFont="1" applyFill="1" applyBorder="1" applyAlignment="1" applyProtection="1">
      <alignment horizontal="center" vertical="center" wrapText="1"/>
      <protection hidden="1"/>
    </xf>
    <xf numFmtId="3" fontId="48" fillId="25" borderId="80" xfId="0" applyNumberFormat="1" applyFont="1" applyFill="1" applyBorder="1" applyAlignment="1">
      <alignment horizontal="center" vertical="center" wrapText="1"/>
    </xf>
    <xf numFmtId="1" fontId="48" fillId="0" borderId="80" xfId="47" applyNumberFormat="1" applyFont="1" applyBorder="1" applyAlignment="1">
      <alignment horizontal="center" vertical="center" wrapText="1"/>
    </xf>
    <xf numFmtId="167" fontId="48" fillId="24" borderId="80" xfId="59" applyNumberFormat="1" applyFont="1" applyFill="1" applyBorder="1" applyAlignment="1" applyProtection="1">
      <alignment horizontal="center" vertical="center" wrapText="1"/>
      <protection hidden="1"/>
    </xf>
    <xf numFmtId="167" fontId="48" fillId="24" borderId="208" xfId="59" applyNumberFormat="1" applyFont="1" applyFill="1" applyBorder="1" applyAlignment="1" applyProtection="1">
      <alignment horizontal="center" vertical="center" wrapText="1"/>
      <protection hidden="1"/>
    </xf>
    <xf numFmtId="9" fontId="34" fillId="18" borderId="18" xfId="64" applyFont="1" applyFill="1" applyBorder="1" applyAlignment="1">
      <alignment horizontal="center" vertical="center" wrapText="1"/>
    </xf>
    <xf numFmtId="1" fontId="34" fillId="18" borderId="18" xfId="0" applyNumberFormat="1" applyFont="1" applyFill="1" applyBorder="1" applyAlignment="1">
      <alignment horizontal="center" vertical="center" wrapText="1"/>
    </xf>
    <xf numFmtId="167" fontId="34" fillId="18" borderId="18" xfId="0" applyNumberFormat="1" applyFont="1" applyFill="1" applyBorder="1" applyAlignment="1">
      <alignment horizontal="center" vertical="center" wrapText="1"/>
    </xf>
    <xf numFmtId="0" fontId="48" fillId="10" borderId="14" xfId="0" applyFont="1" applyFill="1" applyBorder="1" applyAlignment="1">
      <alignment horizontal="center" vertical="center" wrapText="1"/>
    </xf>
    <xf numFmtId="0" fontId="53" fillId="10" borderId="15" xfId="0" applyFont="1" applyFill="1" applyBorder="1" applyAlignment="1">
      <alignment horizontal="center" vertical="center" wrapText="1"/>
    </xf>
    <xf numFmtId="0" fontId="48" fillId="10" borderId="15" xfId="0" applyFont="1" applyFill="1" applyBorder="1" applyAlignment="1">
      <alignment horizontal="center" vertical="center" wrapText="1"/>
    </xf>
    <xf numFmtId="1" fontId="48" fillId="10" borderId="15" xfId="47" applyNumberFormat="1" applyFont="1" applyFill="1" applyBorder="1" applyAlignment="1">
      <alignment horizontal="center" vertical="center" wrapText="1"/>
    </xf>
    <xf numFmtId="9" fontId="48" fillId="10" borderId="15" xfId="0" applyNumberFormat="1" applyFont="1" applyFill="1" applyBorder="1" applyAlignment="1">
      <alignment horizontal="center" vertical="center" wrapText="1"/>
    </xf>
    <xf numFmtId="166" fontId="48" fillId="10" borderId="15" xfId="0" applyNumberFormat="1" applyFont="1" applyFill="1" applyBorder="1" applyAlignment="1">
      <alignment horizontal="center" vertical="center" wrapText="1"/>
    </xf>
    <xf numFmtId="1" fontId="48" fillId="10" borderId="15" xfId="0" applyNumberFormat="1" applyFont="1" applyFill="1" applyBorder="1" applyAlignment="1">
      <alignment horizontal="center" vertical="center" wrapText="1"/>
    </xf>
    <xf numFmtId="165" fontId="53" fillId="10" borderId="15" xfId="0" applyNumberFormat="1" applyFont="1" applyFill="1" applyBorder="1" applyAlignment="1">
      <alignment horizontal="center" vertical="center" wrapText="1"/>
    </xf>
    <xf numFmtId="165" fontId="53" fillId="10" borderId="15"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4" fillId="0" borderId="0" xfId="60" applyFont="1" applyFill="1" applyBorder="1" applyAlignment="1" applyProtection="1">
      <alignment horizontal="center" vertical="center" wrapText="1"/>
      <protection hidden="1"/>
    </xf>
    <xf numFmtId="173" fontId="39" fillId="82" borderId="31" xfId="60" applyNumberFormat="1" applyFont="1" applyFill="1" applyBorder="1" applyAlignment="1" applyProtection="1">
      <alignment horizontal="center" vertical="center" wrapText="1"/>
      <protection hidden="1"/>
    </xf>
    <xf numFmtId="0" fontId="81" fillId="0" borderId="0" xfId="0" applyFont="1" applyFill="1" applyAlignment="1">
      <alignment/>
    </xf>
    <xf numFmtId="0" fontId="48" fillId="0" borderId="0" xfId="0" applyFont="1" applyAlignment="1">
      <alignment horizontal="center" vertical="center"/>
    </xf>
    <xf numFmtId="0" fontId="53" fillId="17" borderId="79" xfId="0" applyFont="1" applyFill="1" applyBorder="1" applyAlignment="1">
      <alignment vertical="center" wrapText="1"/>
    </xf>
    <xf numFmtId="0" fontId="34" fillId="34" borderId="34" xfId="59" applyFont="1" applyFill="1" applyBorder="1" applyAlignment="1" applyProtection="1">
      <alignment horizontal="center" vertical="center" wrapText="1"/>
      <protection hidden="1"/>
    </xf>
    <xf numFmtId="0" fontId="49" fillId="24" borderId="28" xfId="59" applyFont="1" applyFill="1" applyBorder="1" applyAlignment="1" applyProtection="1">
      <alignment horizontal="center" vertical="center" wrapText="1"/>
      <protection hidden="1"/>
    </xf>
    <xf numFmtId="0" fontId="49" fillId="24" borderId="35" xfId="59" applyFont="1" applyFill="1" applyBorder="1" applyAlignment="1" applyProtection="1">
      <alignment horizontal="center" vertical="center" wrapText="1"/>
      <protection hidden="1"/>
    </xf>
    <xf numFmtId="0" fontId="49" fillId="24" borderId="29" xfId="59" applyFont="1" applyFill="1" applyBorder="1" applyAlignment="1" applyProtection="1">
      <alignment horizontal="center" vertical="center" wrapText="1"/>
      <protection hidden="1"/>
    </xf>
    <xf numFmtId="9" fontId="49" fillId="24" borderId="29" xfId="64" applyFont="1" applyFill="1" applyBorder="1" applyAlignment="1" applyProtection="1">
      <alignment horizontal="center" vertical="center" wrapText="1"/>
      <protection hidden="1"/>
    </xf>
    <xf numFmtId="14" fontId="49" fillId="0" borderId="29" xfId="50" applyNumberFormat="1" applyFont="1" applyFill="1" applyBorder="1" applyAlignment="1">
      <alignment horizontal="center" vertical="center" wrapText="1"/>
    </xf>
    <xf numFmtId="0" fontId="48" fillId="25" borderId="29" xfId="0" applyNumberFormat="1" applyFont="1" applyFill="1" applyBorder="1" applyAlignment="1">
      <alignment horizontal="center" vertical="center" wrapText="1"/>
    </xf>
    <xf numFmtId="1" fontId="48" fillId="25" borderId="29" xfId="64" applyNumberFormat="1" applyFont="1" applyFill="1" applyBorder="1" applyAlignment="1">
      <alignment horizontal="center" vertical="center" wrapText="1"/>
    </xf>
    <xf numFmtId="1" fontId="49" fillId="25" borderId="29" xfId="64" applyNumberFormat="1" applyFont="1" applyFill="1" applyBorder="1" applyAlignment="1">
      <alignment horizontal="center" vertical="center" wrapText="1"/>
    </xf>
    <xf numFmtId="1" fontId="48" fillId="0" borderId="204" xfId="47" applyNumberFormat="1" applyFont="1" applyBorder="1" applyAlignment="1">
      <alignment horizontal="center" vertical="center" wrapText="1"/>
    </xf>
    <xf numFmtId="167" fontId="49" fillId="24" borderId="12" xfId="59" applyNumberFormat="1" applyFont="1" applyFill="1" applyBorder="1" applyAlignment="1" applyProtection="1">
      <alignment vertical="center" wrapText="1"/>
      <protection hidden="1"/>
    </xf>
    <xf numFmtId="0" fontId="81" fillId="0" borderId="0" xfId="0" applyFont="1" applyFill="1" applyAlignment="1">
      <alignment horizontal="center" vertical="center" wrapText="1"/>
    </xf>
    <xf numFmtId="0" fontId="49" fillId="24" borderId="30" xfId="59" applyFont="1" applyFill="1" applyBorder="1" applyAlignment="1" applyProtection="1">
      <alignment horizontal="center" vertical="center" wrapText="1"/>
      <protection hidden="1"/>
    </xf>
    <xf numFmtId="0" fontId="49" fillId="24" borderId="37" xfId="59" applyFont="1" applyFill="1" applyBorder="1" applyAlignment="1" applyProtection="1">
      <alignment horizontal="center" vertical="center" wrapText="1"/>
      <protection hidden="1"/>
    </xf>
    <xf numFmtId="9" fontId="49" fillId="25" borderId="31" xfId="64" applyFont="1" applyFill="1" applyBorder="1" applyAlignment="1">
      <alignment horizontal="center" vertical="center" wrapText="1"/>
    </xf>
    <xf numFmtId="9" fontId="49" fillId="0" borderId="205" xfId="64" applyFont="1" applyBorder="1" applyAlignment="1">
      <alignment horizontal="center" vertical="center" wrapText="1"/>
    </xf>
    <xf numFmtId="0" fontId="48" fillId="25" borderId="31" xfId="0" applyFont="1" applyFill="1" applyBorder="1" applyAlignment="1">
      <alignment horizontal="center" vertical="center" wrapText="1"/>
    </xf>
    <xf numFmtId="1" fontId="48" fillId="25" borderId="31" xfId="64" applyNumberFormat="1" applyFont="1" applyFill="1" applyBorder="1" applyAlignment="1">
      <alignment horizontal="center" vertical="center" wrapText="1"/>
    </xf>
    <xf numFmtId="1" fontId="49" fillId="25" borderId="31" xfId="64" applyNumberFormat="1" applyFont="1" applyFill="1" applyBorder="1" applyAlignment="1">
      <alignment horizontal="center" vertical="center" wrapText="1"/>
    </xf>
    <xf numFmtId="1" fontId="48" fillId="0" borderId="205" xfId="47" applyNumberFormat="1" applyFont="1" applyBorder="1" applyAlignment="1">
      <alignment horizontal="center" vertical="center" wrapText="1"/>
    </xf>
    <xf numFmtId="0" fontId="81" fillId="0" borderId="0" xfId="0" applyFont="1" applyFill="1" applyAlignment="1">
      <alignment horizontal="center" wrapText="1"/>
    </xf>
    <xf numFmtId="0" fontId="81" fillId="0" borderId="0" xfId="0" applyFont="1" applyFill="1" applyAlignment="1">
      <alignment wrapText="1"/>
    </xf>
    <xf numFmtId="0" fontId="49" fillId="0" borderId="30" xfId="59" applyFont="1" applyFill="1" applyBorder="1" applyAlignment="1" applyProtection="1">
      <alignment horizontal="center" vertical="center" wrapText="1"/>
      <protection hidden="1"/>
    </xf>
    <xf numFmtId="14" fontId="49" fillId="24" borderId="31" xfId="50" applyNumberFormat="1" applyFont="1" applyFill="1" applyBorder="1" applyAlignment="1">
      <alignment horizontal="center" vertical="center" wrapText="1"/>
    </xf>
    <xf numFmtId="9" fontId="48" fillId="25" borderId="31" xfId="64" applyFont="1" applyFill="1" applyBorder="1" applyAlignment="1">
      <alignment horizontal="center" vertical="center" wrapText="1"/>
    </xf>
    <xf numFmtId="9" fontId="48" fillId="24" borderId="205" xfId="64" applyFont="1" applyFill="1" applyBorder="1" applyAlignment="1">
      <alignment horizontal="center" vertical="center" wrapText="1"/>
    </xf>
    <xf numFmtId="0" fontId="49" fillId="24" borderId="239" xfId="59" applyFont="1" applyFill="1" applyBorder="1" applyAlignment="1" applyProtection="1">
      <alignment horizontal="center" vertical="center" wrapText="1"/>
      <protection hidden="1"/>
    </xf>
    <xf numFmtId="0" fontId="49" fillId="0" borderId="32" xfId="59" applyFont="1" applyFill="1" applyBorder="1" applyAlignment="1" applyProtection="1">
      <alignment horizontal="center" vertical="center" wrapText="1"/>
      <protection hidden="1"/>
    </xf>
    <xf numFmtId="0" fontId="49" fillId="24" borderId="39" xfId="59" applyFont="1" applyFill="1" applyBorder="1" applyAlignment="1" applyProtection="1">
      <alignment horizontal="center" vertical="center" wrapText="1"/>
      <protection hidden="1"/>
    </xf>
    <xf numFmtId="14" fontId="49" fillId="24" borderId="33" xfId="50" applyNumberFormat="1" applyFont="1" applyFill="1" applyBorder="1" applyAlignment="1">
      <alignment horizontal="center" vertical="center" wrapText="1"/>
    </xf>
    <xf numFmtId="9" fontId="48" fillId="25" borderId="33" xfId="64" applyFont="1" applyFill="1" applyBorder="1" applyAlignment="1">
      <alignment horizontal="center" vertical="center" wrapText="1"/>
    </xf>
    <xf numFmtId="0" fontId="48" fillId="25" borderId="33" xfId="0" applyFont="1" applyFill="1" applyBorder="1" applyAlignment="1">
      <alignment horizontal="center" vertical="center" wrapText="1"/>
    </xf>
    <xf numFmtId="1" fontId="48" fillId="25" borderId="33" xfId="64" applyNumberFormat="1" applyFont="1" applyFill="1" applyBorder="1" applyAlignment="1">
      <alignment horizontal="center" vertical="center" wrapText="1"/>
    </xf>
    <xf numFmtId="9" fontId="48" fillId="24" borderId="206" xfId="64" applyFont="1" applyFill="1" applyBorder="1" applyAlignment="1">
      <alignment horizontal="center" vertical="center" wrapText="1"/>
    </xf>
    <xf numFmtId="0" fontId="49" fillId="24" borderId="240" xfId="59" applyFont="1" applyFill="1" applyBorder="1" applyAlignment="1" applyProtection="1">
      <alignment horizontal="center" vertical="center" wrapText="1"/>
      <protection hidden="1"/>
    </xf>
    <xf numFmtId="0" fontId="53" fillId="17" borderId="14" xfId="0" applyFont="1" applyFill="1" applyBorder="1" applyAlignment="1">
      <alignment horizontal="center" vertical="center" wrapText="1"/>
    </xf>
    <xf numFmtId="0" fontId="53" fillId="17" borderId="15" xfId="0" applyFont="1" applyFill="1" applyBorder="1" applyAlignment="1">
      <alignment horizontal="center" vertical="center" wrapText="1"/>
    </xf>
    <xf numFmtId="9" fontId="53" fillId="17" borderId="15" xfId="0" applyNumberFormat="1" applyFont="1" applyFill="1" applyBorder="1" applyAlignment="1">
      <alignment horizontal="center" vertical="center" wrapText="1"/>
    </xf>
    <xf numFmtId="1" fontId="53" fillId="17" borderId="15" xfId="0" applyNumberFormat="1" applyFont="1" applyFill="1" applyBorder="1" applyAlignment="1">
      <alignment horizontal="center" vertical="center" wrapText="1"/>
    </xf>
    <xf numFmtId="167" fontId="53" fillId="17" borderId="15" xfId="0" applyNumberFormat="1" applyFont="1" applyFill="1" applyBorder="1" applyAlignment="1">
      <alignment horizontal="center" vertical="center" wrapText="1"/>
    </xf>
    <xf numFmtId="0" fontId="34" fillId="18" borderId="18" xfId="0" applyFont="1" applyFill="1" applyBorder="1" applyAlignment="1">
      <alignment vertical="center" wrapText="1"/>
    </xf>
    <xf numFmtId="0" fontId="34" fillId="18" borderId="15" xfId="0" applyFont="1" applyFill="1" applyBorder="1" applyAlignment="1">
      <alignment horizontal="center" vertical="center" wrapText="1"/>
    </xf>
    <xf numFmtId="1" fontId="34" fillId="18" borderId="15" xfId="0" applyNumberFormat="1" applyFont="1" applyFill="1" applyBorder="1" applyAlignment="1">
      <alignment horizontal="center" vertical="center" wrapText="1"/>
    </xf>
    <xf numFmtId="167" fontId="34" fillId="18" borderId="15" xfId="0" applyNumberFormat="1" applyFont="1" applyFill="1" applyBorder="1" applyAlignment="1">
      <alignment horizontal="center" vertical="center" wrapText="1"/>
    </xf>
    <xf numFmtId="0" fontId="48" fillId="0" borderId="18" xfId="0" applyFont="1" applyBorder="1" applyAlignment="1">
      <alignment horizontal="center" vertical="center" wrapText="1"/>
    </xf>
    <xf numFmtId="1" fontId="48" fillId="0" borderId="18" xfId="47" applyNumberFormat="1" applyFont="1" applyBorder="1" applyAlignment="1">
      <alignment horizontal="center" vertical="center" wrapText="1"/>
    </xf>
    <xf numFmtId="0" fontId="49" fillId="24" borderId="34" xfId="0" applyFont="1" applyFill="1" applyBorder="1" applyAlignment="1">
      <alignment horizontal="center" vertical="center" wrapText="1"/>
    </xf>
    <xf numFmtId="0" fontId="49" fillId="24" borderId="88" xfId="0" applyFont="1" applyFill="1" applyBorder="1" applyAlignment="1">
      <alignment horizontal="center" vertical="center" wrapText="1"/>
    </xf>
    <xf numFmtId="0" fontId="49" fillId="24" borderId="98" xfId="0" applyFont="1" applyFill="1" applyBorder="1" applyAlignment="1">
      <alignment horizontal="center" vertical="center" wrapText="1"/>
    </xf>
    <xf numFmtId="0" fontId="49" fillId="24" borderId="80" xfId="0" applyFont="1" applyFill="1" applyBorder="1" applyAlignment="1">
      <alignment horizontal="center" vertical="center" wrapText="1"/>
    </xf>
    <xf numFmtId="0" fontId="49" fillId="24" borderId="55" xfId="59" applyFont="1" applyFill="1" applyBorder="1" applyAlignment="1" applyProtection="1">
      <alignment horizontal="center" vertical="center" wrapText="1"/>
      <protection hidden="1"/>
    </xf>
    <xf numFmtId="14" fontId="49" fillId="0" borderId="55" xfId="50" applyNumberFormat="1" applyFont="1" applyFill="1" applyBorder="1" applyAlignment="1">
      <alignment horizontal="center" vertical="center" wrapText="1"/>
    </xf>
    <xf numFmtId="14" fontId="49" fillId="0" borderId="23" xfId="50" applyNumberFormat="1" applyFont="1" applyFill="1" applyBorder="1" applyAlignment="1">
      <alignment horizontal="center" vertical="center" wrapText="1"/>
    </xf>
    <xf numFmtId="0" fontId="48" fillId="25" borderId="22"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61" xfId="0" applyFont="1" applyFill="1" applyBorder="1" applyAlignment="1">
      <alignment horizontal="center" vertical="center" wrapText="1"/>
    </xf>
    <xf numFmtId="1" fontId="48" fillId="25" borderId="60" xfId="64" applyNumberFormat="1" applyFont="1" applyFill="1" applyBorder="1" applyAlignment="1">
      <alignment horizontal="center" vertical="center" wrapText="1"/>
    </xf>
    <xf numFmtId="1" fontId="48" fillId="25" borderId="23" xfId="64" applyNumberFormat="1" applyFont="1" applyFill="1" applyBorder="1" applyAlignment="1">
      <alignment horizontal="center" vertical="center" wrapText="1"/>
    </xf>
    <xf numFmtId="1" fontId="48" fillId="0" borderId="23" xfId="47" applyNumberFormat="1" applyFont="1" applyBorder="1" applyAlignment="1">
      <alignment horizontal="center" vertical="center" wrapText="1"/>
    </xf>
    <xf numFmtId="167" fontId="49" fillId="24" borderId="23" xfId="59" applyNumberFormat="1" applyFont="1" applyFill="1" applyBorder="1" applyAlignment="1" applyProtection="1">
      <alignment horizontal="center" vertical="center" wrapText="1"/>
      <protection hidden="1"/>
    </xf>
    <xf numFmtId="167" fontId="49" fillId="24" borderId="61" xfId="59" applyNumberFormat="1" applyFont="1" applyFill="1" applyBorder="1" applyAlignment="1" applyProtection="1">
      <alignment horizontal="center" vertical="center" wrapText="1"/>
      <protection hidden="1"/>
    </xf>
    <xf numFmtId="0" fontId="49" fillId="24" borderId="24" xfId="59" applyFont="1" applyFill="1" applyBorder="1" applyAlignment="1" applyProtection="1">
      <alignment horizontal="center" vertical="center" wrapText="1"/>
      <protection hidden="1"/>
    </xf>
    <xf numFmtId="0" fontId="34" fillId="18" borderId="81" xfId="0" applyFont="1" applyFill="1" applyBorder="1" applyAlignment="1">
      <alignment horizontal="center" vertical="center" wrapText="1"/>
    </xf>
    <xf numFmtId="0" fontId="48" fillId="18" borderId="148" xfId="0" applyFont="1" applyFill="1" applyBorder="1" applyAlignment="1">
      <alignment/>
    </xf>
    <xf numFmtId="0" fontId="48" fillId="18" borderId="241" xfId="0" applyFont="1" applyFill="1" applyBorder="1" applyAlignment="1">
      <alignment/>
    </xf>
    <xf numFmtId="0" fontId="48" fillId="18" borderId="241" xfId="0" applyFont="1" applyFill="1" applyBorder="1" applyAlignment="1">
      <alignment wrapText="1"/>
    </xf>
    <xf numFmtId="0" fontId="48" fillId="18" borderId="57" xfId="0" applyFont="1" applyFill="1" applyBorder="1" applyAlignment="1">
      <alignment/>
    </xf>
    <xf numFmtId="0" fontId="49" fillId="24" borderId="28" xfId="0" applyFont="1" applyFill="1" applyBorder="1" applyAlignment="1">
      <alignment horizontal="center" vertical="center" wrapText="1"/>
    </xf>
    <xf numFmtId="0" fontId="49" fillId="24" borderId="29" xfId="0" applyFont="1" applyFill="1" applyBorder="1" applyAlignment="1">
      <alignment horizontal="center" vertical="center" wrapText="1"/>
    </xf>
    <xf numFmtId="9" fontId="49" fillId="24" borderId="29" xfId="64" applyFont="1" applyFill="1" applyBorder="1" applyAlignment="1">
      <alignment horizontal="center" vertical="center" wrapText="1"/>
    </xf>
    <xf numFmtId="14" fontId="49" fillId="24" borderId="29" xfId="50" applyNumberFormat="1" applyFont="1" applyFill="1" applyBorder="1" applyAlignment="1">
      <alignment horizontal="center" vertical="center" wrapText="1"/>
    </xf>
    <xf numFmtId="0" fontId="49" fillId="25" borderId="29" xfId="59" applyFont="1" applyFill="1" applyBorder="1" applyAlignment="1" applyProtection="1">
      <alignment horizontal="center" vertical="center" wrapText="1"/>
      <protection hidden="1"/>
    </xf>
    <xf numFmtId="3" fontId="48" fillId="25" borderId="29" xfId="0" applyNumberFormat="1" applyFont="1" applyFill="1" applyBorder="1" applyAlignment="1">
      <alignment horizontal="center" vertical="center" wrapText="1"/>
    </xf>
    <xf numFmtId="1" fontId="48" fillId="24" borderId="29" xfId="47" applyNumberFormat="1" applyFont="1" applyFill="1" applyBorder="1" applyAlignment="1">
      <alignment horizontal="center" vertical="center" wrapText="1"/>
    </xf>
    <xf numFmtId="167" fontId="49" fillId="24" borderId="29" xfId="59" applyNumberFormat="1" applyFont="1" applyFill="1" applyBorder="1" applyAlignment="1" applyProtection="1">
      <alignment horizontal="center" vertical="center" wrapText="1"/>
      <protection hidden="1"/>
    </xf>
    <xf numFmtId="0" fontId="49" fillId="24" borderId="36" xfId="59" applyFont="1" applyFill="1" applyBorder="1" applyAlignment="1" applyProtection="1">
      <alignment horizontal="center" vertical="center" wrapText="1"/>
      <protection hidden="1"/>
    </xf>
    <xf numFmtId="0" fontId="48" fillId="11" borderId="12" xfId="45" applyFont="1" applyFill="1" applyBorder="1" applyAlignment="1">
      <alignment horizontal="center" vertical="center"/>
      <protection/>
    </xf>
    <xf numFmtId="0" fontId="48" fillId="9" borderId="12" xfId="45" applyFont="1" applyFill="1" applyBorder="1" applyAlignment="1">
      <alignment horizontal="center" vertical="center"/>
      <protection/>
    </xf>
    <xf numFmtId="0" fontId="48" fillId="14" borderId="12" xfId="45" applyFont="1" applyFill="1" applyBorder="1" applyAlignment="1">
      <alignment horizontal="center" vertical="center"/>
      <protection/>
    </xf>
    <xf numFmtId="0" fontId="48" fillId="17" borderId="12" xfId="45" applyFont="1" applyFill="1" applyBorder="1" applyAlignment="1">
      <alignment horizontal="center" vertical="center"/>
      <protection/>
    </xf>
    <xf numFmtId="0" fontId="48" fillId="5" borderId="12" xfId="45" applyFont="1" applyFill="1" applyBorder="1" applyAlignment="1">
      <alignment horizontal="center" vertical="center"/>
      <protection/>
    </xf>
    <xf numFmtId="0" fontId="49" fillId="24" borderId="30" xfId="0" applyFont="1" applyFill="1" applyBorder="1" applyAlignment="1">
      <alignment horizontal="center" vertical="center" wrapText="1"/>
    </xf>
    <xf numFmtId="0" fontId="49" fillId="24" borderId="31" xfId="0" applyFont="1" applyFill="1" applyBorder="1" applyAlignment="1">
      <alignment horizontal="center" vertical="center" wrapText="1"/>
    </xf>
    <xf numFmtId="9" fontId="49" fillId="24" borderId="31" xfId="64" applyFont="1" applyFill="1" applyBorder="1" applyAlignment="1">
      <alignment horizontal="center" vertical="center" wrapText="1"/>
    </xf>
    <xf numFmtId="3" fontId="48" fillId="25" borderId="31" xfId="0" applyNumberFormat="1" applyFont="1" applyFill="1" applyBorder="1" applyAlignment="1">
      <alignment horizontal="center" vertical="center" wrapText="1"/>
    </xf>
    <xf numFmtId="1" fontId="48" fillId="24" borderId="31" xfId="47" applyNumberFormat="1" applyFont="1" applyFill="1" applyBorder="1" applyAlignment="1">
      <alignment horizontal="center" vertical="center" wrapText="1"/>
    </xf>
    <xf numFmtId="0" fontId="49" fillId="24" borderId="38" xfId="59" applyFont="1" applyFill="1" applyBorder="1" applyAlignment="1" applyProtection="1">
      <alignment horizontal="center" vertical="center" wrapText="1"/>
      <protection hidden="1"/>
    </xf>
    <xf numFmtId="14" fontId="48" fillId="24" borderId="31" xfId="50" applyNumberFormat="1" applyFont="1" applyFill="1" applyBorder="1" applyAlignment="1">
      <alignment horizontal="center" vertical="center" wrapText="1"/>
    </xf>
    <xf numFmtId="0" fontId="48" fillId="25" borderId="31" xfId="59" applyFont="1" applyFill="1" applyBorder="1" applyAlignment="1" applyProtection="1">
      <alignment horizontal="center" vertical="center" wrapText="1"/>
      <protection hidden="1"/>
    </xf>
    <xf numFmtId="0" fontId="48" fillId="24" borderId="38" xfId="59" applyFont="1" applyFill="1" applyBorder="1" applyAlignment="1" applyProtection="1">
      <alignment horizontal="center" vertical="center" wrapText="1"/>
      <protection hidden="1"/>
    </xf>
    <xf numFmtId="0" fontId="48" fillId="24" borderId="30" xfId="0" applyFont="1" applyFill="1" applyBorder="1" applyAlignment="1">
      <alignment horizontal="center" vertical="center" wrapText="1"/>
    </xf>
    <xf numFmtId="0" fontId="48" fillId="24" borderId="37" xfId="59" applyFont="1" applyFill="1" applyBorder="1" applyAlignment="1" applyProtection="1">
      <alignment horizontal="center" vertical="center" wrapText="1"/>
      <protection hidden="1"/>
    </xf>
    <xf numFmtId="9" fontId="48" fillId="24" borderId="31" xfId="0" applyNumberFormat="1" applyFont="1" applyFill="1" applyBorder="1" applyAlignment="1">
      <alignment horizontal="center" vertical="center" wrapText="1"/>
    </xf>
    <xf numFmtId="9" fontId="48" fillId="25" borderId="31" xfId="59" applyNumberFormat="1" applyFont="1" applyFill="1" applyBorder="1" applyAlignment="1" applyProtection="1">
      <alignment horizontal="center" vertical="center" wrapText="1"/>
      <protection hidden="1"/>
    </xf>
    <xf numFmtId="0" fontId="81" fillId="0" borderId="0" xfId="0" applyFont="1" applyFill="1" applyAlignment="1">
      <alignment vertical="center" wrapText="1"/>
    </xf>
    <xf numFmtId="9" fontId="48" fillId="24" borderId="31" xfId="64" applyFont="1" applyFill="1" applyBorder="1" applyAlignment="1">
      <alignment horizontal="center" vertical="center" wrapText="1"/>
    </xf>
    <xf numFmtId="0" fontId="48" fillId="24" borderId="32" xfId="0" applyFont="1" applyFill="1" applyBorder="1" applyAlignment="1">
      <alignment horizontal="center" vertical="center" wrapText="1"/>
    </xf>
    <xf numFmtId="9" fontId="48" fillId="24" borderId="33" xfId="0" applyNumberFormat="1" applyFont="1" applyFill="1" applyBorder="1" applyAlignment="1">
      <alignment horizontal="center" vertical="center" wrapText="1"/>
    </xf>
    <xf numFmtId="0" fontId="48" fillId="24" borderId="33" xfId="0" applyFont="1" applyFill="1" applyBorder="1" applyAlignment="1">
      <alignment horizontal="center" vertical="center" wrapText="1"/>
    </xf>
    <xf numFmtId="9" fontId="49" fillId="24" borderId="33" xfId="64" applyFont="1" applyFill="1" applyBorder="1" applyAlignment="1">
      <alignment horizontal="center" vertical="center" wrapText="1"/>
    </xf>
    <xf numFmtId="14" fontId="48" fillId="24" borderId="33" xfId="50" applyNumberFormat="1" applyFont="1" applyFill="1" applyBorder="1" applyAlignment="1">
      <alignment horizontal="center" vertical="center" wrapText="1"/>
    </xf>
    <xf numFmtId="9" fontId="48" fillId="24" borderId="33" xfId="64" applyFont="1" applyFill="1" applyBorder="1" applyAlignment="1">
      <alignment horizontal="center" vertical="center" wrapText="1"/>
    </xf>
    <xf numFmtId="0" fontId="49" fillId="24" borderId="40" xfId="59" applyFont="1" applyFill="1" applyBorder="1" applyAlignment="1" applyProtection="1">
      <alignment horizontal="center" vertical="center" wrapText="1"/>
      <protection hidden="1"/>
    </xf>
    <xf numFmtId="0" fontId="48" fillId="24" borderId="28" xfId="0" applyFont="1" applyFill="1" applyBorder="1" applyAlignment="1">
      <alignment horizontal="center" vertical="center" wrapText="1"/>
    </xf>
    <xf numFmtId="0" fontId="48" fillId="24" borderId="35" xfId="59" applyFont="1" applyFill="1" applyBorder="1" applyAlignment="1" applyProtection="1">
      <alignment horizontal="center" vertical="center" wrapText="1"/>
      <protection hidden="1"/>
    </xf>
    <xf numFmtId="0" fontId="48" fillId="24" borderId="29" xfId="59" applyFont="1" applyFill="1" applyBorder="1" applyAlignment="1" applyProtection="1">
      <alignment horizontal="center" vertical="center" wrapText="1"/>
      <protection hidden="1"/>
    </xf>
    <xf numFmtId="0" fontId="48" fillId="24" borderId="29" xfId="0" applyFont="1" applyFill="1" applyBorder="1" applyAlignment="1">
      <alignment horizontal="center" vertical="center" wrapText="1"/>
    </xf>
    <xf numFmtId="14" fontId="48" fillId="24" borderId="29" xfId="50" applyNumberFormat="1" applyFont="1" applyFill="1" applyBorder="1" applyAlignment="1">
      <alignment horizontal="center" vertical="center" wrapText="1"/>
    </xf>
    <xf numFmtId="9" fontId="48" fillId="25" borderId="29" xfId="59" applyNumberFormat="1" applyFont="1" applyFill="1" applyBorder="1" applyAlignment="1" applyProtection="1">
      <alignment horizontal="center" vertical="center" wrapText="1"/>
      <protection hidden="1"/>
    </xf>
    <xf numFmtId="1" fontId="48" fillId="25" borderId="29" xfId="59" applyNumberFormat="1" applyFont="1" applyFill="1" applyBorder="1" applyAlignment="1" applyProtection="1">
      <alignment horizontal="center" vertical="center" wrapText="1"/>
      <protection hidden="1"/>
    </xf>
    <xf numFmtId="0" fontId="48" fillId="24" borderId="28" xfId="59" applyFont="1" applyFill="1" applyBorder="1" applyAlignment="1" applyProtection="1">
      <alignment horizontal="center" vertical="center" wrapText="1"/>
      <protection hidden="1"/>
    </xf>
    <xf numFmtId="9" fontId="48" fillId="24" borderId="29" xfId="64" applyFont="1" applyFill="1" applyBorder="1" applyAlignment="1">
      <alignment horizontal="center" vertical="center" wrapText="1"/>
    </xf>
    <xf numFmtId="14" fontId="48" fillId="24" borderId="29" xfId="59" applyNumberFormat="1" applyFont="1" applyFill="1" applyBorder="1" applyAlignment="1" applyProtection="1">
      <alignment horizontal="center" vertical="center" wrapText="1"/>
      <protection hidden="1"/>
    </xf>
    <xf numFmtId="0" fontId="48" fillId="25" borderId="29" xfId="59" applyFont="1" applyFill="1" applyBorder="1" applyAlignment="1" applyProtection="1">
      <alignment horizontal="center" vertical="center" wrapText="1"/>
      <protection hidden="1"/>
    </xf>
    <xf numFmtId="14" fontId="48" fillId="24" borderId="33" xfId="59" applyNumberFormat="1" applyFont="1" applyFill="1" applyBorder="1" applyAlignment="1" applyProtection="1">
      <alignment horizontal="center" vertical="center" wrapText="1"/>
      <protection hidden="1"/>
    </xf>
    <xf numFmtId="1" fontId="48" fillId="24" borderId="33" xfId="47" applyNumberFormat="1" applyFont="1" applyFill="1" applyBorder="1" applyAlignment="1">
      <alignment horizontal="center" vertical="center" wrapText="1"/>
    </xf>
    <xf numFmtId="9" fontId="53" fillId="17" borderId="0" xfId="64" applyFont="1" applyFill="1" applyBorder="1" applyAlignment="1">
      <alignment horizontal="center" vertical="center" wrapText="1"/>
    </xf>
    <xf numFmtId="1" fontId="53" fillId="17" borderId="0" xfId="0" applyNumberFormat="1" applyFont="1" applyFill="1" applyBorder="1" applyAlignment="1">
      <alignment horizontal="center" vertical="center" wrapText="1"/>
    </xf>
    <xf numFmtId="167" fontId="53" fillId="17" borderId="0" xfId="0" applyNumberFormat="1" applyFont="1" applyFill="1" applyBorder="1" applyAlignment="1">
      <alignment horizontal="center" vertical="center" wrapText="1"/>
    </xf>
    <xf numFmtId="0" fontId="48" fillId="24" borderId="35" xfId="0" applyFont="1" applyFill="1" applyBorder="1" applyAlignment="1">
      <alignment horizontal="center" vertical="center" wrapText="1"/>
    </xf>
    <xf numFmtId="1" fontId="49" fillId="24" borderId="29" xfId="59" applyNumberFormat="1" applyFont="1" applyFill="1" applyBorder="1" applyAlignment="1" applyProtection="1">
      <alignment horizontal="center" vertical="center" wrapText="1"/>
      <protection hidden="1"/>
    </xf>
    <xf numFmtId="0" fontId="48" fillId="24" borderId="37" xfId="0" applyFont="1" applyFill="1" applyBorder="1" applyAlignment="1">
      <alignment horizontal="center" vertical="center" wrapText="1"/>
    </xf>
    <xf numFmtId="1" fontId="49" fillId="24" borderId="31" xfId="59" applyNumberFormat="1" applyFont="1" applyFill="1" applyBorder="1" applyAlignment="1" applyProtection="1">
      <alignment horizontal="center" vertical="center" wrapText="1"/>
      <protection hidden="1"/>
    </xf>
    <xf numFmtId="0" fontId="48" fillId="24" borderId="39" xfId="0" applyFont="1" applyFill="1" applyBorder="1" applyAlignment="1">
      <alignment horizontal="center" vertical="center" wrapText="1"/>
    </xf>
    <xf numFmtId="9" fontId="49" fillId="24" borderId="33" xfId="59" applyNumberFormat="1" applyFont="1" applyFill="1" applyBorder="1" applyAlignment="1" applyProtection="1">
      <alignment horizontal="center" vertical="center" wrapText="1"/>
      <protection hidden="1"/>
    </xf>
    <xf numFmtId="0" fontId="49" fillId="24" borderId="33" xfId="0" applyFont="1" applyFill="1" applyBorder="1" applyAlignment="1">
      <alignment horizontal="center" vertical="center" wrapText="1"/>
    </xf>
    <xf numFmtId="10" fontId="49" fillId="25" borderId="33" xfId="59" applyNumberFormat="1" applyFont="1" applyFill="1" applyBorder="1" applyAlignment="1" applyProtection="1">
      <alignment horizontal="center" vertical="center" wrapText="1"/>
      <protection hidden="1"/>
    </xf>
    <xf numFmtId="9" fontId="48" fillId="24" borderId="29" xfId="64" applyFont="1" applyFill="1" applyBorder="1" applyAlignment="1" applyProtection="1">
      <alignment horizontal="center" vertical="center" wrapText="1"/>
      <protection hidden="1"/>
    </xf>
    <xf numFmtId="167" fontId="48" fillId="24" borderId="29" xfId="59" applyNumberFormat="1" applyFont="1" applyFill="1" applyBorder="1" applyAlignment="1" applyProtection="1">
      <alignment horizontal="center" vertical="center" wrapText="1"/>
      <protection hidden="1"/>
    </xf>
    <xf numFmtId="0" fontId="48" fillId="24" borderId="36" xfId="59" applyFont="1" applyFill="1" applyBorder="1" applyAlignment="1" applyProtection="1">
      <alignment horizontal="center" vertical="center" wrapText="1"/>
      <protection hidden="1"/>
    </xf>
    <xf numFmtId="9" fontId="48" fillId="24" borderId="31" xfId="64" applyFont="1" applyFill="1" applyBorder="1" applyAlignment="1" applyProtection="1">
      <alignment horizontal="center" vertical="center" wrapText="1"/>
      <protection hidden="1"/>
    </xf>
    <xf numFmtId="0" fontId="86" fillId="24" borderId="38" xfId="59" applyFont="1" applyFill="1" applyBorder="1" applyAlignment="1" applyProtection="1">
      <alignment horizontal="center" vertical="center" wrapText="1"/>
      <protection hidden="1"/>
    </xf>
    <xf numFmtId="1" fontId="48" fillId="24" borderId="33" xfId="0" applyNumberFormat="1" applyFont="1" applyFill="1" applyBorder="1" applyAlignment="1">
      <alignment horizontal="center" vertical="center" wrapText="1"/>
    </xf>
    <xf numFmtId="1" fontId="49" fillId="24" borderId="33" xfId="59" applyNumberFormat="1" applyFont="1" applyFill="1" applyBorder="1" applyAlignment="1" applyProtection="1">
      <alignment horizontal="center" vertical="center" wrapText="1"/>
      <protection hidden="1"/>
    </xf>
    <xf numFmtId="0" fontId="74" fillId="25" borderId="56" xfId="59" applyFont="1" applyFill="1" applyBorder="1" applyAlignment="1" applyProtection="1">
      <alignment horizontal="center" vertical="center" wrapText="1"/>
      <protection hidden="1"/>
    </xf>
    <xf numFmtId="0" fontId="48" fillId="24" borderId="111" xfId="0" applyFont="1" applyFill="1" applyBorder="1" applyAlignment="1">
      <alignment horizontal="center" vertical="center" wrapText="1"/>
    </xf>
    <xf numFmtId="0" fontId="48" fillId="24" borderId="242" xfId="0" applyFont="1" applyFill="1" applyBorder="1" applyAlignment="1">
      <alignment horizontal="center" vertical="center" wrapText="1"/>
    </xf>
    <xf numFmtId="9" fontId="48" fillId="24" borderId="91" xfId="64" applyFont="1" applyFill="1" applyBorder="1" applyAlignment="1">
      <alignment horizontal="center" vertical="center" wrapText="1"/>
    </xf>
    <xf numFmtId="0" fontId="48" fillId="24" borderId="91" xfId="0" applyFont="1" applyFill="1" applyBorder="1" applyAlignment="1">
      <alignment horizontal="center" vertical="center" wrapText="1"/>
    </xf>
    <xf numFmtId="0" fontId="49" fillId="24" borderId="91" xfId="0" applyFont="1" applyFill="1" applyBorder="1" applyAlignment="1">
      <alignment horizontal="center" vertical="center" wrapText="1"/>
    </xf>
    <xf numFmtId="14" fontId="49" fillId="24" borderId="91" xfId="50" applyNumberFormat="1" applyFont="1" applyFill="1" applyBorder="1" applyAlignment="1">
      <alignment horizontal="center" vertical="center" wrapText="1"/>
    </xf>
    <xf numFmtId="167" fontId="49" fillId="24" borderId="91" xfId="59" applyNumberFormat="1" applyFont="1" applyFill="1" applyBorder="1" applyAlignment="1" applyProtection="1">
      <alignment horizontal="center" vertical="center" wrapText="1"/>
      <protection hidden="1"/>
    </xf>
    <xf numFmtId="0" fontId="49" fillId="24" borderId="212" xfId="59" applyFont="1" applyFill="1" applyBorder="1" applyAlignment="1" applyProtection="1">
      <alignment horizontal="center" vertical="center" wrapText="1"/>
      <protection hidden="1"/>
    </xf>
    <xf numFmtId="9" fontId="49" fillId="24" borderId="29" xfId="0" applyNumberFormat="1" applyFont="1" applyFill="1" applyBorder="1" applyAlignment="1">
      <alignment horizontal="center" vertical="center" wrapText="1"/>
    </xf>
    <xf numFmtId="9" fontId="86" fillId="25" borderId="29" xfId="59" applyNumberFormat="1" applyFont="1" applyFill="1" applyBorder="1" applyAlignment="1" applyProtection="1">
      <alignment horizontal="center" vertical="center" wrapText="1"/>
      <protection hidden="1"/>
    </xf>
    <xf numFmtId="9" fontId="86" fillId="25" borderId="31" xfId="59" applyNumberFormat="1" applyFont="1" applyFill="1" applyBorder="1" applyAlignment="1" applyProtection="1">
      <alignment horizontal="center" vertical="center" wrapText="1"/>
      <protection hidden="1"/>
    </xf>
    <xf numFmtId="1" fontId="48" fillId="24" borderId="31" xfId="0" applyNumberFormat="1" applyFont="1" applyFill="1" applyBorder="1" applyAlignment="1">
      <alignment horizontal="center" vertical="center" wrapText="1"/>
    </xf>
    <xf numFmtId="0" fontId="49" fillId="24" borderId="31" xfId="64" applyNumberFormat="1" applyFont="1" applyFill="1" applyBorder="1" applyAlignment="1" applyProtection="1">
      <alignment horizontal="center" vertical="center" wrapText="1"/>
      <protection hidden="1"/>
    </xf>
    <xf numFmtId="176" fontId="48" fillId="25" borderId="31" xfId="47" applyNumberFormat="1" applyFont="1" applyFill="1" applyBorder="1" applyAlignment="1" applyProtection="1">
      <alignment horizontal="center" vertical="center" wrapText="1"/>
      <protection hidden="1"/>
    </xf>
    <xf numFmtId="176" fontId="48" fillId="24" borderId="31" xfId="64" applyNumberFormat="1" applyFont="1" applyFill="1" applyBorder="1" applyAlignment="1" applyProtection="1">
      <alignment horizontal="center" vertical="center" wrapText="1"/>
      <protection hidden="1"/>
    </xf>
    <xf numFmtId="0" fontId="49" fillId="0" borderId="31" xfId="0" applyFont="1" applyBorder="1" applyAlignment="1">
      <alignment horizontal="center" vertical="center" wrapText="1"/>
    </xf>
    <xf numFmtId="9" fontId="49" fillId="0" borderId="31" xfId="64" applyFont="1" applyFill="1" applyBorder="1" applyAlignment="1">
      <alignment horizontal="center" vertical="center" wrapText="1"/>
    </xf>
    <xf numFmtId="0" fontId="49" fillId="24" borderId="30" xfId="59" applyFont="1" applyFill="1" applyBorder="1" applyAlignment="1" applyProtection="1">
      <alignment horizontal="center" vertical="center" wrapText="1"/>
      <protection hidden="1"/>
    </xf>
    <xf numFmtId="0" fontId="49" fillId="25" borderId="31" xfId="64" applyNumberFormat="1" applyFont="1" applyFill="1" applyBorder="1" applyAlignment="1" applyProtection="1">
      <alignment horizontal="center" vertical="center" wrapText="1"/>
      <protection hidden="1"/>
    </xf>
    <xf numFmtId="176" fontId="49" fillId="25" borderId="31" xfId="47" applyNumberFormat="1" applyFont="1" applyFill="1" applyBorder="1" applyAlignment="1" applyProtection="1">
      <alignment horizontal="center" vertical="center" wrapText="1"/>
      <protection hidden="1"/>
    </xf>
    <xf numFmtId="0" fontId="49" fillId="24" borderId="32" xfId="59" applyFont="1" applyFill="1" applyBorder="1" applyAlignment="1" applyProtection="1">
      <alignment horizontal="center" vertical="center" wrapText="1"/>
      <protection hidden="1"/>
    </xf>
    <xf numFmtId="1" fontId="49" fillId="24" borderId="33" xfId="47" applyNumberFormat="1" applyFont="1" applyFill="1" applyBorder="1" applyAlignment="1" applyProtection="1">
      <alignment horizontal="center" vertical="center" wrapText="1"/>
      <protection hidden="1"/>
    </xf>
    <xf numFmtId="9" fontId="49" fillId="0" borderId="33" xfId="64" applyFont="1" applyFill="1" applyBorder="1" applyAlignment="1">
      <alignment horizontal="center" vertical="center" wrapText="1"/>
    </xf>
    <xf numFmtId="9" fontId="86" fillId="25" borderId="33" xfId="59" applyNumberFormat="1" applyFont="1" applyFill="1" applyBorder="1" applyAlignment="1" applyProtection="1">
      <alignment horizontal="center" vertical="center" wrapText="1"/>
      <protection hidden="1"/>
    </xf>
    <xf numFmtId="0" fontId="49" fillId="24" borderId="134" xfId="59" applyFont="1" applyFill="1" applyBorder="1" applyAlignment="1" applyProtection="1">
      <alignment horizontal="center" vertical="center" wrapText="1"/>
      <protection hidden="1"/>
    </xf>
    <xf numFmtId="0" fontId="48" fillId="17" borderId="0" xfId="0" applyFont="1" applyFill="1" applyBorder="1" applyAlignment="1">
      <alignment horizontal="center" vertical="center" wrapText="1"/>
    </xf>
    <xf numFmtId="9" fontId="53" fillId="17" borderId="0" xfId="0" applyNumberFormat="1" applyFont="1" applyFill="1" applyBorder="1" applyAlignment="1">
      <alignment horizontal="center" vertical="center" wrapText="1"/>
    </xf>
    <xf numFmtId="175" fontId="53" fillId="17" borderId="0" xfId="0" applyNumberFormat="1" applyFont="1" applyFill="1" applyBorder="1" applyAlignment="1">
      <alignment horizontal="center" vertical="center" wrapText="1"/>
    </xf>
    <xf numFmtId="0" fontId="53" fillId="17" borderId="70" xfId="0" applyFont="1" applyFill="1" applyBorder="1" applyAlignment="1">
      <alignment horizontal="center" vertical="center" wrapText="1"/>
    </xf>
    <xf numFmtId="0" fontId="49" fillId="0" borderId="35" xfId="0" applyFont="1" applyBorder="1" applyAlignment="1">
      <alignment horizontal="center" vertical="center" wrapText="1"/>
    </xf>
    <xf numFmtId="0" fontId="49" fillId="0" borderId="29" xfId="0" applyFont="1" applyBorder="1" applyAlignment="1">
      <alignment horizontal="center" vertical="center" wrapText="1"/>
    </xf>
    <xf numFmtId="1" fontId="48" fillId="0" borderId="29" xfId="47" applyNumberFormat="1" applyFont="1" applyFill="1" applyBorder="1" applyAlignment="1">
      <alignment horizontal="center" vertical="center" wrapText="1"/>
    </xf>
    <xf numFmtId="0" fontId="49" fillId="24" borderId="43" xfId="59" applyFont="1" applyFill="1" applyBorder="1" applyAlignment="1" applyProtection="1">
      <alignment horizontal="center" vertical="center" wrapText="1"/>
      <protection hidden="1"/>
    </xf>
    <xf numFmtId="0" fontId="48" fillId="0" borderId="31" xfId="0" applyNumberFormat="1" applyFont="1" applyBorder="1" applyAlignment="1">
      <alignment horizontal="center" vertical="center" wrapText="1"/>
    </xf>
    <xf numFmtId="0" fontId="48" fillId="0" borderId="31" xfId="0" applyFont="1" applyFill="1" applyBorder="1" applyAlignment="1">
      <alignment horizontal="center" vertical="center" wrapText="1"/>
    </xf>
    <xf numFmtId="1" fontId="48" fillId="0" borderId="31" xfId="47" applyNumberFormat="1" applyFont="1" applyFill="1" applyBorder="1" applyAlignment="1">
      <alignment horizontal="center" vertical="center" wrapText="1"/>
    </xf>
    <xf numFmtId="165" fontId="49" fillId="0" borderId="31" xfId="59" applyNumberFormat="1" applyFont="1" applyFill="1" applyBorder="1" applyAlignment="1" applyProtection="1">
      <alignment horizontal="center" vertical="center" wrapText="1"/>
      <protection hidden="1"/>
    </xf>
    <xf numFmtId="44" fontId="49" fillId="24" borderId="38" xfId="54" applyFont="1" applyFill="1" applyBorder="1" applyAlignment="1" applyProtection="1">
      <alignment horizontal="center" vertical="center" wrapText="1"/>
      <protection hidden="1"/>
    </xf>
    <xf numFmtId="0" fontId="48" fillId="0" borderId="33" xfId="0" applyNumberFormat="1" applyFont="1" applyBorder="1" applyAlignment="1">
      <alignment horizontal="center" vertical="center" wrapText="1"/>
    </xf>
    <xf numFmtId="1" fontId="48" fillId="0" borderId="33" xfId="47" applyNumberFormat="1" applyFont="1" applyFill="1" applyBorder="1" applyAlignment="1">
      <alignment horizontal="center" vertical="center" wrapText="1"/>
    </xf>
    <xf numFmtId="3" fontId="53" fillId="17" borderId="0" xfId="0" applyNumberFormat="1" applyFont="1" applyFill="1" applyBorder="1" applyAlignment="1">
      <alignment horizontal="center" vertical="center" wrapText="1"/>
    </xf>
    <xf numFmtId="165" fontId="53" fillId="17" borderId="0" xfId="0" applyNumberFormat="1" applyFont="1" applyFill="1" applyBorder="1" applyAlignment="1">
      <alignment horizontal="center" vertical="center" wrapText="1"/>
    </xf>
    <xf numFmtId="1" fontId="48" fillId="0" borderId="29" xfId="47" applyNumberFormat="1" applyFont="1" applyBorder="1" applyAlignment="1">
      <alignment horizontal="center" vertical="center" wrapText="1"/>
    </xf>
    <xf numFmtId="9" fontId="49" fillId="0" borderId="31" xfId="0" applyNumberFormat="1" applyFont="1" applyBorder="1" applyAlignment="1">
      <alignment horizontal="center" vertical="center" wrapText="1"/>
    </xf>
    <xf numFmtId="9" fontId="49" fillId="25" borderId="31" xfId="59" applyNumberFormat="1" applyFont="1" applyFill="1" applyBorder="1" applyAlignment="1" applyProtection="1">
      <alignment horizontal="center" vertical="center" wrapText="1"/>
      <protection hidden="1"/>
    </xf>
    <xf numFmtId="1" fontId="48" fillId="0" borderId="31" xfId="64" applyNumberFormat="1" applyFont="1" applyBorder="1" applyAlignment="1">
      <alignment horizontal="center" vertical="center" wrapText="1"/>
    </xf>
    <xf numFmtId="1" fontId="48" fillId="0" borderId="31" xfId="47" applyNumberFormat="1" applyFont="1" applyBorder="1" applyAlignment="1">
      <alignment horizontal="center" vertical="center" wrapText="1"/>
    </xf>
    <xf numFmtId="0" fontId="49" fillId="24" borderId="32" xfId="0" applyFont="1" applyFill="1" applyBorder="1" applyAlignment="1">
      <alignment horizontal="center" vertical="center" wrapText="1"/>
    </xf>
    <xf numFmtId="14" fontId="49" fillId="24" borderId="29" xfId="59" applyNumberFormat="1" applyFont="1" applyFill="1" applyBorder="1" applyAlignment="1" applyProtection="1">
      <alignment horizontal="center" vertical="center" wrapText="1"/>
      <protection hidden="1"/>
    </xf>
    <xf numFmtId="3" fontId="49" fillId="25" borderId="29" xfId="0" applyNumberFormat="1" applyFont="1" applyFill="1" applyBorder="1" applyAlignment="1">
      <alignment horizontal="center" vertical="center" wrapText="1"/>
    </xf>
    <xf numFmtId="14" fontId="49" fillId="24" borderId="31" xfId="59" applyNumberFormat="1" applyFont="1" applyFill="1" applyBorder="1" applyAlignment="1" applyProtection="1">
      <alignment horizontal="center" vertical="center" wrapText="1"/>
      <protection hidden="1"/>
    </xf>
    <xf numFmtId="9" fontId="49" fillId="25" borderId="31" xfId="64" applyFont="1" applyFill="1" applyBorder="1" applyAlignment="1" applyProtection="1">
      <alignment horizontal="center" vertical="center" wrapText="1"/>
      <protection hidden="1"/>
    </xf>
    <xf numFmtId="9" fontId="48" fillId="0" borderId="31" xfId="64" applyFont="1" applyBorder="1" applyAlignment="1">
      <alignment horizontal="center" vertical="center" wrapText="1"/>
    </xf>
    <xf numFmtId="0" fontId="49" fillId="0" borderId="33" xfId="0" applyFont="1" applyBorder="1" applyAlignment="1">
      <alignment horizontal="center" vertical="center" wrapText="1"/>
    </xf>
    <xf numFmtId="0" fontId="49" fillId="24" borderId="31" xfId="0" applyNumberFormat="1" applyFont="1" applyFill="1" applyBorder="1" applyAlignment="1">
      <alignment horizontal="center" vertical="center" wrapText="1"/>
    </xf>
    <xf numFmtId="0" fontId="49" fillId="25" borderId="31" xfId="59" applyNumberFormat="1" applyFont="1" applyFill="1" applyBorder="1" applyAlignment="1" applyProtection="1">
      <alignment horizontal="center" vertical="center" wrapText="1"/>
      <protection hidden="1"/>
    </xf>
    <xf numFmtId="0" fontId="49" fillId="24" borderId="31" xfId="59" applyNumberFormat="1" applyFont="1" applyFill="1" applyBorder="1" applyAlignment="1" applyProtection="1">
      <alignment horizontal="center" vertical="center" wrapText="1"/>
      <protection hidden="1"/>
    </xf>
    <xf numFmtId="0" fontId="87" fillId="25" borderId="31" xfId="59" applyFont="1" applyFill="1" applyBorder="1" applyAlignment="1" applyProtection="1">
      <alignment horizontal="center" vertical="center" wrapText="1"/>
      <protection hidden="1"/>
    </xf>
    <xf numFmtId="0" fontId="87" fillId="24" borderId="38" xfId="59" applyFont="1" applyFill="1" applyBorder="1" applyAlignment="1" applyProtection="1">
      <alignment horizontal="center" vertical="center" wrapText="1"/>
      <protection hidden="1"/>
    </xf>
    <xf numFmtId="176" fontId="49" fillId="24" borderId="31" xfId="47" applyNumberFormat="1" applyFont="1" applyFill="1" applyBorder="1" applyAlignment="1" applyProtection="1">
      <alignment horizontal="center" vertical="center" wrapText="1"/>
      <protection hidden="1"/>
    </xf>
    <xf numFmtId="0" fontId="48" fillId="24" borderId="31" xfId="59" applyFont="1" applyFill="1" applyBorder="1" applyAlignment="1" applyProtection="1">
      <alignment horizontal="center" vertical="center" wrapText="1"/>
      <protection hidden="1"/>
    </xf>
    <xf numFmtId="14" fontId="49" fillId="24" borderId="33" xfId="59" applyNumberFormat="1" applyFont="1" applyFill="1" applyBorder="1" applyAlignment="1" applyProtection="1">
      <alignment horizontal="center" vertical="center" wrapText="1"/>
      <protection hidden="1"/>
    </xf>
    <xf numFmtId="0" fontId="86" fillId="25" borderId="33" xfId="59" applyFont="1" applyFill="1" applyBorder="1" applyAlignment="1" applyProtection="1">
      <alignment horizontal="center" vertical="center" wrapText="1"/>
      <protection hidden="1"/>
    </xf>
    <xf numFmtId="1" fontId="48" fillId="0" borderId="33" xfId="47" applyNumberFormat="1" applyFont="1" applyBorder="1" applyAlignment="1">
      <alignment horizontal="center" vertical="center" wrapText="1"/>
    </xf>
    <xf numFmtId="9" fontId="53" fillId="17" borderId="15" xfId="64" applyFont="1" applyFill="1" applyBorder="1" applyAlignment="1">
      <alignment horizontal="center" vertical="center" wrapText="1"/>
    </xf>
    <xf numFmtId="9" fontId="34" fillId="18" borderId="15" xfId="64" applyFont="1" applyFill="1" applyBorder="1" applyAlignment="1">
      <alignment horizontal="center" vertical="center" wrapText="1"/>
    </xf>
    <xf numFmtId="0" fontId="48" fillId="10" borderId="14" xfId="0" applyFont="1" applyFill="1" applyBorder="1" applyAlignment="1">
      <alignment horizontal="center" vertical="center" wrapText="1"/>
    </xf>
    <xf numFmtId="0" fontId="53" fillId="10" borderId="15" xfId="0" applyFont="1" applyFill="1" applyBorder="1" applyAlignment="1">
      <alignment horizontal="center" vertical="center" wrapText="1"/>
    </xf>
    <xf numFmtId="0" fontId="48" fillId="10" borderId="15" xfId="0" applyFont="1" applyFill="1" applyBorder="1" applyAlignment="1">
      <alignment horizontal="center" vertical="center" wrapText="1"/>
    </xf>
    <xf numFmtId="1" fontId="48" fillId="10" borderId="15" xfId="47" applyNumberFormat="1" applyFont="1" applyFill="1" applyBorder="1" applyAlignment="1">
      <alignment horizontal="center" vertical="center" wrapText="1"/>
    </xf>
    <xf numFmtId="9" fontId="48" fillId="10" borderId="15" xfId="0" applyNumberFormat="1" applyFont="1" applyFill="1" applyBorder="1" applyAlignment="1">
      <alignment horizontal="center" vertical="center" wrapText="1"/>
    </xf>
    <xf numFmtId="166" fontId="48" fillId="10" borderId="15" xfId="0" applyNumberFormat="1" applyFont="1" applyFill="1" applyBorder="1" applyAlignment="1">
      <alignment horizontal="center" vertical="center" wrapText="1"/>
    </xf>
    <xf numFmtId="1" fontId="48" fillId="10" borderId="15" xfId="0" applyNumberFormat="1" applyFont="1" applyFill="1" applyBorder="1" applyAlignment="1">
      <alignment horizontal="center" vertical="center" wrapText="1"/>
    </xf>
    <xf numFmtId="165" fontId="53" fillId="10" borderId="15" xfId="0" applyNumberFormat="1" applyFont="1" applyFill="1" applyBorder="1" applyAlignment="1">
      <alignment horizontal="center" vertical="center" wrapText="1"/>
    </xf>
    <xf numFmtId="0" fontId="38" fillId="31" borderId="0" xfId="45" applyFont="1" applyFill="1" applyBorder="1" applyAlignment="1">
      <alignment horizontal="center" vertical="center" wrapText="1"/>
      <protection/>
    </xf>
    <xf numFmtId="0" fontId="38" fillId="31" borderId="48" xfId="45" applyFont="1" applyFill="1" applyBorder="1" applyAlignment="1">
      <alignment horizontal="center" vertical="center" wrapText="1"/>
      <protection/>
    </xf>
    <xf numFmtId="0" fontId="53" fillId="17" borderId="18" xfId="0" applyFont="1" applyFill="1" applyBorder="1" applyAlignment="1">
      <alignment horizontal="center" vertical="center" wrapText="1"/>
    </xf>
    <xf numFmtId="0" fontId="36" fillId="18" borderId="0" xfId="0" applyFont="1" applyFill="1" applyBorder="1" applyAlignment="1">
      <alignment horizontal="center" vertical="center" wrapText="1"/>
    </xf>
    <xf numFmtId="0" fontId="34" fillId="44" borderId="86" xfId="60" applyFont="1" applyFill="1" applyBorder="1" applyAlignment="1" applyProtection="1">
      <alignment horizontal="center" vertical="center" wrapText="1"/>
      <protection hidden="1"/>
    </xf>
    <xf numFmtId="9" fontId="34" fillId="44" borderId="59" xfId="64" applyFont="1" applyFill="1" applyBorder="1" applyAlignment="1" applyProtection="1">
      <alignment horizontal="center" vertical="center" wrapText="1"/>
      <protection hidden="1"/>
    </xf>
    <xf numFmtId="0" fontId="34" fillId="44" borderId="59" xfId="60" applyFont="1" applyFill="1" applyBorder="1" applyAlignment="1" applyProtection="1">
      <alignment horizontal="center" vertical="center" wrapText="1"/>
      <protection hidden="1"/>
    </xf>
    <xf numFmtId="44" fontId="34" fillId="44" borderId="59" xfId="54" applyFont="1" applyFill="1" applyBorder="1" applyAlignment="1" applyProtection="1">
      <alignment horizontal="center" vertical="center" wrapText="1"/>
      <protection hidden="1"/>
    </xf>
    <xf numFmtId="0" fontId="34" fillId="44" borderId="88" xfId="60" applyFont="1" applyFill="1" applyBorder="1" applyAlignment="1" applyProtection="1">
      <alignment horizontal="center" vertical="center" wrapText="1"/>
      <protection hidden="1"/>
    </xf>
    <xf numFmtId="9" fontId="34" fillId="44" borderId="87" xfId="64" applyFont="1" applyFill="1" applyBorder="1" applyAlignment="1" applyProtection="1">
      <alignment horizontal="center" vertical="center" wrapText="1"/>
      <protection hidden="1"/>
    </xf>
    <xf numFmtId="0" fontId="34" fillId="44" borderId="87" xfId="60" applyFont="1" applyFill="1" applyBorder="1" applyAlignment="1" applyProtection="1">
      <alignment horizontal="center" vertical="center" wrapText="1"/>
      <protection hidden="1"/>
    </xf>
    <xf numFmtId="44" fontId="34" fillId="44" borderId="87" xfId="54" applyFont="1" applyFill="1" applyBorder="1" applyAlignment="1" applyProtection="1">
      <alignment horizontal="center" vertical="center" wrapText="1"/>
      <protection hidden="1"/>
    </xf>
    <xf numFmtId="0" fontId="74" fillId="46" borderId="12" xfId="60" applyFont="1" applyFill="1" applyBorder="1" applyAlignment="1" applyProtection="1">
      <alignment horizontal="center" vertical="center" wrapText="1"/>
      <protection hidden="1"/>
    </xf>
    <xf numFmtId="9" fontId="74" fillId="46" borderId="12" xfId="64" applyFont="1" applyFill="1" applyBorder="1" applyAlignment="1" applyProtection="1">
      <alignment horizontal="center" vertical="center" wrapText="1"/>
      <protection hidden="1"/>
    </xf>
    <xf numFmtId="44" fontId="74" fillId="46" borderId="12" xfId="54" applyFont="1" applyFill="1" applyBorder="1" applyAlignment="1" applyProtection="1">
      <alignment horizontal="center" vertical="center" wrapText="1"/>
      <protection hidden="1"/>
    </xf>
    <xf numFmtId="0" fontId="34" fillId="44" borderId="242" xfId="60" applyFont="1" applyFill="1" applyBorder="1" applyAlignment="1" applyProtection="1">
      <alignment horizontal="center" vertical="center" wrapText="1"/>
      <protection hidden="1"/>
    </xf>
    <xf numFmtId="9" fontId="34" fillId="44" borderId="91" xfId="64" applyFont="1" applyFill="1" applyBorder="1" applyAlignment="1" applyProtection="1">
      <alignment horizontal="center" vertical="center" wrapText="1"/>
      <protection hidden="1"/>
    </xf>
    <xf numFmtId="0" fontId="34" fillId="44" borderId="91" xfId="60" applyFont="1" applyFill="1" applyBorder="1" applyAlignment="1" applyProtection="1">
      <alignment horizontal="center" vertical="center" wrapText="1"/>
      <protection hidden="1"/>
    </xf>
    <xf numFmtId="44" fontId="34" fillId="44" borderId="91" xfId="54" applyFont="1" applyFill="1" applyBorder="1" applyAlignment="1" applyProtection="1">
      <alignment horizontal="center" vertical="center" wrapText="1"/>
      <protection hidden="1"/>
    </xf>
    <xf numFmtId="0" fontId="48" fillId="0" borderId="15" xfId="0" applyFont="1" applyFill="1" applyBorder="1" applyAlignment="1">
      <alignment/>
    </xf>
    <xf numFmtId="0" fontId="74" fillId="46" borderId="243" xfId="60" applyFont="1" applyFill="1" applyBorder="1" applyAlignment="1" applyProtection="1">
      <alignment horizontal="center" vertical="center" wrapText="1"/>
      <protection hidden="1"/>
    </xf>
    <xf numFmtId="9" fontId="74" fillId="46" borderId="244" xfId="64" applyFont="1" applyFill="1" applyBorder="1" applyAlignment="1" applyProtection="1">
      <alignment horizontal="center" vertical="center" wrapText="1"/>
      <protection hidden="1"/>
    </xf>
    <xf numFmtId="0" fontId="74" fillId="46" borderId="244" xfId="60" applyFont="1" applyFill="1" applyBorder="1" applyAlignment="1" applyProtection="1">
      <alignment horizontal="center" vertical="center" wrapText="1"/>
      <protection hidden="1"/>
    </xf>
    <xf numFmtId="44" fontId="74" fillId="46" borderId="244" xfId="54" applyFont="1" applyFill="1" applyBorder="1" applyAlignment="1" applyProtection="1">
      <alignment horizontal="center" vertical="center" wrapText="1"/>
      <protection hidden="1"/>
    </xf>
    <xf numFmtId="0" fontId="74" fillId="46" borderId="245" xfId="60" applyFont="1" applyFill="1" applyBorder="1" applyAlignment="1" applyProtection="1">
      <alignment horizontal="center" vertical="center" wrapText="1"/>
      <protection hidden="1"/>
    </xf>
    <xf numFmtId="0" fontId="50" fillId="48" borderId="246" xfId="45" applyFont="1" applyFill="1" applyBorder="1" applyAlignment="1">
      <alignment horizontal="center" vertical="center" wrapText="1"/>
      <protection/>
    </xf>
    <xf numFmtId="9" fontId="50" fillId="48" borderId="247" xfId="64" applyFont="1" applyFill="1" applyBorder="1" applyAlignment="1">
      <alignment horizontal="center" vertical="center" wrapText="1"/>
    </xf>
    <xf numFmtId="0" fontId="50" fillId="48" borderId="247" xfId="45" applyFont="1" applyFill="1" applyBorder="1" applyAlignment="1">
      <alignment horizontal="center" vertical="center" wrapText="1"/>
      <protection/>
    </xf>
    <xf numFmtId="9" fontId="50" fillId="48" borderId="247" xfId="45" applyNumberFormat="1" applyFont="1" applyFill="1" applyBorder="1" applyAlignment="1">
      <alignment horizontal="center" vertical="center" wrapText="1"/>
      <protection/>
    </xf>
    <xf numFmtId="0" fontId="50" fillId="48" borderId="248" xfId="45" applyFont="1" applyFill="1" applyBorder="1" applyAlignment="1">
      <alignment horizontal="center" vertical="center" wrapText="1"/>
      <protection/>
    </xf>
    <xf numFmtId="0" fontId="34" fillId="27" borderId="29" xfId="45" applyFont="1" applyFill="1" applyBorder="1" applyAlignment="1">
      <alignment horizontal="center" vertical="center" wrapText="1"/>
      <protection/>
    </xf>
    <xf numFmtId="0" fontId="34" fillId="27" borderId="33" xfId="45" applyFont="1" applyFill="1" applyBorder="1" applyAlignment="1">
      <alignment horizontal="center" vertical="center" wrapText="1"/>
      <protection/>
    </xf>
    <xf numFmtId="0" fontId="34" fillId="27" borderId="86" xfId="45" applyFont="1" applyFill="1" applyBorder="1" applyAlignment="1">
      <alignment horizontal="center" vertical="center" wrapText="1"/>
      <protection/>
    </xf>
    <xf numFmtId="9" fontId="34" fillId="27" borderId="59" xfId="64" applyFont="1" applyFill="1" applyBorder="1" applyAlignment="1">
      <alignment horizontal="center" vertical="center" wrapText="1"/>
    </xf>
    <xf numFmtId="0" fontId="34" fillId="27" borderId="59" xfId="45" applyFont="1" applyFill="1" applyBorder="1" applyAlignment="1">
      <alignment horizontal="center" vertical="center" wrapText="1"/>
      <protection/>
    </xf>
    <xf numFmtId="44" fontId="34" fillId="27" borderId="59" xfId="54" applyFont="1" applyFill="1" applyBorder="1" applyAlignment="1">
      <alignment horizontal="center" vertical="center" wrapText="1"/>
    </xf>
    <xf numFmtId="0" fontId="34" fillId="27" borderId="41" xfId="45" applyFont="1" applyFill="1" applyBorder="1" applyAlignment="1">
      <alignment horizontal="center" vertical="center" wrapText="1"/>
      <protection/>
    </xf>
    <xf numFmtId="0" fontId="34" fillId="27" borderId="42" xfId="45" applyFont="1" applyFill="1" applyBorder="1" applyAlignment="1">
      <alignment horizontal="center" vertical="center" wrapText="1"/>
      <protection/>
    </xf>
    <xf numFmtId="44" fontId="34" fillId="27" borderId="42" xfId="54" applyFont="1" applyFill="1" applyBorder="1" applyAlignment="1">
      <alignment horizontal="center" vertical="center" wrapText="1"/>
    </xf>
    <xf numFmtId="0" fontId="74" fillId="36" borderId="12" xfId="45" applyFont="1" applyFill="1" applyBorder="1" applyAlignment="1">
      <alignment horizontal="center" vertical="center" wrapText="1"/>
      <protection/>
    </xf>
    <xf numFmtId="9" fontId="74" fillId="36" borderId="12" xfId="64" applyFont="1" applyFill="1" applyBorder="1" applyAlignment="1">
      <alignment horizontal="center" vertical="center" wrapText="1"/>
    </xf>
    <xf numFmtId="44" fontId="74" fillId="36" borderId="12" xfId="54" applyFont="1" applyFill="1" applyBorder="1" applyAlignment="1">
      <alignment horizontal="center" vertical="center" wrapText="1"/>
    </xf>
    <xf numFmtId="0" fontId="34" fillId="27" borderId="76" xfId="45" applyFont="1" applyFill="1" applyBorder="1" applyAlignment="1">
      <alignment horizontal="center" vertical="center" wrapText="1"/>
      <protection/>
    </xf>
    <xf numFmtId="9" fontId="34" fillId="27" borderId="77" xfId="64" applyFont="1" applyFill="1" applyBorder="1" applyAlignment="1">
      <alignment horizontal="center" vertical="center" wrapText="1"/>
    </xf>
    <xf numFmtId="0" fontId="34" fillId="27" borderId="77" xfId="45" applyFont="1" applyFill="1" applyBorder="1" applyAlignment="1">
      <alignment horizontal="center" vertical="center" wrapText="1"/>
      <protection/>
    </xf>
    <xf numFmtId="9" fontId="34" fillId="27" borderId="77" xfId="45" applyNumberFormat="1" applyFont="1" applyFill="1" applyBorder="1" applyAlignment="1">
      <alignment horizontal="center" vertical="center" wrapText="1"/>
      <protection/>
    </xf>
    <xf numFmtId="0" fontId="74" fillId="36" borderId="243" xfId="45" applyFont="1" applyFill="1" applyBorder="1" applyAlignment="1">
      <alignment horizontal="center" vertical="center" wrapText="1"/>
      <protection/>
    </xf>
    <xf numFmtId="9" fontId="74" fillId="36" borderId="244" xfId="64" applyFont="1" applyFill="1" applyBorder="1" applyAlignment="1">
      <alignment horizontal="center" vertical="center" wrapText="1"/>
    </xf>
    <xf numFmtId="0" fontId="74" fillId="36" borderId="244" xfId="45" applyFont="1" applyFill="1" applyBorder="1" applyAlignment="1">
      <alignment horizontal="center" vertical="center" wrapText="1"/>
      <protection/>
    </xf>
    <xf numFmtId="44" fontId="74" fillId="36" borderId="244" xfId="54" applyFont="1" applyFill="1" applyBorder="1" applyAlignment="1">
      <alignment horizontal="center" vertical="center" wrapText="1"/>
    </xf>
    <xf numFmtId="0" fontId="74" fillId="36" borderId="245" xfId="45" applyFont="1" applyFill="1" applyBorder="1" applyAlignment="1">
      <alignment horizontal="center" vertical="center" wrapText="1"/>
      <protection/>
    </xf>
    <xf numFmtId="9" fontId="34" fillId="26" borderId="12" xfId="64" applyFont="1" applyFill="1" applyBorder="1" applyAlignment="1">
      <alignment horizontal="center" vertical="center" wrapText="1"/>
    </xf>
    <xf numFmtId="0" fontId="50" fillId="26" borderId="249" xfId="45" applyFont="1" applyFill="1" applyBorder="1" applyAlignment="1">
      <alignment horizontal="center" vertical="center" wrapText="1"/>
      <protection/>
    </xf>
    <xf numFmtId="9" fontId="50" fillId="26" borderId="12" xfId="64" applyFont="1" applyFill="1" applyBorder="1" applyAlignment="1">
      <alignment horizontal="center" vertical="center" wrapText="1"/>
    </xf>
    <xf numFmtId="0" fontId="50" fillId="26" borderId="12" xfId="45" applyFont="1" applyFill="1" applyBorder="1" applyAlignment="1">
      <alignment horizontal="center" vertical="center" wrapText="1"/>
      <protection/>
    </xf>
    <xf numFmtId="44" fontId="50" fillId="26" borderId="12" xfId="54" applyFont="1" applyFill="1" applyBorder="1" applyAlignment="1">
      <alignment horizontal="center" vertical="center" wrapText="1"/>
    </xf>
    <xf numFmtId="0" fontId="50" fillId="26" borderId="13" xfId="45" applyFont="1" applyFill="1" applyBorder="1" applyAlignment="1">
      <alignment horizontal="center" vertical="center" wrapText="1"/>
      <protection/>
    </xf>
    <xf numFmtId="0" fontId="47" fillId="33" borderId="246" xfId="45" applyFont="1" applyFill="1" applyBorder="1" applyAlignment="1">
      <alignment horizontal="center" vertical="center" wrapText="1"/>
      <protection/>
    </xf>
    <xf numFmtId="9" fontId="47" fillId="33" borderId="247" xfId="64" applyFont="1" applyFill="1" applyBorder="1" applyAlignment="1">
      <alignment horizontal="center" vertical="center" wrapText="1"/>
    </xf>
    <xf numFmtId="0" fontId="47" fillId="33" borderId="247" xfId="45" applyFont="1" applyFill="1" applyBorder="1" applyAlignment="1">
      <alignment horizontal="center" vertical="center" wrapText="1"/>
      <protection/>
    </xf>
    <xf numFmtId="0" fontId="47" fillId="33" borderId="248" xfId="45" applyFont="1" applyFill="1" applyBorder="1" applyAlignment="1">
      <alignment horizontal="center" vertical="center" wrapText="1"/>
      <protection/>
    </xf>
    <xf numFmtId="9" fontId="47" fillId="33" borderId="247" xfId="45" applyNumberFormat="1" applyFont="1" applyFill="1" applyBorder="1" applyAlignment="1">
      <alignment horizontal="center" vertical="center" wrapText="1"/>
      <protection/>
    </xf>
    <xf numFmtId="0" fontId="41" fillId="17" borderId="112" xfId="0" applyFont="1" applyFill="1" applyBorder="1" applyAlignment="1">
      <alignment horizontal="center" vertical="center" wrapText="1"/>
    </xf>
    <xf numFmtId="0" fontId="50" fillId="34" borderId="86" xfId="0" applyFont="1" applyFill="1" applyBorder="1" applyAlignment="1">
      <alignment horizontal="center" vertical="center" wrapText="1"/>
    </xf>
    <xf numFmtId="9" fontId="50" fillId="34" borderId="59" xfId="64" applyFont="1" applyFill="1" applyBorder="1" applyAlignment="1">
      <alignment horizontal="center" vertical="center" wrapText="1"/>
    </xf>
    <xf numFmtId="0" fontId="50" fillId="34" borderId="59" xfId="0" applyFont="1" applyFill="1" applyBorder="1" applyAlignment="1">
      <alignment horizontal="center" vertical="center" wrapText="1"/>
    </xf>
    <xf numFmtId="0" fontId="34" fillId="53" borderId="59" xfId="45" applyFont="1" applyFill="1" applyBorder="1" applyAlignment="1">
      <alignment horizontal="center" vertical="center" wrapText="1"/>
      <protection/>
    </xf>
    <xf numFmtId="0" fontId="34" fillId="59" borderId="59" xfId="45" applyFont="1" applyFill="1" applyBorder="1" applyAlignment="1">
      <alignment horizontal="center" vertical="center" wrapText="1"/>
      <protection/>
    </xf>
    <xf numFmtId="0" fontId="34" fillId="56" borderId="59" xfId="45" applyFont="1" applyFill="1" applyBorder="1" applyAlignment="1">
      <alignment horizontal="center" vertical="center" wrapText="1"/>
      <protection/>
    </xf>
    <xf numFmtId="0" fontId="34" fillId="36" borderId="59" xfId="45" applyFont="1" applyFill="1" applyBorder="1" applyAlignment="1">
      <alignment horizontal="center" vertical="center" wrapText="1"/>
      <protection/>
    </xf>
    <xf numFmtId="0" fontId="34" fillId="63" borderId="59" xfId="45" applyFont="1" applyFill="1" applyBorder="1" applyAlignment="1">
      <alignment horizontal="center" vertical="center" wrapText="1"/>
      <protection/>
    </xf>
    <xf numFmtId="0" fontId="34" fillId="56" borderId="196" xfId="45" applyFont="1" applyFill="1" applyBorder="1" applyAlignment="1">
      <alignment horizontal="center" vertical="center" wrapText="1"/>
      <protection/>
    </xf>
    <xf numFmtId="0" fontId="34" fillId="36" borderId="196" xfId="45" applyFont="1" applyFill="1" applyBorder="1" applyAlignment="1">
      <alignment horizontal="center" vertical="center" wrapText="1"/>
      <protection/>
    </xf>
    <xf numFmtId="0" fontId="34" fillId="63" borderId="196" xfId="45" applyFont="1" applyFill="1" applyBorder="1" applyAlignment="1">
      <alignment horizontal="center" vertical="center" wrapText="1"/>
      <protection/>
    </xf>
    <xf numFmtId="0" fontId="46" fillId="17" borderId="241" xfId="0" applyFont="1" applyFill="1" applyBorder="1" applyAlignment="1">
      <alignment vertical="center" wrapText="1"/>
    </xf>
    <xf numFmtId="0" fontId="46" fillId="17" borderId="57" xfId="0" applyFont="1" applyFill="1" applyBorder="1" applyAlignment="1">
      <alignment vertical="center" wrapText="1"/>
    </xf>
    <xf numFmtId="9" fontId="47" fillId="17" borderId="241" xfId="64" applyFont="1" applyFill="1" applyBorder="1" applyAlignment="1">
      <alignment horizontal="center" vertical="center" wrapText="1"/>
    </xf>
    <xf numFmtId="0" fontId="47" fillId="17" borderId="148" xfId="0" applyFont="1" applyFill="1" applyBorder="1" applyAlignment="1">
      <alignment horizontal="center" vertical="center" wrapText="1"/>
    </xf>
    <xf numFmtId="0" fontId="47" fillId="17" borderId="241" xfId="0" applyFont="1" applyFill="1" applyBorder="1" applyAlignment="1">
      <alignment horizontal="center" vertical="center" wrapText="1"/>
    </xf>
    <xf numFmtId="0" fontId="50" fillId="34" borderId="76" xfId="0" applyFont="1" applyFill="1" applyBorder="1" applyAlignment="1">
      <alignment horizontal="center" vertical="center" wrapText="1"/>
    </xf>
    <xf numFmtId="0" fontId="74" fillId="55" borderId="25" xfId="60" applyFont="1" applyFill="1" applyBorder="1" applyAlignment="1" applyProtection="1">
      <alignment horizontal="center" vertical="center" wrapText="1"/>
      <protection hidden="1"/>
    </xf>
    <xf numFmtId="0" fontId="74" fillId="61" borderId="25" xfId="60" applyFont="1" applyFill="1" applyBorder="1" applyAlignment="1" applyProtection="1">
      <alignment horizontal="center" vertical="center" wrapText="1"/>
      <protection hidden="1"/>
    </xf>
    <xf numFmtId="0" fontId="74" fillId="58" borderId="25" xfId="60" applyFont="1" applyFill="1" applyBorder="1" applyAlignment="1" applyProtection="1">
      <alignment horizontal="center" vertical="center" wrapText="1"/>
      <protection hidden="1"/>
    </xf>
    <xf numFmtId="0" fontId="74" fillId="46" borderId="25" xfId="60" applyFont="1" applyFill="1" applyBorder="1" applyAlignment="1" applyProtection="1">
      <alignment horizontal="center" vertical="center" wrapText="1"/>
      <protection hidden="1"/>
    </xf>
    <xf numFmtId="0" fontId="74" fillId="65" borderId="25" xfId="60" applyFont="1" applyFill="1" applyBorder="1" applyAlignment="1" applyProtection="1">
      <alignment horizontal="center" vertical="center" wrapText="1"/>
      <protection hidden="1"/>
    </xf>
    <xf numFmtId="0" fontId="50" fillId="34" borderId="88" xfId="0" applyFont="1" applyFill="1" applyBorder="1" applyAlignment="1">
      <alignment horizontal="center" vertical="center" wrapText="1"/>
    </xf>
    <xf numFmtId="0" fontId="34" fillId="55" borderId="196" xfId="60" applyFont="1" applyFill="1" applyBorder="1" applyAlignment="1" applyProtection="1">
      <alignment horizontal="center" vertical="center" wrapText="1"/>
      <protection hidden="1"/>
    </xf>
    <xf numFmtId="0" fontId="34" fillId="61" borderId="196" xfId="60" applyFont="1" applyFill="1" applyBorder="1" applyAlignment="1" applyProtection="1">
      <alignment horizontal="center" vertical="center" wrapText="1"/>
      <protection hidden="1"/>
    </xf>
    <xf numFmtId="0" fontId="34" fillId="58" borderId="196" xfId="60" applyFont="1" applyFill="1" applyBorder="1" applyAlignment="1" applyProtection="1">
      <alignment horizontal="center" vertical="center" wrapText="1"/>
      <protection hidden="1"/>
    </xf>
    <xf numFmtId="0" fontId="34" fillId="46" borderId="196" xfId="60" applyFont="1" applyFill="1" applyBorder="1" applyAlignment="1" applyProtection="1">
      <alignment horizontal="center" vertical="center" wrapText="1"/>
      <protection hidden="1"/>
    </xf>
    <xf numFmtId="0" fontId="34" fillId="65" borderId="196" xfId="60" applyFont="1" applyFill="1" applyBorder="1" applyAlignment="1" applyProtection="1">
      <alignment horizontal="center" vertical="center" wrapText="1"/>
      <protection hidden="1"/>
    </xf>
    <xf numFmtId="9" fontId="47" fillId="17" borderId="148" xfId="64" applyFont="1" applyFill="1" applyBorder="1" applyAlignment="1">
      <alignment horizontal="center" vertical="center" wrapText="1"/>
    </xf>
    <xf numFmtId="0" fontId="40" fillId="24" borderId="36" xfId="59" applyFont="1" applyFill="1" applyBorder="1" applyAlignment="1" applyProtection="1">
      <alignment horizontal="center" vertical="center" wrapText="1"/>
      <protection hidden="1"/>
    </xf>
    <xf numFmtId="0" fontId="50" fillId="34" borderId="207" xfId="0" applyFont="1" applyFill="1" applyBorder="1" applyAlignment="1">
      <alignment horizontal="center" vertical="center" wrapText="1"/>
    </xf>
    <xf numFmtId="0" fontId="34" fillId="55" borderId="25" xfId="60" applyFont="1" applyFill="1" applyBorder="1" applyAlignment="1" applyProtection="1">
      <alignment horizontal="center" vertical="center" wrapText="1"/>
      <protection hidden="1"/>
    </xf>
    <xf numFmtId="0" fontId="34" fillId="61" borderId="25" xfId="60" applyFont="1" applyFill="1" applyBorder="1" applyAlignment="1" applyProtection="1">
      <alignment horizontal="center" vertical="center" wrapText="1"/>
      <protection hidden="1"/>
    </xf>
    <xf numFmtId="0" fontId="34" fillId="58" borderId="25" xfId="60" applyFont="1" applyFill="1" applyBorder="1" applyAlignment="1" applyProtection="1">
      <alignment horizontal="center" vertical="center" wrapText="1"/>
      <protection hidden="1"/>
    </xf>
    <xf numFmtId="0" fontId="34" fillId="46" borderId="25" xfId="60" applyFont="1" applyFill="1" applyBorder="1" applyAlignment="1" applyProtection="1">
      <alignment horizontal="center" vertical="center" wrapText="1"/>
      <protection hidden="1"/>
    </xf>
    <xf numFmtId="0" fontId="34" fillId="65" borderId="25" xfId="60" applyFont="1" applyFill="1" applyBorder="1" applyAlignment="1" applyProtection="1">
      <alignment horizontal="center" vertical="center" wrapText="1"/>
      <protection hidden="1"/>
    </xf>
    <xf numFmtId="0" fontId="36" fillId="34" borderId="58" xfId="0" applyFont="1" applyFill="1" applyBorder="1" applyAlignment="1">
      <alignment horizontal="center" vertical="center" wrapText="1"/>
    </xf>
    <xf numFmtId="9" fontId="50" fillId="34" borderId="87" xfId="64" applyFont="1" applyFill="1" applyBorder="1" applyAlignment="1">
      <alignment horizontal="center" vertical="center" wrapText="1"/>
    </xf>
    <xf numFmtId="0" fontId="50" fillId="34" borderId="87" xfId="0" applyFont="1" applyFill="1" applyBorder="1" applyAlignment="1">
      <alignment horizontal="center" vertical="center" wrapText="1"/>
    </xf>
    <xf numFmtId="0" fontId="50" fillId="34" borderId="208" xfId="0" applyFont="1" applyFill="1" applyBorder="1" applyAlignment="1">
      <alignment horizontal="center" vertical="center" wrapText="1"/>
    </xf>
    <xf numFmtId="0" fontId="53" fillId="54" borderId="196" xfId="45" applyFont="1" applyFill="1" applyBorder="1" applyAlignment="1">
      <alignment horizontal="center" vertical="center" wrapText="1"/>
      <protection/>
    </xf>
    <xf numFmtId="0" fontId="53" fillId="60" borderId="196" xfId="45" applyFont="1" applyFill="1" applyBorder="1" applyAlignment="1">
      <alignment horizontal="center" vertical="center" wrapText="1"/>
      <protection/>
    </xf>
    <xf numFmtId="0" fontId="53" fillId="57" borderId="196" xfId="45" applyFont="1" applyFill="1" applyBorder="1" applyAlignment="1">
      <alignment horizontal="center" vertical="center" wrapText="1"/>
      <protection/>
    </xf>
    <xf numFmtId="0" fontId="53" fillId="62" borderId="196" xfId="45" applyFont="1" applyFill="1" applyBorder="1" applyAlignment="1">
      <alignment horizontal="center" vertical="center" wrapText="1"/>
      <protection/>
    </xf>
    <xf numFmtId="0" fontId="53" fillId="64" borderId="196" xfId="45" applyFont="1" applyFill="1" applyBorder="1" applyAlignment="1">
      <alignment horizontal="center" vertical="center" wrapText="1"/>
      <protection/>
    </xf>
    <xf numFmtId="0" fontId="34" fillId="34" borderId="98" xfId="0" applyFont="1" applyFill="1" applyBorder="1" applyAlignment="1">
      <alignment horizontal="center" vertical="center" wrapText="1"/>
    </xf>
    <xf numFmtId="0" fontId="41" fillId="17" borderId="18" xfId="0" applyFont="1" applyFill="1" applyBorder="1" applyAlignment="1">
      <alignment horizontal="center" vertical="center" wrapText="1"/>
    </xf>
    <xf numFmtId="0" fontId="53" fillId="54" borderId="25" xfId="45" applyFont="1" applyFill="1" applyBorder="1" applyAlignment="1">
      <alignment horizontal="center" vertical="center" wrapText="1"/>
      <protection/>
    </xf>
    <xf numFmtId="0" fontId="53" fillId="60" borderId="25" xfId="45" applyFont="1" applyFill="1" applyBorder="1" applyAlignment="1">
      <alignment horizontal="center" vertical="center" wrapText="1"/>
      <protection/>
    </xf>
    <xf numFmtId="0" fontId="53" fillId="57" borderId="25" xfId="45" applyFont="1" applyFill="1" applyBorder="1" applyAlignment="1">
      <alignment horizontal="center" vertical="center" wrapText="1"/>
      <protection/>
    </xf>
    <xf numFmtId="0" fontId="53" fillId="62" borderId="25" xfId="45" applyFont="1" applyFill="1" applyBorder="1" applyAlignment="1">
      <alignment horizontal="center" vertical="center" wrapText="1"/>
      <protection/>
    </xf>
    <xf numFmtId="0" fontId="53" fillId="64" borderId="25" xfId="45" applyFont="1" applyFill="1" applyBorder="1" applyAlignment="1">
      <alignment horizontal="center" vertical="center" wrapText="1"/>
      <protection/>
    </xf>
    <xf numFmtId="0" fontId="50" fillId="34" borderId="58" xfId="0" applyFont="1" applyFill="1" applyBorder="1" applyAlignment="1">
      <alignment horizontal="center" vertical="center" wrapText="1"/>
    </xf>
    <xf numFmtId="9" fontId="47" fillId="17" borderId="243" xfId="64" applyFont="1" applyFill="1" applyBorder="1" applyAlignment="1">
      <alignment horizontal="center" vertical="center" wrapText="1"/>
    </xf>
    <xf numFmtId="9" fontId="47" fillId="17" borderId="244" xfId="64" applyFont="1" applyFill="1" applyBorder="1" applyAlignment="1">
      <alignment horizontal="center" vertical="center" wrapText="1"/>
    </xf>
    <xf numFmtId="9" fontId="47" fillId="17" borderId="245" xfId="64" applyFont="1" applyFill="1" applyBorder="1" applyAlignment="1">
      <alignment horizontal="center" vertical="center" wrapText="1"/>
    </xf>
    <xf numFmtId="9" fontId="50" fillId="18" borderId="246" xfId="64" applyFont="1" applyFill="1" applyBorder="1" applyAlignment="1">
      <alignment horizontal="center" vertical="center" wrapText="1"/>
    </xf>
    <xf numFmtId="9" fontId="50" fillId="18" borderId="247" xfId="64" applyFont="1" applyFill="1" applyBorder="1" applyAlignment="1">
      <alignment horizontal="center" vertical="center" wrapText="1"/>
    </xf>
    <xf numFmtId="9" fontId="50" fillId="18" borderId="248" xfId="64" applyFont="1" applyFill="1" applyBorder="1" applyAlignment="1">
      <alignment horizontal="center" vertical="center" wrapText="1"/>
    </xf>
    <xf numFmtId="0" fontId="34" fillId="34" borderId="76" xfId="0" applyFont="1" applyFill="1" applyBorder="1" applyAlignment="1">
      <alignment horizontal="center" vertical="center" wrapText="1"/>
    </xf>
    <xf numFmtId="9" fontId="34" fillId="34" borderId="77" xfId="64" applyFont="1" applyFill="1" applyBorder="1" applyAlignment="1">
      <alignment horizontal="center" vertical="center" wrapText="1"/>
    </xf>
    <xf numFmtId="0" fontId="34" fillId="59" borderId="25" xfId="45" applyFont="1" applyFill="1" applyBorder="1" applyAlignment="1">
      <alignment horizontal="center" vertical="center" wrapText="1"/>
      <protection/>
    </xf>
    <xf numFmtId="0" fontId="34" fillId="56" borderId="25" xfId="45" applyFont="1" applyFill="1" applyBorder="1" applyAlignment="1">
      <alignment horizontal="center" vertical="center" wrapText="1"/>
      <protection/>
    </xf>
    <xf numFmtId="0" fontId="34" fillId="36" borderId="25" xfId="45" applyFont="1" applyFill="1" applyBorder="1" applyAlignment="1">
      <alignment horizontal="center" vertical="center" wrapText="1"/>
      <protection/>
    </xf>
    <xf numFmtId="0" fontId="34" fillId="63" borderId="25" xfId="45" applyFont="1" applyFill="1" applyBorder="1" applyAlignment="1">
      <alignment horizontal="center" vertical="center" wrapText="1"/>
      <protection/>
    </xf>
    <xf numFmtId="0" fontId="74" fillId="53" borderId="196" xfId="45" applyFont="1" applyFill="1" applyBorder="1" applyAlignment="1">
      <alignment horizontal="center" vertical="center" wrapText="1"/>
      <protection/>
    </xf>
    <xf numFmtId="0" fontId="74" fillId="59" borderId="196" xfId="45" applyFont="1" applyFill="1" applyBorder="1" applyAlignment="1">
      <alignment horizontal="center" vertical="center" wrapText="1"/>
      <protection/>
    </xf>
    <xf numFmtId="0" fontId="74" fillId="56" borderId="196" xfId="45" applyFont="1" applyFill="1" applyBorder="1" applyAlignment="1">
      <alignment horizontal="center" vertical="center" wrapText="1"/>
      <protection/>
    </xf>
    <xf numFmtId="0" fontId="74" fillId="36" borderId="196" xfId="45" applyFont="1" applyFill="1" applyBorder="1" applyAlignment="1">
      <alignment horizontal="center" vertical="center" wrapText="1"/>
      <protection/>
    </xf>
    <xf numFmtId="0" fontId="74" fillId="63" borderId="196" xfId="45" applyFont="1" applyFill="1" applyBorder="1" applyAlignment="1">
      <alignment horizontal="center" vertical="center" wrapText="1"/>
      <protection/>
    </xf>
    <xf numFmtId="0" fontId="53" fillId="17" borderId="12" xfId="0" applyFont="1" applyFill="1" applyBorder="1" applyAlignment="1">
      <alignment vertical="center" wrapText="1"/>
    </xf>
    <xf numFmtId="9" fontId="53" fillId="17" borderId="12" xfId="64" applyFont="1" applyFill="1" applyBorder="1" applyAlignment="1">
      <alignment horizontal="center" vertical="center" wrapText="1"/>
    </xf>
    <xf numFmtId="9" fontId="47" fillId="17" borderId="12" xfId="64" applyFont="1" applyFill="1" applyBorder="1" applyAlignment="1">
      <alignment horizontal="center" vertical="center" wrapText="1"/>
    </xf>
    <xf numFmtId="0" fontId="30" fillId="34" borderId="12" xfId="45" applyFont="1" applyFill="1" applyBorder="1" applyAlignment="1">
      <alignment horizontal="center" vertical="center"/>
      <protection/>
    </xf>
    <xf numFmtId="0" fontId="39" fillId="24" borderId="207" xfId="59" applyFont="1" applyFill="1" applyBorder="1" applyAlignment="1" applyProtection="1">
      <alignment horizontal="center" vertical="center" wrapText="1"/>
      <protection hidden="1"/>
    </xf>
    <xf numFmtId="0" fontId="30" fillId="11" borderId="196" xfId="45" applyFont="1" applyFill="1" applyBorder="1" applyAlignment="1">
      <alignment horizontal="center" vertical="center"/>
      <protection/>
    </xf>
    <xf numFmtId="0" fontId="30" fillId="14" borderId="196" xfId="45" applyFont="1" applyFill="1" applyBorder="1" applyAlignment="1">
      <alignment horizontal="center" vertical="center"/>
      <protection/>
    </xf>
    <xf numFmtId="0" fontId="30" fillId="17" borderId="196" xfId="45" applyFont="1" applyFill="1" applyBorder="1" applyAlignment="1">
      <alignment horizontal="center" vertical="center"/>
      <protection/>
    </xf>
    <xf numFmtId="0" fontId="30" fillId="5" borderId="196" xfId="45" applyFont="1" applyFill="1" applyBorder="1" applyAlignment="1">
      <alignment horizontal="center" vertical="center"/>
      <protection/>
    </xf>
    <xf numFmtId="0" fontId="49" fillId="34" borderId="12" xfId="0" applyFont="1" applyFill="1" applyBorder="1" applyAlignment="1">
      <alignment horizontal="center" vertical="center" wrapText="1"/>
    </xf>
    <xf numFmtId="0" fontId="30" fillId="11" borderId="25" xfId="45" applyFont="1" applyFill="1" applyBorder="1" applyAlignment="1">
      <alignment horizontal="center" vertical="center"/>
      <protection/>
    </xf>
    <xf numFmtId="0" fontId="30" fillId="14" borderId="25" xfId="45" applyFont="1" applyFill="1" applyBorder="1" applyAlignment="1">
      <alignment horizontal="center" vertical="center"/>
      <protection/>
    </xf>
    <xf numFmtId="0" fontId="30" fillId="5" borderId="25" xfId="45" applyFont="1" applyFill="1" applyBorder="1" applyAlignment="1">
      <alignment horizontal="center" vertical="center"/>
      <protection/>
    </xf>
    <xf numFmtId="0" fontId="89" fillId="34" borderId="12" xfId="0" applyFont="1" applyFill="1" applyBorder="1" applyAlignment="1">
      <alignment horizontal="center" vertical="center" wrapText="1"/>
    </xf>
    <xf numFmtId="9" fontId="89" fillId="34" borderId="12" xfId="64" applyFont="1" applyFill="1" applyBorder="1" applyAlignment="1">
      <alignment horizontal="center" vertical="center" wrapText="1"/>
    </xf>
    <xf numFmtId="9" fontId="53" fillId="17" borderId="243" xfId="64" applyFont="1" applyFill="1" applyBorder="1" applyAlignment="1">
      <alignment horizontal="center" vertical="center" wrapText="1"/>
    </xf>
    <xf numFmtId="9" fontId="53" fillId="17" borderId="244" xfId="64" applyFont="1" applyFill="1" applyBorder="1" applyAlignment="1">
      <alignment horizontal="center" vertical="center" wrapText="1"/>
    </xf>
    <xf numFmtId="9" fontId="53" fillId="17" borderId="244" xfId="64" applyFont="1" applyFill="1" applyBorder="1" applyAlignment="1">
      <alignment vertical="center" wrapText="1"/>
    </xf>
    <xf numFmtId="9" fontId="53" fillId="17" borderId="245" xfId="64" applyFont="1" applyFill="1" applyBorder="1" applyAlignment="1">
      <alignment vertical="center" wrapText="1"/>
    </xf>
    <xf numFmtId="9" fontId="50" fillId="18" borderId="247" xfId="64" applyFont="1" applyFill="1" applyBorder="1" applyAlignment="1">
      <alignment vertical="center" wrapText="1"/>
    </xf>
    <xf numFmtId="9" fontId="50" fillId="18" borderId="248" xfId="64" applyFont="1" applyFill="1" applyBorder="1" applyAlignment="1">
      <alignment vertical="center" wrapText="1"/>
    </xf>
    <xf numFmtId="0" fontId="36" fillId="18" borderId="208" xfId="0" applyFont="1" applyFill="1" applyBorder="1" applyAlignment="1">
      <alignment horizontal="center" vertical="center" wrapText="1"/>
    </xf>
    <xf numFmtId="0" fontId="30" fillId="10" borderId="208" xfId="0" applyFont="1" applyFill="1" applyBorder="1" applyAlignment="1">
      <alignment horizontal="center" vertical="center" wrapText="1"/>
    </xf>
    <xf numFmtId="9" fontId="48" fillId="10" borderId="247" xfId="64" applyFont="1" applyFill="1" applyBorder="1" applyAlignment="1">
      <alignment vertical="center" wrapText="1"/>
    </xf>
    <xf numFmtId="9" fontId="48" fillId="10" borderId="248" xfId="64" applyFont="1" applyFill="1" applyBorder="1" applyAlignment="1">
      <alignment vertical="center" wrapText="1"/>
    </xf>
    <xf numFmtId="9" fontId="34" fillId="18" borderId="12" xfId="64" applyFont="1" applyFill="1" applyBorder="1" applyAlignment="1">
      <alignment horizontal="center" vertical="center" wrapText="1"/>
    </xf>
    <xf numFmtId="9" fontId="34" fillId="18" borderId="249" xfId="64" applyFont="1" applyFill="1" applyBorder="1" applyAlignment="1">
      <alignment horizontal="center" vertical="center" wrapText="1"/>
    </xf>
    <xf numFmtId="9" fontId="34" fillId="18" borderId="12" xfId="64" applyFont="1" applyFill="1" applyBorder="1" applyAlignment="1">
      <alignment vertical="center" wrapText="1"/>
    </xf>
    <xf numFmtId="9" fontId="34" fillId="18" borderId="13" xfId="64" applyFont="1" applyFill="1" applyBorder="1" applyAlignment="1">
      <alignment vertical="center" wrapText="1"/>
    </xf>
    <xf numFmtId="9" fontId="91" fillId="17" borderId="110" xfId="64" applyFont="1" applyFill="1" applyBorder="1" applyAlignment="1" applyProtection="1">
      <alignment/>
      <protection locked="0"/>
    </xf>
    <xf numFmtId="9" fontId="47" fillId="53" borderId="12" xfId="64" applyFont="1" applyFill="1" applyBorder="1" applyAlignment="1">
      <alignment horizontal="center" vertical="center" wrapText="1"/>
    </xf>
    <xf numFmtId="9" fontId="47" fillId="59" borderId="12" xfId="64" applyFont="1" applyFill="1" applyBorder="1" applyAlignment="1">
      <alignment horizontal="center" vertical="center" wrapText="1"/>
    </xf>
    <xf numFmtId="9" fontId="47" fillId="56" borderId="12" xfId="64" applyFont="1" applyFill="1" applyBorder="1" applyAlignment="1">
      <alignment horizontal="center" vertical="center" wrapText="1"/>
    </xf>
    <xf numFmtId="9" fontId="47" fillId="36" borderId="12" xfId="64" applyFont="1" applyFill="1" applyBorder="1" applyAlignment="1">
      <alignment horizontal="center" vertical="center" wrapText="1"/>
    </xf>
    <xf numFmtId="9" fontId="47" fillId="63" borderId="12" xfId="64" applyFont="1" applyFill="1" applyBorder="1" applyAlignment="1">
      <alignment horizontal="center" vertical="center" wrapText="1"/>
    </xf>
    <xf numFmtId="9" fontId="47" fillId="72" borderId="68" xfId="64" applyFont="1" applyFill="1" applyBorder="1" applyAlignment="1">
      <alignment horizontal="center" vertical="center" wrapText="1"/>
    </xf>
    <xf numFmtId="9" fontId="91" fillId="17" borderId="69" xfId="64" applyFont="1" applyFill="1" applyBorder="1" applyAlignment="1" applyProtection="1">
      <alignment/>
      <protection locked="0"/>
    </xf>
    <xf numFmtId="9" fontId="3" fillId="17" borderId="109" xfId="64" applyFont="1" applyFill="1" applyBorder="1" applyAlignment="1" applyProtection="1">
      <alignment horizontal="center"/>
      <protection hidden="1"/>
    </xf>
    <xf numFmtId="9" fontId="3" fillId="17" borderId="110" xfId="64" applyFont="1" applyFill="1" applyBorder="1" applyAlignment="1" applyProtection="1">
      <alignment horizontal="center"/>
      <protection hidden="1"/>
    </xf>
    <xf numFmtId="9" fontId="3" fillId="17" borderId="110" xfId="64" applyFont="1" applyFill="1" applyBorder="1" applyAlignment="1" applyProtection="1">
      <alignment horizontal="center"/>
      <protection locked="0"/>
    </xf>
    <xf numFmtId="9" fontId="3" fillId="17" borderId="79" xfId="64" applyFont="1" applyFill="1" applyBorder="1" applyAlignment="1" applyProtection="1">
      <alignment horizontal="center"/>
      <protection hidden="1"/>
    </xf>
    <xf numFmtId="9" fontId="3" fillId="17" borderId="12" xfId="64" applyFont="1" applyFill="1" applyBorder="1" applyAlignment="1" applyProtection="1">
      <alignment horizontal="center"/>
      <protection hidden="1"/>
    </xf>
    <xf numFmtId="9" fontId="92" fillId="18" borderId="250" xfId="64" applyFont="1" applyFill="1" applyBorder="1" applyAlignment="1" applyProtection="1">
      <alignment horizontal="center"/>
      <protection hidden="1"/>
    </xf>
    <xf numFmtId="9" fontId="92" fillId="18" borderId="219" xfId="64" applyFont="1" applyFill="1" applyBorder="1" applyAlignment="1" applyProtection="1">
      <alignment horizontal="center"/>
      <protection hidden="1"/>
    </xf>
    <xf numFmtId="9" fontId="92" fillId="18" borderId="219" xfId="64" applyFont="1" applyFill="1" applyBorder="1" applyAlignment="1">
      <alignment horizontal="center"/>
    </xf>
    <xf numFmtId="9" fontId="47" fillId="10" borderId="247" xfId="64" applyFont="1" applyFill="1" applyBorder="1" applyAlignment="1">
      <alignment horizontal="center" vertical="center" wrapText="1"/>
    </xf>
    <xf numFmtId="0" fontId="47" fillId="16" borderId="241" xfId="0" applyFont="1" applyFill="1" applyBorder="1" applyAlignment="1">
      <alignment horizontal="center" vertical="center" wrapText="1"/>
    </xf>
    <xf numFmtId="9" fontId="47" fillId="16" borderId="241" xfId="64" applyFont="1" applyFill="1" applyBorder="1" applyAlignment="1">
      <alignment horizontal="center" vertical="center" wrapText="1"/>
    </xf>
    <xf numFmtId="0" fontId="30" fillId="34" borderId="0" xfId="0" applyFont="1" applyFill="1" applyAlignment="1">
      <alignment horizontal="center" vertical="center"/>
    </xf>
    <xf numFmtId="0" fontId="30" fillId="34" borderId="0" xfId="0" applyFont="1" applyFill="1" applyBorder="1" applyAlignment="1">
      <alignment horizontal="center" vertical="center" wrapText="1"/>
    </xf>
    <xf numFmtId="9" fontId="47" fillId="34" borderId="241" xfId="64" applyFont="1" applyFill="1" applyBorder="1" applyAlignment="1">
      <alignment horizontal="center" vertical="center" wrapText="1"/>
    </xf>
    <xf numFmtId="9" fontId="47" fillId="34" borderId="244" xfId="64" applyFont="1" applyFill="1" applyBorder="1" applyAlignment="1">
      <alignment horizontal="center" vertical="center" wrapText="1"/>
    </xf>
    <xf numFmtId="9" fontId="50" fillId="34" borderId="247" xfId="64" applyFont="1" applyFill="1" applyBorder="1" applyAlignment="1">
      <alignment horizontal="center" vertical="center" wrapText="1"/>
    </xf>
    <xf numFmtId="9" fontId="53" fillId="34" borderId="12" xfId="64" applyFont="1" applyFill="1" applyBorder="1" applyAlignment="1">
      <alignment horizontal="center" vertical="center" wrapText="1"/>
    </xf>
    <xf numFmtId="9" fontId="47" fillId="34" borderId="12" xfId="64" applyFont="1" applyFill="1" applyBorder="1" applyAlignment="1">
      <alignment horizontal="center" vertical="center" wrapText="1"/>
    </xf>
    <xf numFmtId="9" fontId="53" fillId="34" borderId="244" xfId="64" applyFont="1" applyFill="1" applyBorder="1" applyAlignment="1">
      <alignment horizontal="center" vertical="center" wrapText="1"/>
    </xf>
    <xf numFmtId="9" fontId="36" fillId="34" borderId="31" xfId="64" applyFont="1" applyFill="1" applyBorder="1" applyAlignment="1">
      <alignment horizontal="center" vertical="center" wrapText="1"/>
    </xf>
    <xf numFmtId="0" fontId="32" fillId="34" borderId="15" xfId="0" applyFont="1" applyFill="1" applyBorder="1" applyAlignment="1">
      <alignment horizontal="center" vertical="center" wrapText="1"/>
    </xf>
    <xf numFmtId="0" fontId="32" fillId="34" borderId="0" xfId="0" applyFont="1" applyFill="1" applyBorder="1" applyAlignment="1">
      <alignment horizontal="center" vertical="center" wrapText="1"/>
    </xf>
    <xf numFmtId="9" fontId="50" fillId="34" borderId="241" xfId="0" applyNumberFormat="1" applyFont="1" applyFill="1" applyBorder="1" applyAlignment="1">
      <alignment horizontal="center" vertical="center" wrapText="1"/>
    </xf>
    <xf numFmtId="9" fontId="47" fillId="16" borderId="31" xfId="64" applyFont="1" applyFill="1" applyBorder="1" applyAlignment="1">
      <alignment horizontal="center" vertical="center" wrapText="1"/>
    </xf>
    <xf numFmtId="9" fontId="50" fillId="17" borderId="29" xfId="64" applyFont="1" applyFill="1" applyBorder="1" applyAlignment="1">
      <alignment horizontal="center" vertical="center" wrapText="1"/>
    </xf>
    <xf numFmtId="9" fontId="50" fillId="17" borderId="20" xfId="64" applyFont="1" applyFill="1" applyBorder="1" applyAlignment="1">
      <alignment horizontal="center" vertical="center" wrapText="1"/>
    </xf>
    <xf numFmtId="9" fontId="3" fillId="17" borderId="110" xfId="64" applyFont="1" applyFill="1" applyBorder="1" applyAlignment="1" applyProtection="1">
      <alignment horizontal="center" wrapText="1"/>
      <protection locked="0"/>
    </xf>
    <xf numFmtId="9" fontId="47" fillId="11" borderId="12" xfId="64" applyFont="1" applyFill="1" applyBorder="1" applyAlignment="1">
      <alignment horizontal="center" vertical="center"/>
    </xf>
    <xf numFmtId="9" fontId="47" fillId="9" borderId="12" xfId="64" applyFont="1" applyFill="1" applyBorder="1" applyAlignment="1">
      <alignment horizontal="center" vertical="center"/>
    </xf>
    <xf numFmtId="9" fontId="47" fillId="14" borderId="12" xfId="64" applyFont="1" applyFill="1" applyBorder="1" applyAlignment="1">
      <alignment horizontal="center" vertical="center"/>
    </xf>
    <xf numFmtId="9" fontId="47" fillId="17" borderId="12" xfId="64" applyFont="1" applyFill="1" applyBorder="1" applyAlignment="1">
      <alignment horizontal="center" vertical="center"/>
    </xf>
    <xf numFmtId="9" fontId="47" fillId="5" borderId="12" xfId="64" applyFont="1" applyFill="1" applyBorder="1" applyAlignment="1">
      <alignment horizontal="center" vertical="center"/>
    </xf>
    <xf numFmtId="9" fontId="47" fillId="71" borderId="68" xfId="64" applyFont="1" applyFill="1" applyBorder="1" applyAlignment="1">
      <alignment horizontal="center" vertical="center"/>
    </xf>
    <xf numFmtId="9" fontId="3" fillId="17" borderId="69" xfId="64" applyFont="1" applyFill="1" applyBorder="1" applyAlignment="1" applyProtection="1">
      <alignment horizontal="center" wrapText="1"/>
      <protection locked="0"/>
    </xf>
    <xf numFmtId="9" fontId="93" fillId="17" borderId="109" xfId="64" applyFont="1" applyFill="1" applyBorder="1" applyAlignment="1" applyProtection="1">
      <alignment horizontal="center"/>
      <protection hidden="1"/>
    </xf>
    <xf numFmtId="9" fontId="93" fillId="17" borderId="110" xfId="64" applyFont="1" applyFill="1" applyBorder="1" applyAlignment="1" applyProtection="1">
      <alignment horizontal="center"/>
      <protection hidden="1"/>
    </xf>
    <xf numFmtId="9" fontId="82" fillId="17" borderId="109" xfId="64" applyFont="1" applyFill="1" applyBorder="1" applyAlignment="1" applyProtection="1">
      <alignment horizontal="center"/>
      <protection hidden="1"/>
    </xf>
    <xf numFmtId="9" fontId="82" fillId="17" borderId="110" xfId="64" applyFont="1" applyFill="1" applyBorder="1" applyAlignment="1" applyProtection="1">
      <alignment horizontal="center"/>
      <protection hidden="1"/>
    </xf>
    <xf numFmtId="9" fontId="82" fillId="17" borderId="110" xfId="64" applyFont="1" applyFill="1" applyBorder="1" applyAlignment="1">
      <alignment horizontal="center"/>
    </xf>
    <xf numFmtId="9" fontId="92" fillId="18" borderId="12" xfId="64" applyFont="1" applyFill="1" applyBorder="1" applyAlignment="1" applyProtection="1">
      <alignment horizontal="center"/>
      <protection hidden="1"/>
    </xf>
    <xf numFmtId="9" fontId="92" fillId="18" borderId="12" xfId="64" applyFont="1" applyFill="1" applyBorder="1" applyAlignment="1">
      <alignment horizontal="center"/>
    </xf>
    <xf numFmtId="0" fontId="69" fillId="18" borderId="20" xfId="0" applyFont="1" applyFill="1" applyBorder="1" applyAlignment="1">
      <alignment horizontal="center" vertical="center"/>
    </xf>
    <xf numFmtId="9" fontId="3" fillId="17" borderId="12" xfId="64" applyFont="1" applyFill="1" applyBorder="1" applyAlignment="1">
      <alignment horizontal="center"/>
    </xf>
    <xf numFmtId="9" fontId="3" fillId="18" borderId="12" xfId="64" applyFont="1" applyFill="1" applyBorder="1" applyAlignment="1">
      <alignment horizontal="center" vertical="center"/>
    </xf>
    <xf numFmtId="9" fontId="4" fillId="10" borderId="12" xfId="64" applyFont="1" applyFill="1" applyBorder="1" applyAlignment="1">
      <alignment horizontal="center" vertical="center" wrapText="1"/>
    </xf>
    <xf numFmtId="9" fontId="92" fillId="18" borderId="12" xfId="64" applyFont="1" applyFill="1" applyBorder="1" applyAlignment="1">
      <alignment horizontal="center" vertical="center"/>
    </xf>
    <xf numFmtId="9" fontId="93" fillId="17" borderId="110" xfId="64" applyFont="1" applyFill="1" applyBorder="1" applyAlignment="1" applyProtection="1">
      <alignment horizontal="center"/>
      <protection locked="0"/>
    </xf>
    <xf numFmtId="9" fontId="94" fillId="10" borderId="12" xfId="64" applyFont="1" applyFill="1" applyBorder="1" applyAlignment="1">
      <alignment horizontal="center" vertical="center" wrapText="1"/>
    </xf>
    <xf numFmtId="9" fontId="47" fillId="10" borderId="246" xfId="64" applyFont="1" applyFill="1" applyBorder="1" applyAlignment="1">
      <alignment horizontal="center" vertical="center" wrapText="1"/>
    </xf>
    <xf numFmtId="9" fontId="47" fillId="10" borderId="247" xfId="64" applyFont="1" applyFill="1" applyBorder="1" applyAlignment="1">
      <alignment vertical="center" wrapText="1"/>
    </xf>
    <xf numFmtId="0" fontId="34" fillId="27" borderId="88" xfId="0" applyFont="1" applyFill="1" applyBorder="1" applyAlignment="1">
      <alignment horizontal="center" vertical="center"/>
    </xf>
    <xf numFmtId="9" fontId="34" fillId="27" borderId="87" xfId="64" applyFont="1" applyFill="1" applyBorder="1" applyAlignment="1">
      <alignment horizontal="center" vertical="center"/>
    </xf>
    <xf numFmtId="0" fontId="34" fillId="27" borderId="87" xfId="0" applyFont="1" applyFill="1" applyBorder="1" applyAlignment="1">
      <alignment horizontal="center" vertical="center"/>
    </xf>
    <xf numFmtId="0" fontId="53" fillId="53" borderId="196" xfId="45" applyFont="1" applyFill="1" applyBorder="1" applyAlignment="1">
      <alignment horizontal="center" vertical="center" wrapText="1"/>
      <protection/>
    </xf>
    <xf numFmtId="0" fontId="53" fillId="63" borderId="196" xfId="45" applyFont="1" applyFill="1" applyBorder="1" applyAlignment="1">
      <alignment horizontal="center" vertical="center" wrapText="1"/>
      <protection/>
    </xf>
    <xf numFmtId="9" fontId="53" fillId="72" borderId="12" xfId="64" applyFont="1" applyFill="1" applyBorder="1" applyAlignment="1">
      <alignment horizontal="center" vertical="center" wrapText="1"/>
    </xf>
    <xf numFmtId="9" fontId="47" fillId="36" borderId="12" xfId="64" applyFont="1" applyFill="1" applyBorder="1" applyAlignment="1">
      <alignment horizontal="center"/>
    </xf>
    <xf numFmtId="9" fontId="47" fillId="72" borderId="12" xfId="64" applyFont="1" applyFill="1" applyBorder="1" applyAlignment="1">
      <alignment horizontal="center" vertical="center" wrapText="1"/>
    </xf>
    <xf numFmtId="9" fontId="34" fillId="27" borderId="59" xfId="64" applyFont="1" applyFill="1" applyBorder="1" applyAlignment="1">
      <alignment horizontal="center" vertical="center"/>
    </xf>
    <xf numFmtId="0" fontId="34" fillId="27" borderId="59" xfId="0" applyFont="1" applyFill="1" applyBorder="1" applyAlignment="1">
      <alignment horizontal="center" vertical="center"/>
    </xf>
    <xf numFmtId="0" fontId="53" fillId="56" borderId="68" xfId="45" applyFont="1" applyFill="1" applyBorder="1" applyAlignment="1">
      <alignment horizontal="center" vertical="center" wrapText="1"/>
      <protection/>
    </xf>
    <xf numFmtId="9" fontId="47" fillId="72" borderId="12" xfId="64" applyFont="1" applyFill="1" applyBorder="1" applyAlignment="1">
      <alignment horizontal="center"/>
    </xf>
    <xf numFmtId="0" fontId="34" fillId="73" borderId="196" xfId="60" applyFont="1" applyFill="1" applyBorder="1" applyAlignment="1" applyProtection="1">
      <alignment horizontal="center" vertical="center" wrapText="1"/>
      <protection hidden="1"/>
    </xf>
    <xf numFmtId="9" fontId="50" fillId="71" borderId="12" xfId="64" applyFont="1" applyFill="1" applyBorder="1" applyAlignment="1">
      <alignment horizontal="center" vertical="center" wrapText="1"/>
    </xf>
    <xf numFmtId="9" fontId="50" fillId="26" borderId="12" xfId="64" applyFont="1" applyFill="1" applyBorder="1" applyAlignment="1">
      <alignment horizontal="center"/>
    </xf>
    <xf numFmtId="9" fontId="50" fillId="71" borderId="12" xfId="64" applyFont="1" applyFill="1" applyBorder="1" applyAlignment="1">
      <alignment horizontal="center" vertical="center"/>
    </xf>
    <xf numFmtId="0" fontId="53" fillId="74" borderId="196" xfId="45" applyFont="1" applyFill="1" applyBorder="1" applyAlignment="1">
      <alignment horizontal="center" vertical="center" wrapText="1"/>
      <protection/>
    </xf>
    <xf numFmtId="9" fontId="47" fillId="36" borderId="12" xfId="64" applyFont="1" applyFill="1" applyBorder="1" applyAlignment="1">
      <alignment horizontal="center" vertical="center"/>
    </xf>
    <xf numFmtId="9" fontId="47" fillId="74" borderId="12" xfId="64" applyFont="1" applyFill="1" applyBorder="1" applyAlignment="1">
      <alignment horizontal="center" vertical="center" wrapText="1"/>
    </xf>
    <xf numFmtId="0" fontId="66" fillId="71" borderId="68" xfId="0" applyFont="1" applyFill="1" applyBorder="1" applyAlignment="1" applyProtection="1">
      <alignment horizontal="center" vertical="center"/>
      <protection locked="0"/>
    </xf>
    <xf numFmtId="9" fontId="50" fillId="72" borderId="12" xfId="64" applyFont="1" applyFill="1" applyBorder="1" applyAlignment="1" applyProtection="1">
      <alignment horizontal="center" vertical="center" wrapText="1"/>
      <protection hidden="1"/>
    </xf>
    <xf numFmtId="9" fontId="47" fillId="36" borderId="12" xfId="64" applyFont="1" applyFill="1" applyBorder="1" applyAlignment="1">
      <alignment horizontal="center"/>
    </xf>
    <xf numFmtId="0" fontId="50" fillId="27" borderId="242" xfId="0" applyFont="1" applyFill="1" applyBorder="1" applyAlignment="1">
      <alignment horizontal="center" vertical="center"/>
    </xf>
    <xf numFmtId="9" fontId="50" fillId="27" borderId="91" xfId="64" applyFont="1" applyFill="1" applyBorder="1" applyAlignment="1">
      <alignment horizontal="center" vertical="center"/>
    </xf>
    <xf numFmtId="0" fontId="50" fillId="27" borderId="91" xfId="0" applyFont="1" applyFill="1" applyBorder="1" applyAlignment="1">
      <alignment horizontal="center" vertical="center"/>
    </xf>
    <xf numFmtId="0" fontId="53" fillId="53" borderId="68" xfId="45" applyFont="1" applyFill="1" applyBorder="1" applyAlignment="1">
      <alignment horizontal="center" vertical="center" wrapText="1"/>
      <protection/>
    </xf>
    <xf numFmtId="0" fontId="53" fillId="59" borderId="68" xfId="45" applyFont="1" applyFill="1" applyBorder="1" applyAlignment="1">
      <alignment horizontal="center" vertical="center" wrapText="1"/>
      <protection/>
    </xf>
    <xf numFmtId="0" fontId="53" fillId="63" borderId="68" xfId="45" applyFont="1" applyFill="1" applyBorder="1" applyAlignment="1">
      <alignment horizontal="center" vertical="center" wrapText="1"/>
      <protection/>
    </xf>
    <xf numFmtId="0" fontId="50" fillId="27" borderId="165" xfId="0" applyFont="1" applyFill="1" applyBorder="1" applyAlignment="1">
      <alignment horizontal="center" vertical="center"/>
    </xf>
    <xf numFmtId="0" fontId="34" fillId="72" borderId="12" xfId="45" applyFont="1" applyFill="1" applyBorder="1" applyAlignment="1">
      <alignment horizontal="center" vertical="center" wrapText="1"/>
      <protection/>
    </xf>
    <xf numFmtId="9" fontId="33" fillId="26" borderId="12" xfId="64" applyFont="1" applyFill="1" applyBorder="1" applyAlignment="1">
      <alignment horizontal="center"/>
    </xf>
    <xf numFmtId="9" fontId="33" fillId="72" borderId="12" xfId="64" applyFont="1" applyFill="1" applyBorder="1" applyAlignment="1">
      <alignment horizontal="center" vertical="center" wrapText="1"/>
    </xf>
    <xf numFmtId="9" fontId="79" fillId="36" borderId="148" xfId="64" applyFont="1" applyFill="1" applyBorder="1" applyAlignment="1">
      <alignment horizontal="center" vertical="center" wrapText="1"/>
    </xf>
    <xf numFmtId="9" fontId="79" fillId="36" borderId="241" xfId="64" applyFont="1" applyFill="1" applyBorder="1" applyAlignment="1">
      <alignment horizontal="center" vertical="center" wrapText="1"/>
    </xf>
    <xf numFmtId="9" fontId="7" fillId="26" borderId="148" xfId="64" applyFont="1" applyFill="1" applyBorder="1" applyAlignment="1">
      <alignment horizontal="center" vertical="center" wrapText="1"/>
    </xf>
    <xf numFmtId="9" fontId="7" fillId="26" borderId="241" xfId="64" applyFont="1" applyFill="1" applyBorder="1" applyAlignment="1">
      <alignment horizontal="center" vertical="center" wrapText="1"/>
    </xf>
    <xf numFmtId="0" fontId="4" fillId="36" borderId="148" xfId="0" applyFont="1" applyFill="1" applyBorder="1" applyAlignment="1">
      <alignment horizontal="center" vertical="center" wrapText="1"/>
    </xf>
    <xf numFmtId="9" fontId="4" fillId="36" borderId="241" xfId="64" applyFont="1" applyFill="1" applyBorder="1" applyAlignment="1">
      <alignment horizontal="center" vertical="center" wrapText="1"/>
    </xf>
    <xf numFmtId="0" fontId="4" fillId="36" borderId="241" xfId="0" applyFont="1" applyFill="1" applyBorder="1" applyAlignment="1">
      <alignment horizontal="center" vertical="center" wrapText="1"/>
    </xf>
    <xf numFmtId="9" fontId="4" fillId="36" borderId="241" xfId="0" applyNumberFormat="1" applyFont="1" applyFill="1" applyBorder="1" applyAlignment="1">
      <alignment horizontal="center" vertical="center" wrapText="1"/>
    </xf>
    <xf numFmtId="9" fontId="4" fillId="36" borderId="110" xfId="64" applyFont="1" applyFill="1" applyBorder="1" applyAlignment="1">
      <alignment horizontal="center" vertical="center" wrapText="1"/>
    </xf>
    <xf numFmtId="9" fontId="4" fillId="36" borderId="109" xfId="64" applyFont="1" applyFill="1" applyBorder="1" applyAlignment="1">
      <alignment horizontal="center" vertical="center" wrapText="1"/>
    </xf>
    <xf numFmtId="9" fontId="90" fillId="36" borderId="18" xfId="64" applyFont="1" applyFill="1" applyBorder="1" applyAlignment="1">
      <alignment/>
    </xf>
    <xf numFmtId="9" fontId="42" fillId="26" borderId="109" xfId="64" applyFont="1" applyFill="1" applyBorder="1" applyAlignment="1">
      <alignment horizontal="center" vertical="center" wrapText="1"/>
    </xf>
    <xf numFmtId="9" fontId="42" fillId="26" borderId="110" xfId="64" applyFont="1" applyFill="1" applyBorder="1" applyAlignment="1">
      <alignment horizontal="center" vertical="center" wrapText="1"/>
    </xf>
    <xf numFmtId="0" fontId="26" fillId="26" borderId="69" xfId="0" applyFont="1" applyFill="1" applyBorder="1" applyAlignment="1">
      <alignment horizontal="center" vertical="center" wrapText="1"/>
    </xf>
    <xf numFmtId="9" fontId="94" fillId="37" borderId="148" xfId="64" applyFont="1" applyFill="1" applyBorder="1" applyAlignment="1">
      <alignment horizontal="center" vertical="center" wrapText="1"/>
    </xf>
    <xf numFmtId="9" fontId="94" fillId="37" borderId="241" xfId="64" applyFont="1" applyFill="1" applyBorder="1" applyAlignment="1">
      <alignment horizontal="center" vertical="center" wrapText="1"/>
    </xf>
    <xf numFmtId="0" fontId="94" fillId="37" borderId="57" xfId="0" applyFont="1" applyFill="1" applyBorder="1" applyAlignment="1">
      <alignment horizontal="center" vertical="center" wrapText="1"/>
    </xf>
    <xf numFmtId="9" fontId="50" fillId="27" borderId="33" xfId="64" applyFont="1" applyFill="1" applyBorder="1" applyAlignment="1">
      <alignment horizontal="center" vertical="center"/>
    </xf>
    <xf numFmtId="9" fontId="50" fillId="27" borderId="29" xfId="64" applyFont="1" applyFill="1" applyBorder="1" applyAlignment="1">
      <alignment horizontal="center" vertical="center"/>
    </xf>
    <xf numFmtId="9" fontId="50" fillId="27" borderId="31" xfId="64" applyFont="1" applyFill="1" applyBorder="1" applyAlignment="1">
      <alignment horizontal="center" vertical="center"/>
    </xf>
    <xf numFmtId="9" fontId="50" fillId="27" borderId="42" xfId="64" applyFont="1" applyFill="1" applyBorder="1" applyAlignment="1">
      <alignment horizontal="center" vertical="center"/>
    </xf>
    <xf numFmtId="9" fontId="50" fillId="27" borderId="77" xfId="64" applyFont="1" applyFill="1" applyBorder="1" applyAlignment="1">
      <alignment horizontal="center" vertical="center"/>
    </xf>
    <xf numFmtId="0" fontId="34" fillId="27" borderId="251" xfId="0" applyFont="1" applyFill="1" applyBorder="1" applyAlignment="1">
      <alignment horizontal="center" vertical="center"/>
    </xf>
    <xf numFmtId="9" fontId="34" fillId="27" borderId="163" xfId="64" applyFont="1" applyFill="1" applyBorder="1" applyAlignment="1">
      <alignment horizontal="center" vertical="center"/>
    </xf>
    <xf numFmtId="0" fontId="34" fillId="27" borderId="163" xfId="0" applyFont="1" applyFill="1" applyBorder="1" applyAlignment="1">
      <alignment horizontal="center" vertical="center"/>
    </xf>
    <xf numFmtId="0" fontId="34" fillId="27" borderId="252" xfId="0" applyFont="1" applyFill="1" applyBorder="1" applyAlignment="1">
      <alignment horizontal="center" vertical="center"/>
    </xf>
    <xf numFmtId="9" fontId="47" fillId="36" borderId="12" xfId="64" applyFont="1" applyFill="1" applyBorder="1" applyAlignment="1">
      <alignment horizontal="center" vertical="center"/>
    </xf>
    <xf numFmtId="0" fontId="41" fillId="31" borderId="208" xfId="45" applyFont="1" applyFill="1" applyBorder="1" applyAlignment="1">
      <alignment horizontal="center" vertical="center" wrapText="1"/>
      <protection/>
    </xf>
    <xf numFmtId="0" fontId="36" fillId="32" borderId="112" xfId="45" applyFont="1" applyFill="1" applyBorder="1" applyAlignment="1">
      <alignment horizontal="center" vertical="center" wrapText="1"/>
      <protection/>
    </xf>
    <xf numFmtId="0" fontId="30" fillId="33" borderId="253" xfId="45" applyFont="1" applyFill="1" applyBorder="1" applyAlignment="1">
      <alignment horizontal="center" vertical="center" wrapText="1"/>
      <protection/>
    </xf>
    <xf numFmtId="0" fontId="34" fillId="27" borderId="42" xfId="0" applyFont="1" applyFill="1" applyBorder="1" applyAlignment="1">
      <alignment horizontal="center" vertical="center"/>
    </xf>
    <xf numFmtId="0" fontId="34" fillId="27" borderId="31" xfId="0" applyFont="1" applyFill="1" applyBorder="1" applyAlignment="1">
      <alignment horizontal="center" vertical="center"/>
    </xf>
    <xf numFmtId="9" fontId="76" fillId="33" borderId="12" xfId="64" applyFont="1" applyFill="1" applyBorder="1" applyAlignment="1">
      <alignment horizontal="center" vertical="center" wrapText="1"/>
    </xf>
    <xf numFmtId="9" fontId="24" fillId="46" borderId="18" xfId="64" applyFont="1" applyFill="1" applyBorder="1" applyAlignment="1" applyProtection="1">
      <alignment horizontal="center" vertical="center" wrapText="1"/>
      <protection hidden="1"/>
    </xf>
    <xf numFmtId="9" fontId="24" fillId="46" borderId="79" xfId="64" applyFont="1" applyFill="1" applyBorder="1" applyAlignment="1" applyProtection="1">
      <alignment horizontal="center" vertical="center" wrapText="1"/>
      <protection hidden="1"/>
    </xf>
    <xf numFmtId="9" fontId="95" fillId="46" borderId="70" xfId="64" applyFont="1" applyFill="1" applyBorder="1" applyAlignment="1" applyProtection="1">
      <alignment horizontal="center" vertical="center" wrapText="1"/>
      <protection hidden="1"/>
    </xf>
    <xf numFmtId="9" fontId="95" fillId="46" borderId="18" xfId="64" applyFont="1" applyFill="1" applyBorder="1" applyAlignment="1" applyProtection="1">
      <alignment horizontal="center" vertical="center" wrapText="1"/>
      <protection hidden="1"/>
    </xf>
    <xf numFmtId="9" fontId="95" fillId="46" borderId="70" xfId="64" applyFont="1" applyFill="1" applyBorder="1" applyAlignment="1" applyProtection="1">
      <alignment horizontal="center" vertical="center" wrapText="1"/>
      <protection hidden="1"/>
    </xf>
    <xf numFmtId="9" fontId="95" fillId="46" borderId="18" xfId="64" applyFont="1" applyFill="1" applyBorder="1" applyAlignment="1" applyProtection="1">
      <alignment horizontal="center" vertical="center" wrapText="1"/>
      <protection hidden="1"/>
    </xf>
    <xf numFmtId="9" fontId="25" fillId="77" borderId="196" xfId="64" applyFont="1" applyFill="1" applyBorder="1" applyAlignment="1" applyProtection="1">
      <alignment horizontal="center" vertical="center" wrapText="1"/>
      <protection hidden="1"/>
    </xf>
    <xf numFmtId="9" fontId="3" fillId="17" borderId="108" xfId="64" applyFont="1" applyFill="1" applyBorder="1" applyAlignment="1">
      <alignment horizontal="center"/>
    </xf>
    <xf numFmtId="9" fontId="3" fillId="17" borderId="70" xfId="64" applyFont="1" applyFill="1" applyBorder="1" applyAlignment="1">
      <alignment horizontal="center"/>
    </xf>
    <xf numFmtId="9" fontId="3" fillId="17" borderId="18" xfId="64" applyFont="1" applyFill="1" applyBorder="1" applyAlignment="1">
      <alignment horizontal="center"/>
    </xf>
    <xf numFmtId="9" fontId="3" fillId="17" borderId="79" xfId="64" applyFont="1" applyFill="1" applyBorder="1" applyAlignment="1">
      <alignment horizontal="center"/>
    </xf>
    <xf numFmtId="9" fontId="88" fillId="76" borderId="68" xfId="64" applyFont="1" applyFill="1" applyBorder="1" applyAlignment="1">
      <alignment horizontal="center" vertical="center"/>
    </xf>
    <xf numFmtId="9" fontId="25" fillId="77" borderId="12" xfId="64" applyFont="1" applyFill="1" applyBorder="1" applyAlignment="1" applyProtection="1">
      <alignment horizontal="center" vertical="center" wrapText="1"/>
      <protection hidden="1"/>
    </xf>
    <xf numFmtId="9" fontId="96" fillId="78" borderId="25" xfId="64" applyFont="1" applyFill="1" applyBorder="1" applyAlignment="1">
      <alignment horizontal="center" vertical="center" wrapText="1"/>
    </xf>
    <xf numFmtId="0" fontId="88" fillId="76" borderId="25" xfId="0" applyFont="1" applyFill="1" applyBorder="1" applyAlignment="1">
      <alignment horizontal="center" vertical="center"/>
    </xf>
    <xf numFmtId="0" fontId="88" fillId="76" borderId="68" xfId="0" applyFont="1" applyFill="1" applyBorder="1" applyAlignment="1">
      <alignment horizontal="center" vertical="center"/>
    </xf>
    <xf numFmtId="0" fontId="88" fillId="76" borderId="254" xfId="0" applyFont="1" applyFill="1" applyBorder="1" applyAlignment="1">
      <alignment horizontal="center" vertical="center"/>
    </xf>
    <xf numFmtId="9" fontId="3" fillId="17" borderId="12" xfId="64" applyFont="1" applyFill="1" applyBorder="1" applyAlignment="1">
      <alignment horizontal="center" vertical="center"/>
    </xf>
    <xf numFmtId="9" fontId="4" fillId="69" borderId="148" xfId="64" applyFont="1" applyFill="1" applyBorder="1" applyAlignment="1">
      <alignment horizontal="center" vertical="center" wrapText="1"/>
    </xf>
    <xf numFmtId="9" fontId="4" fillId="69" borderId="110" xfId="64" applyFont="1" applyFill="1" applyBorder="1" applyAlignment="1">
      <alignment horizontal="center" vertical="center" wrapText="1"/>
    </xf>
    <xf numFmtId="9" fontId="4" fillId="69" borderId="214" xfId="64" applyFont="1" applyFill="1" applyBorder="1" applyAlignment="1">
      <alignment horizontal="center" vertical="center" wrapText="1"/>
    </xf>
    <xf numFmtId="9" fontId="4" fillId="69" borderId="70" xfId="64" applyFont="1" applyFill="1" applyBorder="1" applyAlignment="1">
      <alignment horizontal="center" vertical="center" wrapText="1"/>
    </xf>
    <xf numFmtId="9" fontId="4" fillId="69" borderId="18" xfId="64" applyFont="1" applyFill="1" applyBorder="1" applyAlignment="1">
      <alignment horizontal="center" vertical="center" wrapText="1"/>
    </xf>
    <xf numFmtId="9" fontId="4" fillId="69" borderId="79" xfId="64" applyFont="1" applyFill="1" applyBorder="1" applyAlignment="1">
      <alignment horizontal="center" vertical="center" wrapText="1"/>
    </xf>
    <xf numFmtId="9" fontId="96" fillId="79" borderId="196" xfId="64" applyFont="1" applyFill="1" applyBorder="1" applyAlignment="1">
      <alignment horizontal="center" vertical="center" wrapText="1"/>
    </xf>
    <xf numFmtId="9" fontId="4" fillId="17" borderId="14" xfId="64" applyFont="1" applyFill="1" applyBorder="1" applyAlignment="1">
      <alignment horizontal="center" vertical="center" wrapText="1"/>
    </xf>
    <xf numFmtId="9" fontId="4" fillId="17" borderId="15" xfId="64" applyFont="1" applyFill="1" applyBorder="1" applyAlignment="1">
      <alignment horizontal="center" vertical="center" wrapText="1"/>
    </xf>
    <xf numFmtId="9" fontId="4" fillId="10" borderId="148" xfId="64" applyFont="1" applyFill="1" applyBorder="1" applyAlignment="1">
      <alignment horizontal="center" vertical="center" wrapText="1"/>
    </xf>
    <xf numFmtId="9" fontId="4" fillId="10" borderId="241" xfId="64" applyFont="1" applyFill="1" applyBorder="1" applyAlignment="1">
      <alignment horizontal="center" vertical="center" wrapText="1"/>
    </xf>
    <xf numFmtId="9" fontId="42" fillId="18" borderId="250" xfId="64" applyFont="1" applyFill="1" applyBorder="1" applyAlignment="1">
      <alignment horizontal="center" vertical="center" wrapText="1"/>
    </xf>
    <xf numFmtId="9" fontId="42" fillId="18" borderId="219" xfId="64" applyFont="1" applyFill="1" applyBorder="1" applyAlignment="1">
      <alignment horizontal="center" vertical="center" wrapText="1"/>
    </xf>
    <xf numFmtId="0" fontId="26" fillId="18" borderId="219" xfId="0" applyFont="1" applyFill="1" applyBorder="1" applyAlignment="1">
      <alignment horizontal="center" vertical="center" wrapText="1"/>
    </xf>
    <xf numFmtId="9" fontId="73" fillId="76" borderId="12" xfId="64" applyFont="1" applyFill="1" applyBorder="1" applyAlignment="1">
      <alignment horizontal="center" vertical="center" wrapText="1"/>
    </xf>
    <xf numFmtId="0" fontId="41" fillId="36" borderId="112" xfId="0" applyFont="1" applyFill="1" applyBorder="1" applyAlignment="1">
      <alignment horizontal="center" vertical="center" wrapText="1"/>
    </xf>
    <xf numFmtId="0" fontId="36" fillId="26" borderId="208" xfId="0" applyFont="1" applyFill="1" applyBorder="1" applyAlignment="1">
      <alignment horizontal="center" vertical="center" wrapText="1"/>
    </xf>
    <xf numFmtId="0" fontId="34" fillId="27" borderId="76" xfId="0" applyFont="1" applyFill="1" applyBorder="1" applyAlignment="1">
      <alignment horizontal="center" vertical="center" wrapText="1"/>
    </xf>
    <xf numFmtId="0" fontId="34" fillId="27" borderId="77" xfId="0" applyFont="1" applyFill="1" applyBorder="1" applyAlignment="1">
      <alignment horizontal="center" vertical="center" wrapText="1"/>
    </xf>
    <xf numFmtId="0" fontId="34" fillId="27" borderId="59" xfId="0" applyFont="1" applyFill="1" applyBorder="1" applyAlignment="1">
      <alignment horizontal="center" vertical="center" wrapText="1"/>
    </xf>
    <xf numFmtId="0" fontId="34" fillId="27" borderId="134" xfId="0" applyFont="1" applyFill="1" applyBorder="1" applyAlignment="1">
      <alignment horizontal="center" vertical="center" wrapText="1"/>
    </xf>
    <xf numFmtId="0" fontId="34" fillId="0" borderId="87" xfId="45" applyFont="1" applyFill="1" applyBorder="1" applyAlignment="1">
      <alignment horizontal="center" vertical="center" wrapText="1"/>
      <protection/>
    </xf>
    <xf numFmtId="0" fontId="53" fillId="0" borderId="196" xfId="45" applyFont="1" applyFill="1" applyBorder="1" applyAlignment="1">
      <alignment horizontal="center" vertical="center" wrapText="1"/>
      <protection/>
    </xf>
    <xf numFmtId="9" fontId="47" fillId="36" borderId="12" xfId="64" applyFont="1" applyFill="1" applyBorder="1" applyAlignment="1">
      <alignment horizontal="center" vertical="center" wrapText="1"/>
    </xf>
    <xf numFmtId="0" fontId="41" fillId="36" borderId="18" xfId="0" applyFont="1" applyFill="1" applyBorder="1" applyAlignment="1">
      <alignment horizontal="center" vertical="center" wrapText="1"/>
    </xf>
    <xf numFmtId="0" fontId="48" fillId="11" borderId="196" xfId="0" applyFont="1" applyFill="1" applyBorder="1" applyAlignment="1">
      <alignment/>
    </xf>
    <xf numFmtId="0" fontId="53" fillId="59" borderId="221" xfId="45" applyFont="1" applyFill="1" applyBorder="1" applyAlignment="1">
      <alignment horizontal="center" vertical="center" wrapText="1"/>
      <protection/>
    </xf>
    <xf numFmtId="0" fontId="48" fillId="14" borderId="196" xfId="0" applyFont="1" applyFill="1" applyBorder="1" applyAlignment="1">
      <alignment/>
    </xf>
    <xf numFmtId="0" fontId="74" fillId="46" borderId="196" xfId="60" applyFont="1" applyFill="1" applyBorder="1" applyAlignment="1" applyProtection="1">
      <alignment horizontal="center" vertical="center" wrapText="1"/>
      <protection hidden="1"/>
    </xf>
    <xf numFmtId="9" fontId="53" fillId="36" borderId="70" xfId="64" applyFont="1" applyFill="1" applyBorder="1" applyAlignment="1">
      <alignment horizontal="center" vertical="center" wrapText="1"/>
    </xf>
    <xf numFmtId="9" fontId="53" fillId="36" borderId="18" xfId="64" applyFont="1" applyFill="1" applyBorder="1" applyAlignment="1">
      <alignment horizontal="center" vertical="center" wrapText="1"/>
    </xf>
    <xf numFmtId="9" fontId="53" fillId="36" borderId="18" xfId="64" applyFont="1" applyFill="1" applyBorder="1" applyAlignment="1">
      <alignment horizontal="center" vertical="center" wrapText="1"/>
    </xf>
    <xf numFmtId="9" fontId="53" fillId="36" borderId="12" xfId="64" applyFont="1" applyFill="1" applyBorder="1" applyAlignment="1">
      <alignment horizontal="center" vertical="center" wrapText="1"/>
    </xf>
    <xf numFmtId="9" fontId="53" fillId="36" borderId="20" xfId="64" applyFont="1" applyFill="1" applyBorder="1" applyAlignment="1">
      <alignment horizontal="center" vertical="center" wrapText="1"/>
    </xf>
    <xf numFmtId="9" fontId="53" fillId="36" borderId="79" xfId="64" applyFont="1" applyFill="1" applyBorder="1" applyAlignment="1">
      <alignment horizontal="center" vertical="center" wrapText="1"/>
    </xf>
    <xf numFmtId="9" fontId="53" fillId="36" borderId="15" xfId="64" applyFont="1" applyFill="1" applyBorder="1" applyAlignment="1">
      <alignment horizontal="center" vertical="center" wrapText="1"/>
    </xf>
    <xf numFmtId="0" fontId="36" fillId="26" borderId="112" xfId="0" applyFont="1" applyFill="1" applyBorder="1" applyAlignment="1">
      <alignment horizontal="center" vertical="center" wrapText="1"/>
    </xf>
    <xf numFmtId="0" fontId="30" fillId="37" borderId="112" xfId="0" applyFont="1" applyFill="1" applyBorder="1" applyAlignment="1">
      <alignment horizontal="center" vertical="center" wrapText="1"/>
    </xf>
    <xf numFmtId="0" fontId="74" fillId="59" borderId="25" xfId="45" applyFont="1" applyFill="1" applyBorder="1" applyAlignment="1">
      <alignment horizontal="center" vertical="center" wrapText="1"/>
      <protection/>
    </xf>
    <xf numFmtId="0" fontId="74" fillId="56" borderId="25" xfId="45" applyFont="1" applyFill="1" applyBorder="1" applyAlignment="1">
      <alignment horizontal="center" vertical="center" wrapText="1"/>
      <protection/>
    </xf>
    <xf numFmtId="9" fontId="47" fillId="37" borderId="12" xfId="64" applyFont="1" applyFill="1" applyBorder="1" applyAlignment="1">
      <alignment horizontal="center" vertical="center" wrapText="1"/>
    </xf>
    <xf numFmtId="43" fontId="84" fillId="34" borderId="12" xfId="47" applyFont="1" applyFill="1" applyBorder="1" applyAlignment="1">
      <alignment horizontal="center" vertical="center" wrapText="1"/>
    </xf>
    <xf numFmtId="9" fontId="84" fillId="34" borderId="12" xfId="64" applyFont="1" applyFill="1" applyBorder="1" applyAlignment="1" applyProtection="1">
      <alignment horizontal="center" vertical="center" wrapText="1"/>
      <protection hidden="1"/>
    </xf>
    <xf numFmtId="9" fontId="4" fillId="17" borderId="70" xfId="64" applyFont="1" applyFill="1" applyBorder="1" applyAlignment="1">
      <alignment horizontal="center" vertical="center" wrapText="1"/>
    </xf>
    <xf numFmtId="9" fontId="4" fillId="17" borderId="18" xfId="64" applyFont="1" applyFill="1" applyBorder="1" applyAlignment="1">
      <alignment horizontal="center" vertical="center" wrapText="1"/>
    </xf>
    <xf numFmtId="9" fontId="4" fillId="17" borderId="18" xfId="64" applyFont="1" applyFill="1" applyBorder="1" applyAlignment="1">
      <alignment vertical="center" wrapText="1"/>
    </xf>
    <xf numFmtId="9" fontId="4" fillId="17" borderId="79" xfId="64" applyFont="1" applyFill="1" applyBorder="1" applyAlignment="1">
      <alignment horizontal="center" vertical="center" wrapText="1"/>
    </xf>
    <xf numFmtId="9" fontId="94" fillId="17" borderId="18" xfId="64" applyFont="1" applyFill="1" applyBorder="1" applyAlignment="1">
      <alignment horizontal="center" vertical="center" wrapText="1"/>
    </xf>
    <xf numFmtId="9" fontId="7" fillId="34" borderId="68" xfId="64" applyFont="1" applyFill="1" applyBorder="1" applyAlignment="1">
      <alignment horizontal="center" vertical="center" wrapText="1"/>
    </xf>
    <xf numFmtId="0" fontId="84" fillId="34" borderId="68" xfId="0" applyFont="1" applyFill="1" applyBorder="1" applyAlignment="1">
      <alignment horizontal="center" vertical="center" wrapText="1"/>
    </xf>
    <xf numFmtId="9" fontId="84" fillId="34" borderId="68" xfId="64" applyFont="1" applyFill="1" applyBorder="1" applyAlignment="1">
      <alignment horizontal="center" vertical="center" wrapText="1"/>
    </xf>
    <xf numFmtId="9" fontId="4" fillId="17" borderId="12" xfId="64" applyFont="1" applyFill="1" applyBorder="1" applyAlignment="1">
      <alignment horizontal="center" vertical="center" wrapText="1"/>
    </xf>
    <xf numFmtId="9" fontId="42" fillId="17" borderId="12" xfId="64" applyFont="1" applyFill="1" applyBorder="1" applyAlignment="1">
      <alignment horizontal="center" vertical="center" wrapText="1"/>
    </xf>
    <xf numFmtId="9" fontId="42" fillId="18" borderId="12" xfId="64" applyFont="1" applyFill="1" applyBorder="1" applyAlignment="1">
      <alignment horizontal="center" vertical="center" wrapText="1"/>
    </xf>
    <xf numFmtId="9" fontId="95" fillId="10" borderId="12" xfId="64" applyFont="1" applyFill="1" applyBorder="1" applyAlignment="1" applyProtection="1">
      <alignment horizontal="center" vertical="center" wrapText="1"/>
      <protection hidden="1"/>
    </xf>
    <xf numFmtId="9" fontId="47" fillId="17" borderId="14" xfId="64" applyFont="1" applyFill="1" applyBorder="1" applyAlignment="1">
      <alignment horizontal="center" vertical="center" wrapText="1"/>
    </xf>
    <xf numFmtId="9" fontId="47" fillId="17" borderId="15" xfId="64" applyFont="1" applyFill="1" applyBorder="1" applyAlignment="1">
      <alignment horizontal="center" vertical="center" wrapText="1"/>
    </xf>
    <xf numFmtId="9" fontId="47" fillId="17" borderId="18" xfId="64" applyFont="1" applyFill="1" applyBorder="1" applyAlignment="1">
      <alignment horizontal="center" vertical="center" wrapText="1"/>
    </xf>
    <xf numFmtId="9" fontId="47" fillId="17" borderId="79" xfId="64" applyFont="1" applyFill="1" applyBorder="1" applyAlignment="1">
      <alignment horizontal="center" vertical="center" wrapText="1"/>
    </xf>
    <xf numFmtId="9" fontId="50" fillId="18" borderId="250" xfId="64" applyFont="1" applyFill="1" applyBorder="1" applyAlignment="1">
      <alignment horizontal="center" vertical="center" wrapText="1"/>
    </xf>
    <xf numFmtId="9" fontId="50" fillId="18" borderId="219" xfId="64" applyFont="1" applyFill="1" applyBorder="1" applyAlignment="1">
      <alignment horizontal="center" vertical="center" wrapText="1"/>
    </xf>
    <xf numFmtId="9" fontId="50" fillId="18" borderId="255" xfId="64" applyFont="1" applyFill="1" applyBorder="1" applyAlignment="1">
      <alignment horizontal="center" vertical="center" wrapText="1"/>
    </xf>
    <xf numFmtId="9" fontId="47" fillId="17" borderId="10" xfId="64" applyFont="1" applyFill="1" applyBorder="1" applyAlignment="1">
      <alignment horizontal="center" vertical="center" wrapText="1"/>
    </xf>
    <xf numFmtId="9" fontId="47" fillId="17" borderId="0" xfId="64" applyFont="1" applyFill="1" applyBorder="1" applyAlignment="1">
      <alignment horizontal="center" vertical="center" wrapText="1"/>
    </xf>
    <xf numFmtId="9" fontId="47" fillId="17" borderId="11" xfId="64" applyFont="1" applyFill="1" applyBorder="1" applyAlignment="1">
      <alignment horizontal="center" vertical="center" wrapText="1"/>
    </xf>
    <xf numFmtId="9" fontId="76" fillId="17" borderId="12" xfId="64" applyFont="1" applyFill="1" applyBorder="1" applyAlignment="1">
      <alignment horizontal="center" vertical="center" wrapText="1"/>
    </xf>
    <xf numFmtId="0" fontId="53" fillId="17" borderId="112" xfId="0" applyFont="1" applyFill="1" applyBorder="1" applyAlignment="1">
      <alignment horizontal="center" vertical="center" wrapText="1"/>
    </xf>
    <xf numFmtId="0" fontId="34" fillId="18" borderId="208" xfId="0" applyFont="1" applyFill="1" applyBorder="1" applyAlignment="1">
      <alignment horizontal="center" vertical="center" wrapText="1"/>
    </xf>
    <xf numFmtId="0" fontId="48" fillId="10" borderId="208" xfId="0" applyFont="1" applyFill="1" applyBorder="1" applyAlignment="1">
      <alignment horizontal="center" vertical="center" wrapText="1"/>
    </xf>
    <xf numFmtId="9" fontId="47" fillId="17" borderId="12" xfId="64" applyFont="1" applyFill="1" applyBorder="1" applyAlignment="1">
      <alignment horizontal="center" vertical="center" wrapText="1"/>
    </xf>
    <xf numFmtId="9" fontId="47" fillId="18" borderId="12" xfId="64" applyFont="1" applyFill="1" applyBorder="1" applyAlignment="1">
      <alignment horizontal="center" vertical="center" wrapText="1"/>
    </xf>
    <xf numFmtId="9" fontId="50" fillId="18" borderId="12" xfId="64" applyFont="1" applyFill="1" applyBorder="1" applyAlignment="1">
      <alignment horizontal="center" vertical="center" wrapText="1"/>
    </xf>
    <xf numFmtId="9" fontId="50" fillId="18" borderId="12" xfId="64" applyNumberFormat="1" applyFont="1" applyFill="1" applyBorder="1" applyAlignment="1">
      <alignment horizontal="center" vertical="center" wrapText="1"/>
    </xf>
    <xf numFmtId="9" fontId="76" fillId="10" borderId="12" xfId="64" applyFont="1" applyFill="1" applyBorder="1" applyAlignment="1">
      <alignment horizontal="center" vertical="center" wrapText="1"/>
    </xf>
    <xf numFmtId="0" fontId="34" fillId="34" borderId="25" xfId="0" applyFont="1" applyFill="1" applyBorder="1" applyAlignment="1">
      <alignment horizontal="center" vertical="center" wrapText="1"/>
    </xf>
    <xf numFmtId="9" fontId="34" fillId="34" borderId="25" xfId="64" applyFont="1" applyFill="1" applyBorder="1" applyAlignment="1">
      <alignment horizontal="center" vertical="center" wrapText="1"/>
    </xf>
    <xf numFmtId="0" fontId="53" fillId="53" borderId="256" xfId="45" applyFont="1" applyFill="1" applyBorder="1" applyAlignment="1">
      <alignment horizontal="center" vertical="center" wrapText="1"/>
      <protection/>
    </xf>
    <xf numFmtId="0" fontId="34" fillId="34" borderId="196" xfId="0" applyFont="1" applyFill="1" applyBorder="1" applyAlignment="1">
      <alignment horizontal="center" vertical="center" wrapText="1"/>
    </xf>
    <xf numFmtId="9" fontId="34" fillId="34" borderId="196" xfId="64" applyFont="1" applyFill="1" applyBorder="1" applyAlignment="1">
      <alignment horizontal="center" vertical="center" wrapText="1"/>
    </xf>
    <xf numFmtId="0" fontId="53" fillId="53" borderId="257" xfId="45" applyFont="1" applyFill="1" applyBorder="1" applyAlignment="1">
      <alignment horizontal="center" vertical="center" wrapText="1"/>
      <protection/>
    </xf>
    <xf numFmtId="9" fontId="31" fillId="17" borderId="10" xfId="64" applyFont="1" applyFill="1" applyBorder="1" applyAlignment="1">
      <alignment horizontal="center" vertical="center" wrapText="1"/>
    </xf>
    <xf numFmtId="9" fontId="31" fillId="17" borderId="0" xfId="64" applyFont="1" applyFill="1" applyBorder="1" applyAlignment="1">
      <alignment horizontal="center" vertical="center" wrapText="1"/>
    </xf>
    <xf numFmtId="9" fontId="31" fillId="17" borderId="79" xfId="64" applyFont="1" applyFill="1" applyBorder="1" applyAlignment="1">
      <alignment horizontal="center" vertical="center" wrapText="1"/>
    </xf>
    <xf numFmtId="0" fontId="40" fillId="10" borderId="208" xfId="0" applyFont="1" applyFill="1" applyBorder="1" applyAlignment="1">
      <alignment horizontal="center" vertical="center" wrapText="1"/>
    </xf>
    <xf numFmtId="0" fontId="34" fillId="34" borderId="58" xfId="0" applyFont="1" applyFill="1" applyBorder="1" applyAlignment="1">
      <alignment horizontal="center" vertical="center" wrapText="1"/>
    </xf>
    <xf numFmtId="0" fontId="34" fillId="34" borderId="165" xfId="0" applyFont="1" applyFill="1" applyBorder="1" applyAlignment="1">
      <alignment horizontal="center" vertical="center" wrapText="1"/>
    </xf>
    <xf numFmtId="9" fontId="34" fillId="34" borderId="76" xfId="0" applyNumberFormat="1" applyFont="1" applyFill="1" applyBorder="1" applyAlignment="1">
      <alignment horizontal="center" vertical="center"/>
    </xf>
    <xf numFmtId="0" fontId="34" fillId="19" borderId="77" xfId="0" applyFont="1" applyFill="1" applyBorder="1" applyAlignment="1">
      <alignment horizontal="center" vertical="center" wrapText="1"/>
    </xf>
    <xf numFmtId="0" fontId="34" fillId="34" borderId="134" xfId="0" applyFont="1" applyFill="1" applyBorder="1" applyAlignment="1">
      <alignment horizontal="center" vertical="center"/>
    </xf>
    <xf numFmtId="9" fontId="90" fillId="17" borderId="12" xfId="64" applyFont="1" applyFill="1" applyBorder="1" applyAlignment="1">
      <alignment horizontal="center" vertical="center"/>
    </xf>
    <xf numFmtId="9" fontId="50" fillId="18" borderId="12" xfId="64" applyFont="1" applyFill="1" applyBorder="1" applyAlignment="1">
      <alignment horizontal="center" vertical="center" wrapText="1"/>
    </xf>
    <xf numFmtId="9" fontId="48" fillId="17" borderId="12" xfId="64" applyFont="1" applyFill="1" applyBorder="1" applyAlignment="1">
      <alignment horizontal="center"/>
    </xf>
    <xf numFmtId="9" fontId="48" fillId="17" borderId="12" xfId="64" applyFont="1" applyFill="1" applyBorder="1" applyAlignment="1">
      <alignment horizontal="center"/>
    </xf>
    <xf numFmtId="9" fontId="48" fillId="0" borderId="12" xfId="64" applyFont="1" applyFill="1" applyBorder="1" applyAlignment="1">
      <alignment horizontal="center" vertical="center"/>
    </xf>
    <xf numFmtId="0" fontId="34" fillId="18" borderId="112" xfId="0" applyFont="1" applyFill="1" applyBorder="1" applyAlignment="1">
      <alignment horizontal="center" vertical="center" wrapText="1"/>
    </xf>
    <xf numFmtId="0" fontId="48" fillId="10" borderId="112" xfId="0" applyFont="1" applyFill="1" applyBorder="1" applyAlignment="1">
      <alignment horizontal="center" vertical="center" wrapText="1"/>
    </xf>
    <xf numFmtId="9" fontId="66" fillId="24" borderId="26" xfId="64" applyFont="1" applyFill="1" applyBorder="1" applyAlignment="1" applyProtection="1">
      <alignment horizontal="center" vertical="center"/>
      <protection hidden="1"/>
    </xf>
    <xf numFmtId="0" fontId="66" fillId="24" borderId="26" xfId="0" applyFont="1" applyFill="1" applyBorder="1" applyAlignment="1" applyProtection="1">
      <alignment horizontal="center" vertical="center"/>
      <protection hidden="1"/>
    </xf>
    <xf numFmtId="0" fontId="50" fillId="27" borderId="12" xfId="0" applyFont="1" applyFill="1" applyBorder="1" applyAlignment="1">
      <alignment horizontal="center" vertical="center"/>
    </xf>
    <xf numFmtId="9" fontId="66" fillId="34" borderId="25" xfId="64" applyFont="1" applyFill="1" applyBorder="1" applyAlignment="1" applyProtection="1">
      <alignment horizontal="center" vertical="center"/>
      <protection locked="0"/>
    </xf>
    <xf numFmtId="1" fontId="69" fillId="24" borderId="12" xfId="64" applyNumberFormat="1" applyFont="1" applyFill="1" applyBorder="1" applyAlignment="1" applyProtection="1">
      <alignment horizontal="center" vertical="center"/>
      <protection hidden="1"/>
    </xf>
    <xf numFmtId="9" fontId="66" fillId="34" borderId="196" xfId="64" applyFont="1" applyFill="1" applyBorder="1" applyAlignment="1" applyProtection="1">
      <alignment horizontal="center" vertical="center" wrapText="1"/>
      <protection locked="0"/>
    </xf>
    <xf numFmtId="9" fontId="66" fillId="34" borderId="12" xfId="64" applyFont="1" applyFill="1" applyBorder="1" applyAlignment="1" applyProtection="1">
      <alignment horizontal="center" vertical="center" wrapText="1"/>
      <protection locked="0"/>
    </xf>
    <xf numFmtId="9" fontId="66" fillId="34" borderId="25" xfId="64" applyFont="1" applyFill="1" applyBorder="1" applyAlignment="1" applyProtection="1">
      <alignment horizontal="center" vertical="center" wrapText="1"/>
      <protection locked="0"/>
    </xf>
    <xf numFmtId="0" fontId="15" fillId="17" borderId="18" xfId="0" applyFont="1" applyFill="1" applyBorder="1" applyAlignment="1" applyProtection="1">
      <alignment horizontal="center" vertical="center" wrapText="1"/>
      <protection hidden="1"/>
    </xf>
    <xf numFmtId="0" fontId="50" fillId="27" borderId="25" xfId="0" applyFont="1" applyFill="1" applyBorder="1" applyAlignment="1">
      <alignment horizontal="center" vertical="center"/>
    </xf>
    <xf numFmtId="0" fontId="73" fillId="52" borderId="126" xfId="59" applyFont="1" applyFill="1" applyBorder="1" applyAlignment="1" applyProtection="1">
      <alignment horizontal="center" vertical="center" wrapText="1"/>
      <protection hidden="1"/>
    </xf>
    <xf numFmtId="0" fontId="73" fillId="52" borderId="175" xfId="59" applyFont="1" applyFill="1" applyBorder="1" applyAlignment="1" applyProtection="1">
      <alignment horizontal="center" vertical="center" wrapText="1"/>
      <protection hidden="1"/>
    </xf>
    <xf numFmtId="0" fontId="73" fillId="52" borderId="25" xfId="59" applyFont="1" applyFill="1" applyBorder="1" applyAlignment="1" applyProtection="1">
      <alignment horizontal="center" vertical="center" wrapText="1"/>
      <protection hidden="1"/>
    </xf>
    <xf numFmtId="9" fontId="15" fillId="17" borderId="243" xfId="64" applyFont="1" applyFill="1" applyBorder="1" applyAlignment="1" applyProtection="1">
      <alignment horizontal="center" vertical="center" wrapText="1"/>
      <protection locked="0"/>
    </xf>
    <xf numFmtId="9" fontId="15" fillId="17" borderId="244" xfId="64" applyFont="1" applyFill="1" applyBorder="1" applyAlignment="1" applyProtection="1">
      <alignment horizontal="center" vertical="center" wrapText="1"/>
      <protection locked="0"/>
    </xf>
    <xf numFmtId="9" fontId="15" fillId="17" borderId="244" xfId="64" applyFont="1" applyFill="1" applyBorder="1" applyAlignment="1">
      <alignment horizontal="center" vertical="center" wrapText="1"/>
    </xf>
    <xf numFmtId="9" fontId="15" fillId="17" borderId="245" xfId="64" applyFont="1" applyFill="1" applyBorder="1" applyAlignment="1">
      <alignment horizontal="center" vertical="center" wrapText="1"/>
    </xf>
    <xf numFmtId="9" fontId="12" fillId="18" borderId="249" xfId="64" applyFont="1" applyFill="1" applyBorder="1" applyAlignment="1" applyProtection="1">
      <alignment horizontal="center" vertical="center" wrapText="1"/>
      <protection locked="0"/>
    </xf>
    <xf numFmtId="9" fontId="12" fillId="18" borderId="12" xfId="64" applyFont="1" applyFill="1" applyBorder="1" applyAlignment="1" applyProtection="1">
      <alignment horizontal="center" vertical="center" wrapText="1"/>
      <protection locked="0"/>
    </xf>
    <xf numFmtId="9" fontId="12" fillId="18" borderId="12" xfId="64" applyFont="1" applyFill="1" applyBorder="1" applyAlignment="1">
      <alignment horizontal="center" vertical="center" wrapText="1"/>
    </xf>
    <xf numFmtId="9" fontId="12" fillId="18" borderId="13" xfId="64" applyFont="1" applyFill="1" applyBorder="1" applyAlignment="1">
      <alignment horizontal="center" vertical="center" wrapText="1"/>
    </xf>
    <xf numFmtId="9" fontId="76" fillId="37" borderId="246" xfId="64" applyFont="1" applyFill="1" applyBorder="1" applyAlignment="1">
      <alignment horizontal="center" vertical="center" wrapText="1"/>
    </xf>
    <xf numFmtId="9" fontId="76" fillId="37" borderId="247" xfId="64" applyFont="1" applyFill="1" applyBorder="1" applyAlignment="1">
      <alignment horizontal="center" vertical="center" wrapText="1"/>
    </xf>
    <xf numFmtId="9" fontId="76" fillId="37" borderId="248" xfId="64" applyFont="1" applyFill="1" applyBorder="1" applyAlignment="1">
      <alignment horizontal="center" vertical="center" wrapText="1"/>
    </xf>
    <xf numFmtId="0" fontId="82" fillId="17" borderId="110" xfId="0" applyFont="1" applyFill="1" applyBorder="1" applyAlignment="1" applyProtection="1">
      <alignment horizontal="center" vertical="center"/>
      <protection hidden="1"/>
    </xf>
    <xf numFmtId="9" fontId="82" fillId="17" borderId="110" xfId="64" applyFont="1" applyFill="1" applyBorder="1" applyAlignment="1" applyProtection="1">
      <alignment horizontal="center" vertical="center"/>
      <protection hidden="1"/>
    </xf>
    <xf numFmtId="0" fontId="82" fillId="17" borderId="110" xfId="0" applyFont="1" applyFill="1" applyBorder="1" applyAlignment="1" applyProtection="1">
      <alignment horizontal="center" vertical="center"/>
      <protection locked="0"/>
    </xf>
    <xf numFmtId="0" fontId="82" fillId="17" borderId="12" xfId="0" applyFont="1" applyFill="1" applyBorder="1" applyAlignment="1" applyProtection="1">
      <alignment horizontal="center" vertical="center" wrapText="1"/>
      <protection locked="0"/>
    </xf>
    <xf numFmtId="0" fontId="79" fillId="17" borderId="12" xfId="0" applyFont="1" applyFill="1" applyBorder="1" applyAlignment="1">
      <alignment horizontal="center" vertical="center" wrapText="1"/>
    </xf>
    <xf numFmtId="9" fontId="76" fillId="17" borderId="12" xfId="64" applyFont="1" applyFill="1" applyBorder="1" applyAlignment="1">
      <alignment horizontal="center"/>
    </xf>
    <xf numFmtId="9" fontId="76" fillId="17" borderId="12" xfId="64" applyFont="1" applyFill="1" applyBorder="1" applyAlignment="1">
      <alignment horizontal="center"/>
    </xf>
    <xf numFmtId="9" fontId="49" fillId="24" borderId="91" xfId="64" applyFont="1" applyFill="1" applyBorder="1" applyAlignment="1" applyProtection="1">
      <alignment horizontal="center" vertical="center" wrapText="1"/>
      <protection hidden="1"/>
    </xf>
    <xf numFmtId="9" fontId="76" fillId="0" borderId="12" xfId="64" applyFont="1" applyFill="1" applyBorder="1" applyAlignment="1">
      <alignment horizontal="center" vertical="center"/>
    </xf>
    <xf numFmtId="9" fontId="76" fillId="18" borderId="12" xfId="64" applyFont="1" applyFill="1" applyBorder="1" applyAlignment="1">
      <alignment horizontal="center"/>
    </xf>
    <xf numFmtId="9" fontId="33" fillId="18" borderId="12" xfId="64" applyFont="1" applyFill="1" applyBorder="1" applyAlignment="1">
      <alignment horizontal="center"/>
    </xf>
    <xf numFmtId="9" fontId="97" fillId="10" borderId="12" xfId="64" applyFont="1" applyFill="1" applyBorder="1" applyAlignment="1">
      <alignment horizontal="center" vertical="center" wrapText="1"/>
    </xf>
    <xf numFmtId="9" fontId="30" fillId="34" borderId="0" xfId="64" applyFont="1" applyFill="1" applyBorder="1" applyAlignment="1">
      <alignment horizontal="center" vertical="center" wrapText="1"/>
    </xf>
    <xf numFmtId="9" fontId="32" fillId="34" borderId="15" xfId="64" applyFont="1" applyFill="1" applyBorder="1" applyAlignment="1">
      <alignment horizontal="center" vertical="center" wrapText="1"/>
    </xf>
    <xf numFmtId="9" fontId="32" fillId="34" borderId="0" xfId="64" applyFont="1" applyFill="1" applyBorder="1" applyAlignment="1">
      <alignment horizontal="center" vertical="center" wrapText="1"/>
    </xf>
    <xf numFmtId="9" fontId="98" fillId="17" borderId="12" xfId="64" applyFont="1" applyFill="1" applyBorder="1" applyAlignment="1">
      <alignment horizontal="center" vertical="center"/>
    </xf>
    <xf numFmtId="9" fontId="99" fillId="18" borderId="12" xfId="64" applyFont="1" applyFill="1" applyBorder="1" applyAlignment="1">
      <alignment horizontal="center" vertical="center" wrapText="1"/>
    </xf>
    <xf numFmtId="0" fontId="42" fillId="27" borderId="12" xfId="0" applyFont="1" applyFill="1" applyBorder="1" applyAlignment="1">
      <alignment horizontal="center" vertical="center" wrapText="1"/>
    </xf>
    <xf numFmtId="0" fontId="43" fillId="27" borderId="12" xfId="0" applyFont="1" applyFill="1" applyBorder="1" applyAlignment="1">
      <alignment horizontal="center" vertical="center" wrapText="1"/>
    </xf>
    <xf numFmtId="0" fontId="0" fillId="0" borderId="0" xfId="0" applyAlignment="1">
      <alignment horizontal="center" vertical="center"/>
    </xf>
    <xf numFmtId="0" fontId="33" fillId="32" borderId="44" xfId="45" applyFont="1" applyFill="1" applyBorder="1" applyAlignment="1">
      <alignment horizontal="center" vertical="center" wrapText="1"/>
      <protection/>
    </xf>
    <xf numFmtId="0" fontId="33" fillId="32" borderId="258" xfId="45" applyFont="1" applyFill="1" applyBorder="1" applyAlignment="1">
      <alignment horizontal="center" vertical="center" wrapText="1"/>
      <protection/>
    </xf>
    <xf numFmtId="170" fontId="33" fillId="44" borderId="10" xfId="45" applyNumberFormat="1" applyFont="1" applyFill="1" applyBorder="1" applyAlignment="1">
      <alignment horizontal="center" vertical="center" wrapText="1"/>
      <protection/>
    </xf>
    <xf numFmtId="170" fontId="33" fillId="44" borderId="0" xfId="45" applyNumberFormat="1" applyFont="1" applyFill="1" applyBorder="1" applyAlignment="1">
      <alignment horizontal="center" vertical="center" wrapText="1"/>
      <protection/>
    </xf>
    <xf numFmtId="170" fontId="33" fillId="44" borderId="20" xfId="45" applyNumberFormat="1" applyFont="1" applyFill="1" applyBorder="1" applyAlignment="1">
      <alignment horizontal="center" vertical="center" wrapText="1"/>
      <protection/>
    </xf>
    <xf numFmtId="170" fontId="33" fillId="44" borderId="20" xfId="45" applyNumberFormat="1" applyFont="1" applyFill="1" applyBorder="1" applyAlignment="1">
      <alignment horizontal="center" vertical="center" wrapText="1"/>
      <protection/>
    </xf>
    <xf numFmtId="170" fontId="33" fillId="44" borderId="56" xfId="45" applyNumberFormat="1" applyFont="1" applyFill="1" applyBorder="1" applyAlignment="1">
      <alignment horizontal="center" vertical="center" wrapText="1"/>
      <protection/>
    </xf>
    <xf numFmtId="170" fontId="33" fillId="44" borderId="11" xfId="45" applyNumberFormat="1" applyFont="1" applyFill="1" applyBorder="1" applyAlignment="1">
      <alignment horizontal="center" vertical="center" wrapText="1"/>
      <protection/>
    </xf>
    <xf numFmtId="170" fontId="33" fillId="44" borderId="14" xfId="45" applyNumberFormat="1" applyFont="1" applyFill="1" applyBorder="1" applyAlignment="1">
      <alignment horizontal="center" vertical="center" wrapText="1"/>
      <protection/>
    </xf>
    <xf numFmtId="170" fontId="33" fillId="44" borderId="15" xfId="45" applyNumberFormat="1" applyFont="1" applyFill="1" applyBorder="1" applyAlignment="1">
      <alignment horizontal="center" vertical="center" wrapText="1"/>
      <protection/>
    </xf>
    <xf numFmtId="170" fontId="33" fillId="44" borderId="16" xfId="45" applyNumberFormat="1" applyFont="1" applyFill="1" applyBorder="1" applyAlignment="1">
      <alignment horizontal="center" vertical="center" wrapText="1"/>
      <protection/>
    </xf>
    <xf numFmtId="0" fontId="34" fillId="32" borderId="258" xfId="45" applyFont="1" applyFill="1" applyBorder="1" applyAlignment="1">
      <alignment horizontal="center" vertical="center" wrapText="1"/>
      <protection/>
    </xf>
    <xf numFmtId="0" fontId="30" fillId="0" borderId="34" xfId="0" applyFont="1" applyFill="1" applyBorder="1" applyAlignment="1">
      <alignment horizontal="center"/>
    </xf>
    <xf numFmtId="0" fontId="31" fillId="0" borderId="108" xfId="62" applyFont="1" applyFill="1" applyBorder="1" applyAlignment="1">
      <alignment horizontal="center" vertical="center"/>
      <protection/>
    </xf>
    <xf numFmtId="0" fontId="31" fillId="0" borderId="20" xfId="62" applyFont="1" applyFill="1" applyBorder="1" applyAlignment="1">
      <alignment horizontal="center" vertical="center"/>
      <protection/>
    </xf>
    <xf numFmtId="0" fontId="31" fillId="0" borderId="20" xfId="62" applyFont="1" applyFill="1" applyBorder="1" applyAlignment="1">
      <alignment horizontal="center" vertical="center"/>
      <protection/>
    </xf>
    <xf numFmtId="0" fontId="31" fillId="0" borderId="56" xfId="62" applyFont="1" applyFill="1" applyBorder="1" applyAlignment="1">
      <alignment horizontal="center" vertical="center"/>
      <protection/>
    </xf>
    <xf numFmtId="0" fontId="31" fillId="0" borderId="14" xfId="62" applyFont="1" applyFill="1" applyBorder="1" applyAlignment="1">
      <alignment horizontal="center" vertical="center"/>
      <protection/>
    </xf>
    <xf numFmtId="0" fontId="31" fillId="0" borderId="15" xfId="62" applyFont="1" applyFill="1" applyBorder="1" applyAlignment="1">
      <alignment horizontal="center" vertical="center"/>
      <protection/>
    </xf>
    <xf numFmtId="0" fontId="31" fillId="0" borderId="16" xfId="62" applyFont="1" applyFill="1" applyBorder="1" applyAlignment="1">
      <alignment horizontal="center" vertical="center"/>
      <protection/>
    </xf>
    <xf numFmtId="0" fontId="32" fillId="0" borderId="108" xfId="62" applyFont="1" applyFill="1" applyBorder="1" applyAlignment="1">
      <alignment horizontal="center" vertical="center" wrapText="1"/>
      <protection/>
    </xf>
    <xf numFmtId="0" fontId="32" fillId="0" borderId="20" xfId="62" applyFont="1" applyFill="1" applyBorder="1" applyAlignment="1">
      <alignment horizontal="center" vertical="center" wrapText="1"/>
      <protection/>
    </xf>
    <xf numFmtId="0" fontId="32" fillId="0" borderId="56" xfId="62" applyFont="1" applyFill="1" applyBorder="1" applyAlignment="1">
      <alignment horizontal="center" vertical="center" wrapText="1"/>
      <protection/>
    </xf>
    <xf numFmtId="0" fontId="32" fillId="0" borderId="10" xfId="62" applyFont="1" applyFill="1" applyBorder="1" applyAlignment="1">
      <alignment horizontal="center" vertical="center" wrapText="1"/>
      <protection/>
    </xf>
    <xf numFmtId="0" fontId="32" fillId="0" borderId="0" xfId="62" applyFont="1" applyFill="1" applyBorder="1" applyAlignment="1">
      <alignment horizontal="center" vertical="center" wrapText="1"/>
      <protection/>
    </xf>
    <xf numFmtId="0" fontId="32" fillId="0" borderId="11" xfId="62" applyFont="1" applyFill="1" applyBorder="1" applyAlignment="1">
      <alignment horizontal="center" vertical="center" wrapText="1"/>
      <protection/>
    </xf>
    <xf numFmtId="0" fontId="32" fillId="0" borderId="14" xfId="62" applyFont="1" applyFill="1" applyBorder="1" applyAlignment="1">
      <alignment horizontal="center" vertical="center" wrapText="1"/>
      <protection/>
    </xf>
    <xf numFmtId="0" fontId="32" fillId="0" borderId="15" xfId="62" applyFont="1" applyFill="1" applyBorder="1" applyAlignment="1">
      <alignment horizontal="center" vertical="center" wrapText="1"/>
      <protection/>
    </xf>
    <xf numFmtId="0" fontId="32" fillId="0" borderId="16" xfId="62" applyFont="1" applyFill="1" applyBorder="1" applyAlignment="1">
      <alignment horizontal="center" vertical="center" wrapText="1"/>
      <protection/>
    </xf>
    <xf numFmtId="0" fontId="32" fillId="0" borderId="34" xfId="62" applyFont="1" applyFill="1" applyBorder="1" applyAlignment="1">
      <alignment horizontal="center" vertical="center"/>
      <protection/>
    </xf>
    <xf numFmtId="0" fontId="41" fillId="31" borderId="120" xfId="45" applyFont="1" applyFill="1" applyBorder="1" applyAlignment="1">
      <alignment horizontal="center" vertical="center" wrapText="1"/>
      <protection/>
    </xf>
    <xf numFmtId="0" fontId="34" fillId="32" borderId="135" xfId="45" applyFont="1" applyFill="1" applyBorder="1" applyAlignment="1">
      <alignment horizontal="center" vertical="center" wrapText="1"/>
      <protection/>
    </xf>
    <xf numFmtId="0" fontId="35" fillId="31" borderId="120" xfId="45" applyFont="1" applyFill="1" applyBorder="1" applyAlignment="1">
      <alignment horizontal="center" vertical="center" wrapText="1"/>
      <protection/>
    </xf>
    <xf numFmtId="0" fontId="32" fillId="31" borderId="120" xfId="45" applyFont="1" applyFill="1" applyBorder="1" applyAlignment="1">
      <alignment horizontal="center" vertical="center" wrapText="1"/>
      <protection/>
    </xf>
    <xf numFmtId="0" fontId="32" fillId="31" borderId="70" xfId="45" applyFont="1" applyFill="1" applyBorder="1" applyAlignment="1">
      <alignment horizontal="center" vertical="center" wrapText="1"/>
      <protection/>
    </xf>
    <xf numFmtId="0" fontId="32" fillId="31" borderId="18" xfId="45" applyFont="1" applyFill="1" applyBorder="1" applyAlignment="1">
      <alignment horizontal="center" vertical="center" wrapText="1"/>
      <protection/>
    </xf>
    <xf numFmtId="0" fontId="32" fillId="31" borderId="79" xfId="45" applyFont="1" applyFill="1" applyBorder="1" applyAlignment="1">
      <alignment horizontal="center" vertical="center" wrapText="1"/>
      <protection/>
    </xf>
    <xf numFmtId="0" fontId="35" fillId="83" borderId="120" xfId="45" applyFont="1" applyFill="1" applyBorder="1" applyAlignment="1">
      <alignment horizontal="center" vertical="center" wrapText="1"/>
      <protection/>
    </xf>
    <xf numFmtId="0" fontId="32" fillId="83" borderId="120" xfId="45" applyFont="1" applyFill="1" applyBorder="1" applyAlignment="1">
      <alignment horizontal="center" vertical="center" wrapText="1"/>
      <protection/>
    </xf>
    <xf numFmtId="0" fontId="38" fillId="28" borderId="44" xfId="60" applyFont="1" applyFill="1" applyBorder="1" applyAlignment="1" applyProtection="1">
      <alignment horizontal="center" vertical="center" wrapText="1"/>
      <protection hidden="1"/>
    </xf>
    <xf numFmtId="0" fontId="38" fillId="29" borderId="120" xfId="45" applyFont="1" applyFill="1" applyBorder="1" applyAlignment="1">
      <alignment horizontal="center" vertical="center" wrapText="1"/>
      <protection/>
    </xf>
    <xf numFmtId="0" fontId="53" fillId="27" borderId="12" xfId="45" applyFont="1" applyFill="1" applyBorder="1" applyAlignment="1">
      <alignment horizontal="center" vertical="center" wrapText="1"/>
      <protection/>
    </xf>
    <xf numFmtId="0" fontId="38" fillId="29" borderId="176" xfId="45" applyFont="1" applyFill="1" applyBorder="1" applyAlignment="1">
      <alignment horizontal="center" vertical="center" wrapText="1"/>
      <protection/>
    </xf>
    <xf numFmtId="0" fontId="41" fillId="36" borderId="120" xfId="45" applyFont="1" applyFill="1" applyBorder="1" applyAlignment="1">
      <alignment horizontal="center" vertical="center" wrapText="1"/>
      <protection/>
    </xf>
    <xf numFmtId="0" fontId="38" fillId="28" borderId="258" xfId="60" applyFont="1" applyFill="1" applyBorder="1" applyAlignment="1" applyProtection="1">
      <alignment horizontal="center" vertical="center" wrapText="1"/>
      <protection hidden="1"/>
    </xf>
    <xf numFmtId="0" fontId="36" fillId="32" borderId="149" xfId="45" applyFont="1" applyFill="1" applyBorder="1" applyAlignment="1">
      <alignment horizontal="center" vertical="center" wrapText="1"/>
      <protection/>
    </xf>
    <xf numFmtId="0" fontId="32" fillId="83" borderId="149" xfId="45" applyFont="1" applyFill="1" applyBorder="1" applyAlignment="1">
      <alignment horizontal="center" vertical="center" wrapText="1"/>
      <protection/>
    </xf>
    <xf numFmtId="0" fontId="41" fillId="0" borderId="44" xfId="45" applyFont="1" applyFill="1" applyBorder="1" applyAlignment="1">
      <alignment horizontal="center" vertical="center" wrapText="1"/>
      <protection/>
    </xf>
    <xf numFmtId="0" fontId="38" fillId="35" borderId="120" xfId="60" applyFont="1" applyFill="1" applyBorder="1" applyAlignment="1" applyProtection="1">
      <alignment horizontal="center" vertical="center" wrapText="1"/>
      <protection hidden="1"/>
    </xf>
    <xf numFmtId="0" fontId="38" fillId="35" borderId="149" xfId="60" applyFont="1" applyFill="1" applyBorder="1" applyAlignment="1" applyProtection="1">
      <alignment horizontal="center" vertical="center" wrapText="1"/>
      <protection hidden="1"/>
    </xf>
    <xf numFmtId="0" fontId="38" fillId="0" borderId="44" xfId="60" applyFont="1" applyFill="1" applyBorder="1" applyAlignment="1" applyProtection="1">
      <alignment horizontal="center" vertical="center" wrapText="1"/>
      <protection hidden="1"/>
    </xf>
    <xf numFmtId="0" fontId="38" fillId="0" borderId="258" xfId="60" applyFont="1" applyFill="1" applyBorder="1" applyAlignment="1" applyProtection="1">
      <alignment horizontal="center" vertical="center" wrapText="1"/>
      <protection hidden="1"/>
    </xf>
    <xf numFmtId="0" fontId="38" fillId="35" borderId="44" xfId="60" applyFont="1" applyFill="1" applyBorder="1" applyAlignment="1" applyProtection="1">
      <alignment horizontal="center" vertical="center" wrapText="1"/>
      <protection hidden="1"/>
    </xf>
    <xf numFmtId="0" fontId="38" fillId="35" borderId="258" xfId="60" applyFont="1" applyFill="1" applyBorder="1" applyAlignment="1" applyProtection="1">
      <alignment horizontal="center" vertical="center" wrapText="1"/>
      <protection hidden="1"/>
    </xf>
    <xf numFmtId="0" fontId="41" fillId="62" borderId="120" xfId="45" applyFont="1" applyFill="1" applyBorder="1" applyAlignment="1">
      <alignment horizontal="center" vertical="center" wrapText="1"/>
      <protection/>
    </xf>
    <xf numFmtId="9" fontId="47" fillId="17" borderId="241" xfId="64" applyFont="1" applyFill="1" applyBorder="1" applyAlignment="1">
      <alignment horizontal="center" vertical="center" wrapText="1"/>
    </xf>
    <xf numFmtId="9" fontId="47" fillId="17" borderId="57" xfId="64" applyFont="1" applyFill="1" applyBorder="1" applyAlignment="1">
      <alignment horizontal="center" vertical="center" wrapText="1"/>
    </xf>
    <xf numFmtId="0" fontId="32" fillId="11" borderId="10" xfId="0" applyFont="1" applyFill="1" applyBorder="1" applyAlignment="1">
      <alignment horizontal="center" vertical="center" wrapText="1"/>
    </xf>
    <xf numFmtId="0" fontId="32" fillId="11" borderId="0"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1" borderId="14" xfId="0" applyFont="1" applyFill="1" applyBorder="1" applyAlignment="1">
      <alignment horizontal="center" vertical="center" wrapText="1"/>
    </xf>
    <xf numFmtId="0" fontId="32" fillId="11" borderId="15" xfId="0" applyFont="1" applyFill="1" applyBorder="1" applyAlignment="1">
      <alignment horizontal="center" vertical="center" wrapText="1"/>
    </xf>
    <xf numFmtId="0" fontId="32" fillId="10" borderId="15" xfId="0" applyFont="1" applyFill="1" applyBorder="1" applyAlignment="1">
      <alignment horizontal="center" vertical="center" wrapText="1"/>
    </xf>
    <xf numFmtId="0" fontId="38" fillId="24" borderId="108" xfId="59" applyFont="1" applyFill="1" applyBorder="1" applyAlignment="1" applyProtection="1">
      <alignment horizontal="center" vertical="center" wrapText="1"/>
      <protection hidden="1"/>
    </xf>
    <xf numFmtId="0" fontId="38" fillId="24" borderId="14" xfId="59" applyFont="1" applyFill="1" applyBorder="1" applyAlignment="1" applyProtection="1">
      <alignment horizontal="center" vertical="center" wrapText="1"/>
      <protection hidden="1"/>
    </xf>
    <xf numFmtId="0" fontId="38" fillId="25" borderId="21" xfId="59" applyFont="1" applyFill="1" applyBorder="1" applyAlignment="1" applyProtection="1">
      <alignment horizontal="center" vertical="center" wrapText="1"/>
      <protection hidden="1"/>
    </xf>
    <xf numFmtId="0" fontId="38" fillId="25" borderId="111" xfId="59" applyFont="1" applyFill="1" applyBorder="1" applyAlignment="1" applyProtection="1">
      <alignment horizontal="center" vertical="center" wrapText="1"/>
      <protection hidden="1"/>
    </xf>
    <xf numFmtId="0" fontId="38" fillId="24" borderId="21" xfId="59" applyFont="1" applyFill="1" applyBorder="1" applyAlignment="1" applyProtection="1">
      <alignment horizontal="center" vertical="center" wrapText="1"/>
      <protection hidden="1"/>
    </xf>
    <xf numFmtId="0" fontId="38" fillId="24" borderId="111" xfId="59" applyFont="1" applyFill="1" applyBorder="1" applyAlignment="1" applyProtection="1">
      <alignment horizontal="center" vertical="center" wrapText="1"/>
      <protection hidden="1"/>
    </xf>
    <xf numFmtId="0" fontId="38" fillId="25" borderId="21" xfId="59" applyFont="1" applyFill="1" applyBorder="1" applyAlignment="1" applyProtection="1" quotePrefix="1">
      <alignment horizontal="center" vertical="center" wrapText="1"/>
      <protection hidden="1"/>
    </xf>
    <xf numFmtId="0" fontId="38" fillId="25" borderId="111" xfId="59" applyFont="1" applyFill="1" applyBorder="1" applyAlignment="1" applyProtection="1" quotePrefix="1">
      <alignment horizontal="center" vertical="center" wrapText="1"/>
      <protection hidden="1"/>
    </xf>
    <xf numFmtId="0" fontId="38" fillId="25" borderId="65" xfId="59" applyFont="1" applyFill="1" applyBorder="1" applyAlignment="1" applyProtection="1" quotePrefix="1">
      <alignment horizontal="center" vertical="center" wrapText="1"/>
      <protection hidden="1"/>
    </xf>
    <xf numFmtId="0" fontId="41" fillId="17" borderId="70" xfId="0" applyFont="1" applyFill="1" applyBorder="1" applyAlignment="1">
      <alignment horizontal="center" vertical="center" wrapText="1"/>
    </xf>
    <xf numFmtId="0" fontId="41" fillId="17" borderId="18" xfId="0" applyFont="1" applyFill="1" applyBorder="1" applyAlignment="1">
      <alignment horizontal="center" vertical="center" wrapText="1"/>
    </xf>
    <xf numFmtId="0" fontId="41" fillId="17" borderId="79" xfId="0" applyFont="1" applyFill="1" applyBorder="1" applyAlignment="1">
      <alignment horizontal="center" vertical="center" wrapText="1"/>
    </xf>
    <xf numFmtId="0" fontId="38" fillId="24" borderId="20" xfId="59" applyFont="1" applyFill="1" applyBorder="1" applyAlignment="1" applyProtection="1">
      <alignment horizontal="center" vertical="center" wrapText="1"/>
      <protection hidden="1"/>
    </xf>
    <xf numFmtId="0" fontId="38" fillId="24" borderId="0" xfId="59" applyFont="1" applyFill="1" applyBorder="1" applyAlignment="1" applyProtection="1">
      <alignment horizontal="center" vertical="center" wrapText="1"/>
      <protection hidden="1"/>
    </xf>
    <xf numFmtId="0" fontId="38" fillId="25" borderId="65" xfId="59" applyFont="1" applyFill="1" applyBorder="1" applyAlignment="1" applyProtection="1">
      <alignment horizontal="center" vertical="center" wrapText="1"/>
      <protection hidden="1"/>
    </xf>
    <xf numFmtId="0" fontId="41" fillId="17" borderId="108" xfId="0" applyFont="1" applyFill="1" applyBorder="1" applyAlignment="1">
      <alignment horizontal="center" vertical="center" wrapText="1"/>
    </xf>
    <xf numFmtId="0" fontId="41" fillId="17" borderId="20" xfId="0" applyFont="1" applyFill="1" applyBorder="1" applyAlignment="1">
      <alignment horizontal="center" vertical="center" wrapText="1"/>
    </xf>
    <xf numFmtId="0" fontId="41" fillId="17" borderId="56" xfId="0" applyFont="1" applyFill="1" applyBorder="1" applyAlignment="1">
      <alignment horizontal="center" vertical="center" wrapText="1"/>
    </xf>
    <xf numFmtId="0" fontId="38" fillId="24" borderId="65" xfId="59" applyFont="1" applyFill="1" applyBorder="1" applyAlignment="1" applyProtection="1">
      <alignment horizontal="center" vertical="center" wrapText="1"/>
      <protection hidden="1"/>
    </xf>
    <xf numFmtId="0" fontId="41" fillId="17" borderId="70" xfId="0" applyFont="1" applyFill="1" applyBorder="1" applyAlignment="1">
      <alignment horizontal="center" vertical="center" wrapText="1"/>
    </xf>
    <xf numFmtId="0" fontId="41" fillId="17" borderId="18" xfId="0" applyFont="1" applyFill="1" applyBorder="1" applyAlignment="1">
      <alignment horizontal="center" vertical="center" wrapText="1"/>
    </xf>
    <xf numFmtId="0" fontId="41" fillId="17" borderId="79" xfId="0" applyFont="1" applyFill="1" applyBorder="1" applyAlignment="1">
      <alignment horizontal="center" vertical="center" wrapText="1"/>
    </xf>
    <xf numFmtId="0" fontId="36" fillId="18" borderId="70" xfId="0" applyFont="1" applyFill="1" applyBorder="1" applyAlignment="1">
      <alignment horizontal="center" vertical="center" wrapText="1"/>
    </xf>
    <xf numFmtId="0" fontId="36" fillId="18" borderId="18" xfId="0" applyFont="1" applyFill="1" applyBorder="1" applyAlignment="1">
      <alignment horizontal="center" vertical="center" wrapText="1"/>
    </xf>
    <xf numFmtId="0" fontId="36" fillId="18" borderId="79" xfId="0" applyFont="1" applyFill="1" applyBorder="1" applyAlignment="1">
      <alignment horizontal="center" vertical="center" wrapText="1"/>
    </xf>
    <xf numFmtId="0" fontId="41" fillId="17" borderId="14" xfId="0" applyFont="1" applyFill="1" applyBorder="1" applyAlignment="1">
      <alignment horizontal="center" vertical="center" wrapText="1"/>
    </xf>
    <xf numFmtId="0" fontId="41" fillId="17" borderId="15" xfId="0" applyFont="1" applyFill="1" applyBorder="1" applyAlignment="1">
      <alignment horizontal="center" vertical="center" wrapText="1"/>
    </xf>
    <xf numFmtId="0" fontId="41" fillId="17" borderId="16"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18" xfId="0" applyFont="1" applyBorder="1" applyAlignment="1">
      <alignment horizontal="center" vertical="center" wrapText="1"/>
    </xf>
    <xf numFmtId="0" fontId="35" fillId="11" borderId="70" xfId="0" applyFont="1" applyFill="1" applyBorder="1" applyAlignment="1">
      <alignment horizontal="center" vertical="center" wrapText="1"/>
    </xf>
    <xf numFmtId="0" fontId="35" fillId="11" borderId="18" xfId="0" applyFont="1" applyFill="1" applyBorder="1" applyAlignment="1">
      <alignment horizontal="center" vertical="center" wrapText="1"/>
    </xf>
    <xf numFmtId="0" fontId="35" fillId="11" borderId="79" xfId="0" applyFont="1" applyFill="1" applyBorder="1" applyAlignment="1">
      <alignment horizontal="center" vertical="center" wrapText="1"/>
    </xf>
    <xf numFmtId="0" fontId="32" fillId="11" borderId="70" xfId="0" applyFont="1" applyFill="1" applyBorder="1" applyAlignment="1">
      <alignment horizontal="center" vertical="center" wrapText="1"/>
    </xf>
    <xf numFmtId="0" fontId="32" fillId="11" borderId="18" xfId="0" applyFont="1" applyFill="1" applyBorder="1" applyAlignment="1">
      <alignment horizontal="center" vertical="center" wrapText="1"/>
    </xf>
    <xf numFmtId="0" fontId="32" fillId="11" borderId="18" xfId="0" applyFont="1" applyFill="1" applyBorder="1" applyAlignment="1">
      <alignment horizontal="center" vertical="center" wrapText="1"/>
    </xf>
    <xf numFmtId="0" fontId="32" fillId="11" borderId="79" xfId="0" applyFont="1" applyFill="1" applyBorder="1" applyAlignment="1">
      <alignment horizontal="center" vertical="center" wrapText="1"/>
    </xf>
    <xf numFmtId="0" fontId="41" fillId="24" borderId="20" xfId="0" applyFont="1" applyFill="1" applyBorder="1" applyAlignment="1">
      <alignment horizontal="center" vertical="center" wrapText="1"/>
    </xf>
    <xf numFmtId="0" fontId="41" fillId="24" borderId="0" xfId="0" applyFont="1" applyFill="1" applyBorder="1" applyAlignment="1">
      <alignment horizontal="center" vertical="center" wrapText="1"/>
    </xf>
    <xf numFmtId="0" fontId="41" fillId="24" borderId="15" xfId="0" applyFont="1" applyFill="1" applyBorder="1" applyAlignment="1">
      <alignment horizontal="center" vertical="center" wrapText="1"/>
    </xf>
    <xf numFmtId="0" fontId="38" fillId="25" borderId="28" xfId="59" applyFont="1" applyFill="1" applyBorder="1" applyAlignment="1" applyProtection="1">
      <alignment horizontal="center" vertical="center" wrapText="1"/>
      <protection hidden="1"/>
    </xf>
    <xf numFmtId="0" fontId="38" fillId="25" borderId="30" xfId="59" applyFont="1" applyFill="1" applyBorder="1" applyAlignment="1" applyProtection="1">
      <alignment horizontal="center" vertical="center" wrapText="1"/>
      <protection hidden="1"/>
    </xf>
    <xf numFmtId="0" fontId="38" fillId="25" borderId="32" xfId="59" applyFont="1" applyFill="1" applyBorder="1" applyAlignment="1" applyProtection="1">
      <alignment horizontal="center" vertical="center" wrapText="1"/>
      <protection hidden="1"/>
    </xf>
    <xf numFmtId="0" fontId="38" fillId="24" borderId="15" xfId="59" applyFont="1" applyFill="1" applyBorder="1" applyAlignment="1" applyProtection="1">
      <alignment horizontal="center" vertical="center" wrapText="1"/>
      <protection hidden="1"/>
    </xf>
    <xf numFmtId="0" fontId="41" fillId="17" borderId="70" xfId="0" applyFont="1" applyFill="1" applyBorder="1" applyAlignment="1">
      <alignment horizontal="center" vertical="center" wrapText="1"/>
    </xf>
    <xf numFmtId="0" fontId="41" fillId="17" borderId="18" xfId="0" applyFont="1" applyFill="1" applyBorder="1" applyAlignment="1">
      <alignment horizontal="center" vertical="center" wrapText="1"/>
    </xf>
    <xf numFmtId="0" fontId="41" fillId="17" borderId="79" xfId="0" applyFont="1" applyFill="1" applyBorder="1" applyAlignment="1">
      <alignment horizontal="center" vertical="center" wrapText="1"/>
    </xf>
    <xf numFmtId="9" fontId="40" fillId="25" borderId="31" xfId="0" applyNumberFormat="1" applyFont="1" applyFill="1" applyBorder="1" applyAlignment="1">
      <alignment horizontal="center" vertical="center" wrapText="1"/>
    </xf>
    <xf numFmtId="0" fontId="40" fillId="25" borderId="31" xfId="0" applyFont="1" applyFill="1" applyBorder="1" applyAlignment="1">
      <alignment horizontal="center" vertical="center" wrapText="1"/>
    </xf>
    <xf numFmtId="9" fontId="40" fillId="25" borderId="33" xfId="0" applyNumberFormat="1" applyFont="1" applyFill="1" applyBorder="1" applyAlignment="1">
      <alignment horizontal="center" vertical="center" wrapText="1"/>
    </xf>
    <xf numFmtId="0" fontId="40" fillId="25" borderId="33" xfId="0" applyFont="1" applyFill="1" applyBorder="1" applyAlignment="1">
      <alignment horizontal="center" vertical="center" wrapText="1"/>
    </xf>
    <xf numFmtId="0" fontId="40" fillId="0" borderId="0" xfId="0" applyFont="1" applyBorder="1" applyAlignment="1">
      <alignment horizontal="center" vertical="center" wrapText="1"/>
    </xf>
    <xf numFmtId="0" fontId="35" fillId="11" borderId="14" xfId="0" applyFont="1" applyFill="1" applyBorder="1" applyAlignment="1">
      <alignment horizontal="center" vertical="center" wrapText="1"/>
    </xf>
    <xf numFmtId="0" fontId="35" fillId="11" borderId="15"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32" fillId="11" borderId="16" xfId="0" applyFont="1" applyFill="1" applyBorder="1" applyAlignment="1">
      <alignment horizontal="center" vertical="center" wrapText="1"/>
    </xf>
    <xf numFmtId="0" fontId="36" fillId="18" borderId="108" xfId="0" applyFont="1" applyFill="1" applyBorder="1" applyAlignment="1">
      <alignment horizontal="center" vertical="center" wrapText="1"/>
    </xf>
    <xf numFmtId="0" fontId="36" fillId="18" borderId="20" xfId="0" applyFont="1" applyFill="1" applyBorder="1" applyAlignment="1">
      <alignment horizontal="center" vertical="center" wrapText="1"/>
    </xf>
    <xf numFmtId="0" fontId="36" fillId="18" borderId="56" xfId="0" applyFont="1" applyFill="1" applyBorder="1" applyAlignment="1">
      <alignment horizontal="center" vertical="center" wrapText="1"/>
    </xf>
    <xf numFmtId="9" fontId="39" fillId="25" borderId="80" xfId="59" applyNumberFormat="1" applyFont="1" applyFill="1" applyBorder="1" applyAlignment="1" applyProtection="1">
      <alignment horizontal="center" vertical="center" wrapText="1"/>
      <protection hidden="1"/>
    </xf>
    <xf numFmtId="0" fontId="39" fillId="25" borderId="80" xfId="59" applyFont="1" applyFill="1" applyBorder="1" applyAlignment="1" applyProtection="1">
      <alignment horizontal="center" vertical="center" wrapText="1"/>
      <protection hidden="1"/>
    </xf>
    <xf numFmtId="9" fontId="39" fillId="25" borderId="29" xfId="59" applyNumberFormat="1" applyFont="1" applyFill="1" applyBorder="1" applyAlignment="1" applyProtection="1">
      <alignment horizontal="center" vertical="center" wrapText="1"/>
      <protection hidden="1"/>
    </xf>
    <xf numFmtId="0" fontId="39" fillId="25" borderId="29" xfId="59" applyFont="1" applyFill="1" applyBorder="1" applyAlignment="1" applyProtection="1">
      <alignment horizontal="center" vertical="center" wrapText="1"/>
      <protection hidden="1"/>
    </xf>
    <xf numFmtId="9" fontId="39" fillId="25" borderId="33" xfId="59" applyNumberFormat="1" applyFont="1" applyFill="1" applyBorder="1" applyAlignment="1" applyProtection="1">
      <alignment horizontal="center" vertical="center" wrapText="1"/>
      <protection hidden="1"/>
    </xf>
    <xf numFmtId="0" fontId="39" fillId="25" borderId="33" xfId="59" applyFont="1" applyFill="1" applyBorder="1" applyAlignment="1" applyProtection="1">
      <alignment horizontal="center" vertical="center" wrapText="1"/>
      <protection hidden="1"/>
    </xf>
    <xf numFmtId="0" fontId="38" fillId="24" borderId="14" xfId="59" applyFont="1" applyFill="1" applyBorder="1" applyAlignment="1" applyProtection="1">
      <alignment horizontal="center" vertical="center" wrapText="1"/>
      <protection hidden="1"/>
    </xf>
    <xf numFmtId="0" fontId="38" fillId="24" borderId="111" xfId="59" applyFont="1" applyFill="1" applyBorder="1" applyAlignment="1" applyProtection="1">
      <alignment horizontal="center" vertical="center" wrapText="1"/>
      <protection hidden="1"/>
    </xf>
    <xf numFmtId="0" fontId="38" fillId="25" borderId="111" xfId="59" applyFont="1" applyFill="1" applyBorder="1" applyAlignment="1" applyProtection="1">
      <alignment horizontal="center" vertical="center" wrapText="1"/>
      <protection hidden="1"/>
    </xf>
    <xf numFmtId="0" fontId="38" fillId="25" borderId="21" xfId="0" applyFont="1" applyFill="1" applyBorder="1" applyAlignment="1">
      <alignment horizontal="center" vertical="center" wrapText="1"/>
    </xf>
    <xf numFmtId="0" fontId="38" fillId="25" borderId="111" xfId="0" applyFont="1" applyFill="1" applyBorder="1" applyAlignment="1">
      <alignment horizontal="center" vertical="center" wrapText="1"/>
    </xf>
    <xf numFmtId="0" fontId="38" fillId="25" borderId="65" xfId="0" applyFont="1" applyFill="1" applyBorder="1" applyAlignment="1">
      <alignment horizontal="center" vertical="center" wrapText="1"/>
    </xf>
    <xf numFmtId="0" fontId="35" fillId="17" borderId="34" xfId="0" applyFont="1" applyFill="1" applyBorder="1" applyAlignment="1">
      <alignment horizontal="center" vertical="center" wrapText="1"/>
    </xf>
    <xf numFmtId="0" fontId="32" fillId="17" borderId="70" xfId="0" applyFont="1" applyFill="1" applyBorder="1" applyAlignment="1">
      <alignment horizontal="center" vertical="center" wrapText="1"/>
    </xf>
    <xf numFmtId="0" fontId="32" fillId="17" borderId="18" xfId="0" applyFont="1" applyFill="1" applyBorder="1" applyAlignment="1">
      <alignment horizontal="center" vertical="center" wrapText="1"/>
    </xf>
    <xf numFmtId="0" fontId="35" fillId="11" borderId="70" xfId="0" applyFont="1" applyFill="1" applyBorder="1" applyAlignment="1">
      <alignment horizontal="center" vertical="center" wrapText="1"/>
    </xf>
    <xf numFmtId="0" fontId="35" fillId="11" borderId="18" xfId="0" applyFont="1" applyFill="1" applyBorder="1" applyAlignment="1">
      <alignment horizontal="center" vertical="center" wrapText="1"/>
    </xf>
    <xf numFmtId="0" fontId="35" fillId="11" borderId="79" xfId="0" applyFont="1" applyFill="1" applyBorder="1" applyAlignment="1">
      <alignment horizontal="center" vertical="center" wrapText="1"/>
    </xf>
    <xf numFmtId="0" fontId="32" fillId="11" borderId="70" xfId="0" applyFont="1" applyFill="1" applyBorder="1" applyAlignment="1">
      <alignment horizontal="center" vertical="center" wrapText="1"/>
    </xf>
    <xf numFmtId="0" fontId="32" fillId="11" borderId="18" xfId="0" applyFont="1" applyFill="1" applyBorder="1" applyAlignment="1">
      <alignment horizontal="center" vertical="center" wrapText="1"/>
    </xf>
    <xf numFmtId="0" fontId="32" fillId="31" borderId="12" xfId="45" applyFont="1" applyFill="1" applyBorder="1" applyAlignment="1">
      <alignment horizontal="center" vertical="center" wrapText="1"/>
      <protection/>
    </xf>
    <xf numFmtId="0" fontId="32" fillId="84" borderId="12" xfId="45" applyFont="1" applyFill="1" applyBorder="1" applyAlignment="1">
      <alignment horizontal="center" vertical="center" wrapText="1"/>
      <protection/>
    </xf>
    <xf numFmtId="0" fontId="32" fillId="11" borderId="12"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0" fillId="0" borderId="108" xfId="0" applyFont="1" applyBorder="1" applyAlignment="1">
      <alignment horizontal="center"/>
    </xf>
    <xf numFmtId="0" fontId="30" fillId="0" borderId="20" xfId="0" applyFont="1" applyBorder="1" applyAlignment="1">
      <alignment horizontal="center"/>
    </xf>
    <xf numFmtId="0" fontId="30" fillId="0" borderId="56" xfId="0" applyFont="1" applyBorder="1" applyAlignment="1">
      <alignment horizontal="center"/>
    </xf>
    <xf numFmtId="0" fontId="30" fillId="0" borderId="10" xfId="0" applyFont="1" applyBorder="1" applyAlignment="1">
      <alignment horizontal="center"/>
    </xf>
    <xf numFmtId="0" fontId="30" fillId="0" borderId="0" xfId="0" applyFont="1" applyBorder="1" applyAlignment="1">
      <alignment horizontal="center"/>
    </xf>
    <xf numFmtId="0" fontId="30" fillId="0" borderId="11"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30" fillId="0" borderId="16" xfId="0" applyFont="1" applyBorder="1" applyAlignment="1">
      <alignment horizontal="center"/>
    </xf>
    <xf numFmtId="0" fontId="31" fillId="0" borderId="108" xfId="62" applyFont="1" applyBorder="1" applyAlignment="1">
      <alignment horizontal="center" vertical="center"/>
      <protection/>
    </xf>
    <xf numFmtId="0" fontId="31" fillId="0" borderId="20" xfId="62" applyFont="1" applyBorder="1" applyAlignment="1">
      <alignment horizontal="center" vertical="center"/>
      <protection/>
    </xf>
    <xf numFmtId="0" fontId="31" fillId="0" borderId="20" xfId="62" applyFont="1" applyBorder="1" applyAlignment="1">
      <alignment horizontal="center" vertical="center"/>
      <protection/>
    </xf>
    <xf numFmtId="0" fontId="31" fillId="10" borderId="20" xfId="62" applyFont="1" applyFill="1" applyBorder="1" applyAlignment="1">
      <alignment horizontal="center" vertical="center"/>
      <protection/>
    </xf>
    <xf numFmtId="0" fontId="31" fillId="0" borderId="56" xfId="62" applyFont="1" applyBorder="1" applyAlignment="1">
      <alignment horizontal="center" vertical="center"/>
      <protection/>
    </xf>
    <xf numFmtId="0" fontId="31" fillId="0" borderId="14" xfId="62" applyFont="1" applyBorder="1" applyAlignment="1">
      <alignment horizontal="center" vertical="center"/>
      <protection/>
    </xf>
    <xf numFmtId="0" fontId="31" fillId="0" borderId="15" xfId="62" applyFont="1" applyBorder="1" applyAlignment="1">
      <alignment horizontal="center" vertical="center"/>
      <protection/>
    </xf>
    <xf numFmtId="0" fontId="31" fillId="0" borderId="15" xfId="62" applyFont="1" applyBorder="1" applyAlignment="1">
      <alignment horizontal="center" vertical="center"/>
      <protection/>
    </xf>
    <xf numFmtId="0" fontId="31" fillId="10" borderId="15" xfId="62" applyFont="1" applyFill="1" applyBorder="1" applyAlignment="1">
      <alignment horizontal="center" vertical="center"/>
      <protection/>
    </xf>
    <xf numFmtId="0" fontId="31" fillId="0" borderId="16" xfId="62" applyFont="1" applyBorder="1" applyAlignment="1">
      <alignment horizontal="center" vertical="center"/>
      <protection/>
    </xf>
    <xf numFmtId="0" fontId="32" fillId="0" borderId="108" xfId="62" applyFont="1" applyBorder="1" applyAlignment="1">
      <alignment horizontal="center" vertical="center" wrapText="1"/>
      <protection/>
    </xf>
    <xf numFmtId="0" fontId="32" fillId="0" borderId="56" xfId="62" applyFont="1" applyBorder="1" applyAlignment="1">
      <alignment horizontal="center" vertical="center" wrapText="1"/>
      <protection/>
    </xf>
    <xf numFmtId="0" fontId="32" fillId="0" borderId="10" xfId="62" applyFont="1" applyBorder="1" applyAlignment="1">
      <alignment horizontal="center" vertical="center" wrapText="1"/>
      <protection/>
    </xf>
    <xf numFmtId="0" fontId="32" fillId="0" borderId="11" xfId="62" applyFont="1" applyBorder="1" applyAlignment="1">
      <alignment horizontal="center" vertical="center" wrapText="1"/>
      <protection/>
    </xf>
    <xf numFmtId="0" fontId="32" fillId="0" borderId="14" xfId="62" applyFont="1" applyBorder="1" applyAlignment="1">
      <alignment horizontal="center" vertical="center" wrapText="1"/>
      <protection/>
    </xf>
    <xf numFmtId="0" fontId="32" fillId="0" borderId="16" xfId="62" applyFont="1" applyBorder="1" applyAlignment="1">
      <alignment horizontal="center" vertical="center" wrapText="1"/>
      <protection/>
    </xf>
    <xf numFmtId="0" fontId="33" fillId="18" borderId="108" xfId="0" applyFont="1" applyFill="1" applyBorder="1" applyAlignment="1">
      <alignment horizontal="center" vertical="center" wrapText="1"/>
    </xf>
    <xf numFmtId="0" fontId="33" fillId="18" borderId="20" xfId="0" applyFont="1" applyFill="1" applyBorder="1" applyAlignment="1">
      <alignment horizontal="center" vertical="center" wrapText="1"/>
    </xf>
    <xf numFmtId="0" fontId="33" fillId="18" borderId="20" xfId="0" applyFont="1" applyFill="1" applyBorder="1" applyAlignment="1">
      <alignment horizontal="center" vertical="center" wrapText="1"/>
    </xf>
    <xf numFmtId="0" fontId="33" fillId="18" borderId="56" xfId="0"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34" fillId="18" borderId="0" xfId="0" applyFont="1" applyFill="1" applyBorder="1" applyAlignment="1">
      <alignment horizontal="center" vertical="center" wrapText="1"/>
    </xf>
    <xf numFmtId="0" fontId="34" fillId="18" borderId="11" xfId="0" applyFont="1" applyFill="1" applyBorder="1" applyAlignment="1">
      <alignment horizontal="center" vertical="center" wrapText="1"/>
    </xf>
    <xf numFmtId="0" fontId="34" fillId="32" borderId="135" xfId="45" applyFont="1" applyFill="1" applyBorder="1" applyAlignment="1">
      <alignment horizontal="center" vertical="center" wrapText="1"/>
      <protection/>
    </xf>
    <xf numFmtId="0" fontId="34" fillId="32" borderId="135" xfId="45" applyFont="1" applyFill="1" applyBorder="1" applyAlignment="1">
      <alignment horizontal="center" vertical="center" wrapText="1"/>
      <protection/>
    </xf>
    <xf numFmtId="170" fontId="33" fillId="85" borderId="0" xfId="45" applyNumberFormat="1" applyFont="1" applyFill="1" applyBorder="1" applyAlignment="1">
      <alignment horizontal="center" vertical="center" wrapText="1"/>
      <protection/>
    </xf>
    <xf numFmtId="0" fontId="12" fillId="18" borderId="70" xfId="0" applyFont="1" applyFill="1" applyBorder="1" applyAlignment="1" applyProtection="1">
      <alignment horizontal="center" vertical="center" wrapText="1"/>
      <protection hidden="1"/>
    </xf>
    <xf numFmtId="0" fontId="12" fillId="18" borderId="18" xfId="0" applyFont="1" applyFill="1" applyBorder="1" applyAlignment="1" applyProtection="1">
      <alignment horizontal="center" vertical="center" wrapText="1"/>
      <protection hidden="1"/>
    </xf>
    <xf numFmtId="0" fontId="15" fillId="17" borderId="70" xfId="0" applyFont="1" applyFill="1" applyBorder="1" applyAlignment="1" applyProtection="1">
      <alignment horizontal="center" vertical="center" wrapText="1"/>
      <protection hidden="1"/>
    </xf>
    <xf numFmtId="0" fontId="15" fillId="17" borderId="18" xfId="0" applyFont="1" applyFill="1" applyBorder="1" applyAlignment="1" applyProtection="1">
      <alignment horizontal="center" vertical="center" wrapText="1"/>
      <protection hidden="1"/>
    </xf>
    <xf numFmtId="0" fontId="15" fillId="17" borderId="79" xfId="0" applyFont="1" applyFill="1" applyBorder="1" applyAlignment="1" applyProtection="1">
      <alignment horizontal="center" vertical="center" wrapText="1"/>
      <protection hidden="1"/>
    </xf>
    <xf numFmtId="0" fontId="15" fillId="28" borderId="120" xfId="45" applyFont="1" applyFill="1" applyBorder="1" applyAlignment="1" applyProtection="1">
      <alignment horizontal="center" vertical="center" wrapText="1"/>
      <protection hidden="1"/>
    </xf>
    <xf numFmtId="0" fontId="15" fillId="28" borderId="120" xfId="45" applyFont="1" applyFill="1" applyBorder="1" applyAlignment="1" applyProtection="1">
      <alignment horizontal="center" vertical="center" wrapText="1"/>
      <protection hidden="1"/>
    </xf>
    <xf numFmtId="0" fontId="16" fillId="38" borderId="176" xfId="59" applyFont="1" applyFill="1" applyBorder="1" applyAlignment="1" applyProtection="1">
      <alignment horizontal="center" vertical="center" wrapText="1"/>
      <protection hidden="1"/>
    </xf>
    <xf numFmtId="0" fontId="16" fillId="38" borderId="176" xfId="59" applyFont="1" applyFill="1" applyBorder="1" applyAlignment="1" applyProtection="1">
      <alignment horizontal="center" vertical="center" wrapText="1"/>
      <protection hidden="1"/>
    </xf>
    <xf numFmtId="0" fontId="16" fillId="38" borderId="120" xfId="59" applyFont="1" applyFill="1" applyBorder="1" applyAlignment="1" applyProtection="1">
      <alignment horizontal="center" vertical="center" wrapText="1"/>
      <protection hidden="1"/>
    </xf>
    <xf numFmtId="0" fontId="5" fillId="11" borderId="34" xfId="0" applyFont="1" applyFill="1" applyBorder="1" applyAlignment="1" applyProtection="1">
      <alignment horizontal="center" vertical="center" wrapText="1"/>
      <protection hidden="1"/>
    </xf>
    <xf numFmtId="0" fontId="10" fillId="11" borderId="70" xfId="0" applyFont="1" applyFill="1" applyBorder="1" applyAlignment="1" applyProtection="1">
      <alignment horizontal="center" vertical="center" wrapText="1"/>
      <protection hidden="1"/>
    </xf>
    <xf numFmtId="0" fontId="10" fillId="11" borderId="18" xfId="0" applyFont="1" applyFill="1" applyBorder="1" applyAlignment="1" applyProtection="1">
      <alignment horizontal="center" vertical="center" wrapText="1"/>
      <protection hidden="1"/>
    </xf>
    <xf numFmtId="0" fontId="10" fillId="11" borderId="18" xfId="0" applyFont="1" applyFill="1" applyBorder="1" applyAlignment="1" applyProtection="1">
      <alignment horizontal="center" vertical="center" wrapText="1"/>
      <protection hidden="1"/>
    </xf>
    <xf numFmtId="0" fontId="10" fillId="11" borderId="79" xfId="0" applyFont="1" applyFill="1" applyBorder="1" applyAlignment="1" applyProtection="1">
      <alignment horizontal="center" vertical="center" wrapText="1"/>
      <protection hidden="1"/>
    </xf>
    <xf numFmtId="0" fontId="16" fillId="86" borderId="70" xfId="45" applyFont="1" applyFill="1" applyBorder="1" applyAlignment="1">
      <alignment horizontal="center" vertical="center" wrapText="1"/>
      <protection/>
    </xf>
    <xf numFmtId="0" fontId="16" fillId="86" borderId="18" xfId="45" applyFont="1" applyFill="1" applyBorder="1" applyAlignment="1">
      <alignment horizontal="center" vertical="center" wrapText="1"/>
      <protection/>
    </xf>
    <xf numFmtId="0" fontId="16" fillId="86" borderId="18" xfId="45" applyFont="1" applyFill="1" applyBorder="1" applyAlignment="1">
      <alignment horizontal="center" vertical="center" wrapText="1"/>
      <protection/>
    </xf>
    <xf numFmtId="0" fontId="16" fillId="86" borderId="79" xfId="45" applyFont="1" applyFill="1" applyBorder="1" applyAlignment="1">
      <alignment horizontal="center" vertical="center" wrapText="1"/>
      <protection/>
    </xf>
    <xf numFmtId="0" fontId="17" fillId="0" borderId="0" xfId="0" applyFont="1" applyBorder="1" applyAlignment="1" applyProtection="1">
      <alignment horizontal="center" vertical="center" wrapText="1"/>
      <protection hidden="1"/>
    </xf>
    <xf numFmtId="0" fontId="15" fillId="17" borderId="70" xfId="0" applyFont="1" applyFill="1" applyBorder="1" applyAlignment="1" applyProtection="1">
      <alignment horizontal="center" vertical="center" wrapText="1"/>
      <protection hidden="1"/>
    </xf>
    <xf numFmtId="0" fontId="15" fillId="17" borderId="18" xfId="0" applyFont="1" applyFill="1" applyBorder="1" applyAlignment="1" applyProtection="1">
      <alignment horizontal="center" vertical="center" wrapText="1"/>
      <protection hidden="1"/>
    </xf>
    <xf numFmtId="0" fontId="15" fillId="17" borderId="79" xfId="0" applyFont="1" applyFill="1" applyBorder="1" applyAlignment="1" applyProtection="1">
      <alignment horizontal="center" vertical="center" wrapText="1"/>
      <protection hidden="1"/>
    </xf>
    <xf numFmtId="9" fontId="17" fillId="38" borderId="259" xfId="59" applyNumberFormat="1" applyFont="1" applyFill="1" applyBorder="1" applyAlignment="1" applyProtection="1">
      <alignment horizontal="center" vertical="center" wrapText="1"/>
      <protection hidden="1"/>
    </xf>
    <xf numFmtId="0" fontId="17" fillId="38" borderId="18" xfId="59" applyFont="1" applyFill="1" applyBorder="1" applyAlignment="1" applyProtection="1">
      <alignment horizontal="center" vertical="center" wrapText="1"/>
      <protection hidden="1"/>
    </xf>
    <xf numFmtId="0" fontId="17" fillId="38" borderId="260" xfId="59" applyFont="1" applyFill="1" applyBorder="1" applyAlignment="1" applyProtection="1">
      <alignment horizontal="center" vertical="center" wrapText="1"/>
      <protection hidden="1"/>
    </xf>
    <xf numFmtId="9" fontId="11" fillId="38" borderId="261" xfId="59" applyNumberFormat="1" applyFont="1" applyFill="1" applyBorder="1" applyAlignment="1" applyProtection="1">
      <alignment horizontal="center" vertical="center" wrapText="1"/>
      <protection hidden="1"/>
    </xf>
    <xf numFmtId="0" fontId="11" fillId="38" borderId="262" xfId="59" applyFont="1" applyFill="1" applyBorder="1" applyAlignment="1" applyProtection="1">
      <alignment horizontal="center" vertical="center" wrapText="1"/>
      <protection hidden="1"/>
    </xf>
    <xf numFmtId="0" fontId="11" fillId="38" borderId="263" xfId="59" applyFont="1" applyFill="1" applyBorder="1" applyAlignment="1" applyProtection="1">
      <alignment horizontal="center" vertical="center" wrapText="1"/>
      <protection hidden="1"/>
    </xf>
    <xf numFmtId="9" fontId="11" fillId="38" borderId="123" xfId="59" applyNumberFormat="1" applyFont="1" applyFill="1" applyBorder="1" applyAlignment="1" applyProtection="1">
      <alignment horizontal="center" vertical="center" wrapText="1"/>
      <protection hidden="1"/>
    </xf>
    <xf numFmtId="0" fontId="11" fillId="38" borderId="48" xfId="59" applyFont="1" applyFill="1" applyBorder="1" applyAlignment="1" applyProtection="1">
      <alignment horizontal="center" vertical="center" wrapText="1"/>
      <protection hidden="1"/>
    </xf>
    <xf numFmtId="0" fontId="11" fillId="38" borderId="127" xfId="59" applyFont="1" applyFill="1" applyBorder="1" applyAlignment="1" applyProtection="1">
      <alignment horizontal="center" vertical="center" wrapText="1"/>
      <protection hidden="1"/>
    </xf>
    <xf numFmtId="9" fontId="11" fillId="38" borderId="264" xfId="59" applyNumberFormat="1" applyFont="1" applyFill="1" applyBorder="1" applyAlignment="1" applyProtection="1">
      <alignment horizontal="center" vertical="center" wrapText="1"/>
      <protection hidden="1"/>
    </xf>
    <xf numFmtId="0" fontId="11" fillId="38" borderId="265" xfId="59" applyFont="1" applyFill="1" applyBorder="1" applyAlignment="1" applyProtection="1">
      <alignment horizontal="center" vertical="center" wrapText="1"/>
      <protection hidden="1"/>
    </xf>
    <xf numFmtId="0" fontId="11" fillId="38" borderId="266" xfId="59" applyFont="1" applyFill="1" applyBorder="1" applyAlignment="1" applyProtection="1">
      <alignment horizontal="center" vertical="center" wrapText="1"/>
      <protection hidden="1"/>
    </xf>
    <xf numFmtId="0" fontId="16" fillId="24" borderId="108" xfId="59" applyFont="1" applyFill="1" applyBorder="1" applyAlignment="1" applyProtection="1">
      <alignment horizontal="center" vertical="center" wrapText="1"/>
      <protection hidden="1"/>
    </xf>
    <xf numFmtId="0" fontId="16" fillId="24" borderId="10" xfId="59" applyFont="1" applyFill="1" applyBorder="1" applyAlignment="1" applyProtection="1">
      <alignment horizontal="center" vertical="center" wrapText="1"/>
      <protection hidden="1"/>
    </xf>
    <xf numFmtId="0" fontId="16" fillId="24" borderId="21" xfId="59" applyFont="1" applyFill="1" applyBorder="1" applyAlignment="1" applyProtection="1">
      <alignment horizontal="center" vertical="center" wrapText="1"/>
      <protection hidden="1"/>
    </xf>
    <xf numFmtId="0" fontId="16" fillId="24" borderId="111" xfId="59" applyFont="1" applyFill="1" applyBorder="1" applyAlignment="1" applyProtection="1">
      <alignment horizontal="center" vertical="center" wrapText="1"/>
      <protection hidden="1"/>
    </xf>
    <xf numFmtId="0" fontId="12" fillId="18" borderId="70" xfId="0" applyFont="1" applyFill="1" applyBorder="1" applyAlignment="1" applyProtection="1">
      <alignment horizontal="center" vertical="center" wrapText="1"/>
      <protection hidden="1"/>
    </xf>
    <xf numFmtId="0" fontId="12" fillId="18" borderId="18" xfId="0" applyFont="1" applyFill="1" applyBorder="1" applyAlignment="1" applyProtection="1">
      <alignment horizontal="center" vertical="center" wrapText="1"/>
      <protection hidden="1"/>
    </xf>
    <xf numFmtId="0" fontId="12" fillId="18" borderId="79" xfId="0" applyFont="1" applyFill="1" applyBorder="1" applyAlignment="1" applyProtection="1">
      <alignment horizontal="center" vertical="center" wrapText="1"/>
      <protection hidden="1"/>
    </xf>
    <xf numFmtId="0" fontId="16" fillId="25" borderId="21" xfId="59" applyFont="1" applyFill="1" applyBorder="1" applyAlignment="1" applyProtection="1" quotePrefix="1">
      <alignment horizontal="center" vertical="center" wrapText="1"/>
      <protection hidden="1"/>
    </xf>
    <xf numFmtId="0" fontId="16" fillId="25" borderId="111" xfId="59" applyFont="1" applyFill="1" applyBorder="1" applyAlignment="1" applyProtection="1" quotePrefix="1">
      <alignment horizontal="center" vertical="center" wrapText="1"/>
      <protection hidden="1"/>
    </xf>
    <xf numFmtId="0" fontId="16" fillId="25" borderId="65" xfId="59" applyFont="1" applyFill="1" applyBorder="1" applyAlignment="1" applyProtection="1" quotePrefix="1">
      <alignment horizontal="center" vertical="center" wrapText="1"/>
      <protection hidden="1"/>
    </xf>
    <xf numFmtId="0" fontId="16" fillId="25" borderId="21" xfId="59" applyFont="1" applyFill="1" applyBorder="1" applyAlignment="1" applyProtection="1">
      <alignment horizontal="center" vertical="center" wrapText="1"/>
      <protection hidden="1"/>
    </xf>
    <xf numFmtId="0" fontId="16" fillId="25" borderId="111" xfId="59" applyFont="1" applyFill="1" applyBorder="1" applyAlignment="1" applyProtection="1">
      <alignment horizontal="center" vertical="center" wrapText="1"/>
      <protection hidden="1"/>
    </xf>
    <xf numFmtId="9" fontId="17" fillId="25" borderId="63" xfId="0" applyNumberFormat="1" applyFont="1" applyFill="1" applyBorder="1" applyAlignment="1" applyProtection="1">
      <alignment horizontal="center" vertical="center" wrapText="1"/>
      <protection hidden="1"/>
    </xf>
    <xf numFmtId="9" fontId="17" fillId="25" borderId="19" xfId="0" applyNumberFormat="1" applyFont="1" applyFill="1" applyBorder="1" applyAlignment="1" applyProtection="1">
      <alignment horizontal="center" vertical="center" wrapText="1"/>
      <protection hidden="1"/>
    </xf>
    <xf numFmtId="0" fontId="11" fillId="0" borderId="21" xfId="59" applyFont="1" applyFill="1" applyBorder="1" applyAlignment="1" applyProtection="1">
      <alignment horizontal="center" vertical="center" wrapText="1"/>
      <protection hidden="1"/>
    </xf>
    <xf numFmtId="0" fontId="11" fillId="0" borderId="111" xfId="59" applyFont="1" applyFill="1" applyBorder="1" applyAlignment="1" applyProtection="1">
      <alignment horizontal="center" vertical="center" wrapText="1"/>
      <protection hidden="1"/>
    </xf>
    <xf numFmtId="0" fontId="16" fillId="25" borderId="65" xfId="59" applyFont="1" applyFill="1" applyBorder="1" applyAlignment="1" applyProtection="1">
      <alignment horizontal="center" vertical="center" wrapText="1"/>
      <protection hidden="1"/>
    </xf>
    <xf numFmtId="0" fontId="10" fillId="86" borderId="70" xfId="45" applyFont="1" applyFill="1" applyBorder="1" applyAlignment="1">
      <alignment horizontal="center" vertical="center" wrapText="1"/>
      <protection/>
    </xf>
    <xf numFmtId="0" fontId="10" fillId="86" borderId="18" xfId="45" applyFont="1" applyFill="1" applyBorder="1" applyAlignment="1">
      <alignment horizontal="center" vertical="center" wrapText="1"/>
      <protection/>
    </xf>
    <xf numFmtId="0" fontId="10" fillId="86" borderId="18" xfId="45" applyFont="1" applyFill="1" applyBorder="1" applyAlignment="1">
      <alignment horizontal="center" vertical="center" wrapText="1"/>
      <protection/>
    </xf>
    <xf numFmtId="0" fontId="10" fillId="86" borderId="79" xfId="45" applyFont="1" applyFill="1" applyBorder="1" applyAlignment="1">
      <alignment horizontal="center" vertical="center" wrapText="1"/>
      <protection/>
    </xf>
    <xf numFmtId="0" fontId="16" fillId="25" borderId="21" xfId="0" applyFont="1" applyFill="1" applyBorder="1" applyAlignment="1" applyProtection="1">
      <alignment horizontal="center" vertical="center" wrapText="1"/>
      <protection hidden="1"/>
    </xf>
    <xf numFmtId="0" fontId="16" fillId="25" borderId="111" xfId="0" applyFont="1" applyFill="1" applyBorder="1" applyAlignment="1" applyProtection="1">
      <alignment horizontal="center" vertical="center" wrapText="1"/>
      <protection hidden="1"/>
    </xf>
    <xf numFmtId="0" fontId="16" fillId="25" borderId="65" xfId="0" applyFont="1" applyFill="1" applyBorder="1" applyAlignment="1" applyProtection="1">
      <alignment horizontal="center" vertical="center" wrapText="1"/>
      <protection hidden="1"/>
    </xf>
    <xf numFmtId="0" fontId="17" fillId="0" borderId="21" xfId="0" applyFont="1" applyFill="1" applyBorder="1" applyAlignment="1" applyProtection="1">
      <alignment horizontal="center" vertical="center" wrapText="1"/>
      <protection hidden="1"/>
    </xf>
    <xf numFmtId="0" fontId="17" fillId="0" borderId="65" xfId="0" applyFont="1" applyFill="1" applyBorder="1" applyAlignment="1" applyProtection="1">
      <alignment horizontal="center" vertical="center" wrapText="1"/>
      <protection hidden="1"/>
    </xf>
    <xf numFmtId="9" fontId="92" fillId="18" borderId="267" xfId="64" applyFont="1" applyFill="1" applyBorder="1" applyAlignment="1">
      <alignment horizontal="center"/>
    </xf>
    <xf numFmtId="9" fontId="92" fillId="18" borderId="15" xfId="64" applyFont="1" applyFill="1" applyBorder="1" applyAlignment="1">
      <alignment horizontal="center"/>
    </xf>
    <xf numFmtId="9" fontId="92" fillId="18" borderId="79" xfId="64" applyFont="1" applyFill="1" applyBorder="1" applyAlignment="1">
      <alignment horizontal="center"/>
    </xf>
    <xf numFmtId="0" fontId="15" fillId="17" borderId="20" xfId="0" applyFont="1" applyFill="1" applyBorder="1" applyAlignment="1" applyProtection="1">
      <alignment horizontal="center" vertical="center" wrapText="1"/>
      <protection hidden="1"/>
    </xf>
    <xf numFmtId="0" fontId="5" fillId="11" borderId="70" xfId="0" applyFont="1" applyFill="1" applyBorder="1" applyAlignment="1" applyProtection="1">
      <alignment horizontal="center" vertical="center" wrapText="1"/>
      <protection hidden="1"/>
    </xf>
    <xf numFmtId="0" fontId="5" fillId="11" borderId="18" xfId="0" applyFont="1" applyFill="1" applyBorder="1" applyAlignment="1" applyProtection="1">
      <alignment horizontal="center" vertical="center" wrapText="1"/>
      <protection hidden="1"/>
    </xf>
    <xf numFmtId="0" fontId="5" fillId="11" borderId="79" xfId="0" applyFont="1" applyFill="1" applyBorder="1" applyAlignment="1" applyProtection="1">
      <alignment horizontal="center" vertical="center" wrapText="1"/>
      <protection hidden="1"/>
    </xf>
    <xf numFmtId="0" fontId="5" fillId="17" borderId="34" xfId="0" applyFont="1" applyFill="1" applyBorder="1" applyAlignment="1" applyProtection="1">
      <alignment horizontal="center" vertical="center" wrapText="1"/>
      <protection hidden="1"/>
    </xf>
    <xf numFmtId="0" fontId="10" fillId="17" borderId="70" xfId="0" applyFont="1" applyFill="1" applyBorder="1" applyAlignment="1" applyProtection="1">
      <alignment horizontal="center" vertical="center" wrapText="1"/>
      <protection hidden="1"/>
    </xf>
    <xf numFmtId="0" fontId="10" fillId="17" borderId="18" xfId="0" applyFont="1" applyFill="1" applyBorder="1" applyAlignment="1" applyProtection="1">
      <alignment horizontal="center" vertical="center" wrapText="1"/>
      <protection hidden="1"/>
    </xf>
    <xf numFmtId="0" fontId="10" fillId="17" borderId="18" xfId="0" applyFont="1" applyFill="1" applyBorder="1" applyAlignment="1" applyProtection="1">
      <alignment horizontal="center" vertical="center" wrapText="1"/>
      <protection hidden="1"/>
    </xf>
    <xf numFmtId="0" fontId="10" fillId="17" borderId="79" xfId="0" applyFont="1" applyFill="1" applyBorder="1" applyAlignment="1" applyProtection="1">
      <alignment horizontal="center" vertical="center" wrapText="1"/>
      <protection hidden="1"/>
    </xf>
    <xf numFmtId="0" fontId="5" fillId="17" borderId="70"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79" xfId="0" applyFont="1" applyFill="1" applyBorder="1" applyAlignment="1">
      <alignment horizontal="center" vertical="center" wrapText="1"/>
    </xf>
    <xf numFmtId="0" fontId="0" fillId="0" borderId="108"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3" fillId="0" borderId="108"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5" fillId="0" borderId="108"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0" borderId="56"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6" fillId="18" borderId="108" xfId="0" applyFont="1" applyFill="1" applyBorder="1" applyAlignment="1" applyProtection="1">
      <alignment horizontal="center" vertical="center" wrapText="1"/>
      <protection hidden="1"/>
    </xf>
    <xf numFmtId="0" fontId="6" fillId="18" borderId="20" xfId="0" applyFont="1" applyFill="1" applyBorder="1" applyAlignment="1" applyProtection="1">
      <alignment horizontal="center" vertical="center" wrapText="1"/>
      <protection hidden="1"/>
    </xf>
    <xf numFmtId="0" fontId="6" fillId="18" borderId="20" xfId="0" applyFont="1" applyFill="1" applyBorder="1" applyAlignment="1" applyProtection="1">
      <alignment horizontal="center" vertical="center" wrapText="1"/>
      <protection hidden="1"/>
    </xf>
    <xf numFmtId="0" fontId="6" fillId="18" borderId="56" xfId="0" applyFont="1" applyFill="1" applyBorder="1" applyAlignment="1" applyProtection="1">
      <alignment horizontal="center" vertical="center" wrapText="1"/>
      <protection hidden="1"/>
    </xf>
    <xf numFmtId="170" fontId="6" fillId="44" borderId="108" xfId="45" applyNumberFormat="1" applyFont="1" applyFill="1" applyBorder="1" applyAlignment="1">
      <alignment horizontal="center" vertical="center" wrapText="1"/>
      <protection/>
    </xf>
    <xf numFmtId="170" fontId="6" fillId="44" borderId="20" xfId="45" applyNumberFormat="1" applyFont="1" applyFill="1" applyBorder="1" applyAlignment="1">
      <alignment horizontal="center" vertical="center" wrapText="1"/>
      <protection/>
    </xf>
    <xf numFmtId="170" fontId="6" fillId="44" borderId="20" xfId="45" applyNumberFormat="1" applyFont="1" applyFill="1" applyBorder="1" applyAlignment="1">
      <alignment horizontal="center" vertical="center" wrapText="1"/>
      <protection/>
    </xf>
    <xf numFmtId="170" fontId="6" fillId="44" borderId="56" xfId="45" applyNumberFormat="1" applyFont="1" applyFill="1" applyBorder="1" applyAlignment="1">
      <alignment horizontal="center" vertical="center" wrapText="1"/>
      <protection/>
    </xf>
    <xf numFmtId="170" fontId="6" fillId="44" borderId="10" xfId="45" applyNumberFormat="1" applyFont="1" applyFill="1" applyBorder="1" applyAlignment="1">
      <alignment horizontal="center" vertical="center" wrapText="1"/>
      <protection/>
    </xf>
    <xf numFmtId="170" fontId="6" fillId="44" borderId="0" xfId="45" applyNumberFormat="1" applyFont="1" applyFill="1" applyBorder="1" applyAlignment="1">
      <alignment horizontal="center" vertical="center" wrapText="1"/>
      <protection/>
    </xf>
    <xf numFmtId="170" fontId="6" fillId="44" borderId="11" xfId="45" applyNumberFormat="1" applyFont="1" applyFill="1" applyBorder="1" applyAlignment="1">
      <alignment horizontal="center" vertical="center" wrapText="1"/>
      <protection/>
    </xf>
    <xf numFmtId="170" fontId="6" fillId="44" borderId="14" xfId="45" applyNumberFormat="1" applyFont="1" applyFill="1" applyBorder="1" applyAlignment="1">
      <alignment horizontal="center" vertical="center" wrapText="1"/>
      <protection/>
    </xf>
    <xf numFmtId="170" fontId="6" fillId="44" borderId="15" xfId="45" applyNumberFormat="1" applyFont="1" applyFill="1" applyBorder="1" applyAlignment="1">
      <alignment horizontal="center" vertical="center" wrapText="1"/>
      <protection/>
    </xf>
    <xf numFmtId="170" fontId="6" fillId="44" borderId="15" xfId="45" applyNumberFormat="1" applyFont="1" applyFill="1" applyBorder="1" applyAlignment="1">
      <alignment horizontal="center" vertical="center" wrapText="1"/>
      <protection/>
    </xf>
    <xf numFmtId="170" fontId="6" fillId="44" borderId="16" xfId="45" applyNumberFormat="1" applyFont="1" applyFill="1" applyBorder="1" applyAlignment="1">
      <alignment horizontal="center" vertical="center" wrapText="1"/>
      <protection/>
    </xf>
    <xf numFmtId="0" fontId="7" fillId="18" borderId="10" xfId="0" applyFont="1" applyFill="1" applyBorder="1" applyAlignment="1" applyProtection="1">
      <alignment horizontal="center" vertical="center" wrapText="1"/>
      <protection hidden="1"/>
    </xf>
    <xf numFmtId="0" fontId="7" fillId="18" borderId="0" xfId="0" applyFont="1" applyFill="1" applyBorder="1" applyAlignment="1" applyProtection="1">
      <alignment horizontal="center" vertical="center" wrapText="1"/>
      <protection hidden="1"/>
    </xf>
    <xf numFmtId="0" fontId="7" fillId="18" borderId="11" xfId="0" applyFont="1" applyFill="1" applyBorder="1" applyAlignment="1" applyProtection="1">
      <alignment horizontal="center" vertical="center" wrapText="1"/>
      <protection hidden="1"/>
    </xf>
    <xf numFmtId="0" fontId="7" fillId="18" borderId="14" xfId="0" applyFont="1" applyFill="1" applyBorder="1" applyAlignment="1" applyProtection="1">
      <alignment horizontal="center" vertical="center" wrapText="1"/>
      <protection hidden="1"/>
    </xf>
    <xf numFmtId="0" fontId="7" fillId="18" borderId="15" xfId="0" applyFont="1" applyFill="1" applyBorder="1" applyAlignment="1" applyProtection="1">
      <alignment horizontal="center" vertical="center" wrapText="1"/>
      <protection hidden="1"/>
    </xf>
    <xf numFmtId="0" fontId="7" fillId="18" borderId="15" xfId="0" applyFont="1" applyFill="1" applyBorder="1" applyAlignment="1" applyProtection="1">
      <alignment horizontal="center" vertical="center" wrapText="1"/>
      <protection hidden="1"/>
    </xf>
    <xf numFmtId="0" fontId="7" fillId="18" borderId="16" xfId="0" applyFont="1" applyFill="1" applyBorder="1" applyAlignment="1" applyProtection="1">
      <alignment horizontal="center" vertical="center" wrapText="1"/>
      <protection hidden="1"/>
    </xf>
    <xf numFmtId="0" fontId="41" fillId="40" borderId="149" xfId="62" applyFont="1" applyFill="1" applyBorder="1" applyAlignment="1">
      <alignment horizontal="center" vertical="center" wrapText="1"/>
      <protection/>
    </xf>
    <xf numFmtId="0" fontId="56" fillId="0" borderId="48" xfId="62" applyFont="1" applyFill="1" applyBorder="1">
      <alignment/>
      <protection/>
    </xf>
    <xf numFmtId="0" fontId="56" fillId="0" borderId="131" xfId="62" applyFont="1" applyFill="1" applyBorder="1">
      <alignment/>
      <protection/>
    </xf>
    <xf numFmtId="0" fontId="38" fillId="39" borderId="44" xfId="62" applyFont="1" applyFill="1" applyBorder="1" applyAlignment="1">
      <alignment horizontal="center" vertical="center" wrapText="1"/>
      <protection/>
    </xf>
    <xf numFmtId="0" fontId="56" fillId="0" borderId="258" xfId="62" applyFont="1" applyFill="1" applyBorder="1">
      <alignment/>
      <protection/>
    </xf>
    <xf numFmtId="0" fontId="56" fillId="0" borderId="268" xfId="62" applyFont="1" applyFill="1" applyBorder="1">
      <alignment/>
      <protection/>
    </xf>
    <xf numFmtId="0" fontId="38" fillId="29" borderId="44" xfId="62" applyFont="1" applyFill="1" applyBorder="1" applyAlignment="1">
      <alignment horizontal="center" vertical="center" wrapText="1"/>
      <protection/>
    </xf>
    <xf numFmtId="0" fontId="41" fillId="40" borderId="269" xfId="62" applyFont="1" applyFill="1" applyBorder="1" applyAlignment="1">
      <alignment horizontal="center" vertical="center" wrapText="1"/>
      <protection/>
    </xf>
    <xf numFmtId="0" fontId="56" fillId="0" borderId="150" xfId="62" applyFont="1" applyFill="1" applyBorder="1">
      <alignment/>
      <protection/>
    </xf>
    <xf numFmtId="0" fontId="56" fillId="0" borderId="0" xfId="62" applyFont="1" applyFill="1" applyBorder="1">
      <alignment/>
      <protection/>
    </xf>
    <xf numFmtId="0" fontId="35" fillId="83" borderId="149" xfId="62" applyFont="1" applyFill="1" applyBorder="1" applyAlignment="1">
      <alignment horizontal="center" vertical="center" wrapText="1"/>
      <protection/>
    </xf>
    <xf numFmtId="0" fontId="32" fillId="83" borderId="149" xfId="62" applyFont="1" applyFill="1" applyBorder="1" applyAlignment="1">
      <alignment horizontal="center" vertical="center" wrapText="1"/>
      <protection/>
    </xf>
    <xf numFmtId="0" fontId="32" fillId="83" borderId="48" xfId="62" applyFont="1" applyFill="1" applyBorder="1" applyAlignment="1">
      <alignment horizontal="center" vertical="center" wrapText="1"/>
      <protection/>
    </xf>
    <xf numFmtId="0" fontId="32" fillId="83" borderId="70" xfId="62" applyFont="1" applyFill="1" applyBorder="1" applyAlignment="1">
      <alignment horizontal="center" vertical="center" wrapText="1"/>
      <protection/>
    </xf>
    <xf numFmtId="0" fontId="32" fillId="83" borderId="18" xfId="62" applyFont="1" applyFill="1" applyBorder="1" applyAlignment="1">
      <alignment horizontal="center" vertical="center" wrapText="1"/>
      <protection/>
    </xf>
    <xf numFmtId="0" fontId="32" fillId="83" borderId="79" xfId="62" applyFont="1" applyFill="1" applyBorder="1" applyAlignment="1">
      <alignment horizontal="center" vertical="center" wrapText="1"/>
      <protection/>
    </xf>
    <xf numFmtId="0" fontId="40" fillId="0" borderId="48" xfId="62" applyFont="1" applyFill="1" applyBorder="1" applyAlignment="1">
      <alignment horizontal="center" vertical="center" wrapText="1"/>
      <protection/>
    </xf>
    <xf numFmtId="0" fontId="30" fillId="0" borderId="48" xfId="62" applyFont="1" applyFill="1" applyBorder="1" applyAlignment="1">
      <alignment/>
      <protection/>
    </xf>
    <xf numFmtId="0" fontId="30" fillId="0" borderId="150" xfId="62" applyFont="1" applyFill="1" applyBorder="1" applyAlignment="1">
      <alignment/>
      <protection/>
    </xf>
    <xf numFmtId="0" fontId="40" fillId="0" borderId="0" xfId="62" applyFont="1" applyFill="1" applyBorder="1" applyAlignment="1">
      <alignment horizontal="center" vertical="center" wrapText="1"/>
      <protection/>
    </xf>
    <xf numFmtId="0" fontId="30" fillId="0" borderId="0" xfId="62" applyFont="1" applyFill="1" applyBorder="1" applyAlignment="1">
      <alignment/>
      <protection/>
    </xf>
    <xf numFmtId="0" fontId="32" fillId="0" borderId="270" xfId="62" applyFont="1" applyFill="1" applyBorder="1" applyAlignment="1">
      <alignment horizontal="center" vertical="center"/>
      <protection/>
    </xf>
    <xf numFmtId="0" fontId="32" fillId="0" borderId="271" xfId="62" applyFont="1" applyFill="1" applyBorder="1" applyAlignment="1">
      <alignment horizontal="center" vertical="center"/>
      <protection/>
    </xf>
    <xf numFmtId="0" fontId="32" fillId="0" borderId="272" xfId="62" applyFont="1" applyFill="1" applyBorder="1" applyAlignment="1">
      <alignment horizontal="center" vertical="center"/>
      <protection/>
    </xf>
    <xf numFmtId="0" fontId="32" fillId="0" borderId="25" xfId="62" applyFont="1" applyFill="1" applyBorder="1" applyAlignment="1">
      <alignment horizontal="center" vertical="center" wrapText="1"/>
      <protection/>
    </xf>
    <xf numFmtId="0" fontId="32" fillId="0" borderId="68" xfId="62" applyFont="1" applyFill="1" applyBorder="1" applyAlignment="1">
      <alignment horizontal="center" vertical="center" wrapText="1"/>
      <protection/>
    </xf>
    <xf numFmtId="0" fontId="32" fillId="0" borderId="219" xfId="62" applyFont="1" applyFill="1" applyBorder="1" applyAlignment="1">
      <alignment horizontal="center" vertical="center" wrapText="1"/>
      <protection/>
    </xf>
    <xf numFmtId="0" fontId="38" fillId="29" borderId="150" xfId="62" applyFont="1" applyFill="1" applyBorder="1" applyAlignment="1">
      <alignment horizontal="center" vertical="center" wrapText="1"/>
      <protection/>
    </xf>
    <xf numFmtId="0" fontId="56" fillId="0" borderId="53" xfId="62" applyFont="1" applyFill="1" applyBorder="1">
      <alignment/>
      <protection/>
    </xf>
    <xf numFmtId="0" fontId="56" fillId="0" borderId="97" xfId="62" applyFont="1" applyFill="1" applyBorder="1">
      <alignment/>
      <protection/>
    </xf>
    <xf numFmtId="0" fontId="32" fillId="0" borderId="44" xfId="62" applyFont="1" applyFill="1" applyBorder="1" applyAlignment="1">
      <alignment horizontal="center" vertical="center"/>
      <protection/>
    </xf>
    <xf numFmtId="0" fontId="32" fillId="0" borderId="135" xfId="62" applyFont="1" applyFill="1" applyBorder="1" applyAlignment="1">
      <alignment horizontal="center" vertical="center"/>
      <protection/>
    </xf>
    <xf numFmtId="0" fontId="38" fillId="39" borderId="258" xfId="62" applyFont="1" applyFill="1" applyBorder="1" applyAlignment="1">
      <alignment horizontal="center" vertical="center" wrapText="1"/>
      <protection/>
    </xf>
    <xf numFmtId="0" fontId="56" fillId="0" borderId="176" xfId="62" applyFont="1" applyFill="1" applyBorder="1">
      <alignment/>
      <protection/>
    </xf>
    <xf numFmtId="0" fontId="32" fillId="0" borderId="273" xfId="62" applyFont="1" applyFill="1" applyBorder="1" applyAlignment="1">
      <alignment horizontal="center" vertical="center"/>
      <protection/>
    </xf>
    <xf numFmtId="0" fontId="32" fillId="0" borderId="274" xfId="62" applyFont="1" applyFill="1" applyBorder="1" applyAlignment="1">
      <alignment horizontal="center" vertical="center"/>
      <protection/>
    </xf>
    <xf numFmtId="0" fontId="38" fillId="39" borderId="21" xfId="62" applyFont="1" applyFill="1" applyBorder="1" applyAlignment="1">
      <alignment horizontal="center" vertical="center" wrapText="1"/>
      <protection/>
    </xf>
    <xf numFmtId="0" fontId="38" fillId="39" borderId="65" xfId="62" applyFont="1" applyFill="1" applyBorder="1" applyAlignment="1">
      <alignment horizontal="center" vertical="center" wrapText="1"/>
      <protection/>
    </xf>
    <xf numFmtId="0" fontId="36" fillId="32" borderId="149" xfId="62" applyFont="1" applyFill="1" applyBorder="1" applyAlignment="1">
      <alignment horizontal="center" vertical="center" wrapText="1"/>
      <protection/>
    </xf>
    <xf numFmtId="0" fontId="35" fillId="40" borderId="149" xfId="62" applyFont="1" applyFill="1" applyBorder="1" applyAlignment="1">
      <alignment horizontal="center" vertical="center" wrapText="1"/>
      <protection/>
    </xf>
    <xf numFmtId="0" fontId="32" fillId="40" borderId="149" xfId="62" applyFont="1" applyFill="1" applyBorder="1" applyAlignment="1">
      <alignment horizontal="center" vertical="center" wrapText="1"/>
      <protection/>
    </xf>
    <xf numFmtId="0" fontId="32" fillId="40" borderId="48" xfId="62" applyFont="1" applyFill="1" applyBorder="1" applyAlignment="1">
      <alignment horizontal="center" vertical="center" wrapText="1"/>
      <protection/>
    </xf>
    <xf numFmtId="0" fontId="32" fillId="40" borderId="275" xfId="62" applyFont="1" applyFill="1" applyBorder="1" applyAlignment="1">
      <alignment horizontal="center" vertical="center" wrapText="1"/>
      <protection/>
    </xf>
    <xf numFmtId="0" fontId="35" fillId="36" borderId="70" xfId="0" applyFont="1" applyFill="1" applyBorder="1" applyAlignment="1">
      <alignment horizontal="center" vertical="center" wrapText="1"/>
    </xf>
    <xf numFmtId="0" fontId="35" fillId="36" borderId="18" xfId="0" applyFont="1" applyFill="1" applyBorder="1" applyAlignment="1">
      <alignment horizontal="center" vertical="center" wrapText="1"/>
    </xf>
    <xf numFmtId="0" fontId="35" fillId="36" borderId="18" xfId="0" applyFont="1" applyFill="1" applyBorder="1" applyAlignment="1">
      <alignment horizontal="center" vertical="center" wrapText="1"/>
    </xf>
    <xf numFmtId="0" fontId="35" fillId="36" borderId="79" xfId="0" applyFont="1" applyFill="1" applyBorder="1" applyAlignment="1">
      <alignment horizontal="center" vertical="center" wrapText="1"/>
    </xf>
    <xf numFmtId="0" fontId="32" fillId="83" borderId="275" xfId="62" applyFont="1" applyFill="1" applyBorder="1" applyAlignment="1">
      <alignment horizontal="center" vertical="center" wrapText="1"/>
      <protection/>
    </xf>
    <xf numFmtId="0" fontId="30" fillId="0" borderId="34" xfId="0" applyFont="1" applyFill="1" applyBorder="1" applyAlignment="1">
      <alignment horizontal="center"/>
    </xf>
    <xf numFmtId="0" fontId="31" fillId="0" borderId="15" xfId="62" applyFont="1" applyFill="1" applyBorder="1" applyAlignment="1">
      <alignment horizontal="center" vertical="center"/>
      <protection/>
    </xf>
    <xf numFmtId="0" fontId="31" fillId="0" borderId="16" xfId="62" applyFont="1" applyFill="1" applyBorder="1" applyAlignment="1">
      <alignment horizontal="center" vertical="center"/>
      <protection/>
    </xf>
    <xf numFmtId="0" fontId="32" fillId="0" borderId="16" xfId="62" applyFont="1" applyFill="1" applyBorder="1" applyAlignment="1">
      <alignment horizontal="center" vertical="center" wrapText="1"/>
      <protection/>
    </xf>
    <xf numFmtId="0" fontId="32" fillId="0" borderId="34" xfId="62" applyFont="1" applyFill="1" applyBorder="1" applyAlignment="1">
      <alignment horizontal="center" vertical="center"/>
      <protection/>
    </xf>
    <xf numFmtId="0" fontId="33" fillId="32" borderId="268" xfId="62" applyFont="1" applyFill="1" applyBorder="1" applyAlignment="1">
      <alignment horizontal="center" vertical="center" wrapText="1"/>
      <protection/>
    </xf>
    <xf numFmtId="0" fontId="56" fillId="26" borderId="0" xfId="62" applyFont="1" applyFill="1" applyBorder="1">
      <alignment/>
      <protection/>
    </xf>
    <xf numFmtId="170" fontId="33" fillId="44" borderId="15" xfId="45" applyNumberFormat="1" applyFont="1" applyFill="1" applyBorder="1" applyAlignment="1">
      <alignment horizontal="center" vertical="center" wrapText="1"/>
      <protection/>
    </xf>
    <xf numFmtId="170" fontId="33" fillId="44" borderId="16" xfId="45" applyNumberFormat="1" applyFont="1" applyFill="1" applyBorder="1" applyAlignment="1">
      <alignment horizontal="center" vertical="center" wrapText="1"/>
      <protection/>
    </xf>
    <xf numFmtId="0" fontId="34" fillId="32" borderId="268" xfId="62" applyFont="1" applyFill="1" applyBorder="1" applyAlignment="1">
      <alignment horizontal="center" vertical="center" wrapText="1"/>
      <protection/>
    </xf>
    <xf numFmtId="0" fontId="36" fillId="0" borderId="15" xfId="62" applyFont="1" applyFill="1" applyBorder="1" applyAlignment="1">
      <alignment horizontal="center" vertical="center" wrapText="1"/>
      <protection/>
    </xf>
    <xf numFmtId="0" fontId="36" fillId="0" borderId="16" xfId="62" applyFont="1" applyFill="1" applyBorder="1" applyAlignment="1">
      <alignment horizontal="center" vertical="center" wrapText="1"/>
      <protection/>
    </xf>
    <xf numFmtId="9" fontId="11" fillId="38" borderId="261" xfId="64" applyFont="1" applyFill="1" applyBorder="1" applyAlignment="1" applyProtection="1">
      <alignment horizontal="center" vertical="center" wrapText="1"/>
      <protection hidden="1"/>
    </xf>
    <xf numFmtId="9" fontId="11" fillId="38" borderId="262" xfId="64" applyFont="1" applyFill="1" applyBorder="1" applyAlignment="1" applyProtection="1">
      <alignment horizontal="center" vertical="center" wrapText="1"/>
      <protection hidden="1"/>
    </xf>
    <xf numFmtId="9" fontId="11" fillId="38" borderId="276" xfId="64" applyFont="1" applyFill="1" applyBorder="1" applyAlignment="1" applyProtection="1">
      <alignment horizontal="center" vertical="center" wrapText="1"/>
      <protection hidden="1"/>
    </xf>
    <xf numFmtId="9" fontId="11" fillId="38" borderId="123" xfId="64" applyFont="1" applyFill="1" applyBorder="1" applyAlignment="1" applyProtection="1">
      <alignment horizontal="center" vertical="center" wrapText="1"/>
      <protection hidden="1"/>
    </xf>
    <xf numFmtId="9" fontId="11" fillId="38" borderId="48" xfId="64" applyFont="1" applyFill="1" applyBorder="1" applyAlignment="1" applyProtection="1">
      <alignment horizontal="center" vertical="center" wrapText="1"/>
      <protection hidden="1"/>
    </xf>
    <xf numFmtId="9" fontId="11" fillId="38" borderId="277" xfId="64" applyFont="1" applyFill="1" applyBorder="1" applyAlignment="1" applyProtection="1">
      <alignment horizontal="center" vertical="center" wrapText="1"/>
      <protection hidden="1"/>
    </xf>
    <xf numFmtId="9" fontId="11" fillId="38" borderId="264" xfId="64" applyFont="1" applyFill="1" applyBorder="1" applyAlignment="1" applyProtection="1">
      <alignment horizontal="center" vertical="center" wrapText="1"/>
      <protection hidden="1"/>
    </xf>
    <xf numFmtId="9" fontId="11" fillId="38" borderId="265" xfId="64" applyFont="1" applyFill="1" applyBorder="1" applyAlignment="1" applyProtection="1">
      <alignment horizontal="center" vertical="center" wrapText="1"/>
      <protection hidden="1"/>
    </xf>
    <xf numFmtId="9" fontId="11" fillId="38" borderId="278" xfId="64" applyFont="1" applyFill="1" applyBorder="1" applyAlignment="1" applyProtection="1">
      <alignment horizontal="center" vertical="center" wrapText="1"/>
      <protection hidden="1"/>
    </xf>
    <xf numFmtId="0" fontId="15" fillId="36" borderId="70" xfId="0" applyFont="1" applyFill="1" applyBorder="1" applyAlignment="1">
      <alignment horizontal="center" vertical="center" wrapText="1"/>
    </xf>
    <xf numFmtId="0" fontId="15" fillId="36" borderId="1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2" fillId="26" borderId="70" xfId="0" applyFont="1" applyFill="1" applyBorder="1" applyAlignment="1">
      <alignment horizontal="center" vertical="center" wrapText="1"/>
    </xf>
    <xf numFmtId="0" fontId="12" fillId="26" borderId="18" xfId="0" applyFont="1" applyFill="1" applyBorder="1" applyAlignment="1">
      <alignment horizontal="center" vertical="center" wrapText="1"/>
    </xf>
    <xf numFmtId="0" fontId="5" fillId="53" borderId="70" xfId="0" applyFont="1" applyFill="1" applyBorder="1" applyAlignment="1">
      <alignment horizontal="center" vertical="center" wrapText="1"/>
    </xf>
    <xf numFmtId="0" fontId="5" fillId="53" borderId="18" xfId="0" applyFont="1" applyFill="1" applyBorder="1" applyAlignment="1">
      <alignment horizontal="center" vertical="center" wrapText="1"/>
    </xf>
    <xf numFmtId="0" fontId="5" fillId="53" borderId="79" xfId="0" applyFont="1" applyFill="1" applyBorder="1" applyAlignment="1">
      <alignment horizontal="center" vertical="center" wrapText="1"/>
    </xf>
    <xf numFmtId="0" fontId="10" fillId="53" borderId="70" xfId="0" applyFont="1" applyFill="1" applyBorder="1" applyAlignment="1">
      <alignment horizontal="center" vertical="center" wrapText="1"/>
    </xf>
    <xf numFmtId="0" fontId="10" fillId="53" borderId="18" xfId="0" applyFont="1" applyFill="1" applyBorder="1" applyAlignment="1">
      <alignment horizontal="center" vertical="center" wrapText="1"/>
    </xf>
    <xf numFmtId="0" fontId="10" fillId="53" borderId="18" xfId="0" applyFont="1" applyFill="1" applyBorder="1" applyAlignment="1">
      <alignment horizontal="center" vertical="center" wrapText="1"/>
    </xf>
    <xf numFmtId="0" fontId="10" fillId="53" borderId="79" xfId="0" applyFont="1" applyFill="1" applyBorder="1" applyAlignment="1">
      <alignment horizontal="center" vertical="center" wrapText="1"/>
    </xf>
    <xf numFmtId="0" fontId="10" fillId="86" borderId="70" xfId="45" applyFont="1" applyFill="1" applyBorder="1" applyAlignment="1">
      <alignment horizontal="center" vertical="center" wrapText="1"/>
      <protection/>
    </xf>
    <xf numFmtId="0" fontId="10" fillId="86" borderId="18" xfId="45" applyFont="1" applyFill="1" applyBorder="1" applyAlignment="1">
      <alignment horizontal="center" vertical="center" wrapText="1"/>
      <protection/>
    </xf>
    <xf numFmtId="0" fontId="10" fillId="86" borderId="18" xfId="45" applyFont="1" applyFill="1" applyBorder="1" applyAlignment="1">
      <alignment horizontal="center" vertical="center" wrapText="1"/>
      <protection/>
    </xf>
    <xf numFmtId="0" fontId="10" fillId="86" borderId="79" xfId="45" applyFont="1" applyFill="1" applyBorder="1" applyAlignment="1">
      <alignment horizontal="center" vertical="center" wrapText="1"/>
      <protection/>
    </xf>
    <xf numFmtId="0" fontId="15" fillId="30" borderId="21" xfId="0" applyFont="1" applyFill="1" applyBorder="1" applyAlignment="1">
      <alignment horizontal="center" vertical="center" wrapText="1"/>
    </xf>
    <xf numFmtId="0" fontId="15" fillId="30" borderId="111" xfId="0" applyFont="1" applyFill="1" applyBorder="1" applyAlignment="1">
      <alignment horizontal="center" vertical="center" wrapText="1"/>
    </xf>
    <xf numFmtId="0" fontId="15" fillId="30" borderId="65" xfId="0" applyFont="1" applyFill="1" applyBorder="1" applyAlignment="1">
      <alignment horizontal="center" vertical="center" wrapText="1"/>
    </xf>
    <xf numFmtId="0" fontId="16" fillId="35" borderId="56" xfId="59" applyFont="1" applyFill="1" applyBorder="1" applyAlignment="1" applyProtection="1">
      <alignment horizontal="center" vertical="center" wrapText="1"/>
      <protection hidden="1"/>
    </xf>
    <xf numFmtId="0" fontId="16" fillId="35" borderId="11" xfId="59" applyFont="1" applyFill="1" applyBorder="1" applyAlignment="1" applyProtection="1">
      <alignment horizontal="center" vertical="center" wrapText="1"/>
      <protection hidden="1"/>
    </xf>
    <xf numFmtId="0" fontId="16" fillId="35" borderId="16" xfId="59" applyFont="1" applyFill="1" applyBorder="1" applyAlignment="1" applyProtection="1">
      <alignment horizontal="center" vertical="center" wrapText="1"/>
      <protection hidden="1"/>
    </xf>
    <xf numFmtId="0" fontId="12" fillId="26" borderId="79" xfId="0" applyFont="1" applyFill="1" applyBorder="1" applyAlignment="1">
      <alignment horizontal="center" vertical="center" wrapText="1"/>
    </xf>
    <xf numFmtId="0" fontId="5" fillId="36" borderId="34" xfId="0" applyFont="1" applyFill="1" applyBorder="1" applyAlignment="1">
      <alignment horizontal="center" vertical="center" wrapText="1"/>
    </xf>
    <xf numFmtId="0" fontId="10" fillId="36" borderId="70"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79" xfId="0" applyFont="1" applyFill="1" applyBorder="1" applyAlignment="1">
      <alignment horizontal="center" vertical="center" wrapText="1"/>
    </xf>
    <xf numFmtId="0" fontId="5" fillId="36" borderId="70"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79" xfId="0" applyFont="1" applyFill="1" applyBorder="1" applyAlignment="1">
      <alignment horizontal="center" vertical="center" wrapText="1"/>
    </xf>
    <xf numFmtId="0" fontId="16" fillId="35" borderId="279" xfId="59" applyFont="1" applyFill="1" applyBorder="1" applyAlignment="1" applyProtection="1">
      <alignment horizontal="center" vertical="center" wrapText="1"/>
      <protection hidden="1"/>
    </xf>
    <xf numFmtId="0" fontId="16" fillId="35" borderId="10" xfId="59" applyFont="1" applyFill="1" applyBorder="1" applyAlignment="1" applyProtection="1">
      <alignment horizontal="center" vertical="center" wrapText="1"/>
      <protection hidden="1"/>
    </xf>
    <xf numFmtId="0" fontId="16" fillId="30" borderId="11" xfId="59" applyFont="1" applyFill="1" applyBorder="1" applyAlignment="1" applyProtection="1">
      <alignment horizontal="center" vertical="center" wrapText="1"/>
      <protection hidden="1"/>
    </xf>
    <xf numFmtId="0" fontId="16" fillId="30" borderId="16" xfId="59" applyFont="1" applyFill="1" applyBorder="1" applyAlignment="1" applyProtection="1">
      <alignment horizontal="center" vertical="center" wrapText="1"/>
      <protection hidden="1"/>
    </xf>
    <xf numFmtId="0" fontId="16" fillId="30" borderId="108" xfId="59" applyFont="1" applyFill="1" applyBorder="1" applyAlignment="1" applyProtection="1">
      <alignment horizontal="center" vertical="center" wrapText="1"/>
      <protection hidden="1"/>
    </xf>
    <xf numFmtId="0" fontId="16" fillId="30" borderId="10" xfId="59" applyFont="1" applyFill="1" applyBorder="1" applyAlignment="1" applyProtection="1">
      <alignment horizontal="center" vertical="center" wrapText="1"/>
      <protection hidden="1"/>
    </xf>
    <xf numFmtId="0" fontId="16" fillId="30" borderId="14" xfId="59" applyFont="1" applyFill="1" applyBorder="1" applyAlignment="1" applyProtection="1">
      <alignment horizontal="center" vertical="center" wrapText="1"/>
      <protection hidden="1"/>
    </xf>
    <xf numFmtId="0" fontId="16" fillId="35" borderId="108" xfId="59" applyFont="1" applyFill="1" applyBorder="1" applyAlignment="1" applyProtection="1">
      <alignment horizontal="center" vertical="center" wrapText="1"/>
      <protection hidden="1"/>
    </xf>
    <xf numFmtId="0" fontId="16" fillId="35" borderId="10" xfId="59" applyFont="1" applyFill="1" applyBorder="1" applyAlignment="1" applyProtection="1">
      <alignment horizontal="center" vertical="center" wrapText="1"/>
      <protection hidden="1"/>
    </xf>
    <xf numFmtId="0" fontId="16" fillId="35" borderId="280" xfId="59" applyFont="1" applyFill="1" applyBorder="1" applyAlignment="1" applyProtection="1">
      <alignment horizontal="center" vertical="center" wrapText="1"/>
      <protection hidden="1"/>
    </xf>
    <xf numFmtId="0" fontId="0" fillId="0" borderId="10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6" fillId="26" borderId="108" xfId="0" applyFont="1" applyFill="1" applyBorder="1" applyAlignment="1">
      <alignment horizontal="center" vertical="center" wrapText="1"/>
    </xf>
    <xf numFmtId="0" fontId="6" fillId="26" borderId="20" xfId="0" applyFont="1" applyFill="1" applyBorder="1" applyAlignment="1">
      <alignment horizontal="center" vertical="center" wrapText="1"/>
    </xf>
    <xf numFmtId="0" fontId="6" fillId="26" borderId="20" xfId="0" applyFont="1" applyFill="1" applyBorder="1" applyAlignment="1">
      <alignment horizontal="center" vertical="center" wrapText="1"/>
    </xf>
    <xf numFmtId="0" fontId="6" fillId="26" borderId="56" xfId="0" applyFont="1" applyFill="1" applyBorder="1" applyAlignment="1">
      <alignment horizontal="center" vertical="center" wrapText="1"/>
    </xf>
    <xf numFmtId="170" fontId="6" fillId="44" borderId="108" xfId="45" applyNumberFormat="1" applyFont="1" applyFill="1" applyBorder="1" applyAlignment="1">
      <alignment horizontal="center" vertical="center" wrapText="1"/>
      <protection/>
    </xf>
    <xf numFmtId="170" fontId="6" fillId="44" borderId="20" xfId="45" applyNumberFormat="1" applyFont="1" applyFill="1" applyBorder="1" applyAlignment="1">
      <alignment horizontal="center" vertical="center" wrapText="1"/>
      <protection/>
    </xf>
    <xf numFmtId="170" fontId="6" fillId="44" borderId="20" xfId="45" applyNumberFormat="1" applyFont="1" applyFill="1" applyBorder="1" applyAlignment="1">
      <alignment horizontal="center" vertical="center" wrapText="1"/>
      <protection/>
    </xf>
    <xf numFmtId="170" fontId="6" fillId="44" borderId="56" xfId="45" applyNumberFormat="1" applyFont="1" applyFill="1" applyBorder="1" applyAlignment="1">
      <alignment horizontal="center" vertical="center" wrapText="1"/>
      <protection/>
    </xf>
    <xf numFmtId="170" fontId="6" fillId="44" borderId="10" xfId="45" applyNumberFormat="1" applyFont="1" applyFill="1" applyBorder="1" applyAlignment="1">
      <alignment horizontal="center" vertical="center" wrapText="1"/>
      <protection/>
    </xf>
    <xf numFmtId="170" fontId="6" fillId="44" borderId="0" xfId="45" applyNumberFormat="1" applyFont="1" applyFill="1" applyBorder="1" applyAlignment="1">
      <alignment horizontal="center" vertical="center" wrapText="1"/>
      <protection/>
    </xf>
    <xf numFmtId="170" fontId="6" fillId="44" borderId="11" xfId="45" applyNumberFormat="1" applyFont="1" applyFill="1" applyBorder="1" applyAlignment="1">
      <alignment horizontal="center" vertical="center" wrapText="1"/>
      <protection/>
    </xf>
    <xf numFmtId="170" fontId="6" fillId="44" borderId="14" xfId="45" applyNumberFormat="1" applyFont="1" applyFill="1" applyBorder="1" applyAlignment="1">
      <alignment horizontal="center" vertical="center" wrapText="1"/>
      <protection/>
    </xf>
    <xf numFmtId="170" fontId="6" fillId="44" borderId="15" xfId="45" applyNumberFormat="1" applyFont="1" applyFill="1" applyBorder="1" applyAlignment="1">
      <alignment horizontal="center" vertical="center" wrapText="1"/>
      <protection/>
    </xf>
    <xf numFmtId="170" fontId="6" fillId="44" borderId="15" xfId="45" applyNumberFormat="1" applyFont="1" applyFill="1" applyBorder="1" applyAlignment="1">
      <alignment horizontal="center" vertical="center" wrapText="1"/>
      <protection/>
    </xf>
    <xf numFmtId="170" fontId="6" fillId="44" borderId="16" xfId="45" applyNumberFormat="1" applyFont="1" applyFill="1" applyBorder="1" applyAlignment="1">
      <alignment horizontal="center" vertical="center" wrapText="1"/>
      <protection/>
    </xf>
    <xf numFmtId="0" fontId="7" fillId="26" borderId="10" xfId="0" applyFont="1" applyFill="1" applyBorder="1" applyAlignment="1">
      <alignment horizontal="center" vertical="center" wrapText="1"/>
    </xf>
    <xf numFmtId="0" fontId="7" fillId="26" borderId="0"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 fillId="26" borderId="14"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36" fillId="32" borderId="48" xfId="45" applyFont="1" applyFill="1" applyBorder="1" applyAlignment="1">
      <alignment horizontal="center" vertical="center" wrapText="1"/>
      <protection/>
    </xf>
    <xf numFmtId="0" fontId="36" fillId="32" borderId="131" xfId="45" applyFont="1" applyFill="1" applyBorder="1" applyAlignment="1">
      <alignment horizontal="center" vertical="center" wrapText="1"/>
      <protection/>
    </xf>
    <xf numFmtId="0" fontId="38" fillId="28" borderId="135" xfId="60" applyFont="1" applyFill="1" applyBorder="1" applyAlignment="1" applyProtection="1">
      <alignment horizontal="center" vertical="center" wrapText="1"/>
      <protection hidden="1"/>
    </xf>
    <xf numFmtId="0" fontId="38" fillId="28" borderId="268" xfId="60" applyFont="1" applyFill="1" applyBorder="1" applyAlignment="1" applyProtection="1">
      <alignment horizontal="center" vertical="center" wrapText="1"/>
      <protection hidden="1"/>
    </xf>
    <xf numFmtId="0" fontId="38" fillId="28" borderId="54" xfId="60" applyFont="1" applyFill="1" applyBorder="1" applyAlignment="1" applyProtection="1">
      <alignment horizontal="center" vertical="center" wrapText="1"/>
      <protection hidden="1"/>
    </xf>
    <xf numFmtId="0" fontId="38" fillId="29" borderId="281" xfId="60" applyFont="1" applyFill="1" applyBorder="1" applyAlignment="1" applyProtection="1">
      <alignment horizontal="center" vertical="center" wrapText="1"/>
      <protection hidden="1"/>
    </xf>
    <xf numFmtId="0" fontId="38" fillId="29" borderId="282" xfId="60" applyFont="1" applyFill="1" applyBorder="1" applyAlignment="1" applyProtection="1">
      <alignment horizontal="center" vertical="center" wrapText="1"/>
      <protection hidden="1"/>
    </xf>
    <xf numFmtId="0" fontId="38" fillId="29" borderId="21" xfId="60" applyFont="1" applyFill="1" applyBorder="1" applyAlignment="1" applyProtection="1">
      <alignment horizontal="center" vertical="center" wrapText="1"/>
      <protection hidden="1"/>
    </xf>
    <xf numFmtId="0" fontId="38" fillId="29" borderId="111" xfId="60" applyFont="1" applyFill="1" applyBorder="1" applyAlignment="1" applyProtection="1">
      <alignment horizontal="center" vertical="center" wrapText="1"/>
      <protection hidden="1"/>
    </xf>
    <xf numFmtId="0" fontId="38" fillId="29" borderId="65" xfId="60" applyFont="1" applyFill="1" applyBorder="1" applyAlignment="1" applyProtection="1">
      <alignment horizontal="center" vertical="center" wrapText="1"/>
      <protection hidden="1"/>
    </xf>
    <xf numFmtId="0" fontId="38" fillId="31" borderId="268" xfId="45" applyFont="1" applyFill="1" applyBorder="1" applyAlignment="1">
      <alignment horizontal="center" vertical="center" wrapText="1"/>
      <protection/>
    </xf>
    <xf numFmtId="0" fontId="38" fillId="31" borderId="0" xfId="45" applyFont="1" applyFill="1" applyBorder="1" applyAlignment="1">
      <alignment horizontal="center" vertical="center" wrapText="1"/>
      <protection/>
    </xf>
    <xf numFmtId="0" fontId="38" fillId="31" borderId="128" xfId="45" applyFont="1" applyFill="1" applyBorder="1" applyAlignment="1">
      <alignment horizontal="center" vertical="center" wrapText="1"/>
      <protection/>
    </xf>
    <xf numFmtId="0" fontId="38" fillId="31" borderId="149" xfId="45" applyFont="1" applyFill="1" applyBorder="1" applyAlignment="1">
      <alignment horizontal="center" vertical="center" wrapText="1"/>
      <protection/>
    </xf>
    <xf numFmtId="0" fontId="38" fillId="31" borderId="48" xfId="45" applyFont="1" applyFill="1" applyBorder="1" applyAlignment="1">
      <alignment horizontal="center" vertical="center" wrapText="1"/>
      <protection/>
    </xf>
    <xf numFmtId="0" fontId="38" fillId="31" borderId="131" xfId="45" applyFont="1" applyFill="1" applyBorder="1" applyAlignment="1">
      <alignment horizontal="center" vertical="center" wrapText="1"/>
      <protection/>
    </xf>
    <xf numFmtId="0" fontId="38" fillId="28" borderId="258" xfId="45" applyFont="1" applyFill="1" applyBorder="1" applyAlignment="1">
      <alignment horizontal="center" vertical="center" wrapText="1"/>
      <protection/>
    </xf>
    <xf numFmtId="0" fontId="38" fillId="28" borderId="135" xfId="45" applyFont="1" applyFill="1" applyBorder="1" applyAlignment="1">
      <alignment horizontal="center" vertical="center" wrapText="1"/>
      <protection/>
    </xf>
    <xf numFmtId="0" fontId="38" fillId="29" borderId="274" xfId="60" applyFont="1" applyFill="1" applyBorder="1" applyAlignment="1" applyProtection="1">
      <alignment horizontal="center" vertical="center" wrapText="1"/>
      <protection hidden="1"/>
    </xf>
    <xf numFmtId="0" fontId="38" fillId="29" borderId="273" xfId="60" applyFont="1" applyFill="1" applyBorder="1" applyAlignment="1" applyProtection="1">
      <alignment horizontal="center" vertical="center" wrapText="1"/>
      <protection hidden="1"/>
    </xf>
    <xf numFmtId="0" fontId="41" fillId="31" borderId="54" xfId="45" applyFont="1" applyFill="1" applyBorder="1" applyAlignment="1">
      <alignment horizontal="center" vertical="center" wrapText="1"/>
      <protection/>
    </xf>
    <xf numFmtId="0" fontId="41" fillId="31" borderId="53" xfId="45" applyFont="1" applyFill="1" applyBorder="1" applyAlignment="1">
      <alignment horizontal="center" vertical="center" wrapText="1"/>
      <protection/>
    </xf>
    <xf numFmtId="0" fontId="41" fillId="31" borderId="97" xfId="45" applyFont="1" applyFill="1" applyBorder="1" applyAlignment="1">
      <alignment horizontal="center" vertical="center" wrapText="1"/>
      <protection/>
    </xf>
    <xf numFmtId="0" fontId="35" fillId="31" borderId="149" xfId="45" applyFont="1" applyFill="1" applyBorder="1" applyAlignment="1">
      <alignment horizontal="center" vertical="center" wrapText="1"/>
      <protection/>
    </xf>
    <xf numFmtId="0" fontId="35" fillId="31" borderId="48" xfId="45" applyFont="1" applyFill="1" applyBorder="1" applyAlignment="1">
      <alignment horizontal="center" vertical="center" wrapText="1"/>
      <protection/>
    </xf>
    <xf numFmtId="0" fontId="35" fillId="31" borderId="131" xfId="45" applyFont="1" applyFill="1" applyBorder="1" applyAlignment="1">
      <alignment horizontal="center" vertical="center" wrapText="1"/>
      <protection/>
    </xf>
    <xf numFmtId="0" fontId="32" fillId="31" borderId="149" xfId="45" applyFont="1" applyFill="1" applyBorder="1" applyAlignment="1">
      <alignment horizontal="center" vertical="center" wrapText="1"/>
      <protection/>
    </xf>
    <xf numFmtId="0" fontId="32" fillId="31" borderId="48" xfId="45" applyFont="1" applyFill="1" applyBorder="1" applyAlignment="1">
      <alignment horizontal="center" vertical="center" wrapText="1"/>
      <protection/>
    </xf>
    <xf numFmtId="0" fontId="32" fillId="31" borderId="131" xfId="45" applyFont="1" applyFill="1" applyBorder="1" applyAlignment="1">
      <alignment horizontal="center" vertical="center" wrapText="1"/>
      <protection/>
    </xf>
    <xf numFmtId="0" fontId="35" fillId="36" borderId="70" xfId="0" applyFont="1" applyFill="1" applyBorder="1" applyAlignment="1">
      <alignment horizontal="center" vertical="center" wrapText="1"/>
    </xf>
    <xf numFmtId="0" fontId="35" fillId="36" borderId="18" xfId="0" applyFont="1" applyFill="1" applyBorder="1" applyAlignment="1">
      <alignment horizontal="center" vertical="center" wrapText="1"/>
    </xf>
    <xf numFmtId="0" fontId="35" fillId="36" borderId="79" xfId="0" applyFont="1" applyFill="1" applyBorder="1" applyAlignment="1">
      <alignment horizontal="center" vertical="center" wrapText="1"/>
    </xf>
    <xf numFmtId="0" fontId="35" fillId="53" borderId="70" xfId="0" applyFont="1" applyFill="1" applyBorder="1" applyAlignment="1">
      <alignment horizontal="center" vertical="center" wrapText="1"/>
    </xf>
    <xf numFmtId="0" fontId="35" fillId="53" borderId="18" xfId="0" applyFont="1" applyFill="1" applyBorder="1" applyAlignment="1">
      <alignment horizontal="center" vertical="center" wrapText="1"/>
    </xf>
    <xf numFmtId="0" fontId="35" fillId="53" borderId="79" xfId="0" applyFont="1" applyFill="1" applyBorder="1" applyAlignment="1">
      <alignment horizontal="center" vertical="center" wrapText="1"/>
    </xf>
    <xf numFmtId="0" fontId="35" fillId="53" borderId="18" xfId="0" applyFont="1" applyFill="1" applyBorder="1" applyAlignment="1">
      <alignment horizontal="center" vertical="center" wrapText="1"/>
    </xf>
    <xf numFmtId="0" fontId="30" fillId="0" borderId="34" xfId="0" applyFont="1" applyFill="1" applyBorder="1" applyAlignment="1">
      <alignment horizontal="center"/>
    </xf>
    <xf numFmtId="0" fontId="31" fillId="0" borderId="108" xfId="62" applyFont="1" applyFill="1" applyBorder="1" applyAlignment="1">
      <alignment horizontal="center" vertical="center"/>
      <protection/>
    </xf>
    <xf numFmtId="0" fontId="31" fillId="0" borderId="56" xfId="62" applyFont="1" applyFill="1" applyBorder="1" applyAlignment="1">
      <alignment horizontal="center" vertical="center"/>
      <protection/>
    </xf>
    <xf numFmtId="0" fontId="31" fillId="0" borderId="14" xfId="62" applyFont="1" applyFill="1" applyBorder="1" applyAlignment="1">
      <alignment horizontal="center" vertical="center"/>
      <protection/>
    </xf>
    <xf numFmtId="0" fontId="31" fillId="0" borderId="15" xfId="62" applyFont="1" applyFill="1" applyBorder="1" applyAlignment="1">
      <alignment horizontal="center" vertical="center"/>
      <protection/>
    </xf>
    <xf numFmtId="0" fontId="31" fillId="0" borderId="16" xfId="62" applyFont="1" applyFill="1" applyBorder="1" applyAlignment="1">
      <alignment horizontal="center" vertical="center"/>
      <protection/>
    </xf>
    <xf numFmtId="0" fontId="32" fillId="0" borderId="108" xfId="62" applyFont="1" applyFill="1" applyBorder="1" applyAlignment="1">
      <alignment horizontal="center" vertical="center" wrapText="1"/>
      <protection/>
    </xf>
    <xf numFmtId="0" fontId="32" fillId="0" borderId="56" xfId="62" applyFont="1" applyFill="1" applyBorder="1" applyAlignment="1">
      <alignment horizontal="center" vertical="center" wrapText="1"/>
      <protection/>
    </xf>
    <xf numFmtId="0" fontId="32" fillId="0" borderId="10" xfId="62" applyFont="1" applyFill="1" applyBorder="1" applyAlignment="1">
      <alignment horizontal="center" vertical="center" wrapText="1"/>
      <protection/>
    </xf>
    <xf numFmtId="0" fontId="32" fillId="0" borderId="14" xfId="62" applyFont="1" applyFill="1" applyBorder="1" applyAlignment="1">
      <alignment horizontal="center" vertical="center" wrapText="1"/>
      <protection/>
    </xf>
    <xf numFmtId="0" fontId="32" fillId="0" borderId="16" xfId="62" applyFont="1" applyFill="1" applyBorder="1" applyAlignment="1">
      <alignment horizontal="center" vertical="center" wrapText="1"/>
      <protection/>
    </xf>
    <xf numFmtId="0" fontId="32" fillId="0" borderId="34" xfId="62" applyFont="1" applyFill="1" applyBorder="1" applyAlignment="1">
      <alignment horizontal="center" vertical="center"/>
      <protection/>
    </xf>
    <xf numFmtId="0" fontId="33" fillId="26" borderId="108" xfId="0" applyFont="1" applyFill="1" applyBorder="1" applyAlignment="1">
      <alignment horizontal="center" vertical="center" wrapText="1"/>
    </xf>
    <xf numFmtId="0" fontId="33" fillId="26" borderId="20" xfId="0" applyFont="1" applyFill="1" applyBorder="1" applyAlignment="1">
      <alignment horizontal="center" vertical="center" wrapText="1"/>
    </xf>
    <xf numFmtId="0" fontId="33" fillId="26" borderId="20" xfId="0" applyFont="1" applyFill="1" applyBorder="1" applyAlignment="1">
      <alignment horizontal="center" vertical="center" wrapText="1"/>
    </xf>
    <xf numFmtId="0" fontId="33" fillId="26" borderId="56" xfId="0" applyFont="1" applyFill="1" applyBorder="1" applyAlignment="1">
      <alignment horizontal="center" vertical="center" wrapText="1"/>
    </xf>
    <xf numFmtId="170" fontId="33" fillId="44" borderId="10" xfId="45" applyNumberFormat="1" applyFont="1" applyFill="1" applyBorder="1" applyAlignment="1">
      <alignment horizontal="center" vertical="center" wrapText="1"/>
      <protection/>
    </xf>
    <xf numFmtId="170" fontId="33" fillId="44" borderId="56" xfId="45" applyNumberFormat="1" applyFont="1" applyFill="1" applyBorder="1" applyAlignment="1">
      <alignment horizontal="center" vertical="center" wrapText="1"/>
      <protection/>
    </xf>
    <xf numFmtId="170" fontId="33" fillId="44" borderId="14" xfId="45" applyNumberFormat="1" applyFont="1" applyFill="1" applyBorder="1" applyAlignment="1">
      <alignment horizontal="center" vertical="center" wrapText="1"/>
      <protection/>
    </xf>
    <xf numFmtId="170" fontId="33" fillId="44" borderId="15" xfId="45" applyNumberFormat="1" applyFont="1" applyFill="1" applyBorder="1" applyAlignment="1">
      <alignment horizontal="center" vertical="center" wrapText="1"/>
      <protection/>
    </xf>
    <xf numFmtId="170" fontId="33" fillId="44" borderId="16" xfId="45" applyNumberFormat="1" applyFont="1" applyFill="1" applyBorder="1" applyAlignment="1">
      <alignment horizontal="center" vertical="center" wrapText="1"/>
      <protection/>
    </xf>
    <xf numFmtId="0" fontId="34" fillId="26" borderId="10" xfId="0" applyFont="1" applyFill="1" applyBorder="1" applyAlignment="1">
      <alignment horizontal="center" vertical="center" wrapText="1"/>
    </xf>
    <xf numFmtId="0" fontId="34" fillId="26" borderId="0" xfId="0" applyFont="1" applyFill="1" applyBorder="1" applyAlignment="1">
      <alignment horizontal="center" vertical="center" wrapText="1"/>
    </xf>
    <xf numFmtId="0" fontId="34" fillId="26" borderId="11"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6" fillId="24" borderId="12" xfId="59" applyFont="1" applyFill="1" applyBorder="1" applyAlignment="1" applyProtection="1">
      <alignment horizontal="center" vertical="center" wrapText="1"/>
      <protection hidden="1"/>
    </xf>
    <xf numFmtId="0" fontId="16" fillId="25" borderId="12" xfId="59" applyFont="1" applyFill="1" applyBorder="1" applyAlignment="1" applyProtection="1">
      <alignment horizontal="center" vertical="center" wrapText="1"/>
      <protection hidden="1"/>
    </xf>
    <xf numFmtId="0" fontId="15" fillId="17" borderId="196" xfId="0" applyFont="1" applyFill="1" applyBorder="1" applyAlignment="1">
      <alignment horizontal="center" vertical="center" wrapText="1"/>
    </xf>
    <xf numFmtId="0" fontId="0" fillId="0" borderId="108" xfId="0"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18" borderId="14"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11" borderId="70"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79"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79"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79" xfId="0" applyFont="1" applyFill="1" applyBorder="1" applyAlignment="1">
      <alignment horizontal="center" vertical="center" wrapText="1"/>
    </xf>
    <xf numFmtId="0" fontId="3" fillId="0" borderId="108"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vertical="center"/>
    </xf>
    <xf numFmtId="0" fontId="5" fillId="0" borderId="108"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xf>
    <xf numFmtId="0" fontId="6" fillId="18" borderId="108" xfId="0" applyFont="1" applyFill="1" applyBorder="1" applyAlignment="1">
      <alignment horizontal="center" vertical="center" wrapText="1"/>
    </xf>
    <xf numFmtId="0" fontId="6" fillId="18" borderId="20" xfId="0" applyFont="1" applyFill="1" applyBorder="1" applyAlignment="1">
      <alignment horizontal="center" vertical="center" wrapText="1"/>
    </xf>
    <xf numFmtId="0" fontId="6" fillId="18" borderId="20"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11" xfId="0" applyFont="1" applyFill="1" applyBorder="1" applyAlignment="1">
      <alignment horizontal="center" vertical="center" wrapText="1"/>
    </xf>
    <xf numFmtId="170" fontId="6" fillId="77" borderId="108" xfId="45" applyNumberFormat="1" applyFont="1" applyFill="1" applyBorder="1" applyAlignment="1">
      <alignment horizontal="center" vertical="center" wrapText="1"/>
      <protection/>
    </xf>
    <xf numFmtId="170" fontId="6" fillId="77" borderId="20" xfId="45" applyNumberFormat="1" applyFont="1" applyFill="1" applyBorder="1" applyAlignment="1">
      <alignment horizontal="center" vertical="center" wrapText="1"/>
      <protection/>
    </xf>
    <xf numFmtId="170" fontId="6" fillId="77" borderId="20" xfId="45" applyNumberFormat="1" applyFont="1" applyFill="1" applyBorder="1" applyAlignment="1">
      <alignment horizontal="center" vertical="center" wrapText="1"/>
      <protection/>
    </xf>
    <xf numFmtId="170" fontId="6" fillId="77" borderId="56" xfId="45" applyNumberFormat="1" applyFont="1" applyFill="1" applyBorder="1" applyAlignment="1">
      <alignment horizontal="center" vertical="center" wrapText="1"/>
      <protection/>
    </xf>
    <xf numFmtId="170" fontId="6" fillId="77" borderId="10" xfId="45" applyNumberFormat="1" applyFont="1" applyFill="1" applyBorder="1" applyAlignment="1">
      <alignment horizontal="center" vertical="center" wrapText="1"/>
      <protection/>
    </xf>
    <xf numFmtId="170" fontId="6" fillId="77" borderId="0" xfId="45" applyNumberFormat="1" applyFont="1" applyFill="1" applyBorder="1" applyAlignment="1">
      <alignment horizontal="center" vertical="center" wrapText="1"/>
      <protection/>
    </xf>
    <xf numFmtId="170" fontId="6" fillId="77" borderId="11" xfId="45" applyNumberFormat="1" applyFont="1" applyFill="1" applyBorder="1" applyAlignment="1">
      <alignment horizontal="center" vertical="center" wrapText="1"/>
      <protection/>
    </xf>
    <xf numFmtId="170" fontId="6" fillId="77" borderId="14" xfId="45" applyNumberFormat="1" applyFont="1" applyFill="1" applyBorder="1" applyAlignment="1">
      <alignment horizontal="center" vertical="center" wrapText="1"/>
      <protection/>
    </xf>
    <xf numFmtId="170" fontId="6" fillId="77" borderId="15" xfId="45" applyNumberFormat="1" applyFont="1" applyFill="1" applyBorder="1" applyAlignment="1">
      <alignment horizontal="center" vertical="center" wrapText="1"/>
      <protection/>
    </xf>
    <xf numFmtId="170" fontId="6" fillId="77" borderId="15" xfId="45" applyNumberFormat="1" applyFont="1" applyFill="1" applyBorder="1" applyAlignment="1">
      <alignment horizontal="center" vertical="center" wrapText="1"/>
      <protection/>
    </xf>
    <xf numFmtId="170" fontId="6" fillId="77" borderId="16" xfId="45" applyNumberFormat="1" applyFont="1" applyFill="1" applyBorder="1" applyAlignment="1">
      <alignment horizontal="center" vertical="center" wrapText="1"/>
      <protection/>
    </xf>
    <xf numFmtId="0" fontId="10" fillId="31" borderId="70" xfId="45" applyFont="1" applyFill="1" applyBorder="1" applyAlignment="1">
      <alignment horizontal="center" vertical="center" wrapText="1"/>
      <protection/>
    </xf>
    <xf numFmtId="0" fontId="10" fillId="31" borderId="18" xfId="45" applyFont="1" applyFill="1" applyBorder="1" applyAlignment="1">
      <alignment horizontal="center" vertical="center" wrapText="1"/>
      <protection/>
    </xf>
    <xf numFmtId="0" fontId="10" fillId="31" borderId="18" xfId="45" applyFont="1" applyFill="1" applyBorder="1" applyAlignment="1">
      <alignment horizontal="center" vertical="center" wrapText="1"/>
      <protection/>
    </xf>
    <xf numFmtId="0" fontId="10" fillId="31" borderId="79" xfId="45" applyFont="1" applyFill="1" applyBorder="1" applyAlignment="1">
      <alignment horizontal="center" vertical="center" wrapText="1"/>
      <protection/>
    </xf>
    <xf numFmtId="0" fontId="5" fillId="11" borderId="70"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15" fillId="24" borderId="12" xfId="0" applyFont="1" applyFill="1" applyBorder="1" applyAlignment="1">
      <alignment horizontal="center" vertical="center" wrapText="1"/>
    </xf>
    <xf numFmtId="0" fontId="36" fillId="26" borderId="70"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41" fillId="36" borderId="70" xfId="0" applyFont="1" applyFill="1" applyBorder="1" applyAlignment="1">
      <alignment horizontal="center" vertical="center" wrapText="1"/>
    </xf>
    <xf numFmtId="0" fontId="41" fillId="36" borderId="18" xfId="0" applyFont="1" applyFill="1" applyBorder="1" applyAlignment="1">
      <alignment horizontal="center" vertical="center" wrapText="1"/>
    </xf>
    <xf numFmtId="0" fontId="41" fillId="36" borderId="79" xfId="0" applyFont="1" applyFill="1" applyBorder="1" applyAlignment="1">
      <alignment horizontal="center" vertical="center" wrapText="1"/>
    </xf>
    <xf numFmtId="0" fontId="38" fillId="30" borderId="21" xfId="59" applyFont="1" applyFill="1" applyBorder="1" applyAlignment="1" applyProtection="1">
      <alignment horizontal="center" vertical="center" wrapText="1"/>
      <protection hidden="1"/>
    </xf>
    <xf numFmtId="0" fontId="38" fillId="30" borderId="111" xfId="59" applyFont="1" applyFill="1" applyBorder="1" applyAlignment="1" applyProtection="1">
      <alignment horizontal="center" vertical="center" wrapText="1"/>
      <protection hidden="1"/>
    </xf>
    <xf numFmtId="0" fontId="38" fillId="35" borderId="283" xfId="59" applyFont="1" applyFill="1" applyBorder="1" applyAlignment="1" applyProtection="1">
      <alignment horizontal="center" vertical="center" wrapText="1"/>
      <protection hidden="1"/>
    </xf>
    <xf numFmtId="0" fontId="38" fillId="35" borderId="111" xfId="59" applyFont="1" applyFill="1" applyBorder="1" applyAlignment="1" applyProtection="1">
      <alignment horizontal="center" vertical="center" wrapText="1"/>
      <protection hidden="1"/>
    </xf>
    <xf numFmtId="0" fontId="38" fillId="35" borderId="21" xfId="59" applyFont="1" applyFill="1" applyBorder="1" applyAlignment="1" applyProtection="1">
      <alignment horizontal="center" vertical="center" wrapText="1"/>
      <protection hidden="1"/>
    </xf>
    <xf numFmtId="0" fontId="38" fillId="35" borderId="65" xfId="59" applyFont="1" applyFill="1" applyBorder="1" applyAlignment="1" applyProtection="1">
      <alignment horizontal="center" vertical="center" wrapText="1"/>
      <protection hidden="1"/>
    </xf>
    <xf numFmtId="0" fontId="35" fillId="53" borderId="70" xfId="0" applyFont="1" applyFill="1" applyBorder="1" applyAlignment="1">
      <alignment horizontal="center" vertical="center" wrapText="1"/>
    </xf>
    <xf numFmtId="0" fontId="35" fillId="53" borderId="18" xfId="0" applyFont="1" applyFill="1" applyBorder="1" applyAlignment="1">
      <alignment horizontal="center" vertical="center" wrapText="1"/>
    </xf>
    <xf numFmtId="0" fontId="35" fillId="53" borderId="79" xfId="0" applyFont="1" applyFill="1" applyBorder="1" applyAlignment="1">
      <alignment horizontal="center" vertical="center" wrapText="1"/>
    </xf>
    <xf numFmtId="0" fontId="32" fillId="53" borderId="70" xfId="0" applyFont="1" applyFill="1" applyBorder="1" applyAlignment="1">
      <alignment horizontal="center" vertical="center" wrapText="1"/>
    </xf>
    <xf numFmtId="0" fontId="32" fillId="53" borderId="18" xfId="0" applyFont="1" applyFill="1" applyBorder="1" applyAlignment="1">
      <alignment horizontal="center" vertical="center" wrapText="1"/>
    </xf>
    <xf numFmtId="0" fontId="32" fillId="53" borderId="18" xfId="0" applyFont="1" applyFill="1" applyBorder="1" applyAlignment="1">
      <alignment horizontal="center" vertical="center" wrapText="1"/>
    </xf>
    <xf numFmtId="0" fontId="32" fillId="53" borderId="79" xfId="0" applyFont="1" applyFill="1" applyBorder="1" applyAlignment="1">
      <alignment horizontal="center" vertical="center" wrapText="1"/>
    </xf>
    <xf numFmtId="0" fontId="38" fillId="30" borderId="65" xfId="59" applyFont="1" applyFill="1" applyBorder="1" applyAlignment="1" applyProtection="1">
      <alignment horizontal="center" vertical="center" wrapText="1"/>
      <protection hidden="1"/>
    </xf>
    <xf numFmtId="0" fontId="38" fillId="30" borderId="56" xfId="59" applyFont="1" applyFill="1" applyBorder="1" applyAlignment="1" applyProtection="1">
      <alignment horizontal="center" vertical="center" wrapText="1"/>
      <protection hidden="1"/>
    </xf>
    <xf numFmtId="0" fontId="38" fillId="30" borderId="11" xfId="59" applyFont="1" applyFill="1" applyBorder="1" applyAlignment="1" applyProtection="1">
      <alignment horizontal="center" vertical="center" wrapText="1"/>
      <protection hidden="1"/>
    </xf>
    <xf numFmtId="0" fontId="38" fillId="30" borderId="16" xfId="59" applyFont="1" applyFill="1" applyBorder="1" applyAlignment="1" applyProtection="1">
      <alignment horizontal="center" vertical="center" wrapText="1"/>
      <protection hidden="1"/>
    </xf>
    <xf numFmtId="0" fontId="38" fillId="35" borderId="0" xfId="59" applyFont="1" applyFill="1" applyBorder="1" applyAlignment="1" applyProtection="1">
      <alignment horizontal="center" vertical="center" wrapText="1"/>
      <protection hidden="1"/>
    </xf>
    <xf numFmtId="0" fontId="38" fillId="35" borderId="20" xfId="59" applyFont="1" applyFill="1" applyBorder="1" applyAlignment="1" applyProtection="1">
      <alignment horizontal="center" vertical="center" wrapText="1"/>
      <protection hidden="1"/>
    </xf>
    <xf numFmtId="0" fontId="38" fillId="35" borderId="15" xfId="59" applyFont="1" applyFill="1" applyBorder="1" applyAlignment="1" applyProtection="1">
      <alignment horizontal="center" vertical="center" wrapText="1"/>
      <protection hidden="1"/>
    </xf>
    <xf numFmtId="0" fontId="40" fillId="0" borderId="0" xfId="0" applyFont="1" applyFill="1" applyBorder="1" applyAlignment="1">
      <alignment horizontal="center" vertical="center" wrapText="1"/>
    </xf>
    <xf numFmtId="0" fontId="35" fillId="36" borderId="34" xfId="0" applyFont="1" applyFill="1" applyBorder="1" applyAlignment="1">
      <alignment horizontal="center" vertical="center" wrapText="1"/>
    </xf>
    <xf numFmtId="0" fontId="32" fillId="36" borderId="70" xfId="0" applyFont="1" applyFill="1" applyBorder="1" applyAlignment="1">
      <alignment horizontal="center" vertical="center" wrapText="1"/>
    </xf>
    <xf numFmtId="0" fontId="32" fillId="36" borderId="18" xfId="0" applyFont="1" applyFill="1" applyBorder="1" applyAlignment="1">
      <alignment horizontal="center" vertical="center" wrapText="1"/>
    </xf>
    <xf numFmtId="0" fontId="32" fillId="36" borderId="18" xfId="0" applyFont="1" applyFill="1" applyBorder="1" applyAlignment="1">
      <alignment horizontal="center" vertical="center" wrapText="1"/>
    </xf>
    <xf numFmtId="0" fontId="32" fillId="36" borderId="79" xfId="0" applyFont="1" applyFill="1" applyBorder="1" applyAlignment="1">
      <alignment horizontal="center" vertical="center" wrapText="1"/>
    </xf>
    <xf numFmtId="0" fontId="35" fillId="36" borderId="70" xfId="0" applyFont="1" applyFill="1" applyBorder="1" applyAlignment="1">
      <alignment horizontal="center" vertical="center" wrapText="1"/>
    </xf>
    <xf numFmtId="0" fontId="35" fillId="36" borderId="18" xfId="0" applyFont="1" applyFill="1" applyBorder="1" applyAlignment="1">
      <alignment horizontal="center" vertical="center" wrapText="1"/>
    </xf>
    <xf numFmtId="0" fontId="35" fillId="36" borderId="79"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32" fillId="0" borderId="10" xfId="62" applyFont="1" applyFill="1" applyBorder="1" applyAlignment="1">
      <alignment horizontal="center" vertical="center" wrapText="1"/>
      <protection/>
    </xf>
    <xf numFmtId="170" fontId="33" fillId="44" borderId="10" xfId="45" applyNumberFormat="1" applyFont="1" applyFill="1" applyBorder="1" applyAlignment="1">
      <alignment horizontal="center" vertical="center" wrapText="1"/>
      <protection/>
    </xf>
    <xf numFmtId="0" fontId="34" fillId="26" borderId="10" xfId="0" applyFont="1" applyFill="1" applyBorder="1" applyAlignment="1">
      <alignment horizontal="center" vertical="center" wrapText="1"/>
    </xf>
    <xf numFmtId="0" fontId="79" fillId="17" borderId="18" xfId="0" applyFont="1" applyFill="1" applyBorder="1" applyAlignment="1">
      <alignment horizontal="center" vertical="center" wrapText="1"/>
    </xf>
    <xf numFmtId="0" fontId="24" fillId="10" borderId="70" xfId="60" applyFont="1" applyFill="1" applyBorder="1" applyAlignment="1" applyProtection="1">
      <alignment horizontal="center" vertical="center" wrapText="1"/>
      <protection hidden="1"/>
    </xf>
    <xf numFmtId="0" fontId="24" fillId="10" borderId="18" xfId="60" applyFont="1" applyFill="1" applyBorder="1" applyAlignment="1" applyProtection="1">
      <alignment horizontal="center" vertical="center" wrapText="1"/>
      <protection hidden="1"/>
    </xf>
    <xf numFmtId="0" fontId="24" fillId="19" borderId="34" xfId="60" applyFont="1" applyFill="1" applyBorder="1" applyAlignment="1" applyProtection="1">
      <alignment horizontal="center" vertical="center" wrapText="1"/>
      <protection hidden="1"/>
    </xf>
    <xf numFmtId="0" fontId="24" fillId="19" borderId="21" xfId="60" applyFont="1" applyFill="1" applyBorder="1" applyAlignment="1" applyProtection="1">
      <alignment horizontal="center" vertical="center" wrapText="1"/>
      <protection hidden="1"/>
    </xf>
    <xf numFmtId="0" fontId="24" fillId="24" borderId="34" xfId="60" applyFont="1" applyFill="1" applyBorder="1" applyAlignment="1" applyProtection="1">
      <alignment horizontal="center" vertical="center" wrapText="1"/>
      <protection hidden="1"/>
    </xf>
    <xf numFmtId="0" fontId="24" fillId="24" borderId="21" xfId="60" applyFont="1" applyFill="1" applyBorder="1" applyAlignment="1" applyProtection="1">
      <alignment horizontal="center" vertical="center" wrapText="1"/>
      <protection hidden="1"/>
    </xf>
    <xf numFmtId="0" fontId="79" fillId="17" borderId="70"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9" fillId="17" borderId="15" xfId="0" applyFont="1" applyFill="1" applyBorder="1" applyAlignment="1">
      <alignment horizontal="center" vertical="center" wrapText="1"/>
    </xf>
    <xf numFmtId="0" fontId="24" fillId="0" borderId="20" xfId="60" applyFont="1" applyFill="1" applyBorder="1" applyAlignment="1" applyProtection="1">
      <alignment horizontal="center" vertical="center" wrapText="1"/>
      <protection hidden="1"/>
    </xf>
    <xf numFmtId="0" fontId="24" fillId="0" borderId="0" xfId="60" applyFont="1" applyFill="1" applyBorder="1" applyAlignment="1" applyProtection="1">
      <alignment horizontal="center" vertical="center" wrapText="1"/>
      <protection hidden="1"/>
    </xf>
    <xf numFmtId="0" fontId="24" fillId="0" borderId="15" xfId="60" applyFont="1" applyFill="1" applyBorder="1" applyAlignment="1" applyProtection="1">
      <alignment horizontal="center" vertical="center" wrapText="1"/>
      <protection hidden="1"/>
    </xf>
    <xf numFmtId="0" fontId="24" fillId="24" borderId="111" xfId="60" applyFont="1" applyFill="1" applyBorder="1" applyAlignment="1" applyProtection="1">
      <alignment horizontal="center" vertical="center" wrapText="1"/>
      <protection hidden="1"/>
    </xf>
    <xf numFmtId="0" fontId="24" fillId="24" borderId="12" xfId="60" applyFont="1" applyFill="1" applyBorder="1" applyAlignment="1" applyProtection="1">
      <alignment horizontal="center" vertical="center" wrapText="1"/>
      <protection hidden="1"/>
    </xf>
    <xf numFmtId="0" fontId="24" fillId="25" borderId="34" xfId="60" applyFont="1" applyFill="1" applyBorder="1" applyAlignment="1" applyProtection="1">
      <alignment horizontal="center" vertical="center" wrapText="1"/>
      <protection hidden="1"/>
    </xf>
    <xf numFmtId="0" fontId="24" fillId="25" borderId="21" xfId="60" applyFont="1" applyFill="1" applyBorder="1" applyAlignment="1" applyProtection="1">
      <alignment horizontal="center" vertical="center" wrapText="1"/>
      <protection hidden="1"/>
    </xf>
    <xf numFmtId="0" fontId="24" fillId="25" borderId="111" xfId="60" applyFont="1" applyFill="1" applyBorder="1" applyAlignment="1" applyProtection="1">
      <alignment horizontal="center" vertical="center" wrapText="1"/>
      <protection hidden="1"/>
    </xf>
    <xf numFmtId="0" fontId="24" fillId="25" borderId="284" xfId="60" applyFont="1" applyFill="1" applyBorder="1" applyAlignment="1" applyProtection="1">
      <alignment horizontal="center" vertical="center" wrapText="1"/>
      <protection hidden="1"/>
    </xf>
    <xf numFmtId="0" fontId="24" fillId="25" borderId="0" xfId="60" applyFont="1" applyFill="1" applyBorder="1" applyAlignment="1" applyProtection="1">
      <alignment horizontal="center" vertical="center" wrapText="1"/>
      <protection hidden="1"/>
    </xf>
    <xf numFmtId="0" fontId="24" fillId="25" borderId="15" xfId="60" applyFont="1" applyFill="1" applyBorder="1" applyAlignment="1" applyProtection="1">
      <alignment horizontal="center" vertical="center" wrapText="1"/>
      <protection hidden="1"/>
    </xf>
    <xf numFmtId="0" fontId="24" fillId="25" borderId="65" xfId="60" applyFont="1" applyFill="1" applyBorder="1" applyAlignment="1" applyProtection="1">
      <alignment horizontal="center" vertical="center" wrapText="1"/>
      <protection hidden="1"/>
    </xf>
    <xf numFmtId="0" fontId="24" fillId="25" borderId="10" xfId="60" applyFont="1" applyFill="1" applyBorder="1" applyAlignment="1" applyProtection="1">
      <alignment horizontal="center" vertical="center" wrapText="1"/>
      <protection hidden="1"/>
    </xf>
    <xf numFmtId="0" fontId="7" fillId="18" borderId="10"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79" fillId="17" borderId="148" xfId="0" applyFont="1" applyFill="1" applyBorder="1" applyAlignment="1">
      <alignment horizontal="center" vertical="center" wrapText="1"/>
    </xf>
    <xf numFmtId="0" fontId="79" fillId="17" borderId="285" xfId="0" applyFont="1" applyFill="1" applyBorder="1" applyAlignment="1">
      <alignment horizontal="center" vertical="center" wrapText="1"/>
    </xf>
    <xf numFmtId="0" fontId="79" fillId="17" borderId="286" xfId="0" applyFont="1" applyFill="1" applyBorder="1" applyAlignment="1">
      <alignment horizontal="center" vertical="center" wrapText="1"/>
    </xf>
    <xf numFmtId="0" fontId="24" fillId="17" borderId="70" xfId="0" applyFont="1" applyFill="1" applyBorder="1" applyAlignment="1">
      <alignment horizontal="center" vertical="center" wrapText="1"/>
    </xf>
    <xf numFmtId="0" fontId="24" fillId="17" borderId="18" xfId="0" applyFont="1" applyFill="1" applyBorder="1" applyAlignment="1">
      <alignment horizontal="center" vertical="center" wrapText="1"/>
    </xf>
    <xf numFmtId="0" fontId="24" fillId="17" borderId="18" xfId="0" applyFont="1" applyFill="1" applyBorder="1" applyAlignment="1">
      <alignment horizontal="center" vertical="center" wrapText="1"/>
    </xf>
    <xf numFmtId="0" fontId="24" fillId="17" borderId="79" xfId="0" applyFont="1" applyFill="1" applyBorder="1" applyAlignment="1">
      <alignment horizontal="center" vertical="center" wrapText="1"/>
    </xf>
    <xf numFmtId="0" fontId="79" fillId="11" borderId="148" xfId="0" applyFont="1" applyFill="1" applyBorder="1" applyAlignment="1">
      <alignment horizontal="center" vertical="center" wrapText="1"/>
    </xf>
    <xf numFmtId="0" fontId="79" fillId="11" borderId="285" xfId="0" applyFont="1" applyFill="1" applyBorder="1" applyAlignment="1">
      <alignment horizontal="center" vertical="center" wrapText="1"/>
    </xf>
    <xf numFmtId="0" fontId="79" fillId="11" borderId="286" xfId="0" applyFont="1" applyFill="1" applyBorder="1" applyAlignment="1">
      <alignment horizontal="center" vertical="center" wrapText="1"/>
    </xf>
    <xf numFmtId="0" fontId="24" fillId="11" borderId="70" xfId="0" applyFont="1" applyFill="1" applyBorder="1" applyAlignment="1">
      <alignment horizontal="center" vertical="center" wrapText="1"/>
    </xf>
    <xf numFmtId="0" fontId="24" fillId="11" borderId="18" xfId="0" applyFont="1" applyFill="1" applyBorder="1" applyAlignment="1">
      <alignment horizontal="center" vertical="center" wrapText="1"/>
    </xf>
    <xf numFmtId="0" fontId="24" fillId="11" borderId="18" xfId="0" applyFont="1" applyFill="1" applyBorder="1" applyAlignment="1">
      <alignment horizontal="center" vertical="center" wrapText="1"/>
    </xf>
    <xf numFmtId="0" fontId="24" fillId="11" borderId="79" xfId="0" applyFont="1" applyFill="1" applyBorder="1" applyAlignment="1">
      <alignment horizontal="center" vertical="center" wrapText="1"/>
    </xf>
    <xf numFmtId="0" fontId="81" fillId="0" borderId="108" xfId="0" applyFont="1" applyBorder="1" applyAlignment="1">
      <alignment horizontal="center" vertical="center"/>
    </xf>
    <xf numFmtId="0" fontId="81" fillId="0" borderId="20" xfId="0" applyFont="1" applyBorder="1" applyAlignment="1">
      <alignment horizontal="center" vertical="center"/>
    </xf>
    <xf numFmtId="0" fontId="81" fillId="0" borderId="56" xfId="0" applyFont="1" applyBorder="1" applyAlignment="1">
      <alignment horizontal="center" vertical="center"/>
    </xf>
    <xf numFmtId="0" fontId="81" fillId="0" borderId="10" xfId="0" applyFont="1" applyBorder="1" applyAlignment="1">
      <alignment horizontal="center" vertical="center"/>
    </xf>
    <xf numFmtId="0" fontId="81" fillId="0" borderId="0" xfId="0" applyFont="1" applyBorder="1" applyAlignment="1">
      <alignment horizontal="center" vertical="center"/>
    </xf>
    <xf numFmtId="0" fontId="81" fillId="0" borderId="11" xfId="0" applyFont="1" applyBorder="1" applyAlignment="1">
      <alignment horizontal="center" vertical="center"/>
    </xf>
    <xf numFmtId="0" fontId="81" fillId="0" borderId="14" xfId="0" applyFont="1" applyBorder="1" applyAlignment="1">
      <alignment horizontal="center" vertical="center"/>
    </xf>
    <xf numFmtId="0" fontId="81" fillId="0" borderId="15" xfId="0" applyFont="1" applyBorder="1" applyAlignment="1">
      <alignment horizontal="center" vertical="center"/>
    </xf>
    <xf numFmtId="0" fontId="81" fillId="0" borderId="16" xfId="0" applyFont="1" applyBorder="1" applyAlignment="1">
      <alignment horizontal="center" vertical="center"/>
    </xf>
    <xf numFmtId="0" fontId="82" fillId="0" borderId="108" xfId="0" applyFont="1" applyBorder="1" applyAlignment="1">
      <alignment horizontal="center" vertical="center"/>
    </xf>
    <xf numFmtId="0" fontId="82" fillId="0" borderId="20" xfId="0" applyFont="1" applyBorder="1" applyAlignment="1">
      <alignment horizontal="center" vertical="center"/>
    </xf>
    <xf numFmtId="0" fontId="82" fillId="0" borderId="20" xfId="0" applyFont="1" applyBorder="1" applyAlignment="1">
      <alignment horizontal="center" vertical="center"/>
    </xf>
    <xf numFmtId="0" fontId="82" fillId="0" borderId="14" xfId="0" applyFont="1" applyBorder="1" applyAlignment="1">
      <alignment horizontal="center" vertical="center"/>
    </xf>
    <xf numFmtId="0" fontId="82" fillId="0" borderId="15" xfId="0" applyFont="1" applyBorder="1" applyAlignment="1">
      <alignment horizontal="center" vertical="center"/>
    </xf>
    <xf numFmtId="0" fontId="82" fillId="0" borderId="15" xfId="0" applyFont="1" applyBorder="1" applyAlignment="1">
      <alignment horizontal="center" vertical="center"/>
    </xf>
    <xf numFmtId="0" fontId="79" fillId="0" borderId="108" xfId="0" applyFont="1" applyBorder="1" applyAlignment="1">
      <alignment horizontal="center" vertical="center"/>
    </xf>
    <xf numFmtId="0" fontId="79" fillId="0" borderId="20" xfId="0" applyFont="1" applyBorder="1" applyAlignment="1">
      <alignment horizontal="center" vertical="center"/>
    </xf>
    <xf numFmtId="0" fontId="79" fillId="0" borderId="20" xfId="0" applyFont="1" applyBorder="1" applyAlignment="1">
      <alignment horizontal="center"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9" fillId="0" borderId="15" xfId="0" applyFont="1" applyBorder="1" applyAlignment="1">
      <alignment horizontal="center" vertical="center"/>
    </xf>
    <xf numFmtId="0" fontId="7" fillId="18" borderId="108" xfId="0" applyFont="1" applyFill="1" applyBorder="1" applyAlignment="1">
      <alignment horizontal="center" vertical="center" wrapText="1"/>
    </xf>
    <xf numFmtId="0" fontId="7" fillId="18" borderId="20" xfId="0" applyFont="1" applyFill="1" applyBorder="1" applyAlignment="1">
      <alignment horizontal="center" vertical="center" wrapText="1"/>
    </xf>
    <xf numFmtId="0" fontId="7" fillId="18" borderId="20"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4" fillId="0" borderId="108" xfId="62" applyFont="1" applyBorder="1" applyAlignment="1">
      <alignment horizontal="center" vertical="center" wrapText="1"/>
      <protection/>
    </xf>
    <xf numFmtId="0" fontId="74" fillId="0" borderId="20" xfId="62" applyFont="1" applyBorder="1" applyAlignment="1">
      <alignment horizontal="center" vertical="center" wrapText="1"/>
      <protection/>
    </xf>
    <xf numFmtId="0" fontId="74" fillId="0" borderId="56" xfId="62" applyFont="1" applyBorder="1" applyAlignment="1">
      <alignment horizontal="center" vertical="center" wrapText="1"/>
      <protection/>
    </xf>
    <xf numFmtId="0" fontId="74" fillId="0" borderId="10" xfId="62" applyFont="1" applyBorder="1" applyAlignment="1">
      <alignment horizontal="center" vertical="center" wrapText="1"/>
      <protection/>
    </xf>
    <xf numFmtId="0" fontId="74" fillId="0" borderId="0" xfId="62" applyFont="1" applyBorder="1" applyAlignment="1">
      <alignment horizontal="center" vertical="center" wrapText="1"/>
      <protection/>
    </xf>
    <xf numFmtId="0" fontId="74" fillId="0" borderId="11" xfId="62" applyFont="1" applyBorder="1" applyAlignment="1">
      <alignment horizontal="center" vertical="center" wrapText="1"/>
      <protection/>
    </xf>
    <xf numFmtId="0" fontId="74" fillId="0" borderId="14" xfId="62" applyFont="1" applyBorder="1" applyAlignment="1">
      <alignment horizontal="center" vertical="center" wrapText="1"/>
      <protection/>
    </xf>
    <xf numFmtId="0" fontId="74" fillId="0" borderId="15" xfId="62" applyFont="1" applyBorder="1" applyAlignment="1">
      <alignment horizontal="center" vertical="center" wrapText="1"/>
      <protection/>
    </xf>
    <xf numFmtId="0" fontId="74" fillId="0" borderId="16" xfId="62" applyFont="1" applyBorder="1" applyAlignment="1">
      <alignment horizontal="center" vertical="center" wrapText="1"/>
      <protection/>
    </xf>
    <xf numFmtId="0" fontId="74" fillId="0" borderId="34" xfId="62" applyFont="1" applyBorder="1" applyAlignment="1">
      <alignment horizontal="center" vertical="center"/>
      <protection/>
    </xf>
    <xf numFmtId="0" fontId="74" fillId="0" borderId="108" xfId="62" applyFont="1" applyBorder="1" applyAlignment="1">
      <alignment horizontal="center" vertical="center"/>
      <protection/>
    </xf>
    <xf numFmtId="0" fontId="74" fillId="0" borderId="20" xfId="62" applyFont="1" applyBorder="1" applyAlignment="1">
      <alignment horizontal="center" vertical="center"/>
      <protection/>
    </xf>
    <xf numFmtId="0" fontId="74" fillId="0" borderId="20" xfId="62" applyFont="1" applyBorder="1" applyAlignment="1">
      <alignment horizontal="center" vertical="center"/>
      <protection/>
    </xf>
    <xf numFmtId="0" fontId="74" fillId="0" borderId="56" xfId="62" applyFont="1" applyBorder="1" applyAlignment="1">
      <alignment horizontal="center" vertical="center"/>
      <protection/>
    </xf>
    <xf numFmtId="0" fontId="74" fillId="0" borderId="14" xfId="62" applyFont="1" applyBorder="1" applyAlignment="1">
      <alignment horizontal="center" vertical="center"/>
      <protection/>
    </xf>
    <xf numFmtId="0" fontId="74" fillId="0" borderId="15" xfId="62" applyFont="1" applyBorder="1" applyAlignment="1">
      <alignment horizontal="center" vertical="center"/>
      <protection/>
    </xf>
    <xf numFmtId="0" fontId="74" fillId="0" borderId="15" xfId="62" applyFont="1" applyBorder="1" applyAlignment="1">
      <alignment horizontal="center" vertical="center"/>
      <protection/>
    </xf>
    <xf numFmtId="0" fontId="74" fillId="0" borderId="16" xfId="62" applyFont="1" applyBorder="1" applyAlignment="1">
      <alignment horizontal="center" vertical="center"/>
      <protection/>
    </xf>
    <xf numFmtId="170" fontId="34" fillId="44" borderId="10" xfId="45" applyNumberFormat="1" applyFont="1" applyFill="1" applyBorder="1" applyAlignment="1">
      <alignment horizontal="center" vertical="center" wrapText="1"/>
      <protection/>
    </xf>
    <xf numFmtId="170" fontId="34" fillId="44" borderId="0" xfId="45" applyNumberFormat="1" applyFont="1" applyFill="1" applyBorder="1" applyAlignment="1">
      <alignment horizontal="center" vertical="center" wrapText="1"/>
      <protection/>
    </xf>
    <xf numFmtId="170" fontId="34" fillId="44" borderId="20" xfId="45" applyNumberFormat="1" applyFont="1" applyFill="1" applyBorder="1" applyAlignment="1">
      <alignment horizontal="center" vertical="center" wrapText="1"/>
      <protection/>
    </xf>
    <xf numFmtId="170" fontId="34" fillId="44" borderId="20" xfId="45" applyNumberFormat="1" applyFont="1" applyFill="1" applyBorder="1" applyAlignment="1">
      <alignment horizontal="center" vertical="center" wrapText="1"/>
      <protection/>
    </xf>
    <xf numFmtId="170" fontId="34" fillId="44" borderId="56" xfId="45" applyNumberFormat="1" applyFont="1" applyFill="1" applyBorder="1" applyAlignment="1">
      <alignment horizontal="center" vertical="center" wrapText="1"/>
      <protection/>
    </xf>
    <xf numFmtId="170" fontId="34" fillId="44" borderId="10" xfId="45" applyNumberFormat="1" applyFont="1" applyFill="1" applyBorder="1" applyAlignment="1">
      <alignment horizontal="center" vertical="center" wrapText="1"/>
      <protection/>
    </xf>
    <xf numFmtId="170" fontId="34" fillId="44" borderId="11" xfId="45" applyNumberFormat="1" applyFont="1" applyFill="1" applyBorder="1" applyAlignment="1">
      <alignment horizontal="center" vertical="center" wrapText="1"/>
      <protection/>
    </xf>
    <xf numFmtId="170" fontId="34" fillId="44" borderId="14" xfId="45" applyNumberFormat="1" applyFont="1" applyFill="1" applyBorder="1" applyAlignment="1">
      <alignment horizontal="center" vertical="center" wrapText="1"/>
      <protection/>
    </xf>
    <xf numFmtId="170" fontId="34" fillId="44" borderId="15" xfId="45" applyNumberFormat="1" applyFont="1" applyFill="1" applyBorder="1" applyAlignment="1">
      <alignment horizontal="center" vertical="center" wrapText="1"/>
      <protection/>
    </xf>
    <xf numFmtId="170" fontId="34" fillId="44" borderId="15" xfId="45" applyNumberFormat="1" applyFont="1" applyFill="1" applyBorder="1" applyAlignment="1">
      <alignment horizontal="center" vertical="center" wrapText="1"/>
      <protection/>
    </xf>
    <xf numFmtId="170" fontId="34" fillId="44" borderId="16" xfId="45" applyNumberFormat="1" applyFont="1" applyFill="1" applyBorder="1" applyAlignment="1">
      <alignment horizontal="center" vertical="center" wrapText="1"/>
      <protection/>
    </xf>
    <xf numFmtId="0" fontId="53" fillId="17" borderId="70" xfId="0" applyFont="1" applyFill="1" applyBorder="1" applyAlignment="1">
      <alignment horizontal="center" vertical="center" wrapText="1"/>
    </xf>
    <xf numFmtId="0" fontId="53" fillId="17" borderId="18" xfId="0" applyFont="1" applyFill="1" applyBorder="1" applyAlignment="1">
      <alignment horizontal="center" vertical="center" wrapText="1"/>
    </xf>
    <xf numFmtId="0" fontId="53" fillId="17" borderId="18" xfId="0" applyFont="1" applyFill="1" applyBorder="1" applyAlignment="1">
      <alignment horizontal="center" vertical="center" wrapText="1"/>
    </xf>
    <xf numFmtId="0" fontId="53" fillId="17" borderId="79" xfId="0" applyFont="1" applyFill="1" applyBorder="1" applyAlignment="1">
      <alignment horizontal="center" vertical="center" wrapText="1"/>
    </xf>
    <xf numFmtId="0" fontId="34" fillId="32" borderId="135" xfId="45" applyFont="1" applyFill="1" applyBorder="1" applyAlignment="1">
      <alignment horizontal="center" vertical="center" wrapText="1"/>
      <protection/>
    </xf>
    <xf numFmtId="0" fontId="74" fillId="17" borderId="70" xfId="0" applyFont="1" applyFill="1" applyBorder="1" applyAlignment="1">
      <alignment horizontal="center" vertical="center" wrapText="1"/>
    </xf>
    <xf numFmtId="0" fontId="74" fillId="17" borderId="18" xfId="0" applyFont="1" applyFill="1" applyBorder="1" applyAlignment="1">
      <alignment horizontal="center" vertical="center" wrapText="1"/>
    </xf>
    <xf numFmtId="0" fontId="74" fillId="17" borderId="18" xfId="0" applyFont="1" applyFill="1" applyBorder="1" applyAlignment="1">
      <alignment horizontal="center" vertical="center" wrapText="1"/>
    </xf>
    <xf numFmtId="0" fontId="74" fillId="17" borderId="79" xfId="0" applyFont="1" applyFill="1" applyBorder="1" applyAlignment="1">
      <alignment horizontal="center" vertical="center" wrapText="1"/>
    </xf>
    <xf numFmtId="0" fontId="48" fillId="0" borderId="34" xfId="0" applyFont="1" applyBorder="1" applyAlignment="1">
      <alignment horizontal="center"/>
    </xf>
    <xf numFmtId="0" fontId="34" fillId="18" borderId="108" xfId="0" applyFont="1" applyFill="1" applyBorder="1" applyAlignment="1">
      <alignment horizontal="center" vertical="center" wrapText="1"/>
    </xf>
    <xf numFmtId="0" fontId="34" fillId="18" borderId="20" xfId="0" applyFont="1" applyFill="1" applyBorder="1" applyAlignment="1">
      <alignment horizontal="center" vertical="center" wrapText="1"/>
    </xf>
    <xf numFmtId="0" fontId="34" fillId="18" borderId="20" xfId="0" applyFont="1" applyFill="1" applyBorder="1" applyAlignment="1">
      <alignment horizontal="center" vertical="center" wrapText="1"/>
    </xf>
    <xf numFmtId="0" fontId="34" fillId="18" borderId="56" xfId="0" applyFont="1" applyFill="1" applyBorder="1" applyAlignment="1">
      <alignment horizontal="center" vertical="center" wrapText="1"/>
    </xf>
    <xf numFmtId="0" fontId="74" fillId="11" borderId="70" xfId="0" applyFont="1" applyFill="1" applyBorder="1" applyAlignment="1">
      <alignment horizontal="center" vertical="center" wrapText="1"/>
    </xf>
    <xf numFmtId="0" fontId="74" fillId="11" borderId="18" xfId="0" applyFont="1" applyFill="1" applyBorder="1" applyAlignment="1">
      <alignment horizontal="center" vertical="center" wrapText="1"/>
    </xf>
    <xf numFmtId="0" fontId="74" fillId="11" borderId="18" xfId="0" applyFont="1" applyFill="1" applyBorder="1" applyAlignment="1">
      <alignment horizontal="center" vertical="center" wrapText="1"/>
    </xf>
    <xf numFmtId="0" fontId="34" fillId="18" borderId="70" xfId="0" applyFont="1" applyFill="1" applyBorder="1" applyAlignment="1">
      <alignment horizontal="center" vertical="center" wrapText="1"/>
    </xf>
    <xf numFmtId="0" fontId="34" fillId="18" borderId="18" xfId="0" applyFont="1" applyFill="1" applyBorder="1" applyAlignment="1">
      <alignment horizontal="center" vertical="center" wrapText="1"/>
    </xf>
    <xf numFmtId="0" fontId="34" fillId="18" borderId="79" xfId="0" applyFont="1" applyFill="1" applyBorder="1" applyAlignment="1">
      <alignment horizontal="center" vertical="center" wrapText="1"/>
    </xf>
    <xf numFmtId="0" fontId="53" fillId="11" borderId="70" xfId="0" applyFont="1" applyFill="1" applyBorder="1" applyAlignment="1">
      <alignment horizontal="center" vertical="center" wrapText="1"/>
    </xf>
    <xf numFmtId="0" fontId="53" fillId="11" borderId="18" xfId="0" applyFont="1" applyFill="1" applyBorder="1" applyAlignment="1">
      <alignment horizontal="center" vertical="center" wrapText="1"/>
    </xf>
    <xf numFmtId="0" fontId="53" fillId="11" borderId="79" xfId="0" applyFont="1" applyFill="1" applyBorder="1" applyAlignment="1">
      <alignment horizontal="center" vertical="center" wrapText="1"/>
    </xf>
    <xf numFmtId="0" fontId="74" fillId="11" borderId="79" xfId="0" applyFont="1" applyFill="1" applyBorder="1" applyAlignment="1">
      <alignment horizontal="center" vertical="center" wrapText="1"/>
    </xf>
    <xf numFmtId="0" fontId="74" fillId="24" borderId="21" xfId="59" applyFont="1" applyFill="1" applyBorder="1" applyAlignment="1" applyProtection="1">
      <alignment horizontal="center" vertical="center" wrapText="1"/>
      <protection hidden="1"/>
    </xf>
    <xf numFmtId="0" fontId="74" fillId="24" borderId="111" xfId="59" applyFont="1" applyFill="1" applyBorder="1" applyAlignment="1" applyProtection="1">
      <alignment horizontal="center" vertical="center" wrapText="1"/>
      <protection hidden="1"/>
    </xf>
    <xf numFmtId="0" fontId="74" fillId="24" borderId="65" xfId="59" applyFont="1" applyFill="1" applyBorder="1" applyAlignment="1" applyProtection="1">
      <alignment horizontal="center" vertical="center" wrapText="1"/>
      <protection hidden="1"/>
    </xf>
    <xf numFmtId="0" fontId="74" fillId="25" borderId="21" xfId="59" applyFont="1" applyFill="1" applyBorder="1" applyAlignment="1" applyProtection="1">
      <alignment horizontal="center" vertical="center" wrapText="1"/>
      <protection hidden="1"/>
    </xf>
    <xf numFmtId="0" fontId="74" fillId="25" borderId="65" xfId="59" applyFont="1" applyFill="1" applyBorder="1" applyAlignment="1" applyProtection="1">
      <alignment horizontal="center" vertical="center" wrapText="1"/>
      <protection hidden="1"/>
    </xf>
    <xf numFmtId="0" fontId="53" fillId="24" borderId="21" xfId="0" applyFont="1" applyFill="1" applyBorder="1" applyAlignment="1">
      <alignment horizontal="center" vertical="center" wrapText="1"/>
    </xf>
    <xf numFmtId="0" fontId="53" fillId="24" borderId="111" xfId="0" applyFont="1" applyFill="1" applyBorder="1" applyAlignment="1">
      <alignment horizontal="center" vertical="center" wrapText="1"/>
    </xf>
    <xf numFmtId="0" fontId="53" fillId="24" borderId="65" xfId="0" applyFont="1" applyFill="1" applyBorder="1" applyAlignment="1">
      <alignment horizontal="center" vertical="center" wrapText="1"/>
    </xf>
    <xf numFmtId="0" fontId="74" fillId="25" borderId="111" xfId="59" applyFont="1" applyFill="1" applyBorder="1" applyAlignment="1" applyProtection="1">
      <alignment horizontal="center" vertical="center" wrapText="1"/>
      <protection hidden="1"/>
    </xf>
    <xf numFmtId="0" fontId="36" fillId="18" borderId="108" xfId="0" applyFont="1" applyFill="1" applyBorder="1" applyAlignment="1">
      <alignment horizontal="center" vertical="center" wrapText="1"/>
    </xf>
    <xf numFmtId="170" fontId="33" fillId="44" borderId="10" xfId="45" applyNumberFormat="1" applyFont="1" applyFill="1" applyBorder="1" applyAlignment="1">
      <alignment horizontal="center" vertical="center" wrapText="1"/>
      <protection/>
    </xf>
    <xf numFmtId="170" fontId="33" fillId="44" borderId="0" xfId="45" applyNumberFormat="1" applyFont="1" applyFill="1" applyBorder="1" applyAlignment="1">
      <alignment horizontal="center" vertical="center" wrapText="1"/>
      <protection/>
    </xf>
    <xf numFmtId="170" fontId="33" fillId="44" borderId="20" xfId="45" applyNumberFormat="1" applyFont="1" applyFill="1" applyBorder="1" applyAlignment="1">
      <alignment horizontal="center" vertical="center" wrapText="1"/>
      <protection/>
    </xf>
    <xf numFmtId="170" fontId="33" fillId="44" borderId="56" xfId="45" applyNumberFormat="1" applyFont="1" applyFill="1" applyBorder="1" applyAlignment="1">
      <alignment horizontal="center" vertical="center" wrapText="1"/>
      <protection/>
    </xf>
    <xf numFmtId="170" fontId="33" fillId="44" borderId="11" xfId="45" applyNumberFormat="1" applyFont="1" applyFill="1" applyBorder="1" applyAlignment="1">
      <alignment horizontal="center" vertical="center" wrapText="1"/>
      <protection/>
    </xf>
    <xf numFmtId="170" fontId="33" fillId="44" borderId="14" xfId="45" applyNumberFormat="1" applyFont="1" applyFill="1" applyBorder="1" applyAlignment="1">
      <alignment horizontal="center" vertical="center" wrapText="1"/>
      <protection/>
    </xf>
    <xf numFmtId="170" fontId="33" fillId="44" borderId="15" xfId="45" applyNumberFormat="1" applyFont="1" applyFill="1" applyBorder="1" applyAlignment="1">
      <alignment horizontal="center" vertical="center" wrapText="1"/>
      <protection/>
    </xf>
    <xf numFmtId="170" fontId="33" fillId="44" borderId="16" xfId="45" applyNumberFormat="1" applyFont="1" applyFill="1" applyBorder="1" applyAlignment="1">
      <alignment horizontal="center" vertical="center" wrapText="1"/>
      <protection/>
    </xf>
    <xf numFmtId="0" fontId="36" fillId="18" borderId="10" xfId="0" applyFont="1" applyFill="1" applyBorder="1" applyAlignment="1">
      <alignment horizontal="center" vertical="center" wrapText="1"/>
    </xf>
    <xf numFmtId="0" fontId="36" fillId="18" borderId="0" xfId="0" applyFont="1" applyFill="1" applyBorder="1" applyAlignment="1">
      <alignment horizontal="center" vertical="center" wrapText="1"/>
    </xf>
    <xf numFmtId="0" fontId="36" fillId="18" borderId="11" xfId="0" applyFont="1" applyFill="1" applyBorder="1" applyAlignment="1">
      <alignment horizontal="center" vertical="center" wrapText="1"/>
    </xf>
    <xf numFmtId="0" fontId="30" fillId="0" borderId="34" xfId="0" applyFont="1" applyBorder="1" applyAlignment="1">
      <alignment horizontal="center"/>
    </xf>
    <xf numFmtId="0" fontId="31" fillId="0" borderId="56" xfId="62" applyFont="1" applyBorder="1" applyAlignment="1">
      <alignment horizontal="center" vertical="center"/>
      <protection/>
    </xf>
    <xf numFmtId="0" fontId="31" fillId="0" borderId="14" xfId="62" applyFont="1" applyBorder="1" applyAlignment="1">
      <alignment horizontal="center" vertical="center"/>
      <protection/>
    </xf>
    <xf numFmtId="0" fontId="31" fillId="0" borderId="16" xfId="62" applyFont="1" applyBorder="1" applyAlignment="1">
      <alignment horizontal="center" vertical="center"/>
      <protection/>
    </xf>
    <xf numFmtId="0" fontId="32" fillId="0" borderId="20" xfId="62" applyFont="1" applyBorder="1" applyAlignment="1">
      <alignment horizontal="center" vertical="center" wrapText="1"/>
      <protection/>
    </xf>
    <xf numFmtId="0" fontId="32" fillId="0" borderId="56" xfId="62" applyFont="1" applyBorder="1" applyAlignment="1">
      <alignment horizontal="center" vertical="center" wrapText="1"/>
      <protection/>
    </xf>
    <xf numFmtId="0" fontId="32" fillId="0" borderId="10" xfId="62" applyFont="1" applyBorder="1" applyAlignment="1">
      <alignment horizontal="center" vertical="center" wrapText="1"/>
      <protection/>
    </xf>
    <xf numFmtId="0" fontId="32" fillId="0" borderId="0" xfId="62" applyFont="1" applyBorder="1" applyAlignment="1">
      <alignment horizontal="center" vertical="center" wrapText="1"/>
      <protection/>
    </xf>
    <xf numFmtId="0" fontId="32" fillId="0" borderId="14" xfId="62" applyFont="1" applyBorder="1" applyAlignment="1">
      <alignment horizontal="center" vertical="center" wrapText="1"/>
      <protection/>
    </xf>
    <xf numFmtId="0" fontId="32" fillId="0" borderId="15" xfId="62" applyFont="1" applyBorder="1" applyAlignment="1">
      <alignment horizontal="center" vertical="center" wrapText="1"/>
      <protection/>
    </xf>
    <xf numFmtId="0" fontId="32" fillId="0" borderId="16" xfId="62" applyFont="1" applyBorder="1" applyAlignment="1">
      <alignment horizontal="center" vertical="center" wrapText="1"/>
      <protection/>
    </xf>
    <xf numFmtId="0" fontId="32" fillId="0" borderId="34" xfId="62" applyFont="1" applyBorder="1" applyAlignment="1">
      <alignment horizontal="center" vertical="center"/>
      <protection/>
    </xf>
    <xf numFmtId="0" fontId="41" fillId="17" borderId="34" xfId="0" applyFont="1" applyFill="1" applyBorder="1" applyAlignment="1">
      <alignment horizontal="center" vertical="center" wrapText="1"/>
    </xf>
    <xf numFmtId="0" fontId="38" fillId="17" borderId="70" xfId="0" applyFont="1" applyFill="1" applyBorder="1" applyAlignment="1">
      <alignment horizontal="center" vertical="center" wrapText="1"/>
    </xf>
    <xf numFmtId="0" fontId="38" fillId="17" borderId="18" xfId="0" applyFont="1" applyFill="1" applyBorder="1" applyAlignment="1">
      <alignment horizontal="center" vertical="center" wrapText="1"/>
    </xf>
    <xf numFmtId="0" fontId="38" fillId="17" borderId="18" xfId="0" applyFont="1" applyFill="1" applyBorder="1" applyAlignment="1">
      <alignment horizontal="center" vertical="center" wrapText="1"/>
    </xf>
    <xf numFmtId="0" fontId="38" fillId="17" borderId="79" xfId="0" applyFont="1" applyFill="1" applyBorder="1" applyAlignment="1">
      <alignment horizontal="center" vertical="center" wrapText="1"/>
    </xf>
    <xf numFmtId="0" fontId="35" fillId="17" borderId="70"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35" fillId="17" borderId="79" xfId="0" applyFont="1" applyFill="1" applyBorder="1" applyAlignment="1">
      <alignment horizontal="center" vertical="center" wrapText="1"/>
    </xf>
    <xf numFmtId="0" fontId="41" fillId="11" borderId="70" xfId="0" applyFont="1" applyFill="1" applyBorder="1" applyAlignment="1">
      <alignment horizontal="center" vertical="center" wrapText="1"/>
    </xf>
    <xf numFmtId="0" fontId="41" fillId="11" borderId="18" xfId="0" applyFont="1" applyFill="1" applyBorder="1" applyAlignment="1">
      <alignment horizontal="center" vertical="center" wrapText="1"/>
    </xf>
    <xf numFmtId="0" fontId="41" fillId="11" borderId="79" xfId="0" applyFont="1" applyFill="1" applyBorder="1" applyAlignment="1">
      <alignment horizontal="center" vertical="center" wrapText="1"/>
    </xf>
    <xf numFmtId="0" fontId="38" fillId="11" borderId="70" xfId="0" applyFont="1" applyFill="1" applyBorder="1" applyAlignment="1">
      <alignment horizontal="center" vertical="center" wrapText="1"/>
    </xf>
    <xf numFmtId="0" fontId="38" fillId="11" borderId="18" xfId="0" applyFont="1" applyFill="1" applyBorder="1" applyAlignment="1">
      <alignment horizontal="center" vertical="center" wrapText="1"/>
    </xf>
    <xf numFmtId="0" fontId="38" fillId="11" borderId="18" xfId="0" applyFont="1" applyFill="1" applyBorder="1" applyAlignment="1">
      <alignment horizontal="center" vertical="center" wrapText="1"/>
    </xf>
    <xf numFmtId="0" fontId="38" fillId="11" borderId="79" xfId="0" applyFont="1" applyFill="1" applyBorder="1" applyAlignment="1">
      <alignment horizontal="center" vertical="center" wrapText="1"/>
    </xf>
    <xf numFmtId="0" fontId="38" fillId="24" borderId="111" xfId="59" applyFont="1" applyFill="1" applyBorder="1" applyAlignment="1" applyProtection="1">
      <alignment horizontal="center" vertical="center" wrapText="1"/>
      <protection hidden="1"/>
    </xf>
    <xf numFmtId="0" fontId="38" fillId="25" borderId="108" xfId="59" applyFont="1" applyFill="1" applyBorder="1" applyAlignment="1" applyProtection="1">
      <alignment horizontal="center" vertical="center" wrapText="1"/>
      <protection hidden="1"/>
    </xf>
    <xf numFmtId="0" fontId="38" fillId="25" borderId="10" xfId="59" applyFont="1" applyFill="1" applyBorder="1" applyAlignment="1" applyProtection="1">
      <alignment horizontal="center" vertical="center" wrapText="1"/>
      <protection hidden="1"/>
    </xf>
    <xf numFmtId="0" fontId="38" fillId="25" borderId="14" xfId="59" applyFont="1" applyFill="1" applyBorder="1" applyAlignment="1" applyProtection="1">
      <alignment horizontal="center" vertical="center" wrapText="1"/>
      <protection hidden="1"/>
    </xf>
    <xf numFmtId="0" fontId="38" fillId="25" borderId="111" xfId="59" applyFont="1" applyFill="1" applyBorder="1" applyAlignment="1" applyProtection="1">
      <alignment horizontal="center" vertical="center" wrapText="1"/>
      <protection hidden="1"/>
    </xf>
    <xf numFmtId="0" fontId="38" fillId="25" borderId="65" xfId="59" applyFont="1" applyFill="1" applyBorder="1" applyAlignment="1" applyProtection="1">
      <alignment horizontal="center" vertical="center" wrapText="1"/>
      <protection hidden="1"/>
    </xf>
    <xf numFmtId="0" fontId="36" fillId="18" borderId="34" xfId="0" applyFont="1" applyFill="1" applyBorder="1" applyAlignment="1">
      <alignment horizontal="center" vertical="center" wrapText="1"/>
    </xf>
    <xf numFmtId="0" fontId="41" fillId="17" borderId="70" xfId="0" applyFont="1" applyFill="1" applyBorder="1" applyAlignment="1">
      <alignment horizontal="center" vertical="center" wrapText="1"/>
    </xf>
    <xf numFmtId="0" fontId="41" fillId="17" borderId="18" xfId="0" applyFont="1" applyFill="1" applyBorder="1" applyAlignment="1">
      <alignment horizontal="center" vertical="center" wrapText="1"/>
    </xf>
    <xf numFmtId="0" fontId="41" fillId="17" borderId="79" xfId="0" applyFont="1" applyFill="1" applyBorder="1" applyAlignment="1">
      <alignment horizontal="center" vertical="center" wrapText="1"/>
    </xf>
    <xf numFmtId="0" fontId="41" fillId="24" borderId="111" xfId="0" applyFont="1" applyFill="1" applyBorder="1" applyAlignment="1">
      <alignment horizontal="center" vertical="center" wrapText="1"/>
    </xf>
    <xf numFmtId="9" fontId="49" fillId="25" borderId="112" xfId="59" applyNumberFormat="1" applyFont="1" applyFill="1" applyBorder="1" applyAlignment="1" applyProtection="1">
      <alignment horizontal="center" vertical="center" wrapText="1"/>
      <protection hidden="1"/>
    </xf>
    <xf numFmtId="9" fontId="49" fillId="25" borderId="78" xfId="59" applyNumberFormat="1" applyFont="1" applyFill="1" applyBorder="1" applyAlignment="1" applyProtection="1">
      <alignment horizontal="center" vertical="center" wrapText="1"/>
      <protection hidden="1"/>
    </xf>
    <xf numFmtId="9" fontId="49" fillId="25" borderId="206" xfId="59" applyNumberFormat="1" applyFont="1" applyFill="1" applyBorder="1" applyAlignment="1" applyProtection="1">
      <alignment horizontal="center" vertical="center" wrapText="1"/>
      <protection hidden="1"/>
    </xf>
    <xf numFmtId="9" fontId="49" fillId="25" borderId="73" xfId="59" applyNumberFormat="1" applyFont="1" applyFill="1" applyBorder="1" applyAlignment="1" applyProtection="1">
      <alignment horizontal="center" vertical="center" wrapText="1"/>
      <protection hidden="1"/>
    </xf>
    <xf numFmtId="9" fontId="48" fillId="25" borderId="205" xfId="59" applyNumberFormat="1" applyFont="1" applyFill="1" applyBorder="1" applyAlignment="1" applyProtection="1">
      <alignment horizontal="center" vertical="center" wrapText="1"/>
      <protection hidden="1"/>
    </xf>
    <xf numFmtId="9" fontId="48" fillId="25" borderId="72" xfId="59" applyNumberFormat="1" applyFont="1" applyFill="1" applyBorder="1" applyAlignment="1" applyProtection="1">
      <alignment horizontal="center" vertical="center" wrapText="1"/>
      <protection hidden="1"/>
    </xf>
    <xf numFmtId="9" fontId="49" fillId="25" borderId="206" xfId="64" applyFont="1" applyFill="1" applyBorder="1" applyAlignment="1" applyProtection="1">
      <alignment horizontal="center" vertical="center" wrapText="1"/>
      <protection hidden="1"/>
    </xf>
    <xf numFmtId="9" fontId="49" fillId="25" borderId="73" xfId="64" applyFont="1" applyFill="1" applyBorder="1" applyAlignment="1" applyProtection="1">
      <alignment horizontal="center" vertical="center" wrapText="1"/>
      <protection hidden="1"/>
    </xf>
    <xf numFmtId="0" fontId="53" fillId="17" borderId="16" xfId="0" applyFont="1" applyFill="1" applyBorder="1" applyAlignment="1">
      <alignment horizontal="center" vertical="center" wrapText="1"/>
    </xf>
    <xf numFmtId="0" fontId="53" fillId="17" borderId="0" xfId="0" applyFont="1" applyFill="1" applyBorder="1" applyAlignment="1">
      <alignment horizontal="center" vertical="center" wrapText="1"/>
    </xf>
    <xf numFmtId="0" fontId="74" fillId="24" borderId="111" xfId="59" applyFont="1" applyFill="1" applyBorder="1" applyAlignment="1" applyProtection="1">
      <alignment horizontal="center" vertical="center" wrapText="1"/>
      <protection hidden="1"/>
    </xf>
    <xf numFmtId="0" fontId="74" fillId="25" borderId="111" xfId="59" applyFont="1" applyFill="1" applyBorder="1" applyAlignment="1" applyProtection="1">
      <alignment horizontal="center" vertical="center" wrapText="1"/>
      <protection hidden="1"/>
    </xf>
    <xf numFmtId="0" fontId="74" fillId="25" borderId="65" xfId="59" applyFont="1" applyFill="1" applyBorder="1" applyAlignment="1" applyProtection="1">
      <alignment horizontal="center" vertical="center" wrapText="1"/>
      <protection hidden="1"/>
    </xf>
    <xf numFmtId="44" fontId="49" fillId="24" borderId="287" xfId="54" applyFont="1" applyFill="1" applyBorder="1" applyAlignment="1" applyProtection="1">
      <alignment horizontal="center" vertical="center" wrapText="1"/>
      <protection hidden="1"/>
    </xf>
    <xf numFmtId="44" fontId="49" fillId="24" borderId="239" xfId="54" applyFont="1" applyFill="1" applyBorder="1" applyAlignment="1" applyProtection="1">
      <alignment horizontal="center" vertical="center" wrapText="1"/>
      <protection hidden="1"/>
    </xf>
    <xf numFmtId="9" fontId="49" fillId="25" borderId="205" xfId="64" applyFont="1" applyFill="1" applyBorder="1" applyAlignment="1">
      <alignment horizontal="center" vertical="center" wrapText="1"/>
    </xf>
    <xf numFmtId="9" fontId="49" fillId="25" borderId="72" xfId="64" applyFont="1" applyFill="1" applyBorder="1" applyAlignment="1">
      <alignment horizontal="center" vertical="center" wrapText="1"/>
    </xf>
    <xf numFmtId="0" fontId="34" fillId="18" borderId="34" xfId="0" applyFont="1" applyFill="1" applyBorder="1" applyAlignment="1">
      <alignment horizontal="center" vertical="center" wrapText="1"/>
    </xf>
    <xf numFmtId="0" fontId="48" fillId="0" borderId="0" xfId="0" applyFont="1" applyBorder="1" applyAlignment="1">
      <alignment horizontal="center" vertical="center" wrapText="1"/>
    </xf>
    <xf numFmtId="0" fontId="74" fillId="24" borderId="65" xfId="59" applyFont="1" applyFill="1" applyBorder="1" applyAlignment="1" applyProtection="1">
      <alignment horizontal="center" vertical="center" wrapText="1"/>
      <protection hidden="1"/>
    </xf>
    <xf numFmtId="0" fontId="74" fillId="25" borderId="21" xfId="59" applyFont="1" applyFill="1" applyBorder="1" applyAlignment="1" applyProtection="1" quotePrefix="1">
      <alignment horizontal="center" vertical="center" wrapText="1"/>
      <protection hidden="1"/>
    </xf>
    <xf numFmtId="0" fontId="74" fillId="25" borderId="111" xfId="59" applyFont="1" applyFill="1" applyBorder="1" applyAlignment="1" applyProtection="1" quotePrefix="1">
      <alignment horizontal="center" vertical="center" wrapText="1"/>
      <protection hidden="1"/>
    </xf>
    <xf numFmtId="0" fontId="74" fillId="25" borderId="65" xfId="59" applyFont="1" applyFill="1" applyBorder="1" applyAlignment="1" applyProtection="1" quotePrefix="1">
      <alignment horizontal="center" vertical="center" wrapText="1"/>
      <protection hidden="1"/>
    </xf>
    <xf numFmtId="0" fontId="74" fillId="25" borderId="20" xfId="59" applyFont="1" applyFill="1" applyBorder="1" applyAlignment="1" applyProtection="1">
      <alignment horizontal="center" vertical="center" wrapText="1"/>
      <protection hidden="1"/>
    </xf>
    <xf numFmtId="0" fontId="74" fillId="25" borderId="0" xfId="59" applyFont="1" applyFill="1" applyBorder="1" applyAlignment="1" applyProtection="1">
      <alignment horizontal="center" vertical="center" wrapText="1"/>
      <protection hidden="1"/>
    </xf>
    <xf numFmtId="0" fontId="78" fillId="25" borderId="21" xfId="59" applyFont="1" applyFill="1" applyBorder="1" applyAlignment="1" applyProtection="1">
      <alignment horizontal="center" vertical="center" wrapText="1"/>
      <protection hidden="1"/>
    </xf>
    <xf numFmtId="9" fontId="48" fillId="25" borderId="206" xfId="59" applyNumberFormat="1" applyFont="1" applyFill="1" applyBorder="1" applyAlignment="1" applyProtection="1">
      <alignment horizontal="center" vertical="center" wrapText="1"/>
      <protection hidden="1"/>
    </xf>
    <xf numFmtId="9" fontId="48" fillId="25" borderId="73" xfId="59" applyNumberFormat="1" applyFont="1" applyFill="1" applyBorder="1" applyAlignment="1" applyProtection="1">
      <alignment horizontal="center" vertical="center" wrapText="1"/>
      <protection hidden="1"/>
    </xf>
    <xf numFmtId="0" fontId="74" fillId="11" borderId="70" xfId="0" applyFont="1" applyFill="1" applyBorder="1" applyAlignment="1">
      <alignment horizontal="center" vertical="center" wrapText="1"/>
    </xf>
    <xf numFmtId="0" fontId="74" fillId="11" borderId="18" xfId="0" applyFont="1" applyFill="1" applyBorder="1" applyAlignment="1">
      <alignment horizontal="center" vertical="center" wrapText="1"/>
    </xf>
    <xf numFmtId="0" fontId="74" fillId="11" borderId="79" xfId="0" applyFont="1" applyFill="1" applyBorder="1" applyAlignment="1">
      <alignment horizontal="center" vertical="center" wrapText="1"/>
    </xf>
    <xf numFmtId="0" fontId="53" fillId="17" borderId="11" xfId="0" applyFont="1" applyFill="1" applyBorder="1" applyAlignment="1">
      <alignment horizontal="center" vertical="center" wrapText="1"/>
    </xf>
    <xf numFmtId="0" fontId="74" fillId="24" borderId="108" xfId="59" applyFont="1" applyFill="1" applyBorder="1" applyAlignment="1" applyProtection="1">
      <alignment horizontal="center" vertical="center" wrapText="1"/>
      <protection hidden="1"/>
    </xf>
    <xf numFmtId="0" fontId="74" fillId="24" borderId="10" xfId="59" applyFont="1" applyFill="1" applyBorder="1" applyAlignment="1" applyProtection="1">
      <alignment horizontal="center" vertical="center" wrapText="1"/>
      <protection hidden="1"/>
    </xf>
    <xf numFmtId="0" fontId="74" fillId="24" borderId="14" xfId="59" applyFont="1" applyFill="1" applyBorder="1" applyAlignment="1" applyProtection="1">
      <alignment horizontal="center" vertical="center" wrapText="1"/>
      <protection hidden="1"/>
    </xf>
    <xf numFmtId="0" fontId="74" fillId="25" borderId="21" xfId="0" applyFont="1" applyFill="1" applyBorder="1" applyAlignment="1">
      <alignment horizontal="center" vertical="center" wrapText="1"/>
    </xf>
    <xf numFmtId="0" fontId="74" fillId="25" borderId="111" xfId="0" applyFont="1" applyFill="1" applyBorder="1" applyAlignment="1">
      <alignment horizontal="center" vertical="center" wrapText="1"/>
    </xf>
    <xf numFmtId="0" fontId="74" fillId="25" borderId="65" xfId="0" applyFont="1" applyFill="1" applyBorder="1" applyAlignment="1">
      <alignment horizontal="center" vertical="center" wrapText="1"/>
    </xf>
    <xf numFmtId="0" fontId="74" fillId="25" borderId="56" xfId="59" applyFont="1" applyFill="1" applyBorder="1" applyAlignment="1" applyProtection="1">
      <alignment horizontal="center" vertical="center" wrapText="1"/>
      <protection hidden="1"/>
    </xf>
    <xf numFmtId="0" fontId="74" fillId="25" borderId="11" xfId="59" applyFont="1" applyFill="1" applyBorder="1" applyAlignment="1" applyProtection="1">
      <alignment horizontal="center" vertical="center" wrapText="1"/>
      <protection hidden="1"/>
    </xf>
    <xf numFmtId="0" fontId="74" fillId="25" borderId="16" xfId="59" applyFont="1" applyFill="1" applyBorder="1" applyAlignment="1" applyProtection="1">
      <alignment horizontal="center" vertical="center" wrapText="1"/>
      <protection hidden="1"/>
    </xf>
    <xf numFmtId="0" fontId="53" fillId="24" borderId="111" xfId="0" applyFont="1" applyFill="1" applyBorder="1" applyAlignment="1">
      <alignment horizontal="center" vertical="center" wrapText="1"/>
    </xf>
    <xf numFmtId="0" fontId="53" fillId="24" borderId="65" xfId="0" applyFont="1" applyFill="1" applyBorder="1" applyAlignment="1">
      <alignment horizontal="center" vertical="center" wrapText="1"/>
    </xf>
    <xf numFmtId="0" fontId="53" fillId="24" borderId="108" xfId="0" applyFont="1" applyFill="1" applyBorder="1" applyAlignment="1">
      <alignment horizontal="center" vertical="center" wrapText="1"/>
    </xf>
    <xf numFmtId="0" fontId="53" fillId="24" borderId="10" xfId="0" applyFont="1" applyFill="1" applyBorder="1" applyAlignment="1">
      <alignment horizontal="center" vertical="center" wrapText="1"/>
    </xf>
    <xf numFmtId="0" fontId="53" fillId="24" borderId="14" xfId="0" applyFont="1" applyFill="1" applyBorder="1" applyAlignment="1">
      <alignment horizontal="center" vertical="center" wrapText="1"/>
    </xf>
    <xf numFmtId="0" fontId="74" fillId="0" borderId="34" xfId="62" applyFont="1" applyBorder="1" applyAlignment="1">
      <alignment horizontal="center" vertical="center"/>
      <protection/>
    </xf>
    <xf numFmtId="0" fontId="74" fillId="0" borderId="34" xfId="62" applyFont="1" applyBorder="1" applyAlignment="1">
      <alignment horizontal="center" vertical="center" wrapText="1"/>
      <protection/>
    </xf>
    <xf numFmtId="0" fontId="74" fillId="0" borderId="34" xfId="62" applyFont="1" applyBorder="1" applyAlignment="1">
      <alignment horizontal="center" vertical="center" wrapText="1"/>
      <protection/>
    </xf>
    <xf numFmtId="170" fontId="34" fillId="44" borderId="15" xfId="45" applyNumberFormat="1" applyFont="1" applyFill="1" applyBorder="1" applyAlignment="1">
      <alignment horizontal="center" vertical="center" wrapText="1"/>
      <protection/>
    </xf>
    <xf numFmtId="170" fontId="34" fillId="44" borderId="16" xfId="45" applyNumberFormat="1" applyFont="1" applyFill="1" applyBorder="1" applyAlignment="1">
      <alignment horizontal="center" vertical="center" wrapText="1"/>
      <protection/>
    </xf>
    <xf numFmtId="0" fontId="34" fillId="18" borderId="10" xfId="0" applyFont="1" applyFill="1" applyBorder="1" applyAlignment="1">
      <alignment horizontal="center" vertical="center" wrapText="1"/>
    </xf>
    <xf numFmtId="0" fontId="34" fillId="32" borderId="268" xfId="45" applyFont="1" applyFill="1" applyBorder="1" applyAlignment="1">
      <alignment horizontal="center" vertical="center" wrapText="1"/>
      <protection/>
    </xf>
    <xf numFmtId="0" fontId="34" fillId="32" borderId="0" xfId="45" applyFont="1" applyFill="1" applyBorder="1" applyAlignment="1">
      <alignment horizontal="center" vertical="center" wrapText="1"/>
      <protection/>
    </xf>
    <xf numFmtId="0" fontId="48" fillId="0" borderId="34" xfId="0" applyFont="1"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243" xfId="0" applyFont="1" applyBorder="1" applyAlignment="1">
      <alignment horizontal="center" vertical="center"/>
    </xf>
    <xf numFmtId="0" fontId="5" fillId="0" borderId="245" xfId="0" applyFont="1" applyBorder="1" applyAlignment="1">
      <alignment horizontal="center" vertical="center"/>
    </xf>
    <xf numFmtId="0" fontId="5" fillId="0" borderId="246" xfId="0" applyFont="1" applyBorder="1" applyAlignment="1">
      <alignment horizontal="center" vertical="center"/>
    </xf>
    <xf numFmtId="0" fontId="5" fillId="0" borderId="248" xfId="0" applyFont="1" applyBorder="1" applyAlignment="1">
      <alignment horizontal="center" vertical="center"/>
    </xf>
    <xf numFmtId="0" fontId="0" fillId="0" borderId="243" xfId="0" applyBorder="1" applyAlignment="1">
      <alignment horizontal="center" vertical="center"/>
    </xf>
    <xf numFmtId="0" fontId="0" fillId="0" borderId="245" xfId="0" applyBorder="1" applyAlignment="1">
      <alignment horizontal="center" vertical="center"/>
    </xf>
    <xf numFmtId="0" fontId="0" fillId="0" borderId="249" xfId="0" applyBorder="1" applyAlignment="1">
      <alignment horizontal="center" vertical="center"/>
    </xf>
    <xf numFmtId="0" fontId="0" fillId="0" borderId="13" xfId="0" applyBorder="1" applyAlignment="1">
      <alignment horizontal="center" vertical="center"/>
    </xf>
    <xf numFmtId="0" fontId="0" fillId="0" borderId="246" xfId="0" applyBorder="1" applyAlignment="1">
      <alignment horizontal="center" vertical="center"/>
    </xf>
    <xf numFmtId="0" fontId="0" fillId="0" borderId="248" xfId="0" applyBorder="1" applyAlignment="1">
      <alignment horizontal="center" vertical="center"/>
    </xf>
    <xf numFmtId="0" fontId="3" fillId="0" borderId="243" xfId="0" applyFont="1" applyBorder="1" applyAlignment="1">
      <alignment horizontal="center" vertical="center"/>
    </xf>
    <xf numFmtId="0" fontId="3" fillId="0" borderId="245" xfId="0" applyFont="1" applyBorder="1" applyAlignment="1">
      <alignment horizontal="center" vertical="center"/>
    </xf>
    <xf numFmtId="0" fontId="3" fillId="0" borderId="246" xfId="0" applyFont="1" applyBorder="1" applyAlignment="1">
      <alignment horizontal="center" vertical="center"/>
    </xf>
    <xf numFmtId="0" fontId="3" fillId="0" borderId="248" xfId="0" applyFont="1" applyBorder="1" applyAlignment="1">
      <alignment horizontal="center" vertical="center"/>
    </xf>
    <xf numFmtId="0" fontId="2" fillId="0" borderId="21" xfId="0" applyFont="1" applyBorder="1" applyAlignment="1">
      <alignment horizontal="center" vertical="center" wrapText="1"/>
    </xf>
    <xf numFmtId="0" fontId="2" fillId="0" borderId="111" xfId="0" applyFont="1" applyBorder="1" applyAlignment="1">
      <alignment horizontal="center"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1" fillId="18" borderId="1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0" fillId="0" borderId="0" xfId="0" applyAlignment="1">
      <alignment horizontal="center"/>
    </xf>
    <xf numFmtId="44" fontId="0" fillId="81" borderId="0" xfId="0" applyNumberFormat="1" applyFill="1" applyAlignment="1">
      <alignment horizontal="center"/>
    </xf>
    <xf numFmtId="0" fontId="0" fillId="81" borderId="0" xfId="0" applyFill="1" applyAlignment="1">
      <alignment horizontal="center"/>
    </xf>
    <xf numFmtId="44" fontId="0" fillId="19" borderId="0" xfId="0" applyNumberFormat="1" applyFill="1" applyAlignment="1">
      <alignment horizont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Currency" xfId="54"/>
    <cellStyle name="Currency [0]" xfId="55"/>
    <cellStyle name="Moneda [0] 2" xfId="56"/>
    <cellStyle name="Moneda 2" xfId="57"/>
    <cellStyle name="Neutral" xfId="58"/>
    <cellStyle name="Normal 2" xfId="59"/>
    <cellStyle name="Normal 2 2" xfId="60"/>
    <cellStyle name="Normal 3" xfId="61"/>
    <cellStyle name="Normal_Hoja1" xfId="62"/>
    <cellStyle name="Notas" xfId="63"/>
    <cellStyle name="Percent" xfId="64"/>
    <cellStyle name="Porcentaje 2" xfId="65"/>
    <cellStyle name="Porcentaje 2 2" xfId="66"/>
    <cellStyle name="Porcentaje 3"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38100</xdr:rowOff>
    </xdr:from>
    <xdr:to>
      <xdr:col>2</xdr:col>
      <xdr:colOff>1095375</xdr:colOff>
      <xdr:row>3</xdr:row>
      <xdr:rowOff>180975</xdr:rowOff>
    </xdr:to>
    <xdr:pic>
      <xdr:nvPicPr>
        <xdr:cNvPr id="1" name="Imagen 2"/>
        <xdr:cNvPicPr preferRelativeResize="1">
          <a:picLocks noChangeAspect="1"/>
        </xdr:cNvPicPr>
      </xdr:nvPicPr>
      <xdr:blipFill>
        <a:blip r:embed="rId1"/>
        <a:stretch>
          <a:fillRect/>
        </a:stretch>
      </xdr:blipFill>
      <xdr:spPr>
        <a:xfrm>
          <a:off x="390525" y="38100"/>
          <a:ext cx="3076575" cy="8286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2</xdr:col>
      <xdr:colOff>447675</xdr:colOff>
      <xdr:row>3</xdr:row>
      <xdr:rowOff>142875</xdr:rowOff>
    </xdr:to>
    <xdr:pic>
      <xdr:nvPicPr>
        <xdr:cNvPr id="1" name="Imagen 2"/>
        <xdr:cNvPicPr preferRelativeResize="1">
          <a:picLocks noChangeAspect="1"/>
        </xdr:cNvPicPr>
      </xdr:nvPicPr>
      <xdr:blipFill>
        <a:blip r:embed="rId1"/>
        <a:stretch>
          <a:fillRect/>
        </a:stretch>
      </xdr:blipFill>
      <xdr:spPr>
        <a:xfrm>
          <a:off x="200025" y="0"/>
          <a:ext cx="2686050" cy="77152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47625</xdr:rowOff>
    </xdr:from>
    <xdr:to>
      <xdr:col>2</xdr:col>
      <xdr:colOff>1285875</xdr:colOff>
      <xdr:row>3</xdr:row>
      <xdr:rowOff>190500</xdr:rowOff>
    </xdr:to>
    <xdr:pic>
      <xdr:nvPicPr>
        <xdr:cNvPr id="1" name="Imagen 2"/>
        <xdr:cNvPicPr preferRelativeResize="1">
          <a:picLocks noChangeAspect="1"/>
        </xdr:cNvPicPr>
      </xdr:nvPicPr>
      <xdr:blipFill>
        <a:blip r:embed="rId1"/>
        <a:stretch>
          <a:fillRect/>
        </a:stretch>
      </xdr:blipFill>
      <xdr:spPr>
        <a:xfrm>
          <a:off x="619125" y="47625"/>
          <a:ext cx="2314575" cy="83820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95250</xdr:rowOff>
    </xdr:from>
    <xdr:to>
      <xdr:col>1</xdr:col>
      <xdr:colOff>333375</xdr:colOff>
      <xdr:row>3</xdr:row>
      <xdr:rowOff>47625</xdr:rowOff>
    </xdr:to>
    <xdr:pic>
      <xdr:nvPicPr>
        <xdr:cNvPr id="1" name="Imagen 2"/>
        <xdr:cNvPicPr preferRelativeResize="1">
          <a:picLocks noChangeAspect="1"/>
        </xdr:cNvPicPr>
      </xdr:nvPicPr>
      <xdr:blipFill>
        <a:blip r:embed="rId1"/>
        <a:stretch>
          <a:fillRect/>
        </a:stretch>
      </xdr:blipFill>
      <xdr:spPr>
        <a:xfrm>
          <a:off x="180975" y="95250"/>
          <a:ext cx="13811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2</xdr:col>
      <xdr:colOff>1209675</xdr:colOff>
      <xdr:row>3</xdr:row>
      <xdr:rowOff>180975</xdr:rowOff>
    </xdr:to>
    <xdr:pic>
      <xdr:nvPicPr>
        <xdr:cNvPr id="1" name="Imagen 2"/>
        <xdr:cNvPicPr preferRelativeResize="1">
          <a:picLocks noChangeAspect="1"/>
        </xdr:cNvPicPr>
      </xdr:nvPicPr>
      <xdr:blipFill>
        <a:blip r:embed="rId1"/>
        <a:stretch>
          <a:fillRect/>
        </a:stretch>
      </xdr:blipFill>
      <xdr:spPr>
        <a:xfrm>
          <a:off x="609600" y="38100"/>
          <a:ext cx="2667000" cy="8286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990600</xdr:colOff>
      <xdr:row>0</xdr:row>
      <xdr:rowOff>114300</xdr:rowOff>
    </xdr:from>
    <xdr:to>
      <xdr:col>2</xdr:col>
      <xdr:colOff>628650</xdr:colOff>
      <xdr:row>3</xdr:row>
      <xdr:rowOff>114300</xdr:rowOff>
    </xdr:to>
    <xdr:pic>
      <xdr:nvPicPr>
        <xdr:cNvPr id="1" name="Imagen 2"/>
        <xdr:cNvPicPr preferRelativeResize="1">
          <a:picLocks noChangeAspect="1"/>
        </xdr:cNvPicPr>
      </xdr:nvPicPr>
      <xdr:blipFill>
        <a:blip r:embed="rId1"/>
        <a:stretch>
          <a:fillRect/>
        </a:stretch>
      </xdr:blipFill>
      <xdr:spPr>
        <a:xfrm>
          <a:off x="1352550" y="114300"/>
          <a:ext cx="1533525" cy="638175"/>
        </a:xfrm>
        <a:prstGeom prst="rect">
          <a:avLst/>
        </a:prstGeom>
        <a:noFill/>
        <a:ln w="9525" cmpd="sng">
          <a:noFill/>
        </a:ln>
      </xdr:spPr>
    </xdr:pic>
    <xdr:clientData/>
  </xdr:twoCellAnchor>
  <xdr:twoCellAnchor editAs="oneCell">
    <xdr:from>
      <xdr:col>1</xdr:col>
      <xdr:colOff>676275</xdr:colOff>
      <xdr:row>0</xdr:row>
      <xdr:rowOff>114300</xdr:rowOff>
    </xdr:from>
    <xdr:to>
      <xdr:col>2</xdr:col>
      <xdr:colOff>390525</xdr:colOff>
      <xdr:row>3</xdr:row>
      <xdr:rowOff>28575</xdr:rowOff>
    </xdr:to>
    <xdr:pic>
      <xdr:nvPicPr>
        <xdr:cNvPr id="2" name="Imagen 2"/>
        <xdr:cNvPicPr preferRelativeResize="1">
          <a:picLocks noChangeAspect="1"/>
        </xdr:cNvPicPr>
      </xdr:nvPicPr>
      <xdr:blipFill>
        <a:blip r:embed="rId1"/>
        <a:stretch>
          <a:fillRect/>
        </a:stretch>
      </xdr:blipFill>
      <xdr:spPr>
        <a:xfrm>
          <a:off x="1038225" y="114300"/>
          <a:ext cx="160972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47625</xdr:rowOff>
    </xdr:from>
    <xdr:to>
      <xdr:col>2</xdr:col>
      <xdr:colOff>1285875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47625"/>
          <a:ext cx="2543175" cy="8286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762000</xdr:colOff>
      <xdr:row>3</xdr:row>
      <xdr:rowOff>0</xdr:rowOff>
    </xdr:to>
    <xdr:pic>
      <xdr:nvPicPr>
        <xdr:cNvPr id="1" name="Imagen 2"/>
        <xdr:cNvPicPr preferRelativeResize="1">
          <a:picLocks noChangeAspect="1"/>
        </xdr:cNvPicPr>
      </xdr:nvPicPr>
      <xdr:blipFill>
        <a:blip r:embed="rId1"/>
        <a:stretch>
          <a:fillRect/>
        </a:stretch>
      </xdr:blipFill>
      <xdr:spPr>
        <a:xfrm>
          <a:off x="628650" y="104775"/>
          <a:ext cx="561975" cy="590550"/>
        </a:xfrm>
        <a:prstGeom prst="rect">
          <a:avLst/>
        </a:prstGeom>
        <a:noFill/>
        <a:ln w="9525" cmpd="sng">
          <a:noFill/>
        </a:ln>
      </xdr:spPr>
    </xdr:pic>
    <xdr:clientData/>
  </xdr:twoCellAnchor>
  <xdr:twoCellAnchor editAs="oneCell">
    <xdr:from>
      <xdr:col>0</xdr:col>
      <xdr:colOff>161925</xdr:colOff>
      <xdr:row>0</xdr:row>
      <xdr:rowOff>76200</xdr:rowOff>
    </xdr:from>
    <xdr:to>
      <xdr:col>2</xdr:col>
      <xdr:colOff>1400175</xdr:colOff>
      <xdr:row>3</xdr:row>
      <xdr:rowOff>238125</xdr:rowOff>
    </xdr:to>
    <xdr:pic>
      <xdr:nvPicPr>
        <xdr:cNvPr id="2" name="Imagen 2"/>
        <xdr:cNvPicPr preferRelativeResize="1">
          <a:picLocks noChangeAspect="1"/>
        </xdr:cNvPicPr>
      </xdr:nvPicPr>
      <xdr:blipFill>
        <a:blip r:embed="rId1"/>
        <a:stretch>
          <a:fillRect/>
        </a:stretch>
      </xdr:blipFill>
      <xdr:spPr>
        <a:xfrm>
          <a:off x="161925" y="76200"/>
          <a:ext cx="34099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66675</xdr:rowOff>
    </xdr:from>
    <xdr:to>
      <xdr:col>2</xdr:col>
      <xdr:colOff>200025</xdr:colOff>
      <xdr:row>3</xdr:row>
      <xdr:rowOff>180975</xdr:rowOff>
    </xdr:to>
    <xdr:pic>
      <xdr:nvPicPr>
        <xdr:cNvPr id="1" name="Imagen 2"/>
        <xdr:cNvPicPr preferRelativeResize="1">
          <a:picLocks noChangeAspect="1"/>
        </xdr:cNvPicPr>
      </xdr:nvPicPr>
      <xdr:blipFill>
        <a:blip r:embed="rId1"/>
        <a:stretch>
          <a:fillRect/>
        </a:stretch>
      </xdr:blipFill>
      <xdr:spPr>
        <a:xfrm>
          <a:off x="904875" y="66675"/>
          <a:ext cx="173355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19050</xdr:colOff>
      <xdr:row>3</xdr:row>
      <xdr:rowOff>190500</xdr:rowOff>
    </xdr:to>
    <xdr:pic>
      <xdr:nvPicPr>
        <xdr:cNvPr id="1" name="Imagen 2"/>
        <xdr:cNvPicPr preferRelativeResize="1">
          <a:picLocks noChangeAspect="1"/>
        </xdr:cNvPicPr>
      </xdr:nvPicPr>
      <xdr:blipFill>
        <a:blip r:embed="rId1"/>
        <a:stretch>
          <a:fillRect/>
        </a:stretch>
      </xdr:blipFill>
      <xdr:spPr>
        <a:xfrm>
          <a:off x="0" y="0"/>
          <a:ext cx="3257550" cy="7715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D19:E32"/>
  <sheetViews>
    <sheetView zoomScalePageLayoutView="0" workbookViewId="0" topLeftCell="A1">
      <selection activeCell="E25" sqref="E25"/>
    </sheetView>
  </sheetViews>
  <sheetFormatPr defaultColWidth="11.421875" defaultRowHeight="15"/>
  <cols>
    <col min="4" max="4" width="14.421875" style="0" customWidth="1"/>
    <col min="5" max="5" width="16.7109375" style="2358" bestFit="1" customWidth="1"/>
  </cols>
  <sheetData>
    <row r="19" spans="4:5" ht="15">
      <c r="D19" s="3436" t="s">
        <v>1900</v>
      </c>
      <c r="E19" s="2358">
        <v>280051200</v>
      </c>
    </row>
    <row r="20" spans="4:5" ht="15">
      <c r="D20" s="3436"/>
      <c r="E20" s="2358">
        <v>70012800</v>
      </c>
    </row>
    <row r="21" spans="4:5" ht="15">
      <c r="D21" s="3436"/>
      <c r="E21" s="2358">
        <v>70012800</v>
      </c>
    </row>
    <row r="22" spans="4:5" ht="15">
      <c r="D22" s="3436"/>
      <c r="E22" s="2358">
        <v>17503200</v>
      </c>
    </row>
    <row r="23" spans="4:5" ht="15">
      <c r="D23" s="3436"/>
      <c r="E23" s="2358">
        <v>70012800</v>
      </c>
    </row>
    <row r="24" spans="4:5" ht="15">
      <c r="D24" s="3436"/>
      <c r="E24" s="2358">
        <v>17503200</v>
      </c>
    </row>
    <row r="25" ht="15">
      <c r="E25" s="2359">
        <f>SUM(E19:E24)</f>
        <v>525096000</v>
      </c>
    </row>
    <row r="28" spans="4:5" ht="15">
      <c r="D28" s="3436" t="s">
        <v>1902</v>
      </c>
      <c r="E28" s="2358">
        <v>306306000</v>
      </c>
    </row>
    <row r="29" spans="4:5" ht="15">
      <c r="D29" s="3436"/>
      <c r="E29" s="2358">
        <v>131274000</v>
      </c>
    </row>
    <row r="30" spans="4:5" ht="15">
      <c r="D30" s="3436"/>
      <c r="E30" s="2358">
        <v>262548000</v>
      </c>
    </row>
    <row r="31" spans="4:5" s="1272" customFormat="1" ht="15">
      <c r="D31" s="3436"/>
      <c r="E31" s="2358">
        <v>55271032</v>
      </c>
    </row>
    <row r="32" spans="4:5" ht="15">
      <c r="D32" s="3436"/>
      <c r="E32" s="2359">
        <f>SUM(E27:E31)</f>
        <v>755399032</v>
      </c>
    </row>
  </sheetData>
  <sheetProtection/>
  <mergeCells count="2">
    <mergeCell ref="D19:D24"/>
    <mergeCell ref="D28:D3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U85"/>
  <sheetViews>
    <sheetView zoomScale="70" zoomScaleNormal="70" zoomScalePageLayoutView="50" workbookViewId="0" topLeftCell="J58">
      <selection activeCell="AQ74" sqref="AQ74"/>
    </sheetView>
  </sheetViews>
  <sheetFormatPr defaultColWidth="11.421875" defaultRowHeight="15"/>
  <cols>
    <col min="1" max="1" width="6.00390625" style="2395" customWidth="1"/>
    <col min="2" max="2" width="18.140625" style="2395" customWidth="1"/>
    <col min="3" max="3" width="24.421875" style="2395" customWidth="1"/>
    <col min="4" max="4" width="51.421875" style="2395" customWidth="1"/>
    <col min="5" max="5" width="17.28125" style="2395" customWidth="1"/>
    <col min="6" max="6" width="13.00390625" style="2396" bestFit="1" customWidth="1"/>
    <col min="7" max="7" width="23.28125" style="2395" customWidth="1"/>
    <col min="8" max="8" width="27.8515625" style="2395" customWidth="1"/>
    <col min="9" max="9" width="26.8515625" style="2397" customWidth="1"/>
    <col min="10" max="10" width="24.421875" style="2395" customWidth="1"/>
    <col min="11" max="11" width="16.7109375" style="2398" customWidth="1"/>
    <col min="12" max="12" width="23.421875" style="2398" customWidth="1"/>
    <col min="13" max="14" width="6.140625" style="2399" customWidth="1"/>
    <col min="15" max="15" width="8.00390625" style="2399" customWidth="1"/>
    <col min="16" max="16" width="6.140625" style="2399" customWidth="1"/>
    <col min="17" max="17" width="7.00390625" style="2399" customWidth="1"/>
    <col min="18" max="24" width="6.140625" style="2399" customWidth="1"/>
    <col min="25" max="25" width="13.00390625" style="2399" customWidth="1"/>
    <col min="26" max="27" width="24.7109375" style="2400" customWidth="1"/>
    <col min="28" max="28" width="26.8515625" style="2395" customWidth="1"/>
    <col min="29" max="35" width="0" style="2395" hidden="1" customWidth="1"/>
    <col min="36" max="36" width="11.7109375" style="2395" hidden="1" customWidth="1"/>
    <col min="37" max="37" width="0" style="2395" hidden="1" customWidth="1"/>
    <col min="38" max="38" width="68.140625" style="2401" hidden="1" customWidth="1"/>
    <col min="39" max="39" width="26.7109375" style="2395" hidden="1" customWidth="1"/>
    <col min="40" max="40" width="18.140625" style="2395" customWidth="1"/>
    <col min="41" max="41" width="18.28125" style="2395" customWidth="1"/>
    <col min="42" max="42" width="14.421875" style="2402" customWidth="1"/>
    <col min="43" max="43" width="19.140625" style="2395" customWidth="1"/>
    <col min="44" max="44" width="17.28125" style="2395" customWidth="1"/>
    <col min="45" max="45" width="20.421875" style="2395" customWidth="1"/>
    <col min="46" max="46" width="15.28125" style="2395" customWidth="1"/>
    <col min="47" max="47" width="17.140625" style="2395" customWidth="1"/>
    <col min="48" max="48" width="19.00390625" style="2395" customWidth="1"/>
    <col min="49" max="88" width="15.421875" style="2403" hidden="1" customWidth="1"/>
    <col min="89" max="89" width="15.421875" style="2403" customWidth="1"/>
    <col min="90" max="90" width="68.421875" style="2401" customWidth="1"/>
    <col min="91" max="91" width="26.7109375" style="2395" customWidth="1"/>
    <col min="92" max="233" width="10.8515625" style="2395" customWidth="1"/>
    <col min="234" max="234" width="6.00390625" style="2395" customWidth="1"/>
    <col min="235" max="235" width="18.140625" style="2395" customWidth="1"/>
    <col min="236" max="236" width="24.421875" style="2395" customWidth="1"/>
    <col min="237" max="237" width="31.00390625" style="2395" customWidth="1"/>
    <col min="238" max="238" width="12.7109375" style="2395" customWidth="1"/>
    <col min="239" max="239" width="12.00390625" style="2395" customWidth="1"/>
    <col min="240" max="240" width="19.8515625" style="2395" customWidth="1"/>
    <col min="241" max="241" width="17.421875" style="2395" customWidth="1"/>
    <col min="242" max="242" width="11.421875" style="2395" customWidth="1"/>
    <col min="243" max="243" width="14.00390625" style="2395" customWidth="1"/>
    <col min="244" max="244" width="11.421875" style="2395" customWidth="1"/>
    <col min="245" max="245" width="10.421875" style="2395" customWidth="1"/>
    <col min="246" max="249" width="6.140625" style="2395" customWidth="1"/>
    <col min="250" max="16384" width="0" style="2395" hidden="1" customWidth="1"/>
  </cols>
  <sheetData>
    <row r="1" spans="1:90" s="2392" customFormat="1" ht="15" customHeight="1">
      <c r="A1"/>
      <c r="B1"/>
      <c r="C1"/>
      <c r="D1" t="s">
        <v>0</v>
      </c>
      <c r="E1"/>
      <c r="F1"/>
      <c r="G1"/>
      <c r="H1"/>
      <c r="I1"/>
      <c r="J1"/>
      <c r="K1"/>
      <c r="L1"/>
      <c r="M1"/>
      <c r="N1"/>
      <c r="O1"/>
      <c r="P1"/>
      <c r="Q1"/>
      <c r="R1"/>
      <c r="S1"/>
      <c r="T1"/>
      <c r="U1"/>
      <c r="V1"/>
      <c r="W1"/>
      <c r="X1"/>
      <c r="Y1"/>
      <c r="Z1"/>
      <c r="AA1"/>
      <c r="AB1"/>
      <c r="AL1" s="2393"/>
      <c r="AP1" s="2394"/>
      <c r="CL1" s="2393"/>
    </row>
    <row r="2" spans="1:90" s="2392" customFormat="1" ht="15.75" customHeight="1" thickBot="1">
      <c r="A2"/>
      <c r="B2"/>
      <c r="C2"/>
      <c r="D2"/>
      <c r="E2"/>
      <c r="F2"/>
      <c r="G2"/>
      <c r="H2"/>
      <c r="I2"/>
      <c r="J2"/>
      <c r="K2"/>
      <c r="L2"/>
      <c r="M2"/>
      <c r="N2"/>
      <c r="O2"/>
      <c r="P2"/>
      <c r="Q2"/>
      <c r="R2"/>
      <c r="S2"/>
      <c r="T2"/>
      <c r="U2"/>
      <c r="V2"/>
      <c r="W2"/>
      <c r="X2"/>
      <c r="Y2"/>
      <c r="Z2"/>
      <c r="AA2"/>
      <c r="AB2"/>
      <c r="AL2" s="2393"/>
      <c r="AP2" s="2394"/>
      <c r="CL2" s="2393"/>
    </row>
    <row r="3" spans="1:90" s="2392" customFormat="1" ht="15" customHeight="1">
      <c r="A3"/>
      <c r="B3"/>
      <c r="C3"/>
      <c r="D3" t="s">
        <v>3</v>
      </c>
      <c r="E3"/>
      <c r="F3"/>
      <c r="G3"/>
      <c r="H3"/>
      <c r="I3"/>
      <c r="J3"/>
      <c r="K3"/>
      <c r="L3"/>
      <c r="M3"/>
      <c r="N3"/>
      <c r="O3"/>
      <c r="P3"/>
      <c r="Q3"/>
      <c r="R3"/>
      <c r="S3"/>
      <c r="T3"/>
      <c r="U3"/>
      <c r="V3"/>
      <c r="W3"/>
      <c r="X3"/>
      <c r="Y3"/>
      <c r="Z3"/>
      <c r="AA3"/>
      <c r="AB3"/>
      <c r="AL3" s="2393"/>
      <c r="AP3" s="2394"/>
      <c r="CL3" s="2393"/>
    </row>
    <row r="4" spans="1:90" s="2392" customFormat="1" ht="15.75" customHeight="1" thickBot="1">
      <c r="A4"/>
      <c r="B4"/>
      <c r="C4"/>
      <c r="D4"/>
      <c r="E4"/>
      <c r="F4"/>
      <c r="G4"/>
      <c r="H4"/>
      <c r="I4"/>
      <c r="J4"/>
      <c r="K4"/>
      <c r="L4"/>
      <c r="M4"/>
      <c r="N4"/>
      <c r="O4"/>
      <c r="P4"/>
      <c r="Q4"/>
      <c r="R4"/>
      <c r="S4"/>
      <c r="T4"/>
      <c r="U4"/>
      <c r="V4"/>
      <c r="W4"/>
      <c r="X4"/>
      <c r="Y4"/>
      <c r="Z4"/>
      <c r="AA4"/>
      <c r="AB4"/>
      <c r="AL4" s="2393"/>
      <c r="AP4" s="2394"/>
      <c r="CL4" s="2393"/>
    </row>
    <row r="5" spans="1:91" s="2392" customFormat="1" ht="20.25" customHeight="1">
      <c r="A5" t="s">
        <v>4</v>
      </c>
      <c r="B5"/>
      <c r="C5"/>
      <c r="D5"/>
      <c r="E5"/>
      <c r="F5"/>
      <c r="G5"/>
      <c r="H5"/>
      <c r="I5"/>
      <c r="J5"/>
      <c r="K5"/>
      <c r="L5"/>
      <c r="M5"/>
      <c r="N5"/>
      <c r="O5"/>
      <c r="P5"/>
      <c r="Q5"/>
      <c r="R5"/>
      <c r="S5"/>
      <c r="T5"/>
      <c r="U5"/>
      <c r="V5"/>
      <c r="W5"/>
      <c r="X5"/>
      <c r="Y5"/>
      <c r="Z5"/>
      <c r="AA5"/>
      <c r="AB5"/>
      <c r="AL5" s="2393"/>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s="2392" customFormat="1" ht="15.75" customHeight="1">
      <c r="A6" t="s">
        <v>5</v>
      </c>
      <c r="B6"/>
      <c r="C6"/>
      <c r="D6"/>
      <c r="E6"/>
      <c r="F6"/>
      <c r="G6"/>
      <c r="H6"/>
      <c r="I6"/>
      <c r="J6"/>
      <c r="K6"/>
      <c r="L6"/>
      <c r="M6"/>
      <c r="N6"/>
      <c r="O6"/>
      <c r="P6"/>
      <c r="Q6"/>
      <c r="R6"/>
      <c r="S6"/>
      <c r="T6"/>
      <c r="U6"/>
      <c r="V6"/>
      <c r="W6"/>
      <c r="X6"/>
      <c r="Y6"/>
      <c r="Z6"/>
      <c r="AA6"/>
      <c r="AB6"/>
      <c r="AL6" s="2393"/>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row>
    <row r="7" spans="1:91" s="2392" customFormat="1" ht="15.75" customHeight="1">
      <c r="A7"/>
      <c r="B7"/>
      <c r="C7"/>
      <c r="D7"/>
      <c r="E7"/>
      <c r="F7"/>
      <c r="G7"/>
      <c r="H7"/>
      <c r="I7"/>
      <c r="J7"/>
      <c r="K7"/>
      <c r="L7"/>
      <c r="M7"/>
      <c r="N7"/>
      <c r="O7"/>
      <c r="P7"/>
      <c r="Q7"/>
      <c r="R7"/>
      <c r="S7"/>
      <c r="T7"/>
      <c r="U7"/>
      <c r="V7"/>
      <c r="W7"/>
      <c r="X7"/>
      <c r="Y7"/>
      <c r="Z7"/>
      <c r="AA7"/>
      <c r="AB7"/>
      <c r="AL7" s="2393"/>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392" customFormat="1" ht="15.75" customHeight="1">
      <c r="A8" t="s">
        <v>6</v>
      </c>
      <c r="B8"/>
      <c r="C8"/>
      <c r="D8"/>
      <c r="E8"/>
      <c r="F8"/>
      <c r="G8"/>
      <c r="H8"/>
      <c r="I8"/>
      <c r="J8"/>
      <c r="K8"/>
      <c r="L8"/>
      <c r="M8"/>
      <c r="N8"/>
      <c r="O8"/>
      <c r="P8"/>
      <c r="Q8"/>
      <c r="R8"/>
      <c r="S8"/>
      <c r="T8"/>
      <c r="U8"/>
      <c r="V8"/>
      <c r="W8"/>
      <c r="X8"/>
      <c r="Y8"/>
      <c r="Z8"/>
      <c r="AA8"/>
      <c r="AB8"/>
      <c r="AL8" s="2393"/>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2392" customFormat="1" ht="16.5" customHeight="1" thickBot="1">
      <c r="A9">
        <v>2016</v>
      </c>
      <c r="B9"/>
      <c r="C9"/>
      <c r="D9"/>
      <c r="E9"/>
      <c r="F9"/>
      <c r="G9"/>
      <c r="H9"/>
      <c r="I9"/>
      <c r="J9"/>
      <c r="K9"/>
      <c r="L9"/>
      <c r="M9"/>
      <c r="N9"/>
      <c r="O9"/>
      <c r="P9"/>
      <c r="Q9"/>
      <c r="R9"/>
      <c r="S9"/>
      <c r="T9"/>
      <c r="U9"/>
      <c r="V9"/>
      <c r="W9"/>
      <c r="X9"/>
      <c r="Y9"/>
      <c r="Z9"/>
      <c r="AA9"/>
      <c r="AB9"/>
      <c r="AL9" s="2393"/>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ht="16.5" thickBot="1"/>
    <row r="11" spans="1:91" s="2404" customFormat="1" ht="15.75" customHeight="1" thickBot="1">
      <c r="A11" t="s">
        <v>43</v>
      </c>
      <c r="B11"/>
      <c r="C11"/>
      <c r="D11" t="s">
        <v>894</v>
      </c>
      <c r="E11"/>
      <c r="F11"/>
      <c r="G11"/>
      <c r="H11"/>
      <c r="I11"/>
      <c r="J11"/>
      <c r="K11"/>
      <c r="L11"/>
      <c r="M11"/>
      <c r="N11"/>
      <c r="O11"/>
      <c r="P11"/>
      <c r="Q11"/>
      <c r="R11"/>
      <c r="S11"/>
      <c r="T11"/>
      <c r="U11"/>
      <c r="V11"/>
      <c r="W11"/>
      <c r="X11"/>
      <c r="Y11"/>
      <c r="Z11"/>
      <c r="AA11"/>
      <c r="AB11"/>
      <c r="AL11" s="2405"/>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89" ht="16.5" thickBot="1">
      <c r="A12" s="2406"/>
      <c r="B12" s="2406"/>
      <c r="C12" s="2406"/>
      <c r="D12" s="2406"/>
      <c r="E12" s="2406"/>
      <c r="F12" s="2406"/>
      <c r="G12" s="2406"/>
      <c r="H12" s="2406"/>
      <c r="I12" s="2406"/>
      <c r="J12" s="2406"/>
      <c r="K12" s="2406"/>
      <c r="L12" s="2406"/>
      <c r="M12" s="2406"/>
      <c r="N12" s="2406"/>
      <c r="O12" s="2406"/>
      <c r="P12" s="2406"/>
      <c r="Q12" s="2406"/>
      <c r="R12" s="2406"/>
      <c r="S12" s="2406"/>
      <c r="T12" s="2406"/>
      <c r="U12" s="2406"/>
      <c r="V12" s="2406"/>
      <c r="W12" s="2406"/>
      <c r="X12" s="2406"/>
      <c r="Y12" s="2406"/>
      <c r="Z12" s="2406"/>
      <c r="AA12" s="2406"/>
      <c r="AB12" s="2406"/>
      <c r="AW12" s="2167"/>
      <c r="AX12" s="2167"/>
      <c r="AY12" s="2167"/>
      <c r="AZ12" s="2167"/>
      <c r="BA12" s="2167"/>
      <c r="BB12" s="2167"/>
      <c r="BC12" s="2167"/>
      <c r="BD12" s="2167"/>
      <c r="BE12" s="2167"/>
      <c r="BF12" s="2167"/>
      <c r="BG12" s="2167"/>
      <c r="BH12" s="2167"/>
      <c r="BI12" s="2167"/>
      <c r="BJ12" s="2167"/>
      <c r="BK12" s="2167"/>
      <c r="BL12" s="2167"/>
      <c r="BM12" s="2167"/>
      <c r="BN12" s="2167"/>
      <c r="BO12" s="2167"/>
      <c r="BP12" s="2167"/>
      <c r="BQ12" s="2167"/>
      <c r="BR12" s="2167"/>
      <c r="BS12" s="2167"/>
      <c r="BT12" s="2167"/>
      <c r="BU12" s="2167"/>
      <c r="BV12" s="2167"/>
      <c r="BW12" s="2167"/>
      <c r="BX12" s="2167"/>
      <c r="BY12" s="2167"/>
      <c r="BZ12" s="2167"/>
      <c r="CA12" s="2167"/>
      <c r="CB12" s="2167"/>
      <c r="CC12" s="2167"/>
      <c r="CD12" s="2167"/>
      <c r="CE12" s="2167"/>
      <c r="CF12" s="2167"/>
      <c r="CG12" s="2167"/>
      <c r="CH12" s="2167"/>
      <c r="CI12" s="2167"/>
      <c r="CJ12" s="2167"/>
      <c r="CK12" s="2167"/>
    </row>
    <row r="13" spans="1:91" s="2404" customFormat="1" ht="15.75" customHeight="1" thickBot="1">
      <c r="A13" t="s">
        <v>895</v>
      </c>
      <c r="B13"/>
      <c r="C13"/>
      <c r="D13" t="s">
        <v>896</v>
      </c>
      <c r="E13"/>
      <c r="F13"/>
      <c r="G13"/>
      <c r="H13"/>
      <c r="I13"/>
      <c r="J13"/>
      <c r="K13"/>
      <c r="L13"/>
      <c r="M13"/>
      <c r="N13"/>
      <c r="O13"/>
      <c r="P13"/>
      <c r="Q13"/>
      <c r="R13"/>
      <c r="S13"/>
      <c r="T13"/>
      <c r="U13"/>
      <c r="V13"/>
      <c r="W13"/>
      <c r="X13"/>
      <c r="Y13"/>
      <c r="Z13"/>
      <c r="AA13"/>
      <c r="AB13"/>
      <c r="AL13" s="2405"/>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89" ht="16.5" thickBot="1">
      <c r="A14" s="2406"/>
      <c r="B14" s="2406"/>
      <c r="C14" s="2406"/>
      <c r="D14" s="2406"/>
      <c r="E14" s="2406"/>
      <c r="F14" s="2406"/>
      <c r="G14" s="2406"/>
      <c r="H14" s="2406"/>
      <c r="I14" s="2406"/>
      <c r="J14" s="2406"/>
      <c r="K14" s="2395"/>
      <c r="L14" s="2395"/>
      <c r="M14" s="2406"/>
      <c r="N14" s="2406"/>
      <c r="O14" s="2406"/>
      <c r="P14" s="2406"/>
      <c r="Q14" s="2406"/>
      <c r="R14" s="2406"/>
      <c r="S14" s="2406"/>
      <c r="T14" s="2406"/>
      <c r="U14" s="2406"/>
      <c r="V14" s="2406"/>
      <c r="W14" s="2406"/>
      <c r="X14" s="2406"/>
      <c r="Y14" s="2406"/>
      <c r="Z14" s="2395"/>
      <c r="AA14" s="2395"/>
      <c r="AB14" s="2406"/>
      <c r="AW14" s="2167"/>
      <c r="AX14" s="2167"/>
      <c r="AY14" s="2167"/>
      <c r="AZ14" s="2167"/>
      <c r="BA14" s="2167"/>
      <c r="BB14" s="2167"/>
      <c r="BC14" s="2167"/>
      <c r="BD14" s="2167"/>
      <c r="BE14" s="2167"/>
      <c r="BF14" s="2167"/>
      <c r="BG14" s="2167"/>
      <c r="BH14" s="2167"/>
      <c r="BI14" s="2167"/>
      <c r="BJ14" s="2167"/>
      <c r="BK14" s="2167"/>
      <c r="BL14" s="2167"/>
      <c r="BM14" s="2167"/>
      <c r="BN14" s="2167"/>
      <c r="BO14" s="2167"/>
      <c r="BP14" s="2167"/>
      <c r="BQ14" s="2167"/>
      <c r="BR14" s="2167"/>
      <c r="BS14" s="2167"/>
      <c r="BT14" s="2167"/>
      <c r="BU14" s="2167"/>
      <c r="BV14" s="2167"/>
      <c r="BW14" s="2167"/>
      <c r="BX14" s="2167"/>
      <c r="BY14" s="2167"/>
      <c r="BZ14" s="2167"/>
      <c r="CA14" s="2167"/>
      <c r="CB14" s="2167"/>
      <c r="CC14" s="2167"/>
      <c r="CD14" s="2167"/>
      <c r="CE14" s="2167"/>
      <c r="CF14" s="2167"/>
      <c r="CG14" s="2167"/>
      <c r="CH14" s="2167"/>
      <c r="CI14" s="2167"/>
      <c r="CJ14" s="2167"/>
      <c r="CK14" s="2167"/>
    </row>
    <row r="15" spans="1:99" s="2404" customFormat="1" ht="409.5" thickBot="1">
      <c r="A15" s="2407" t="s">
        <v>11</v>
      </c>
      <c r="B15" s="2407" t="s">
        <v>897</v>
      </c>
      <c r="C15" s="2407" t="s">
        <v>13</v>
      </c>
      <c r="D15" s="2407" t="s">
        <v>14</v>
      </c>
      <c r="E15" s="2407" t="s">
        <v>15</v>
      </c>
      <c r="F15" s="2408" t="s">
        <v>16</v>
      </c>
      <c r="G15" s="2407" t="s">
        <v>17</v>
      </c>
      <c r="H15" s="2407" t="s">
        <v>18</v>
      </c>
      <c r="I15" s="2409" t="s">
        <v>19</v>
      </c>
      <c r="J15" s="2407" t="s">
        <v>20</v>
      </c>
      <c r="K15" s="2407" t="s">
        <v>21</v>
      </c>
      <c r="L15" s="2407" t="s">
        <v>22</v>
      </c>
      <c r="M15" s="2407" t="s">
        <v>23</v>
      </c>
      <c r="N15" s="2407" t="s">
        <v>24</v>
      </c>
      <c r="O15" s="2407" t="s">
        <v>25</v>
      </c>
      <c r="P15" s="2407" t="s">
        <v>26</v>
      </c>
      <c r="Q15" s="2407" t="s">
        <v>27</v>
      </c>
      <c r="R15" s="2407" t="s">
        <v>28</v>
      </c>
      <c r="S15" s="2407" t="s">
        <v>29</v>
      </c>
      <c r="T15" s="2407" t="s">
        <v>30</v>
      </c>
      <c r="U15" s="2407" t="s">
        <v>31</v>
      </c>
      <c r="V15" s="2407" t="s">
        <v>32</v>
      </c>
      <c r="W15" s="2407" t="s">
        <v>33</v>
      </c>
      <c r="X15" s="2407" t="s">
        <v>34</v>
      </c>
      <c r="Y15" s="2410" t="s">
        <v>35</v>
      </c>
      <c r="Z15" s="2410" t="s">
        <v>313</v>
      </c>
      <c r="AA15" s="2410" t="s">
        <v>1895</v>
      </c>
      <c r="AB15" s="2410" t="s">
        <v>36</v>
      </c>
      <c r="AC15" s="2411" t="s">
        <v>898</v>
      </c>
      <c r="AD15" s="2411" t="s">
        <v>899</v>
      </c>
      <c r="AE15" s="2411" t="s">
        <v>195</v>
      </c>
      <c r="AF15" s="2411" t="s">
        <v>193</v>
      </c>
      <c r="AG15" s="2411" t="s">
        <v>184</v>
      </c>
      <c r="AH15" s="2411" t="s">
        <v>900</v>
      </c>
      <c r="AI15" s="2411" t="s">
        <v>901</v>
      </c>
      <c r="AJ15" s="2411" t="s">
        <v>185</v>
      </c>
      <c r="AK15" s="2411" t="s">
        <v>186</v>
      </c>
      <c r="AL15" s="2411" t="s">
        <v>902</v>
      </c>
      <c r="AM15" s="2412" t="s">
        <v>188</v>
      </c>
      <c r="AN15" s="2413" t="s">
        <v>903</v>
      </c>
      <c r="AO15" s="2413" t="s">
        <v>899</v>
      </c>
      <c r="AP15" s="2413" t="s">
        <v>190</v>
      </c>
      <c r="AQ15" s="2413" t="s">
        <v>191</v>
      </c>
      <c r="AR15" s="2413" t="s">
        <v>184</v>
      </c>
      <c r="AS15" s="2413" t="s">
        <v>904</v>
      </c>
      <c r="AT15" s="2413" t="s">
        <v>901</v>
      </c>
      <c r="AU15" s="2413" t="s">
        <v>185</v>
      </c>
      <c r="AV15" s="2413" t="s">
        <v>186</v>
      </c>
      <c r="AW15" s="2414" t="s">
        <v>1870</v>
      </c>
      <c r="AX15" s="2415" t="s">
        <v>1871</v>
      </c>
      <c r="AY15" s="2415" t="s">
        <v>1872</v>
      </c>
      <c r="AZ15" s="2415" t="s">
        <v>1873</v>
      </c>
      <c r="BA15" s="2415" t="s">
        <v>184</v>
      </c>
      <c r="BB15" s="2415" t="s">
        <v>1874</v>
      </c>
      <c r="BC15" s="2415" t="s">
        <v>185</v>
      </c>
      <c r="BD15" s="2415" t="s">
        <v>186</v>
      </c>
      <c r="BE15" s="2416" t="s">
        <v>1875</v>
      </c>
      <c r="BF15" s="2417" t="s">
        <v>1876</v>
      </c>
      <c r="BG15" s="2417" t="s">
        <v>1877</v>
      </c>
      <c r="BH15" s="2417" t="s">
        <v>1878</v>
      </c>
      <c r="BI15" s="2417" t="s">
        <v>184</v>
      </c>
      <c r="BJ15" s="2417" t="s">
        <v>1879</v>
      </c>
      <c r="BK15" s="2417" t="s">
        <v>185</v>
      </c>
      <c r="BL15" s="2417" t="s">
        <v>186</v>
      </c>
      <c r="BM15" s="2418" t="s">
        <v>1880</v>
      </c>
      <c r="BN15" s="2419" t="s">
        <v>1881</v>
      </c>
      <c r="BO15" s="2419" t="s">
        <v>1882</v>
      </c>
      <c r="BP15" s="2419" t="s">
        <v>1883</v>
      </c>
      <c r="BQ15" s="2419" t="s">
        <v>184</v>
      </c>
      <c r="BR15" s="2419" t="s">
        <v>1884</v>
      </c>
      <c r="BS15" s="2419" t="s">
        <v>185</v>
      </c>
      <c r="BT15" s="2419" t="s">
        <v>186</v>
      </c>
      <c r="BU15" s="2420" t="s">
        <v>1885</v>
      </c>
      <c r="BV15" s="2421" t="s">
        <v>1886</v>
      </c>
      <c r="BW15" s="2421" t="s">
        <v>1887</v>
      </c>
      <c r="BX15" s="2421" t="s">
        <v>1888</v>
      </c>
      <c r="BY15" s="2421" t="s">
        <v>184</v>
      </c>
      <c r="BZ15" s="2421" t="s">
        <v>1889</v>
      </c>
      <c r="CA15" s="2421" t="s">
        <v>185</v>
      </c>
      <c r="CB15" s="2421" t="s">
        <v>186</v>
      </c>
      <c r="CC15" s="2422" t="s">
        <v>1890</v>
      </c>
      <c r="CD15" s="2423" t="s">
        <v>1891</v>
      </c>
      <c r="CE15" s="2423" t="s">
        <v>1892</v>
      </c>
      <c r="CF15" s="2423" t="s">
        <v>1893</v>
      </c>
      <c r="CG15" s="2423" t="s">
        <v>184</v>
      </c>
      <c r="CH15" s="2423" t="s">
        <v>1894</v>
      </c>
      <c r="CI15" s="2423" t="s">
        <v>185</v>
      </c>
      <c r="CJ15" s="2423" t="s">
        <v>186</v>
      </c>
      <c r="CK15" s="2424" t="s">
        <v>35</v>
      </c>
      <c r="CL15" s="2425" t="s">
        <v>905</v>
      </c>
      <c r="CM15" s="2426" t="s">
        <v>906</v>
      </c>
      <c r="CN15" s="2427"/>
      <c r="CO15" s="2427"/>
      <c r="CP15" s="2427"/>
      <c r="CQ15" s="2428"/>
      <c r="CR15" s="2428"/>
      <c r="CS15" s="2428"/>
      <c r="CT15" s="2428"/>
      <c r="CU15" s="2428"/>
    </row>
    <row r="16" spans="1:99" s="2451" customFormat="1" ht="72.75" customHeight="1" thickBot="1">
      <c r="A16">
        <v>1</v>
      </c>
      <c r="B16" t="s">
        <v>907</v>
      </c>
      <c r="C16" t="s">
        <v>908</v>
      </c>
      <c r="D16" s="2429" t="s">
        <v>909</v>
      </c>
      <c r="E16" s="2430" t="s">
        <v>910</v>
      </c>
      <c r="F16" s="2431">
        <v>1</v>
      </c>
      <c r="G16" s="2432" t="s">
        <v>911</v>
      </c>
      <c r="H16" s="2433" t="s">
        <v>912</v>
      </c>
      <c r="I16" s="2434">
        <v>0.05</v>
      </c>
      <c r="J16" s="2432" t="s">
        <v>910</v>
      </c>
      <c r="K16" s="2435">
        <v>42401</v>
      </c>
      <c r="L16" s="2435">
        <v>42735</v>
      </c>
      <c r="M16" s="2436"/>
      <c r="N16" s="2436">
        <v>1</v>
      </c>
      <c r="O16" s="2436"/>
      <c r="P16" s="2436"/>
      <c r="Q16" s="2436"/>
      <c r="R16" s="2436"/>
      <c r="S16" s="2436"/>
      <c r="T16" s="2436"/>
      <c r="U16" s="2436"/>
      <c r="V16" s="2436"/>
      <c r="W16" s="2436"/>
      <c r="X16" s="2437"/>
      <c r="Y16" s="2438">
        <f>+SUM(M16:X16)</f>
        <v>1</v>
      </c>
      <c r="Z16" s="2385">
        <v>0</v>
      </c>
      <c r="AA16" s="2385"/>
      <c r="AB16" s="2439" t="s">
        <v>55</v>
      </c>
      <c r="AC16" s="2440">
        <v>0</v>
      </c>
      <c r="AD16" s="2441">
        <f>IF(AC16=0,0%,100%)</f>
        <v>0</v>
      </c>
      <c r="AE16" s="2442">
        <v>0</v>
      </c>
      <c r="AF16" s="2441" t="e">
        <f>AE16/AC16</f>
        <v>#DIV/0!</v>
      </c>
      <c r="AG16" s="2441">
        <f>AE16/Y16</f>
        <v>0</v>
      </c>
      <c r="AH16" s="2443">
        <f>AG16</f>
        <v>0</v>
      </c>
      <c r="AI16" s="2443"/>
      <c r="AJ16" s="2444">
        <v>0</v>
      </c>
      <c r="AK16" s="2443" t="e">
        <v>#DIV/0!</v>
      </c>
      <c r="AL16" s="2445"/>
      <c r="AM16" s="2446"/>
      <c r="AN16" s="2447">
        <f>X16+Y16</f>
        <v>1</v>
      </c>
      <c r="AO16" s="2448">
        <f>IF(AN16=0,0%,100%)</f>
        <v>1</v>
      </c>
      <c r="AP16" s="3338">
        <v>0.8</v>
      </c>
      <c r="AQ16" s="2448">
        <f>AP16/AN16</f>
        <v>0.8</v>
      </c>
      <c r="AR16" s="2448" t="e">
        <f>AP16/AK16</f>
        <v>#DIV/0!</v>
      </c>
      <c r="AS16" s="2449">
        <f>AP16/Y16</f>
        <v>0.8</v>
      </c>
      <c r="AT16" s="2449"/>
      <c r="AU16" s="2447">
        <v>0</v>
      </c>
      <c r="AV16" s="2449" t="e">
        <v>#DIV/0!</v>
      </c>
      <c r="AW16" s="1894"/>
      <c r="AX16" s="1894"/>
      <c r="AY16" s="1894"/>
      <c r="AZ16" s="1894"/>
      <c r="BA16" s="1894"/>
      <c r="BB16" s="1894"/>
      <c r="BC16" s="1894"/>
      <c r="BD16" s="1894"/>
      <c r="BE16" s="1925"/>
      <c r="BF16" s="1925"/>
      <c r="BG16" s="1925"/>
      <c r="BH16" s="1925"/>
      <c r="BI16" s="1925"/>
      <c r="BJ16" s="1925"/>
      <c r="BK16" s="1925"/>
      <c r="BL16" s="1925"/>
      <c r="BM16" s="1910"/>
      <c r="BN16" s="1910"/>
      <c r="BO16" s="1910"/>
      <c r="BP16" s="1910"/>
      <c r="BQ16" s="1910"/>
      <c r="BR16" s="1910"/>
      <c r="BS16" s="1910"/>
      <c r="BT16" s="1910"/>
      <c r="BU16" s="1943"/>
      <c r="BV16" s="1943"/>
      <c r="BW16" s="1943"/>
      <c r="BX16" s="1943"/>
      <c r="BY16" s="1943"/>
      <c r="BZ16" s="1943"/>
      <c r="CA16" s="1943"/>
      <c r="CB16" s="1943"/>
      <c r="CC16" s="1959"/>
      <c r="CD16" s="1959"/>
      <c r="CE16" s="1959"/>
      <c r="CF16" s="1959"/>
      <c r="CG16" s="1959"/>
      <c r="CH16" s="1959"/>
      <c r="CI16" s="1959"/>
      <c r="CJ16" s="1959"/>
      <c r="CK16" s="2103"/>
      <c r="CL16" s="2447" t="s">
        <v>913</v>
      </c>
      <c r="CM16" s="2447"/>
      <c r="CN16" s="2450"/>
      <c r="CO16" s="2450"/>
      <c r="CP16" s="2450"/>
      <c r="CQ16" s="2450"/>
      <c r="CR16" s="2450"/>
      <c r="CS16" s="2450"/>
      <c r="CT16" s="2450"/>
      <c r="CU16" s="2450"/>
    </row>
    <row r="17" spans="1:99" s="2464" customFormat="1" ht="88.5" customHeight="1" thickBot="1">
      <c r="A17"/>
      <c r="B17"/>
      <c r="C17"/>
      <c r="D17" s="2429" t="s">
        <v>914</v>
      </c>
      <c r="E17" s="2430" t="s">
        <v>915</v>
      </c>
      <c r="F17" s="2431">
        <v>12</v>
      </c>
      <c r="G17" s="2432" t="s">
        <v>916</v>
      </c>
      <c r="H17" s="2433" t="s">
        <v>912</v>
      </c>
      <c r="I17" s="2434">
        <v>0.015873015873015872</v>
      </c>
      <c r="J17" s="2432" t="s">
        <v>362</v>
      </c>
      <c r="K17" s="2435">
        <v>42370</v>
      </c>
      <c r="L17" s="2435">
        <v>42735</v>
      </c>
      <c r="M17" s="2452">
        <v>1</v>
      </c>
      <c r="N17" s="2452">
        <v>1</v>
      </c>
      <c r="O17" s="2452">
        <v>1</v>
      </c>
      <c r="P17" s="2452">
        <v>1</v>
      </c>
      <c r="Q17" s="2452">
        <v>1</v>
      </c>
      <c r="R17" s="2452">
        <v>1</v>
      </c>
      <c r="S17" s="2452">
        <v>1</v>
      </c>
      <c r="T17" s="2452">
        <v>1</v>
      </c>
      <c r="U17" s="2452">
        <v>1</v>
      </c>
      <c r="V17" s="2452">
        <v>1</v>
      </c>
      <c r="W17" s="2452">
        <v>1</v>
      </c>
      <c r="X17" s="2453">
        <v>1</v>
      </c>
      <c r="Y17" s="2438">
        <f aca="true" t="shared" si="0" ref="Y17:Y39">+SUM(M17:X17)</f>
        <v>12</v>
      </c>
      <c r="Z17" s="2385">
        <v>0</v>
      </c>
      <c r="AA17" s="2385"/>
      <c r="AB17" s="2439" t="s">
        <v>55</v>
      </c>
      <c r="AC17" s="2454">
        <v>1</v>
      </c>
      <c r="AD17" s="2455">
        <f aca="true" t="shared" si="1" ref="AD17:AD71">IF(AC17=0,0%,100%)</f>
        <v>1</v>
      </c>
      <c r="AE17" s="2456">
        <v>1</v>
      </c>
      <c r="AF17" s="2455">
        <f>AE17/AC17</f>
        <v>1</v>
      </c>
      <c r="AG17" s="2455">
        <f aca="true" t="shared" si="2" ref="AG17:AG61">AE17/Y17</f>
        <v>0.08333333333333333</v>
      </c>
      <c r="AH17" s="2457">
        <f aca="true" t="shared" si="3" ref="AH17:AH71">AG17</f>
        <v>0.08333333333333333</v>
      </c>
      <c r="AI17" s="2457"/>
      <c r="AJ17" s="2458"/>
      <c r="AK17" s="2457" t="e">
        <v>#DIV/0!</v>
      </c>
      <c r="AL17" s="2459" t="s">
        <v>917</v>
      </c>
      <c r="AM17" s="2460"/>
      <c r="AN17" s="2447">
        <v>2</v>
      </c>
      <c r="AO17" s="2448">
        <f aca="true" t="shared" si="4" ref="AO17:AO61">IF(AN17=0,0%,100%)</f>
        <v>1</v>
      </c>
      <c r="AP17" s="2461">
        <v>2</v>
      </c>
      <c r="AQ17" s="2448">
        <f aca="true" t="shared" si="5" ref="AQ17:AQ72">AP17/AN17</f>
        <v>1</v>
      </c>
      <c r="AR17" s="2448" t="e">
        <f aca="true" t="shared" si="6" ref="AR17:AR36">AP17/AK17</f>
        <v>#DIV/0!</v>
      </c>
      <c r="AS17" s="2449">
        <f aca="true" t="shared" si="7" ref="AS17:AS73">AP17/Y17</f>
        <v>0.16666666666666666</v>
      </c>
      <c r="AT17" s="2449"/>
      <c r="AU17" s="2447"/>
      <c r="AV17" s="2449" t="e">
        <v>#DIV/0!</v>
      </c>
      <c r="AW17" s="1894"/>
      <c r="AX17" s="1894"/>
      <c r="AY17" s="1894"/>
      <c r="AZ17" s="1894"/>
      <c r="BA17" s="1894"/>
      <c r="BB17" s="1894"/>
      <c r="BC17" s="1894"/>
      <c r="BD17" s="1894"/>
      <c r="BE17" s="1925"/>
      <c r="BF17" s="1925"/>
      <c r="BG17" s="1925"/>
      <c r="BH17" s="1925"/>
      <c r="BI17" s="1925"/>
      <c r="BJ17" s="1925"/>
      <c r="BK17" s="1925"/>
      <c r="BL17" s="1925"/>
      <c r="BM17" s="1910"/>
      <c r="BN17" s="1910"/>
      <c r="BO17" s="1910"/>
      <c r="BP17" s="1910"/>
      <c r="BQ17" s="1910"/>
      <c r="BR17" s="1910"/>
      <c r="BS17" s="1910"/>
      <c r="BT17" s="1910"/>
      <c r="BU17" s="1943"/>
      <c r="BV17" s="1943"/>
      <c r="BW17" s="1943"/>
      <c r="BX17" s="1943"/>
      <c r="BY17" s="1943"/>
      <c r="BZ17" s="1943"/>
      <c r="CA17" s="1943"/>
      <c r="CB17" s="1943"/>
      <c r="CC17" s="1959"/>
      <c r="CD17" s="1959"/>
      <c r="CE17" s="1959"/>
      <c r="CF17" s="1959"/>
      <c r="CG17" s="1959"/>
      <c r="CH17" s="1959"/>
      <c r="CI17" s="1959"/>
      <c r="CJ17" s="1959"/>
      <c r="CK17" s="2103"/>
      <c r="CL17" s="2462" t="s">
        <v>918</v>
      </c>
      <c r="CM17" s="2447"/>
      <c r="CN17" s="2463"/>
      <c r="CO17" s="2463"/>
      <c r="CP17" s="2463"/>
      <c r="CQ17" s="2463"/>
      <c r="CR17" s="2463"/>
      <c r="CS17" s="2463"/>
      <c r="CT17" s="2463"/>
      <c r="CU17" s="2463"/>
    </row>
    <row r="18" spans="1:91" s="2464" customFormat="1" ht="59.25" customHeight="1" thickBot="1">
      <c r="A18"/>
      <c r="B18"/>
      <c r="C18"/>
      <c r="D18" s="2429" t="s">
        <v>919</v>
      </c>
      <c r="E18" s="2430" t="s">
        <v>920</v>
      </c>
      <c r="F18" s="2431">
        <v>4</v>
      </c>
      <c r="G18" s="2432" t="s">
        <v>921</v>
      </c>
      <c r="H18" s="2433" t="s">
        <v>912</v>
      </c>
      <c r="I18" s="2434">
        <v>0.015873015873015872</v>
      </c>
      <c r="J18" s="2432" t="s">
        <v>922</v>
      </c>
      <c r="K18" s="2435">
        <v>42370</v>
      </c>
      <c r="L18" s="2435">
        <v>42735</v>
      </c>
      <c r="M18" s="2452">
        <v>1</v>
      </c>
      <c r="N18" s="2452"/>
      <c r="O18" s="2452"/>
      <c r="P18" s="2452">
        <v>1</v>
      </c>
      <c r="Q18" s="2452"/>
      <c r="R18" s="2452"/>
      <c r="S18" s="2452">
        <v>1</v>
      </c>
      <c r="T18" s="2452"/>
      <c r="U18" s="2452"/>
      <c r="V18" s="2452">
        <v>1</v>
      </c>
      <c r="W18" s="2452"/>
      <c r="X18" s="2465"/>
      <c r="Y18" s="2438">
        <f t="shared" si="0"/>
        <v>4</v>
      </c>
      <c r="Z18" s="2385">
        <v>0</v>
      </c>
      <c r="AA18" s="2385"/>
      <c r="AB18" s="2439" t="s">
        <v>55</v>
      </c>
      <c r="AC18" s="2454">
        <f>M18+N18</f>
        <v>1</v>
      </c>
      <c r="AD18" s="2455">
        <f t="shared" si="1"/>
        <v>1</v>
      </c>
      <c r="AE18" s="2456">
        <v>1</v>
      </c>
      <c r="AF18" s="2455" t="s">
        <v>55</v>
      </c>
      <c r="AG18" s="2455">
        <f t="shared" si="2"/>
        <v>0.25</v>
      </c>
      <c r="AH18" s="2457">
        <f t="shared" si="3"/>
        <v>0.25</v>
      </c>
      <c r="AI18" s="2457">
        <v>0</v>
      </c>
      <c r="AJ18" s="2458"/>
      <c r="AK18" s="2457" t="e">
        <v>#DIV/0!</v>
      </c>
      <c r="AL18" s="2459" t="s">
        <v>923</v>
      </c>
      <c r="AM18" s="2460"/>
      <c r="AN18" s="2447">
        <v>1</v>
      </c>
      <c r="AO18" s="2448">
        <f t="shared" si="4"/>
        <v>1</v>
      </c>
      <c r="AP18" s="2461">
        <v>1</v>
      </c>
      <c r="AQ18" s="2448">
        <f t="shared" si="5"/>
        <v>1</v>
      </c>
      <c r="AR18" s="2448" t="e">
        <f t="shared" si="6"/>
        <v>#DIV/0!</v>
      </c>
      <c r="AS18" s="2449">
        <f t="shared" si="7"/>
        <v>0.25</v>
      </c>
      <c r="AT18" s="2449">
        <v>0</v>
      </c>
      <c r="AU18" s="2447"/>
      <c r="AV18" s="2449" t="e">
        <v>#DIV/0!</v>
      </c>
      <c r="AW18" s="1894"/>
      <c r="AX18" s="1894"/>
      <c r="AY18" s="1894"/>
      <c r="AZ18" s="1894"/>
      <c r="BA18" s="1894"/>
      <c r="BB18" s="1894"/>
      <c r="BC18" s="1894"/>
      <c r="BD18" s="1894"/>
      <c r="BE18" s="1925"/>
      <c r="BF18" s="1925"/>
      <c r="BG18" s="1925"/>
      <c r="BH18" s="1925"/>
      <c r="BI18" s="1925"/>
      <c r="BJ18" s="1925"/>
      <c r="BK18" s="1925"/>
      <c r="BL18" s="1925"/>
      <c r="BM18" s="1910"/>
      <c r="BN18" s="1910"/>
      <c r="BO18" s="1910"/>
      <c r="BP18" s="1910"/>
      <c r="BQ18" s="1910"/>
      <c r="BR18" s="1910"/>
      <c r="BS18" s="1910"/>
      <c r="BT18" s="1910"/>
      <c r="BU18" s="1943"/>
      <c r="BV18" s="1943"/>
      <c r="BW18" s="1943"/>
      <c r="BX18" s="1943"/>
      <c r="BY18" s="1943"/>
      <c r="BZ18" s="1943"/>
      <c r="CA18" s="1943"/>
      <c r="CB18" s="1943"/>
      <c r="CC18" s="1959"/>
      <c r="CD18" s="1959"/>
      <c r="CE18" s="1959"/>
      <c r="CF18" s="1959"/>
      <c r="CG18" s="1959"/>
      <c r="CH18" s="1959"/>
      <c r="CI18" s="1959"/>
      <c r="CJ18" s="1959"/>
      <c r="CK18" s="2103"/>
      <c r="CL18" s="2462"/>
      <c r="CM18" s="2447"/>
    </row>
    <row r="19" spans="1:91" s="2464" customFormat="1" ht="49.5" customHeight="1" thickBot="1">
      <c r="A19"/>
      <c r="B19"/>
      <c r="C19"/>
      <c r="D19" s="2429" t="s">
        <v>924</v>
      </c>
      <c r="E19" s="2430" t="s">
        <v>925</v>
      </c>
      <c r="F19" s="2431">
        <v>1</v>
      </c>
      <c r="G19" s="2432" t="s">
        <v>926</v>
      </c>
      <c r="H19" s="2433" t="s">
        <v>912</v>
      </c>
      <c r="I19" s="2434">
        <v>0.015873015873015872</v>
      </c>
      <c r="J19" s="2432" t="s">
        <v>927</v>
      </c>
      <c r="K19" s="2435">
        <v>42401</v>
      </c>
      <c r="L19" s="2435">
        <v>42735</v>
      </c>
      <c r="M19" s="2452"/>
      <c r="N19" s="2452">
        <v>1</v>
      </c>
      <c r="O19" s="2452"/>
      <c r="P19" s="2452"/>
      <c r="Q19" s="2452"/>
      <c r="R19" s="2452"/>
      <c r="S19" s="2452"/>
      <c r="T19" s="2452"/>
      <c r="U19" s="2452"/>
      <c r="V19" s="2452"/>
      <c r="W19" s="2452"/>
      <c r="X19" s="2453"/>
      <c r="Y19" s="2438">
        <f t="shared" si="0"/>
        <v>1</v>
      </c>
      <c r="Z19" s="2385">
        <v>0</v>
      </c>
      <c r="AA19" s="2385"/>
      <c r="AB19" s="2439" t="s">
        <v>55</v>
      </c>
      <c r="AC19" s="2454">
        <v>0</v>
      </c>
      <c r="AD19" s="2455">
        <f t="shared" si="1"/>
        <v>0</v>
      </c>
      <c r="AE19" s="2456">
        <v>0</v>
      </c>
      <c r="AF19" s="2455" t="e">
        <f>AE19/AC19</f>
        <v>#DIV/0!</v>
      </c>
      <c r="AG19" s="2455">
        <f t="shared" si="2"/>
        <v>0</v>
      </c>
      <c r="AH19" s="2457">
        <f t="shared" si="3"/>
        <v>0</v>
      </c>
      <c r="AI19" s="2457"/>
      <c r="AJ19" s="2458"/>
      <c r="AK19" s="2457" t="e">
        <v>#DIV/0!</v>
      </c>
      <c r="AL19" s="2459"/>
      <c r="AM19" s="2460"/>
      <c r="AN19" s="2447">
        <f>X19+Y19</f>
        <v>1</v>
      </c>
      <c r="AO19" s="2448">
        <f t="shared" si="4"/>
        <v>1</v>
      </c>
      <c r="AP19" s="2461">
        <v>1</v>
      </c>
      <c r="AQ19" s="2448">
        <f t="shared" si="5"/>
        <v>1</v>
      </c>
      <c r="AR19" s="2448" t="e">
        <f t="shared" si="6"/>
        <v>#DIV/0!</v>
      </c>
      <c r="AS19" s="2449">
        <f t="shared" si="7"/>
        <v>1</v>
      </c>
      <c r="AT19" s="2449"/>
      <c r="AU19" s="2447"/>
      <c r="AV19" s="2449" t="e">
        <v>#DIV/0!</v>
      </c>
      <c r="AW19" s="1894"/>
      <c r="AX19" s="1894"/>
      <c r="AY19" s="1894"/>
      <c r="AZ19" s="1894"/>
      <c r="BA19" s="1894"/>
      <c r="BB19" s="1894"/>
      <c r="BC19" s="1894"/>
      <c r="BD19" s="1894"/>
      <c r="BE19" s="1925"/>
      <c r="BF19" s="1925"/>
      <c r="BG19" s="1925"/>
      <c r="BH19" s="1925"/>
      <c r="BI19" s="1925"/>
      <c r="BJ19" s="1925"/>
      <c r="BK19" s="1925"/>
      <c r="BL19" s="1925"/>
      <c r="BM19" s="1910"/>
      <c r="BN19" s="1910"/>
      <c r="BO19" s="1910"/>
      <c r="BP19" s="1910"/>
      <c r="BQ19" s="1910"/>
      <c r="BR19" s="1910"/>
      <c r="BS19" s="1910"/>
      <c r="BT19" s="1910"/>
      <c r="BU19" s="1943"/>
      <c r="BV19" s="1943"/>
      <c r="BW19" s="1943"/>
      <c r="BX19" s="1943"/>
      <c r="BY19" s="1943"/>
      <c r="BZ19" s="1943"/>
      <c r="CA19" s="1943"/>
      <c r="CB19" s="1943"/>
      <c r="CC19" s="1959"/>
      <c r="CD19" s="1959"/>
      <c r="CE19" s="1959"/>
      <c r="CF19" s="1959"/>
      <c r="CG19" s="1959"/>
      <c r="CH19" s="1959"/>
      <c r="CI19" s="1959"/>
      <c r="CJ19" s="1959"/>
      <c r="CK19" s="2103"/>
      <c r="CL19" s="2462" t="s">
        <v>928</v>
      </c>
      <c r="CM19" s="2447"/>
    </row>
    <row r="20" spans="1:91" s="2464" customFormat="1" ht="46.5" customHeight="1" thickBot="1">
      <c r="A20"/>
      <c r="B20"/>
      <c r="C20" t="s">
        <v>929</v>
      </c>
      <c r="D20" s="2429" t="s">
        <v>930</v>
      </c>
      <c r="E20" s="2430" t="s">
        <v>931</v>
      </c>
      <c r="F20" s="2431">
        <v>2</v>
      </c>
      <c r="G20" s="2432" t="s">
        <v>461</v>
      </c>
      <c r="H20" s="2433" t="s">
        <v>912</v>
      </c>
      <c r="I20" s="2434">
        <v>0.015873015873015872</v>
      </c>
      <c r="J20" s="2432" t="s">
        <v>932</v>
      </c>
      <c r="K20" s="2435">
        <v>42401</v>
      </c>
      <c r="L20" s="2435">
        <v>42735</v>
      </c>
      <c r="M20" s="2452"/>
      <c r="N20" s="2452">
        <v>1</v>
      </c>
      <c r="O20" s="2452"/>
      <c r="P20" s="2452"/>
      <c r="Q20" s="2452"/>
      <c r="R20" s="2452"/>
      <c r="S20" s="2452"/>
      <c r="T20" s="2452">
        <v>1</v>
      </c>
      <c r="U20" s="2452"/>
      <c r="V20" s="2452"/>
      <c r="W20" s="2452"/>
      <c r="X20" s="2453"/>
      <c r="Y20" s="2438">
        <f t="shared" si="0"/>
        <v>2</v>
      </c>
      <c r="Z20" s="2385">
        <v>0</v>
      </c>
      <c r="AA20" s="2385"/>
      <c r="AB20" s="2439"/>
      <c r="AC20" s="2454">
        <v>0</v>
      </c>
      <c r="AD20" s="2455">
        <f t="shared" si="1"/>
        <v>0</v>
      </c>
      <c r="AE20" s="2456">
        <v>0</v>
      </c>
      <c r="AF20" s="2455" t="s">
        <v>55</v>
      </c>
      <c r="AG20" s="2455">
        <f t="shared" si="2"/>
        <v>0</v>
      </c>
      <c r="AH20" s="2457">
        <f t="shared" si="3"/>
        <v>0</v>
      </c>
      <c r="AI20" s="2457">
        <v>0</v>
      </c>
      <c r="AJ20" s="2458">
        <v>0</v>
      </c>
      <c r="AK20" s="2457" t="e">
        <v>#DIV/0!</v>
      </c>
      <c r="AL20" s="2459"/>
      <c r="AM20" s="2460"/>
      <c r="AN20" s="2447">
        <v>1</v>
      </c>
      <c r="AO20" s="2448">
        <f t="shared" si="4"/>
        <v>1</v>
      </c>
      <c r="AP20" s="2461">
        <v>0</v>
      </c>
      <c r="AQ20" s="2448">
        <f t="shared" si="5"/>
        <v>0</v>
      </c>
      <c r="AR20" s="2448" t="e">
        <f t="shared" si="6"/>
        <v>#DIV/0!</v>
      </c>
      <c r="AS20" s="2449">
        <f t="shared" si="7"/>
        <v>0</v>
      </c>
      <c r="AT20" s="2449">
        <v>0</v>
      </c>
      <c r="AU20" s="2447">
        <v>0</v>
      </c>
      <c r="AV20" s="2449" t="e">
        <v>#DIV/0!</v>
      </c>
      <c r="AW20" s="1894"/>
      <c r="AX20" s="1894"/>
      <c r="AY20" s="1894"/>
      <c r="AZ20" s="1894"/>
      <c r="BA20" s="1894"/>
      <c r="BB20" s="1894"/>
      <c r="BC20" s="1894"/>
      <c r="BD20" s="1894"/>
      <c r="BE20" s="1925"/>
      <c r="BF20" s="1925"/>
      <c r="BG20" s="1925"/>
      <c r="BH20" s="1925"/>
      <c r="BI20" s="1925"/>
      <c r="BJ20" s="1925"/>
      <c r="BK20" s="1925"/>
      <c r="BL20" s="1925"/>
      <c r="BM20" s="1910"/>
      <c r="BN20" s="1910"/>
      <c r="BO20" s="1910"/>
      <c r="BP20" s="1910"/>
      <c r="BQ20" s="1910"/>
      <c r="BR20" s="1910"/>
      <c r="BS20" s="1910"/>
      <c r="BT20" s="1910"/>
      <c r="BU20" s="1943"/>
      <c r="BV20" s="1943"/>
      <c r="BW20" s="1943"/>
      <c r="BX20" s="1943"/>
      <c r="BY20" s="1943"/>
      <c r="BZ20" s="1943"/>
      <c r="CA20" s="1943"/>
      <c r="CB20" s="1943"/>
      <c r="CC20" s="1959"/>
      <c r="CD20" s="1959"/>
      <c r="CE20" s="1959"/>
      <c r="CF20" s="1959"/>
      <c r="CG20" s="1959"/>
      <c r="CH20" s="1959"/>
      <c r="CI20" s="1959"/>
      <c r="CJ20" s="1959"/>
      <c r="CK20" s="2103"/>
      <c r="CL20" s="2462" t="s">
        <v>933</v>
      </c>
      <c r="CM20" s="2447"/>
    </row>
    <row r="21" spans="1:91" s="2464" customFormat="1" ht="96" customHeight="1" thickBot="1">
      <c r="A21"/>
      <c r="B21"/>
      <c r="C21"/>
      <c r="D21" s="2429" t="s">
        <v>934</v>
      </c>
      <c r="E21" s="2430" t="s">
        <v>932</v>
      </c>
      <c r="F21" s="2431">
        <v>2</v>
      </c>
      <c r="G21" s="2432" t="s">
        <v>461</v>
      </c>
      <c r="H21" s="2433" t="s">
        <v>912</v>
      </c>
      <c r="I21" s="2434">
        <v>0.015873015873015872</v>
      </c>
      <c r="J21" s="2430" t="s">
        <v>932</v>
      </c>
      <c r="K21" s="2435">
        <v>42401</v>
      </c>
      <c r="L21" s="2435">
        <v>42735</v>
      </c>
      <c r="M21" s="2452"/>
      <c r="N21" s="2452">
        <v>1</v>
      </c>
      <c r="O21" s="2452"/>
      <c r="P21" s="2452"/>
      <c r="Q21" s="2452"/>
      <c r="R21" s="2452"/>
      <c r="S21" s="2452"/>
      <c r="T21" s="2452">
        <v>1</v>
      </c>
      <c r="U21" s="2452"/>
      <c r="V21" s="2452"/>
      <c r="W21" s="2452"/>
      <c r="X21" s="2453"/>
      <c r="Y21" s="2438">
        <f t="shared" si="0"/>
        <v>2</v>
      </c>
      <c r="Z21" s="2385">
        <v>0</v>
      </c>
      <c r="AA21" s="2385"/>
      <c r="AB21" s="2439"/>
      <c r="AC21" s="2454">
        <v>0</v>
      </c>
      <c r="AD21" s="2455">
        <f t="shared" si="1"/>
        <v>0</v>
      </c>
      <c r="AE21" s="2456">
        <v>0</v>
      </c>
      <c r="AF21" s="2455" t="e">
        <f aca="true" t="shared" si="8" ref="AF21:AF61">AE21/AC21</f>
        <v>#DIV/0!</v>
      </c>
      <c r="AG21" s="2455">
        <f t="shared" si="2"/>
        <v>0</v>
      </c>
      <c r="AH21" s="2457">
        <f t="shared" si="3"/>
        <v>0</v>
      </c>
      <c r="AI21" s="2457">
        <v>14.285714285714286</v>
      </c>
      <c r="AJ21" s="2458"/>
      <c r="AK21" s="2457" t="e">
        <v>#DIV/0!</v>
      </c>
      <c r="AL21" s="2459"/>
      <c r="AM21" s="2460"/>
      <c r="AN21" s="2447">
        <v>1</v>
      </c>
      <c r="AO21" s="2448">
        <f t="shared" si="4"/>
        <v>1</v>
      </c>
      <c r="AP21" s="2461">
        <v>1</v>
      </c>
      <c r="AQ21" s="2448">
        <f t="shared" si="5"/>
        <v>1</v>
      </c>
      <c r="AR21" s="2448" t="e">
        <f t="shared" si="6"/>
        <v>#DIV/0!</v>
      </c>
      <c r="AS21" s="2449">
        <f t="shared" si="7"/>
        <v>0.5</v>
      </c>
      <c r="AT21" s="2449">
        <v>14.285714285714286</v>
      </c>
      <c r="AU21" s="2447"/>
      <c r="AV21" s="2449" t="e">
        <v>#DIV/0!</v>
      </c>
      <c r="AW21" s="1894"/>
      <c r="AX21" s="1894"/>
      <c r="AY21" s="1894"/>
      <c r="AZ21" s="1894"/>
      <c r="BA21" s="1894"/>
      <c r="BB21" s="1894"/>
      <c r="BC21" s="1894"/>
      <c r="BD21" s="1894"/>
      <c r="BE21" s="1925"/>
      <c r="BF21" s="1925"/>
      <c r="BG21" s="1925"/>
      <c r="BH21" s="1925"/>
      <c r="BI21" s="1925"/>
      <c r="BJ21" s="1925"/>
      <c r="BK21" s="1925"/>
      <c r="BL21" s="1925"/>
      <c r="BM21" s="1910"/>
      <c r="BN21" s="1910"/>
      <c r="BO21" s="1910"/>
      <c r="BP21" s="1910"/>
      <c r="BQ21" s="1910"/>
      <c r="BR21" s="1910"/>
      <c r="BS21" s="1910"/>
      <c r="BT21" s="1910"/>
      <c r="BU21" s="1943"/>
      <c r="BV21" s="1943"/>
      <c r="BW21" s="1943"/>
      <c r="BX21" s="1943"/>
      <c r="BY21" s="1943"/>
      <c r="BZ21" s="1943"/>
      <c r="CA21" s="1943"/>
      <c r="CB21" s="1943"/>
      <c r="CC21" s="1959"/>
      <c r="CD21" s="1959"/>
      <c r="CE21" s="1959"/>
      <c r="CF21" s="1959"/>
      <c r="CG21" s="1959"/>
      <c r="CH21" s="1959"/>
      <c r="CI21" s="1959"/>
      <c r="CJ21" s="1959"/>
      <c r="CK21" s="2103"/>
      <c r="CL21" s="2462" t="s">
        <v>935</v>
      </c>
      <c r="CM21" s="2447"/>
    </row>
    <row r="22" spans="1:91" s="2464" customFormat="1" ht="40.5" customHeight="1" thickBot="1">
      <c r="A22"/>
      <c r="B22"/>
      <c r="C22"/>
      <c r="D22" s="2429" t="s">
        <v>936</v>
      </c>
      <c r="E22" s="2430" t="s">
        <v>937</v>
      </c>
      <c r="F22" s="2431">
        <v>1</v>
      </c>
      <c r="G22" s="2432" t="s">
        <v>938</v>
      </c>
      <c r="H22" s="2433" t="s">
        <v>912</v>
      </c>
      <c r="I22" s="2434">
        <v>0.015873015873015872</v>
      </c>
      <c r="J22" s="2432" t="s">
        <v>939</v>
      </c>
      <c r="K22" s="2435">
        <v>42675</v>
      </c>
      <c r="L22" s="2435">
        <v>42719</v>
      </c>
      <c r="M22" s="2452"/>
      <c r="N22" s="2452"/>
      <c r="O22" s="2452"/>
      <c r="P22" s="2452"/>
      <c r="Q22" s="2452"/>
      <c r="R22" s="2452"/>
      <c r="S22" s="2452"/>
      <c r="T22" s="2452"/>
      <c r="U22" s="2452"/>
      <c r="V22" s="2452"/>
      <c r="W22" s="2452">
        <v>1</v>
      </c>
      <c r="X22" s="2453"/>
      <c r="Y22" s="2438">
        <f t="shared" si="0"/>
        <v>1</v>
      </c>
      <c r="Z22" s="2385">
        <v>0</v>
      </c>
      <c r="AA22" s="2385"/>
      <c r="AB22" s="2439"/>
      <c r="AC22" s="2454">
        <f>M22+N22</f>
        <v>0</v>
      </c>
      <c r="AD22" s="2455">
        <f t="shared" si="1"/>
        <v>0</v>
      </c>
      <c r="AE22" s="2456">
        <v>0</v>
      </c>
      <c r="AF22" s="2455" t="e">
        <f t="shared" si="8"/>
        <v>#DIV/0!</v>
      </c>
      <c r="AG22" s="2455">
        <f t="shared" si="2"/>
        <v>0</v>
      </c>
      <c r="AH22" s="2457">
        <f t="shared" si="3"/>
        <v>0</v>
      </c>
      <c r="AI22" s="2457">
        <v>16.666666666666668</v>
      </c>
      <c r="AJ22" s="2458">
        <v>0</v>
      </c>
      <c r="AK22" s="2457" t="e">
        <v>#DIV/0!</v>
      </c>
      <c r="AL22" s="2459"/>
      <c r="AM22" s="2460"/>
      <c r="AN22" s="2447">
        <v>0</v>
      </c>
      <c r="AO22" s="2448">
        <f t="shared" si="4"/>
        <v>0</v>
      </c>
      <c r="AP22" s="2461">
        <v>0</v>
      </c>
      <c r="AQ22" s="2448" t="s">
        <v>55</v>
      </c>
      <c r="AR22" s="2448" t="e">
        <f t="shared" si="6"/>
        <v>#DIV/0!</v>
      </c>
      <c r="AS22" s="2449">
        <f t="shared" si="7"/>
        <v>0</v>
      </c>
      <c r="AT22" s="2449">
        <v>16.666666666666668</v>
      </c>
      <c r="AU22" s="2447">
        <v>0</v>
      </c>
      <c r="AV22" s="2449" t="e">
        <v>#DIV/0!</v>
      </c>
      <c r="AW22" s="1894"/>
      <c r="AX22" s="1894"/>
      <c r="AY22" s="1894"/>
      <c r="AZ22" s="1894"/>
      <c r="BA22" s="1894"/>
      <c r="BB22" s="1894"/>
      <c r="BC22" s="1894"/>
      <c r="BD22" s="1894"/>
      <c r="BE22" s="1925"/>
      <c r="BF22" s="1925"/>
      <c r="BG22" s="1925"/>
      <c r="BH22" s="1925"/>
      <c r="BI22" s="1925"/>
      <c r="BJ22" s="1925"/>
      <c r="BK22" s="1925"/>
      <c r="BL22" s="1925"/>
      <c r="BM22" s="1910"/>
      <c r="BN22" s="1910"/>
      <c r="BO22" s="1910"/>
      <c r="BP22" s="1910"/>
      <c r="BQ22" s="1910"/>
      <c r="BR22" s="1910"/>
      <c r="BS22" s="1910"/>
      <c r="BT22" s="1910"/>
      <c r="BU22" s="1943"/>
      <c r="BV22" s="1943"/>
      <c r="BW22" s="1943"/>
      <c r="BX22" s="1943"/>
      <c r="BY22" s="1943"/>
      <c r="BZ22" s="1943"/>
      <c r="CA22" s="1943"/>
      <c r="CB22" s="1943"/>
      <c r="CC22" s="1959"/>
      <c r="CD22" s="1959"/>
      <c r="CE22" s="1959"/>
      <c r="CF22" s="1959"/>
      <c r="CG22" s="1959"/>
      <c r="CH22" s="1959"/>
      <c r="CI22" s="1959"/>
      <c r="CJ22" s="1959"/>
      <c r="CK22" s="2103"/>
      <c r="CL22" s="2462"/>
      <c r="CM22" s="2447"/>
    </row>
    <row r="23" spans="1:91" s="2464" customFormat="1" ht="97.5" customHeight="1">
      <c r="A23"/>
      <c r="B23"/>
      <c r="C23"/>
      <c r="D23" s="2466" t="s">
        <v>940</v>
      </c>
      <c r="E23" s="2467" t="s">
        <v>941</v>
      </c>
      <c r="F23" s="2468">
        <v>6</v>
      </c>
      <c r="G23" s="2469" t="s">
        <v>942</v>
      </c>
      <c r="H23" s="2470" t="s">
        <v>912</v>
      </c>
      <c r="I23" s="2471">
        <v>0.02</v>
      </c>
      <c r="J23" s="2469" t="s">
        <v>943</v>
      </c>
      <c r="K23" s="2472">
        <v>42401</v>
      </c>
      <c r="L23" s="2472">
        <v>42719</v>
      </c>
      <c r="M23" s="2452"/>
      <c r="N23" s="2452">
        <v>1</v>
      </c>
      <c r="O23" s="2452"/>
      <c r="P23" s="2452">
        <v>1</v>
      </c>
      <c r="Q23" s="2452"/>
      <c r="R23" s="2452">
        <v>1</v>
      </c>
      <c r="S23" s="2452"/>
      <c r="T23" s="2452">
        <v>1</v>
      </c>
      <c r="U23" s="2452"/>
      <c r="V23" s="2452">
        <v>1</v>
      </c>
      <c r="W23" s="2452"/>
      <c r="X23" s="2453">
        <v>1</v>
      </c>
      <c r="Y23" s="2438">
        <f t="shared" si="0"/>
        <v>6</v>
      </c>
      <c r="Z23" s="2385">
        <v>0</v>
      </c>
      <c r="AA23" s="2385"/>
      <c r="AB23" s="2439"/>
      <c r="AC23" s="2473">
        <v>0</v>
      </c>
      <c r="AD23" s="2474">
        <f t="shared" si="1"/>
        <v>0</v>
      </c>
      <c r="AE23" s="2475">
        <v>0</v>
      </c>
      <c r="AF23" s="2474" t="s">
        <v>55</v>
      </c>
      <c r="AG23" s="2474">
        <f t="shared" si="2"/>
        <v>0</v>
      </c>
      <c r="AH23" s="2476">
        <v>0</v>
      </c>
      <c r="AI23" s="2476">
        <v>0</v>
      </c>
      <c r="AJ23" s="2477">
        <v>0</v>
      </c>
      <c r="AK23" s="2476" t="e">
        <v>#DIV/0!</v>
      </c>
      <c r="AL23" s="2478"/>
      <c r="AM23" s="2479"/>
      <c r="AN23" s="2447">
        <v>1</v>
      </c>
      <c r="AO23" s="2448">
        <f t="shared" si="4"/>
        <v>1</v>
      </c>
      <c r="AP23" s="2461">
        <v>1</v>
      </c>
      <c r="AQ23" s="2448">
        <f t="shared" si="5"/>
        <v>1</v>
      </c>
      <c r="AR23" s="2448" t="e">
        <f t="shared" si="6"/>
        <v>#DIV/0!</v>
      </c>
      <c r="AS23" s="2449">
        <f t="shared" si="7"/>
        <v>0.16666666666666666</v>
      </c>
      <c r="AT23" s="2449">
        <v>0</v>
      </c>
      <c r="AU23" s="2447">
        <v>0</v>
      </c>
      <c r="AV23" s="2449" t="e">
        <v>#DIV/0!</v>
      </c>
      <c r="AW23" s="1894"/>
      <c r="AX23" s="1894"/>
      <c r="AY23" s="1894"/>
      <c r="AZ23" s="1894"/>
      <c r="BA23" s="1894"/>
      <c r="BB23" s="1894"/>
      <c r="BC23" s="1894"/>
      <c r="BD23" s="1894"/>
      <c r="BE23" s="1925"/>
      <c r="BF23" s="1925"/>
      <c r="BG23" s="1925"/>
      <c r="BH23" s="1925"/>
      <c r="BI23" s="1925"/>
      <c r="BJ23" s="1925"/>
      <c r="BK23" s="1925"/>
      <c r="BL23" s="1925"/>
      <c r="BM23" s="1910"/>
      <c r="BN23" s="1910"/>
      <c r="BO23" s="1910"/>
      <c r="BP23" s="1910"/>
      <c r="BQ23" s="1910"/>
      <c r="BR23" s="1910"/>
      <c r="BS23" s="1910"/>
      <c r="BT23" s="1910"/>
      <c r="BU23" s="1943"/>
      <c r="BV23" s="1943"/>
      <c r="BW23" s="1943"/>
      <c r="BX23" s="1943"/>
      <c r="BY23" s="1943"/>
      <c r="BZ23" s="1943"/>
      <c r="CA23" s="1943"/>
      <c r="CB23" s="1943"/>
      <c r="CC23" s="1959"/>
      <c r="CD23" s="1959"/>
      <c r="CE23" s="1959"/>
      <c r="CF23" s="1959"/>
      <c r="CG23" s="1959"/>
      <c r="CH23" s="1959"/>
      <c r="CI23" s="1959"/>
      <c r="CJ23" s="1959"/>
      <c r="CK23" s="2103"/>
      <c r="CL23" s="2462" t="s">
        <v>944</v>
      </c>
      <c r="CM23" s="2447"/>
    </row>
    <row r="24" spans="1:91" s="2463" customFormat="1" ht="60" customHeight="1">
      <c r="A24"/>
      <c r="B24"/>
      <c r="C24" t="s">
        <v>945</v>
      </c>
      <c r="D24" s="2480" t="s">
        <v>946</v>
      </c>
      <c r="E24" s="2480" t="s">
        <v>947</v>
      </c>
      <c r="F24" s="2481">
        <v>1</v>
      </c>
      <c r="G24" s="2482" t="s">
        <v>948</v>
      </c>
      <c r="H24" s="2483" t="s">
        <v>949</v>
      </c>
      <c r="I24" s="2484">
        <v>0.015873015873015872</v>
      </c>
      <c r="J24" s="2482" t="s">
        <v>950</v>
      </c>
      <c r="K24" s="2482">
        <v>42430</v>
      </c>
      <c r="L24" s="2482">
        <v>42735</v>
      </c>
      <c r="M24" s="2485"/>
      <c r="N24" s="2485"/>
      <c r="O24" s="2485">
        <v>1</v>
      </c>
      <c r="P24" s="2485"/>
      <c r="Q24" s="2485"/>
      <c r="R24" s="2485"/>
      <c r="S24" s="2485"/>
      <c r="T24" s="2485"/>
      <c r="U24" s="2485"/>
      <c r="V24" s="2485"/>
      <c r="W24" s="2485"/>
      <c r="X24" s="2486"/>
      <c r="Y24" s="2438">
        <f t="shared" si="0"/>
        <v>1</v>
      </c>
      <c r="Z24" s="2385">
        <v>0</v>
      </c>
      <c r="AA24" s="2385"/>
      <c r="AB24" s="2439" t="s">
        <v>55</v>
      </c>
      <c r="AC24" s="2487">
        <f>M24+N24</f>
        <v>0</v>
      </c>
      <c r="AD24" s="2488">
        <f t="shared" si="1"/>
        <v>0</v>
      </c>
      <c r="AE24" s="2489">
        <v>0</v>
      </c>
      <c r="AF24" s="2488" t="e">
        <f t="shared" si="8"/>
        <v>#DIV/0!</v>
      </c>
      <c r="AG24" s="2488">
        <f t="shared" si="2"/>
        <v>0</v>
      </c>
      <c r="AH24" s="2490">
        <f t="shared" si="3"/>
        <v>0</v>
      </c>
      <c r="AI24" s="2490">
        <v>16.666666666666668</v>
      </c>
      <c r="AJ24" s="2491">
        <v>0</v>
      </c>
      <c r="AK24" s="2490" t="e">
        <v>#DIV/0!</v>
      </c>
      <c r="AL24" s="2492"/>
      <c r="AM24" s="2493"/>
      <c r="AN24" s="2447">
        <v>0</v>
      </c>
      <c r="AO24" s="2448">
        <f t="shared" si="4"/>
        <v>0</v>
      </c>
      <c r="AP24" s="2461">
        <v>0</v>
      </c>
      <c r="AQ24" s="2448" t="s">
        <v>55</v>
      </c>
      <c r="AR24" s="2448" t="e">
        <f t="shared" si="6"/>
        <v>#DIV/0!</v>
      </c>
      <c r="AS24" s="2449">
        <f t="shared" si="7"/>
        <v>0</v>
      </c>
      <c r="AT24" s="2449">
        <v>16.666666666666668</v>
      </c>
      <c r="AU24" s="2447">
        <v>0</v>
      </c>
      <c r="AV24" s="2449" t="e">
        <v>#DIV/0!</v>
      </c>
      <c r="AW24" s="1894"/>
      <c r="AX24" s="1894"/>
      <c r="AY24" s="1894"/>
      <c r="AZ24" s="1894"/>
      <c r="BA24" s="1894"/>
      <c r="BB24" s="1894"/>
      <c r="BC24" s="1894"/>
      <c r="BD24" s="1894"/>
      <c r="BE24" s="1925"/>
      <c r="BF24" s="1925"/>
      <c r="BG24" s="1925"/>
      <c r="BH24" s="1925"/>
      <c r="BI24" s="1925"/>
      <c r="BJ24" s="1925"/>
      <c r="BK24" s="1925"/>
      <c r="BL24" s="1925"/>
      <c r="BM24" s="1910"/>
      <c r="BN24" s="1910"/>
      <c r="BO24" s="1910"/>
      <c r="BP24" s="1910"/>
      <c r="BQ24" s="1910"/>
      <c r="BR24" s="1910"/>
      <c r="BS24" s="1910"/>
      <c r="BT24" s="1910"/>
      <c r="BU24" s="1943"/>
      <c r="BV24" s="1943"/>
      <c r="BW24" s="1943"/>
      <c r="BX24" s="1943"/>
      <c r="BY24" s="1943"/>
      <c r="BZ24" s="1943"/>
      <c r="CA24" s="1943"/>
      <c r="CB24" s="1943"/>
      <c r="CC24" s="1959"/>
      <c r="CD24" s="1959"/>
      <c r="CE24" s="1959"/>
      <c r="CF24" s="1959"/>
      <c r="CG24" s="1959"/>
      <c r="CH24" s="1959"/>
      <c r="CI24" s="1959"/>
      <c r="CJ24" s="1959"/>
      <c r="CK24" s="2103"/>
      <c r="CL24" s="2462"/>
      <c r="CM24" s="2494"/>
    </row>
    <row r="25" spans="1:91" s="2463" customFormat="1" ht="60">
      <c r="A25"/>
      <c r="B25"/>
      <c r="C25"/>
      <c r="D25" s="2480" t="s">
        <v>951</v>
      </c>
      <c r="E25" s="2480" t="s">
        <v>952</v>
      </c>
      <c r="F25" s="2481">
        <v>14</v>
      </c>
      <c r="G25" s="2482" t="s">
        <v>953</v>
      </c>
      <c r="H25" s="2483" t="s">
        <v>949</v>
      </c>
      <c r="I25" s="2484">
        <v>0.015873015873015872</v>
      </c>
      <c r="J25" s="2482" t="s">
        <v>954</v>
      </c>
      <c r="K25" s="2482">
        <v>42370</v>
      </c>
      <c r="L25" s="2482">
        <v>42735</v>
      </c>
      <c r="M25" s="2485">
        <v>1</v>
      </c>
      <c r="N25" s="2485">
        <v>1</v>
      </c>
      <c r="O25" s="2485">
        <v>1</v>
      </c>
      <c r="P25" s="2485">
        <v>1</v>
      </c>
      <c r="Q25" s="2485">
        <v>1</v>
      </c>
      <c r="R25" s="2485">
        <v>2</v>
      </c>
      <c r="S25" s="2485">
        <v>1</v>
      </c>
      <c r="T25" s="2485">
        <v>1</v>
      </c>
      <c r="U25" s="2485">
        <v>1</v>
      </c>
      <c r="V25" s="2485">
        <v>1</v>
      </c>
      <c r="W25" s="2485">
        <v>1</v>
      </c>
      <c r="X25" s="2486">
        <v>2</v>
      </c>
      <c r="Y25" s="2438">
        <f t="shared" si="0"/>
        <v>14</v>
      </c>
      <c r="Z25" s="2385">
        <v>0</v>
      </c>
      <c r="AA25" s="2385"/>
      <c r="AB25" s="2439" t="s">
        <v>55</v>
      </c>
      <c r="AC25" s="2487">
        <v>1</v>
      </c>
      <c r="AD25" s="2488">
        <f t="shared" si="1"/>
        <v>1</v>
      </c>
      <c r="AE25" s="2489">
        <v>1</v>
      </c>
      <c r="AF25" s="2488">
        <f t="shared" si="8"/>
        <v>1</v>
      </c>
      <c r="AG25" s="2488">
        <f t="shared" si="2"/>
        <v>0.07142857142857142</v>
      </c>
      <c r="AH25" s="2490">
        <f t="shared" si="3"/>
        <v>0.07142857142857142</v>
      </c>
      <c r="AI25" s="2490">
        <v>0</v>
      </c>
      <c r="AJ25" s="2491"/>
      <c r="AK25" s="2490" t="e">
        <v>#DIV/0!</v>
      </c>
      <c r="AL25" s="2492" t="s">
        <v>955</v>
      </c>
      <c r="AM25" s="2493"/>
      <c r="AN25" s="2447">
        <v>2</v>
      </c>
      <c r="AO25" s="2448">
        <f t="shared" si="4"/>
        <v>1</v>
      </c>
      <c r="AP25" s="2461">
        <v>2</v>
      </c>
      <c r="AQ25" s="2448">
        <f t="shared" si="5"/>
        <v>1</v>
      </c>
      <c r="AR25" s="2448" t="e">
        <f t="shared" si="6"/>
        <v>#DIV/0!</v>
      </c>
      <c r="AS25" s="2449">
        <f t="shared" si="7"/>
        <v>0.14285714285714285</v>
      </c>
      <c r="AT25" s="2449">
        <v>0</v>
      </c>
      <c r="AU25" s="2447"/>
      <c r="AV25" s="2449" t="e">
        <v>#DIV/0!</v>
      </c>
      <c r="AW25" s="1894"/>
      <c r="AX25" s="1894"/>
      <c r="AY25" s="1894"/>
      <c r="AZ25" s="1894"/>
      <c r="BA25" s="1894"/>
      <c r="BB25" s="1894"/>
      <c r="BC25" s="1894"/>
      <c r="BD25" s="1894"/>
      <c r="BE25" s="1925"/>
      <c r="BF25" s="1925"/>
      <c r="BG25" s="1925"/>
      <c r="BH25" s="1925"/>
      <c r="BI25" s="1925"/>
      <c r="BJ25" s="1925"/>
      <c r="BK25" s="1925"/>
      <c r="BL25" s="1925"/>
      <c r="BM25" s="1910"/>
      <c r="BN25" s="1910"/>
      <c r="BO25" s="1910"/>
      <c r="BP25" s="1910"/>
      <c r="BQ25" s="1910"/>
      <c r="BR25" s="1910"/>
      <c r="BS25" s="1910"/>
      <c r="BT25" s="1910"/>
      <c r="BU25" s="1943"/>
      <c r="BV25" s="1943"/>
      <c r="BW25" s="1943"/>
      <c r="BX25" s="1943"/>
      <c r="BY25" s="1943"/>
      <c r="BZ25" s="1943"/>
      <c r="CA25" s="1943"/>
      <c r="CB25" s="1943"/>
      <c r="CC25" s="1959"/>
      <c r="CD25" s="1959"/>
      <c r="CE25" s="1959"/>
      <c r="CF25" s="1959"/>
      <c r="CG25" s="1959"/>
      <c r="CH25" s="1959"/>
      <c r="CI25" s="1959"/>
      <c r="CJ25" s="1959"/>
      <c r="CK25" s="2103"/>
      <c r="CL25" s="2462" t="s">
        <v>955</v>
      </c>
      <c r="CM25" s="2494"/>
    </row>
    <row r="26" spans="1:91" s="2463" customFormat="1" ht="60">
      <c r="A26"/>
      <c r="B26"/>
      <c r="C26"/>
      <c r="D26" s="2480" t="s">
        <v>956</v>
      </c>
      <c r="E26" s="2480" t="s">
        <v>957</v>
      </c>
      <c r="F26" s="2481">
        <v>12</v>
      </c>
      <c r="G26" s="2482" t="s">
        <v>958</v>
      </c>
      <c r="H26" s="2483" t="s">
        <v>949</v>
      </c>
      <c r="I26" s="2484">
        <v>0.015873015873015872</v>
      </c>
      <c r="J26" s="2482" t="s">
        <v>959</v>
      </c>
      <c r="K26" s="2482">
        <v>42370</v>
      </c>
      <c r="L26" s="2482">
        <v>42735</v>
      </c>
      <c r="M26" s="2485">
        <v>1</v>
      </c>
      <c r="N26" s="2485">
        <v>1</v>
      </c>
      <c r="O26" s="2485">
        <v>1</v>
      </c>
      <c r="P26" s="2485">
        <v>1</v>
      </c>
      <c r="Q26" s="2485">
        <v>1</v>
      </c>
      <c r="R26" s="2485">
        <v>1</v>
      </c>
      <c r="S26" s="2485">
        <v>1</v>
      </c>
      <c r="T26" s="2485">
        <v>1</v>
      </c>
      <c r="U26" s="2485">
        <v>1</v>
      </c>
      <c r="V26" s="2485">
        <v>1</v>
      </c>
      <c r="W26" s="2485">
        <v>1</v>
      </c>
      <c r="X26" s="2486">
        <v>1</v>
      </c>
      <c r="Y26" s="2438">
        <f t="shared" si="0"/>
        <v>12</v>
      </c>
      <c r="Z26" s="2385">
        <v>0</v>
      </c>
      <c r="AA26" s="2385"/>
      <c r="AB26" s="2439" t="s">
        <v>55</v>
      </c>
      <c r="AC26" s="2487">
        <v>1</v>
      </c>
      <c r="AD26" s="2488">
        <f t="shared" si="1"/>
        <v>1</v>
      </c>
      <c r="AE26" s="2489">
        <v>1</v>
      </c>
      <c r="AF26" s="2488">
        <f t="shared" si="8"/>
        <v>1</v>
      </c>
      <c r="AG26" s="2488">
        <f t="shared" si="2"/>
        <v>0.08333333333333333</v>
      </c>
      <c r="AH26" s="2490">
        <f t="shared" si="3"/>
        <v>0.08333333333333333</v>
      </c>
      <c r="AI26" s="2490">
        <v>0</v>
      </c>
      <c r="AJ26" s="2491">
        <v>0</v>
      </c>
      <c r="AK26" s="2490" t="e">
        <v>#DIV/0!</v>
      </c>
      <c r="AL26" s="2492" t="s">
        <v>960</v>
      </c>
      <c r="AM26" s="2493"/>
      <c r="AN26" s="2447">
        <v>2</v>
      </c>
      <c r="AO26" s="2448">
        <f t="shared" si="4"/>
        <v>1</v>
      </c>
      <c r="AP26" s="2461">
        <v>2</v>
      </c>
      <c r="AQ26" s="2448">
        <f t="shared" si="5"/>
        <v>1</v>
      </c>
      <c r="AR26" s="2448" t="e">
        <f t="shared" si="6"/>
        <v>#DIV/0!</v>
      </c>
      <c r="AS26" s="2449">
        <f t="shared" si="7"/>
        <v>0.16666666666666666</v>
      </c>
      <c r="AT26" s="2449">
        <v>0</v>
      </c>
      <c r="AU26" s="2447">
        <v>0</v>
      </c>
      <c r="AV26" s="2449" t="e">
        <v>#DIV/0!</v>
      </c>
      <c r="AW26" s="1894"/>
      <c r="AX26" s="1894"/>
      <c r="AY26" s="1894"/>
      <c r="AZ26" s="1894"/>
      <c r="BA26" s="1894"/>
      <c r="BB26" s="1894"/>
      <c r="BC26" s="1894"/>
      <c r="BD26" s="1894"/>
      <c r="BE26" s="1925"/>
      <c r="BF26" s="1925"/>
      <c r="BG26" s="1925"/>
      <c r="BH26" s="1925"/>
      <c r="BI26" s="1925"/>
      <c r="BJ26" s="1925"/>
      <c r="BK26" s="1925"/>
      <c r="BL26" s="1925"/>
      <c r="BM26" s="1910"/>
      <c r="BN26" s="1910"/>
      <c r="BO26" s="1910"/>
      <c r="BP26" s="1910"/>
      <c r="BQ26" s="1910"/>
      <c r="BR26" s="1910"/>
      <c r="BS26" s="1910"/>
      <c r="BT26" s="1910"/>
      <c r="BU26" s="1943"/>
      <c r="BV26" s="1943"/>
      <c r="BW26" s="1943"/>
      <c r="BX26" s="1943"/>
      <c r="BY26" s="1943"/>
      <c r="BZ26" s="1943"/>
      <c r="CA26" s="1943"/>
      <c r="CB26" s="1943"/>
      <c r="CC26" s="1959"/>
      <c r="CD26" s="1959"/>
      <c r="CE26" s="1959"/>
      <c r="CF26" s="1959"/>
      <c r="CG26" s="1959"/>
      <c r="CH26" s="1959"/>
      <c r="CI26" s="1959"/>
      <c r="CJ26" s="1959"/>
      <c r="CK26" s="2103"/>
      <c r="CL26" s="2462" t="s">
        <v>960</v>
      </c>
      <c r="CM26" s="2494"/>
    </row>
    <row r="27" spans="1:91" s="2463" customFormat="1" ht="45.75" customHeight="1">
      <c r="A27"/>
      <c r="B27"/>
      <c r="C27"/>
      <c r="D27" s="2480" t="s">
        <v>961</v>
      </c>
      <c r="E27" s="2480" t="s">
        <v>962</v>
      </c>
      <c r="F27" s="2481">
        <v>1</v>
      </c>
      <c r="G27" s="2482" t="s">
        <v>963</v>
      </c>
      <c r="H27" s="2483" t="s">
        <v>949</v>
      </c>
      <c r="I27" s="2484">
        <v>0.015873015873015872</v>
      </c>
      <c r="J27" s="2482" t="s">
        <v>962</v>
      </c>
      <c r="K27" s="2482">
        <v>42675</v>
      </c>
      <c r="L27" s="2482">
        <v>42735</v>
      </c>
      <c r="M27" s="2485"/>
      <c r="N27" s="2485"/>
      <c r="O27" s="2485"/>
      <c r="P27" s="2485"/>
      <c r="Q27" s="2485"/>
      <c r="R27" s="2485"/>
      <c r="S27" s="2485"/>
      <c r="T27" s="2485"/>
      <c r="U27" s="2485"/>
      <c r="V27" s="2485"/>
      <c r="W27" s="2485">
        <v>1</v>
      </c>
      <c r="X27" s="2486"/>
      <c r="Y27" s="2438">
        <v>1</v>
      </c>
      <c r="Z27" s="2385">
        <v>0</v>
      </c>
      <c r="AA27" s="2385"/>
      <c r="AB27" s="2439" t="s">
        <v>55</v>
      </c>
      <c r="AC27" s="2487">
        <f>M27+N27</f>
        <v>0</v>
      </c>
      <c r="AD27" s="2488">
        <f t="shared" si="1"/>
        <v>0</v>
      </c>
      <c r="AE27" s="2489">
        <v>0</v>
      </c>
      <c r="AF27" s="2488" t="e">
        <f t="shared" si="8"/>
        <v>#DIV/0!</v>
      </c>
      <c r="AG27" s="2488">
        <f t="shared" si="2"/>
        <v>0</v>
      </c>
      <c r="AH27" s="2490">
        <f t="shared" si="3"/>
        <v>0</v>
      </c>
      <c r="AI27" s="2490">
        <v>66.66666666666667</v>
      </c>
      <c r="AJ27" s="2491">
        <v>0</v>
      </c>
      <c r="AK27" s="2490" t="e">
        <v>#DIV/0!</v>
      </c>
      <c r="AL27" s="2492"/>
      <c r="AM27" s="2493"/>
      <c r="AN27" s="2447">
        <v>0</v>
      </c>
      <c r="AO27" s="2448">
        <f t="shared" si="4"/>
        <v>0</v>
      </c>
      <c r="AP27" s="2461">
        <v>0</v>
      </c>
      <c r="AQ27" s="2448" t="s">
        <v>55</v>
      </c>
      <c r="AR27" s="2448" t="e">
        <f t="shared" si="6"/>
        <v>#DIV/0!</v>
      </c>
      <c r="AS27" s="2449">
        <f t="shared" si="7"/>
        <v>0</v>
      </c>
      <c r="AT27" s="2449">
        <v>66.66666666666667</v>
      </c>
      <c r="AU27" s="2447">
        <v>0</v>
      </c>
      <c r="AV27" s="2449" t="e">
        <v>#DIV/0!</v>
      </c>
      <c r="AW27" s="1894"/>
      <c r="AX27" s="1894"/>
      <c r="AY27" s="1894"/>
      <c r="AZ27" s="1894"/>
      <c r="BA27" s="1894"/>
      <c r="BB27" s="1894"/>
      <c r="BC27" s="1894"/>
      <c r="BD27" s="1894"/>
      <c r="BE27" s="1925"/>
      <c r="BF27" s="1925"/>
      <c r="BG27" s="1925"/>
      <c r="BH27" s="1925"/>
      <c r="BI27" s="1925"/>
      <c r="BJ27" s="1925"/>
      <c r="BK27" s="1925"/>
      <c r="BL27" s="1925"/>
      <c r="BM27" s="1910"/>
      <c r="BN27" s="1910"/>
      <c r="BO27" s="1910"/>
      <c r="BP27" s="1910"/>
      <c r="BQ27" s="1910"/>
      <c r="BR27" s="1910"/>
      <c r="BS27" s="1910"/>
      <c r="BT27" s="1910"/>
      <c r="BU27" s="1943"/>
      <c r="BV27" s="1943"/>
      <c r="BW27" s="1943"/>
      <c r="BX27" s="1943"/>
      <c r="BY27" s="1943"/>
      <c r="BZ27" s="1943"/>
      <c r="CA27" s="1943"/>
      <c r="CB27" s="1943"/>
      <c r="CC27" s="1959"/>
      <c r="CD27" s="1959"/>
      <c r="CE27" s="1959"/>
      <c r="CF27" s="1959"/>
      <c r="CG27" s="1959"/>
      <c r="CH27" s="1959"/>
      <c r="CI27" s="1959"/>
      <c r="CJ27" s="1959"/>
      <c r="CK27" s="2103"/>
      <c r="CL27" s="2462"/>
      <c r="CM27" s="2494"/>
    </row>
    <row r="28" spans="1:91" s="2464" customFormat="1" ht="87.75" customHeight="1" thickBot="1">
      <c r="A28"/>
      <c r="B28"/>
      <c r="C28"/>
      <c r="D28" s="2495" t="s">
        <v>964</v>
      </c>
      <c r="E28" s="2496" t="s">
        <v>965</v>
      </c>
      <c r="F28" s="2497">
        <v>12</v>
      </c>
      <c r="G28" s="2498" t="s">
        <v>966</v>
      </c>
      <c r="H28" s="2499" t="s">
        <v>967</v>
      </c>
      <c r="I28" s="2500">
        <v>0.015873015873015872</v>
      </c>
      <c r="J28" s="2498" t="s">
        <v>920</v>
      </c>
      <c r="K28" s="2501">
        <v>42370</v>
      </c>
      <c r="L28" s="2501">
        <v>42735</v>
      </c>
      <c r="M28" s="2502">
        <v>1</v>
      </c>
      <c r="N28" s="2502">
        <v>1</v>
      </c>
      <c r="O28" s="2502">
        <v>1</v>
      </c>
      <c r="P28" s="2502">
        <v>1</v>
      </c>
      <c r="Q28" s="2502">
        <v>1</v>
      </c>
      <c r="R28" s="2502">
        <v>1</v>
      </c>
      <c r="S28" s="2502">
        <v>1</v>
      </c>
      <c r="T28" s="2502">
        <v>1</v>
      </c>
      <c r="U28" s="2502">
        <v>1</v>
      </c>
      <c r="V28" s="2502">
        <v>1</v>
      </c>
      <c r="W28" s="2502">
        <v>1</v>
      </c>
      <c r="X28" s="2503">
        <v>1</v>
      </c>
      <c r="Y28" s="2438">
        <v>12</v>
      </c>
      <c r="Z28" s="2385">
        <v>0</v>
      </c>
      <c r="AA28" s="2385"/>
      <c r="AB28" s="2439" t="s">
        <v>55</v>
      </c>
      <c r="AC28" s="2504">
        <v>1</v>
      </c>
      <c r="AD28" s="2505">
        <f t="shared" si="1"/>
        <v>1</v>
      </c>
      <c r="AE28" s="2506">
        <v>1</v>
      </c>
      <c r="AF28" s="2505">
        <f t="shared" si="8"/>
        <v>1</v>
      </c>
      <c r="AG28" s="2505">
        <f t="shared" si="2"/>
        <v>0.08333333333333333</v>
      </c>
      <c r="AH28" s="2507">
        <f t="shared" si="3"/>
        <v>0.08333333333333333</v>
      </c>
      <c r="AI28" s="2507">
        <v>0</v>
      </c>
      <c r="AJ28" s="2508"/>
      <c r="AK28" s="2507" t="e">
        <v>#DIV/0!</v>
      </c>
      <c r="AL28" s="2509" t="s">
        <v>968</v>
      </c>
      <c r="AM28" s="2510"/>
      <c r="AN28" s="2447">
        <v>2</v>
      </c>
      <c r="AO28" s="2448">
        <f t="shared" si="4"/>
        <v>1</v>
      </c>
      <c r="AP28" s="2461">
        <v>2</v>
      </c>
      <c r="AQ28" s="2448">
        <f t="shared" si="5"/>
        <v>1</v>
      </c>
      <c r="AR28" s="2448" t="e">
        <f t="shared" si="6"/>
        <v>#DIV/0!</v>
      </c>
      <c r="AS28" s="2449">
        <f t="shared" si="7"/>
        <v>0.16666666666666666</v>
      </c>
      <c r="AT28" s="2449">
        <v>0</v>
      </c>
      <c r="AU28" s="2447"/>
      <c r="AV28" s="2449" t="e">
        <v>#DIV/0!</v>
      </c>
      <c r="AW28" s="1894"/>
      <c r="AX28" s="1894"/>
      <c r="AY28" s="1894"/>
      <c r="AZ28" s="1894"/>
      <c r="BA28" s="1894"/>
      <c r="BB28" s="1894"/>
      <c r="BC28" s="1894"/>
      <c r="BD28" s="1894"/>
      <c r="BE28" s="1925"/>
      <c r="BF28" s="1925"/>
      <c r="BG28" s="1925"/>
      <c r="BH28" s="1925"/>
      <c r="BI28" s="1925"/>
      <c r="BJ28" s="1925"/>
      <c r="BK28" s="1925"/>
      <c r="BL28" s="1925"/>
      <c r="BM28" s="1910"/>
      <c r="BN28" s="1910"/>
      <c r="BO28" s="1910"/>
      <c r="BP28" s="1910"/>
      <c r="BQ28" s="1910"/>
      <c r="BR28" s="1910"/>
      <c r="BS28" s="1910"/>
      <c r="BT28" s="1910"/>
      <c r="BU28" s="1943"/>
      <c r="BV28" s="1943"/>
      <c r="BW28" s="1943"/>
      <c r="BX28" s="1943"/>
      <c r="BY28" s="1943"/>
      <c r="BZ28" s="1943"/>
      <c r="CA28" s="1943"/>
      <c r="CB28" s="1943"/>
      <c r="CC28" s="1959"/>
      <c r="CD28" s="1959"/>
      <c r="CE28" s="1959"/>
      <c r="CF28" s="1959"/>
      <c r="CG28" s="1959"/>
      <c r="CH28" s="1959"/>
      <c r="CI28" s="1959"/>
      <c r="CJ28" s="1959"/>
      <c r="CK28" s="2103"/>
      <c r="CL28" s="2462" t="s">
        <v>969</v>
      </c>
      <c r="CM28" s="2447"/>
    </row>
    <row r="29" spans="1:91" s="2464" customFormat="1" ht="72" customHeight="1" thickBot="1">
      <c r="A29"/>
      <c r="B29"/>
      <c r="C29"/>
      <c r="D29" s="2429" t="s">
        <v>970</v>
      </c>
      <c r="E29" s="2430" t="s">
        <v>971</v>
      </c>
      <c r="F29" s="2431">
        <v>12</v>
      </c>
      <c r="G29" s="2432" t="s">
        <v>972</v>
      </c>
      <c r="H29" s="2511" t="s">
        <v>973</v>
      </c>
      <c r="I29" s="2434">
        <v>0.015873015873015872</v>
      </c>
      <c r="J29" s="2432" t="s">
        <v>920</v>
      </c>
      <c r="K29" s="2435">
        <v>42370</v>
      </c>
      <c r="L29" s="2435">
        <v>42735</v>
      </c>
      <c r="M29" s="2452">
        <v>1</v>
      </c>
      <c r="N29" s="2452">
        <v>1</v>
      </c>
      <c r="O29" s="2452">
        <v>1</v>
      </c>
      <c r="P29" s="2452">
        <v>1</v>
      </c>
      <c r="Q29" s="2452">
        <v>1</v>
      </c>
      <c r="R29" s="2452">
        <v>1</v>
      </c>
      <c r="S29" s="2452">
        <v>1</v>
      </c>
      <c r="T29" s="2452">
        <v>1</v>
      </c>
      <c r="U29" s="2452">
        <v>1</v>
      </c>
      <c r="V29" s="2452">
        <v>1</v>
      </c>
      <c r="W29" s="2452">
        <v>1</v>
      </c>
      <c r="X29" s="2453">
        <v>1</v>
      </c>
      <c r="Y29" s="2438">
        <f t="shared" si="0"/>
        <v>12</v>
      </c>
      <c r="Z29" s="2385">
        <v>0</v>
      </c>
      <c r="AA29" s="2385"/>
      <c r="AB29" s="2439" t="s">
        <v>55</v>
      </c>
      <c r="AC29" s="2454">
        <v>1</v>
      </c>
      <c r="AD29" s="2455">
        <f t="shared" si="1"/>
        <v>1</v>
      </c>
      <c r="AE29" s="2456">
        <v>1</v>
      </c>
      <c r="AF29" s="2455">
        <f t="shared" si="8"/>
        <v>1</v>
      </c>
      <c r="AG29" s="2455">
        <f t="shared" si="2"/>
        <v>0.08333333333333333</v>
      </c>
      <c r="AH29" s="2457">
        <f t="shared" si="3"/>
        <v>0.08333333333333333</v>
      </c>
      <c r="AI29" s="2457">
        <v>0</v>
      </c>
      <c r="AJ29" s="2458"/>
      <c r="AK29" s="2457"/>
      <c r="AL29" s="2459" t="s">
        <v>974</v>
      </c>
      <c r="AM29" s="2460" t="s">
        <v>975</v>
      </c>
      <c r="AN29" s="2447">
        <v>1</v>
      </c>
      <c r="AO29" s="2448">
        <f t="shared" si="4"/>
        <v>1</v>
      </c>
      <c r="AP29" s="2461">
        <v>1</v>
      </c>
      <c r="AQ29" s="2448">
        <f t="shared" si="5"/>
        <v>1</v>
      </c>
      <c r="AR29" s="2448"/>
      <c r="AS29" s="2449">
        <f t="shared" si="7"/>
        <v>0.08333333333333333</v>
      </c>
      <c r="AT29" s="2449">
        <v>0</v>
      </c>
      <c r="AU29" s="2447"/>
      <c r="AV29" s="2449"/>
      <c r="AW29" s="1894"/>
      <c r="AX29" s="1894"/>
      <c r="AY29" s="1894"/>
      <c r="AZ29" s="1894"/>
      <c r="BA29" s="1894"/>
      <c r="BB29" s="1894"/>
      <c r="BC29" s="1894"/>
      <c r="BD29" s="1894"/>
      <c r="BE29" s="1925"/>
      <c r="BF29" s="1925"/>
      <c r="BG29" s="1925"/>
      <c r="BH29" s="1925"/>
      <c r="BI29" s="1925"/>
      <c r="BJ29" s="1925"/>
      <c r="BK29" s="1925"/>
      <c r="BL29" s="1925"/>
      <c r="BM29" s="1910"/>
      <c r="BN29" s="1910"/>
      <c r="BO29" s="1910"/>
      <c r="BP29" s="1910"/>
      <c r="BQ29" s="1910"/>
      <c r="BR29" s="1910"/>
      <c r="BS29" s="1910"/>
      <c r="BT29" s="1910"/>
      <c r="BU29" s="1943"/>
      <c r="BV29" s="1943"/>
      <c r="BW29" s="1943"/>
      <c r="BX29" s="1943"/>
      <c r="BY29" s="1943"/>
      <c r="BZ29" s="1943"/>
      <c r="CA29" s="1943"/>
      <c r="CB29" s="1943"/>
      <c r="CC29" s="1959"/>
      <c r="CD29" s="1959"/>
      <c r="CE29" s="1959"/>
      <c r="CF29" s="1959"/>
      <c r="CG29" s="1959"/>
      <c r="CH29" s="1959"/>
      <c r="CI29" s="1959"/>
      <c r="CJ29" s="1959"/>
      <c r="CK29" s="2103"/>
      <c r="CL29" s="2462" t="s">
        <v>976</v>
      </c>
      <c r="CM29" s="2447" t="s">
        <v>977</v>
      </c>
    </row>
    <row r="30" spans="1:91" s="2464" customFormat="1" ht="92.25" customHeight="1" thickBot="1">
      <c r="A30"/>
      <c r="B30"/>
      <c r="C30" t="s">
        <v>978</v>
      </c>
      <c r="D30" s="2512" t="s">
        <v>979</v>
      </c>
      <c r="E30" s="2430" t="s">
        <v>980</v>
      </c>
      <c r="F30" s="2431">
        <v>6</v>
      </c>
      <c r="G30" s="2432" t="s">
        <v>981</v>
      </c>
      <c r="H30" s="2511" t="s">
        <v>967</v>
      </c>
      <c r="I30" s="2434">
        <v>0.015873015873015872</v>
      </c>
      <c r="J30" s="2432" t="s">
        <v>920</v>
      </c>
      <c r="K30" s="2435">
        <v>42401</v>
      </c>
      <c r="L30" s="2435">
        <v>42735</v>
      </c>
      <c r="M30" s="2452"/>
      <c r="N30" s="2452">
        <v>2</v>
      </c>
      <c r="O30" s="2452"/>
      <c r="P30" s="2452">
        <v>2</v>
      </c>
      <c r="Q30" s="2452"/>
      <c r="R30" s="2452">
        <v>2</v>
      </c>
      <c r="S30" s="2452"/>
      <c r="T30" s="2452">
        <v>2</v>
      </c>
      <c r="U30" s="2452"/>
      <c r="V30" s="2452">
        <v>2</v>
      </c>
      <c r="W30" s="2452"/>
      <c r="X30" s="2453">
        <v>2</v>
      </c>
      <c r="Y30" s="2438">
        <v>6</v>
      </c>
      <c r="Z30" s="2385">
        <v>0</v>
      </c>
      <c r="AA30" s="2385"/>
      <c r="AB30" s="2439" t="s">
        <v>55</v>
      </c>
      <c r="AC30" s="2454">
        <v>0</v>
      </c>
      <c r="AD30" s="2455">
        <f t="shared" si="1"/>
        <v>0</v>
      </c>
      <c r="AE30" s="2456">
        <v>0</v>
      </c>
      <c r="AF30" s="2455" t="e">
        <f t="shared" si="8"/>
        <v>#DIV/0!</v>
      </c>
      <c r="AG30" s="2455">
        <f t="shared" si="2"/>
        <v>0</v>
      </c>
      <c r="AH30" s="2457">
        <f t="shared" si="3"/>
        <v>0</v>
      </c>
      <c r="AI30" s="2457">
        <v>0</v>
      </c>
      <c r="AJ30" s="2458"/>
      <c r="AK30" s="2457" t="e">
        <v>#DIV/0!</v>
      </c>
      <c r="AL30" s="2459" t="s">
        <v>982</v>
      </c>
      <c r="AM30" s="2460"/>
      <c r="AN30" s="2447">
        <v>2</v>
      </c>
      <c r="AO30" s="2448">
        <f t="shared" si="4"/>
        <v>1</v>
      </c>
      <c r="AP30" s="2461">
        <v>2</v>
      </c>
      <c r="AQ30" s="2448">
        <f t="shared" si="5"/>
        <v>1</v>
      </c>
      <c r="AR30" s="2448" t="e">
        <f t="shared" si="6"/>
        <v>#DIV/0!</v>
      </c>
      <c r="AS30" s="2449">
        <f t="shared" si="7"/>
        <v>0.3333333333333333</v>
      </c>
      <c r="AT30" s="2449">
        <v>0</v>
      </c>
      <c r="AU30" s="2447"/>
      <c r="AV30" s="2449" t="e">
        <v>#DIV/0!</v>
      </c>
      <c r="AW30" s="1894"/>
      <c r="AX30" s="1894"/>
      <c r="AY30" s="1894"/>
      <c r="AZ30" s="1894"/>
      <c r="BA30" s="1894"/>
      <c r="BB30" s="1894"/>
      <c r="BC30" s="1894"/>
      <c r="BD30" s="1894"/>
      <c r="BE30" s="1925"/>
      <c r="BF30" s="1925"/>
      <c r="BG30" s="1925"/>
      <c r="BH30" s="1925"/>
      <c r="BI30" s="1925"/>
      <c r="BJ30" s="1925"/>
      <c r="BK30" s="1925"/>
      <c r="BL30" s="1925"/>
      <c r="BM30" s="1910"/>
      <c r="BN30" s="1910"/>
      <c r="BO30" s="1910"/>
      <c r="BP30" s="1910"/>
      <c r="BQ30" s="1910"/>
      <c r="BR30" s="1910"/>
      <c r="BS30" s="1910"/>
      <c r="BT30" s="1910"/>
      <c r="BU30" s="1943"/>
      <c r="BV30" s="1943"/>
      <c r="BW30" s="1943"/>
      <c r="BX30" s="1943"/>
      <c r="BY30" s="1943"/>
      <c r="BZ30" s="1943"/>
      <c r="CA30" s="1943"/>
      <c r="CB30" s="1943"/>
      <c r="CC30" s="1959"/>
      <c r="CD30" s="1959"/>
      <c r="CE30" s="1959"/>
      <c r="CF30" s="1959"/>
      <c r="CG30" s="1959"/>
      <c r="CH30" s="1959"/>
      <c r="CI30" s="1959"/>
      <c r="CJ30" s="1959"/>
      <c r="CK30" s="2103"/>
      <c r="CL30" s="2462" t="s">
        <v>983</v>
      </c>
      <c r="CM30" s="2447"/>
    </row>
    <row r="31" spans="1:91" s="2464" customFormat="1" ht="91.5" customHeight="1" thickBot="1">
      <c r="A31"/>
      <c r="B31"/>
      <c r="C31"/>
      <c r="D31" s="2512" t="s">
        <v>984</v>
      </c>
      <c r="E31" s="2430" t="s">
        <v>985</v>
      </c>
      <c r="F31" s="2431">
        <v>6</v>
      </c>
      <c r="G31" s="2432" t="s">
        <v>986</v>
      </c>
      <c r="H31" s="2511" t="s">
        <v>967</v>
      </c>
      <c r="I31" s="2434">
        <v>0.015873015873015872</v>
      </c>
      <c r="J31" s="2432" t="s">
        <v>920</v>
      </c>
      <c r="K31" s="2435">
        <v>42401</v>
      </c>
      <c r="L31" s="2435">
        <v>42735</v>
      </c>
      <c r="M31" s="2452"/>
      <c r="N31" s="2452">
        <v>2</v>
      </c>
      <c r="O31" s="2452"/>
      <c r="P31" s="2452">
        <v>2</v>
      </c>
      <c r="Q31" s="2452"/>
      <c r="R31" s="2452">
        <v>2</v>
      </c>
      <c r="S31" s="2452"/>
      <c r="T31" s="2452">
        <v>2</v>
      </c>
      <c r="U31" s="2452"/>
      <c r="V31" s="2452">
        <v>2</v>
      </c>
      <c r="W31" s="2452"/>
      <c r="X31" s="2453">
        <v>2</v>
      </c>
      <c r="Y31" s="2438">
        <v>6</v>
      </c>
      <c r="Z31" s="2385">
        <v>0</v>
      </c>
      <c r="AA31" s="2385"/>
      <c r="AB31" s="2439" t="s">
        <v>55</v>
      </c>
      <c r="AC31" s="2454">
        <v>0</v>
      </c>
      <c r="AD31" s="2455">
        <f t="shared" si="1"/>
        <v>0</v>
      </c>
      <c r="AE31" s="2456">
        <v>0</v>
      </c>
      <c r="AF31" s="2455" t="e">
        <f t="shared" si="8"/>
        <v>#DIV/0!</v>
      </c>
      <c r="AG31" s="2455">
        <f t="shared" si="2"/>
        <v>0</v>
      </c>
      <c r="AH31" s="2457">
        <f t="shared" si="3"/>
        <v>0</v>
      </c>
      <c r="AI31" s="2457"/>
      <c r="AJ31" s="2458"/>
      <c r="AK31" s="2457" t="e">
        <v>#DIV/0!</v>
      </c>
      <c r="AL31" s="2459" t="s">
        <v>987</v>
      </c>
      <c r="AM31" s="2460"/>
      <c r="AN31" s="2447">
        <v>2</v>
      </c>
      <c r="AO31" s="2448">
        <f t="shared" si="4"/>
        <v>1</v>
      </c>
      <c r="AP31" s="2461">
        <v>2</v>
      </c>
      <c r="AQ31" s="2448">
        <f t="shared" si="5"/>
        <v>1</v>
      </c>
      <c r="AR31" s="2448" t="e">
        <f t="shared" si="6"/>
        <v>#DIV/0!</v>
      </c>
      <c r="AS31" s="2449">
        <f t="shared" si="7"/>
        <v>0.3333333333333333</v>
      </c>
      <c r="AT31" s="2449"/>
      <c r="AU31" s="2447"/>
      <c r="AV31" s="2449" t="e">
        <v>#DIV/0!</v>
      </c>
      <c r="AW31" s="1894"/>
      <c r="AX31" s="1894"/>
      <c r="AY31" s="1894"/>
      <c r="AZ31" s="1894"/>
      <c r="BA31" s="1894"/>
      <c r="BB31" s="1894"/>
      <c r="BC31" s="1894"/>
      <c r="BD31" s="1894"/>
      <c r="BE31" s="1925"/>
      <c r="BF31" s="1925"/>
      <c r="BG31" s="1925"/>
      <c r="BH31" s="1925"/>
      <c r="BI31" s="1925"/>
      <c r="BJ31" s="1925"/>
      <c r="BK31" s="1925"/>
      <c r="BL31" s="1925"/>
      <c r="BM31" s="1910"/>
      <c r="BN31" s="1910"/>
      <c r="BO31" s="1910"/>
      <c r="BP31" s="1910"/>
      <c r="BQ31" s="1910"/>
      <c r="BR31" s="1910"/>
      <c r="BS31" s="1910"/>
      <c r="BT31" s="1910"/>
      <c r="BU31" s="1943"/>
      <c r="BV31" s="1943"/>
      <c r="BW31" s="1943"/>
      <c r="BX31" s="1943"/>
      <c r="BY31" s="1943"/>
      <c r="BZ31" s="1943"/>
      <c r="CA31" s="1943"/>
      <c r="CB31" s="1943"/>
      <c r="CC31" s="1959"/>
      <c r="CD31" s="1959"/>
      <c r="CE31" s="1959"/>
      <c r="CF31" s="1959"/>
      <c r="CG31" s="1959"/>
      <c r="CH31" s="1959"/>
      <c r="CI31" s="1959"/>
      <c r="CJ31" s="1959"/>
      <c r="CK31" s="2103"/>
      <c r="CL31" s="2462" t="s">
        <v>988</v>
      </c>
      <c r="CM31" s="2447"/>
    </row>
    <row r="32" spans="1:91" s="2464" customFormat="1" ht="134.25" customHeight="1" thickBot="1">
      <c r="A32"/>
      <c r="B32"/>
      <c r="C32" t="s">
        <v>989</v>
      </c>
      <c r="D32" s="2512" t="s">
        <v>990</v>
      </c>
      <c r="E32" s="2430" t="s">
        <v>212</v>
      </c>
      <c r="F32" s="2431">
        <v>12</v>
      </c>
      <c r="G32" s="2432" t="s">
        <v>991</v>
      </c>
      <c r="H32" s="2511" t="s">
        <v>967</v>
      </c>
      <c r="I32" s="2434">
        <v>0.015873015873015872</v>
      </c>
      <c r="J32" s="2432" t="s">
        <v>920</v>
      </c>
      <c r="K32" s="2435">
        <v>42370</v>
      </c>
      <c r="L32" s="2435">
        <v>42735</v>
      </c>
      <c r="M32" s="2452">
        <v>1</v>
      </c>
      <c r="N32" s="2452">
        <v>1</v>
      </c>
      <c r="O32" s="2452">
        <v>1</v>
      </c>
      <c r="P32" s="2452">
        <v>1</v>
      </c>
      <c r="Q32" s="2452">
        <v>1</v>
      </c>
      <c r="R32" s="2452">
        <v>1</v>
      </c>
      <c r="S32" s="2452">
        <v>1</v>
      </c>
      <c r="T32" s="2452">
        <v>1</v>
      </c>
      <c r="U32" s="2452">
        <v>1</v>
      </c>
      <c r="V32" s="2452">
        <v>1</v>
      </c>
      <c r="W32" s="2452">
        <v>1</v>
      </c>
      <c r="X32" s="2453">
        <v>1</v>
      </c>
      <c r="Y32" s="2438">
        <v>12</v>
      </c>
      <c r="Z32" s="2385">
        <v>0</v>
      </c>
      <c r="AA32" s="2385"/>
      <c r="AB32" s="2439" t="s">
        <v>55</v>
      </c>
      <c r="AC32" s="2454">
        <v>1</v>
      </c>
      <c r="AD32" s="2455">
        <f t="shared" si="1"/>
        <v>1</v>
      </c>
      <c r="AE32" s="2456">
        <v>1</v>
      </c>
      <c r="AF32" s="2455">
        <f t="shared" si="8"/>
        <v>1</v>
      </c>
      <c r="AG32" s="2455">
        <f t="shared" si="2"/>
        <v>0.08333333333333333</v>
      </c>
      <c r="AH32" s="2457">
        <f t="shared" si="3"/>
        <v>0.08333333333333333</v>
      </c>
      <c r="AI32" s="2457">
        <v>16.666666666666668</v>
      </c>
      <c r="AJ32" s="2458">
        <v>0</v>
      </c>
      <c r="AK32" s="2457" t="e">
        <v>#DIV/0!</v>
      </c>
      <c r="AL32" s="2459" t="s">
        <v>992</v>
      </c>
      <c r="AM32" s="2460"/>
      <c r="AN32" s="2447">
        <v>2</v>
      </c>
      <c r="AO32" s="2448">
        <f t="shared" si="4"/>
        <v>1</v>
      </c>
      <c r="AP32" s="2461">
        <v>2</v>
      </c>
      <c r="AQ32" s="2448">
        <f t="shared" si="5"/>
        <v>1</v>
      </c>
      <c r="AR32" s="2448" t="e">
        <f t="shared" si="6"/>
        <v>#DIV/0!</v>
      </c>
      <c r="AS32" s="2449">
        <f t="shared" si="7"/>
        <v>0.16666666666666666</v>
      </c>
      <c r="AT32" s="2449">
        <v>16.666666666666668</v>
      </c>
      <c r="AU32" s="2447">
        <v>0</v>
      </c>
      <c r="AV32" s="2449" t="e">
        <v>#DIV/0!</v>
      </c>
      <c r="AW32" s="1894"/>
      <c r="AX32" s="1894"/>
      <c r="AY32" s="1894"/>
      <c r="AZ32" s="1894"/>
      <c r="BA32" s="1894"/>
      <c r="BB32" s="1894"/>
      <c r="BC32" s="1894"/>
      <c r="BD32" s="1894"/>
      <c r="BE32" s="1925"/>
      <c r="BF32" s="1925"/>
      <c r="BG32" s="1925"/>
      <c r="BH32" s="1925"/>
      <c r="BI32" s="1925"/>
      <c r="BJ32" s="1925"/>
      <c r="BK32" s="1925"/>
      <c r="BL32" s="1925"/>
      <c r="BM32" s="1910"/>
      <c r="BN32" s="1910"/>
      <c r="BO32" s="1910"/>
      <c r="BP32" s="1910"/>
      <c r="BQ32" s="1910"/>
      <c r="BR32" s="1910"/>
      <c r="BS32" s="1910"/>
      <c r="BT32" s="1910"/>
      <c r="BU32" s="1943"/>
      <c r="BV32" s="1943"/>
      <c r="BW32" s="1943"/>
      <c r="BX32" s="1943"/>
      <c r="BY32" s="1943"/>
      <c r="BZ32" s="1943"/>
      <c r="CA32" s="1943"/>
      <c r="CB32" s="1943"/>
      <c r="CC32" s="1959"/>
      <c r="CD32" s="1959"/>
      <c r="CE32" s="1959"/>
      <c r="CF32" s="1959"/>
      <c r="CG32" s="1959"/>
      <c r="CH32" s="1959"/>
      <c r="CI32" s="1959"/>
      <c r="CJ32" s="1959"/>
      <c r="CK32" s="2103"/>
      <c r="CL32" s="2462" t="s">
        <v>993</v>
      </c>
      <c r="CM32" s="2447"/>
    </row>
    <row r="33" spans="1:91" s="2464" customFormat="1" ht="108.75" customHeight="1" thickBot="1">
      <c r="A33"/>
      <c r="B33"/>
      <c r="C33"/>
      <c r="D33" s="2512" t="s">
        <v>994</v>
      </c>
      <c r="E33" s="2430" t="s">
        <v>212</v>
      </c>
      <c r="F33" s="2431">
        <v>12</v>
      </c>
      <c r="G33" s="2432" t="s">
        <v>995</v>
      </c>
      <c r="H33" s="2511" t="s">
        <v>967</v>
      </c>
      <c r="I33" s="2434">
        <v>0.015873015873015872</v>
      </c>
      <c r="J33" s="2432" t="s">
        <v>996</v>
      </c>
      <c r="K33" s="2435">
        <v>42370</v>
      </c>
      <c r="L33" s="2435">
        <v>42735</v>
      </c>
      <c r="M33" s="2452">
        <v>1</v>
      </c>
      <c r="N33" s="2452">
        <v>1</v>
      </c>
      <c r="O33" s="2452">
        <v>1</v>
      </c>
      <c r="P33" s="2452">
        <v>1</v>
      </c>
      <c r="Q33" s="2452">
        <v>1</v>
      </c>
      <c r="R33" s="2452">
        <v>1</v>
      </c>
      <c r="S33" s="2452">
        <v>1</v>
      </c>
      <c r="T33" s="2452">
        <v>1</v>
      </c>
      <c r="U33" s="2452">
        <v>1</v>
      </c>
      <c r="V33" s="2452">
        <v>1</v>
      </c>
      <c r="W33" s="2452">
        <v>1</v>
      </c>
      <c r="X33" s="2453">
        <v>1</v>
      </c>
      <c r="Y33" s="2438">
        <v>12</v>
      </c>
      <c r="Z33" s="2385">
        <v>0</v>
      </c>
      <c r="AA33" s="2385"/>
      <c r="AB33" s="2439" t="s">
        <v>55</v>
      </c>
      <c r="AC33" s="2454">
        <v>1</v>
      </c>
      <c r="AD33" s="2455">
        <f t="shared" si="1"/>
        <v>1</v>
      </c>
      <c r="AE33" s="2456">
        <v>1</v>
      </c>
      <c r="AF33" s="2455">
        <f t="shared" si="8"/>
        <v>1</v>
      </c>
      <c r="AG33" s="2455">
        <f t="shared" si="2"/>
        <v>0.08333333333333333</v>
      </c>
      <c r="AH33" s="2457">
        <f t="shared" si="3"/>
        <v>0.08333333333333333</v>
      </c>
      <c r="AI33" s="2457">
        <v>11.11111111111111</v>
      </c>
      <c r="AJ33" s="2458">
        <v>0</v>
      </c>
      <c r="AK33" s="2457" t="e">
        <v>#DIV/0!</v>
      </c>
      <c r="AL33" s="2459"/>
      <c r="AM33" s="2460"/>
      <c r="AN33" s="2447">
        <v>2</v>
      </c>
      <c r="AO33" s="2448">
        <f t="shared" si="4"/>
        <v>1</v>
      </c>
      <c r="AP33" s="2461">
        <v>2</v>
      </c>
      <c r="AQ33" s="2448">
        <f t="shared" si="5"/>
        <v>1</v>
      </c>
      <c r="AR33" s="2448" t="e">
        <f t="shared" si="6"/>
        <v>#DIV/0!</v>
      </c>
      <c r="AS33" s="2449">
        <f t="shared" si="7"/>
        <v>0.16666666666666666</v>
      </c>
      <c r="AT33" s="2449">
        <v>11.11111111111111</v>
      </c>
      <c r="AU33" s="2447">
        <v>0</v>
      </c>
      <c r="AV33" s="2449" t="e">
        <v>#DIV/0!</v>
      </c>
      <c r="AW33" s="1894"/>
      <c r="AX33" s="1894"/>
      <c r="AY33" s="1894"/>
      <c r="AZ33" s="1894"/>
      <c r="BA33" s="1894"/>
      <c r="BB33" s="1894"/>
      <c r="BC33" s="1894"/>
      <c r="BD33" s="1894"/>
      <c r="BE33" s="1925"/>
      <c r="BF33" s="1925"/>
      <c r="BG33" s="1925"/>
      <c r="BH33" s="1925"/>
      <c r="BI33" s="1925"/>
      <c r="BJ33" s="1925"/>
      <c r="BK33" s="1925"/>
      <c r="BL33" s="1925"/>
      <c r="BM33" s="1910"/>
      <c r="BN33" s="1910"/>
      <c r="BO33" s="1910"/>
      <c r="BP33" s="1910"/>
      <c r="BQ33" s="1910"/>
      <c r="BR33" s="1910"/>
      <c r="BS33" s="1910"/>
      <c r="BT33" s="1910"/>
      <c r="BU33" s="1943"/>
      <c r="BV33" s="1943"/>
      <c r="BW33" s="1943"/>
      <c r="BX33" s="1943"/>
      <c r="BY33" s="1943"/>
      <c r="BZ33" s="1943"/>
      <c r="CA33" s="1943"/>
      <c r="CB33" s="1943"/>
      <c r="CC33" s="1959"/>
      <c r="CD33" s="1959"/>
      <c r="CE33" s="1959"/>
      <c r="CF33" s="1959"/>
      <c r="CG33" s="1959"/>
      <c r="CH33" s="1959"/>
      <c r="CI33" s="1959"/>
      <c r="CJ33" s="1959"/>
      <c r="CK33" s="2103"/>
      <c r="CL33" s="2462" t="s">
        <v>997</v>
      </c>
      <c r="CM33" s="2447"/>
    </row>
    <row r="34" spans="1:91" s="2464" customFormat="1" ht="87" customHeight="1" thickBot="1">
      <c r="A34"/>
      <c r="B34"/>
      <c r="C34"/>
      <c r="D34" s="2512" t="s">
        <v>998</v>
      </c>
      <c r="E34" s="2430" t="s">
        <v>212</v>
      </c>
      <c r="F34" s="2431">
        <v>12</v>
      </c>
      <c r="G34" s="2432" t="s">
        <v>995</v>
      </c>
      <c r="H34" s="2511" t="s">
        <v>967</v>
      </c>
      <c r="I34" s="2434">
        <v>0.015873015873015872</v>
      </c>
      <c r="J34" s="2432" t="s">
        <v>996</v>
      </c>
      <c r="K34" s="2435">
        <v>42370</v>
      </c>
      <c r="L34" s="2435">
        <v>42735</v>
      </c>
      <c r="M34" s="2452">
        <v>1</v>
      </c>
      <c r="N34" s="2452">
        <v>1</v>
      </c>
      <c r="O34" s="2452">
        <v>1</v>
      </c>
      <c r="P34" s="2452">
        <v>1</v>
      </c>
      <c r="Q34" s="2452">
        <v>1</v>
      </c>
      <c r="R34" s="2452">
        <v>1</v>
      </c>
      <c r="S34" s="2452">
        <v>1</v>
      </c>
      <c r="T34" s="2452">
        <v>1</v>
      </c>
      <c r="U34" s="2452">
        <v>1</v>
      </c>
      <c r="V34" s="2452">
        <v>1</v>
      </c>
      <c r="W34" s="2452">
        <v>1</v>
      </c>
      <c r="X34" s="2453">
        <v>1</v>
      </c>
      <c r="Y34" s="2438">
        <v>12</v>
      </c>
      <c r="Z34" s="2385">
        <v>0</v>
      </c>
      <c r="AA34" s="2385"/>
      <c r="AB34" s="2439" t="s">
        <v>55</v>
      </c>
      <c r="AC34" s="2454">
        <v>1</v>
      </c>
      <c r="AD34" s="2455">
        <f t="shared" si="1"/>
        <v>1</v>
      </c>
      <c r="AE34" s="2456">
        <v>1</v>
      </c>
      <c r="AF34" s="2455">
        <f t="shared" si="8"/>
        <v>1</v>
      </c>
      <c r="AG34" s="2455">
        <f t="shared" si="2"/>
        <v>0.08333333333333333</v>
      </c>
      <c r="AH34" s="2457">
        <f t="shared" si="3"/>
        <v>0.08333333333333333</v>
      </c>
      <c r="AI34" s="2457">
        <v>16.666666666666668</v>
      </c>
      <c r="AJ34" s="2458">
        <v>0</v>
      </c>
      <c r="AK34" s="2457" t="e">
        <v>#DIV/0!</v>
      </c>
      <c r="AL34" s="2459"/>
      <c r="AM34" s="2460"/>
      <c r="AN34" s="2447">
        <v>2</v>
      </c>
      <c r="AO34" s="2448">
        <f t="shared" si="4"/>
        <v>1</v>
      </c>
      <c r="AP34" s="2461">
        <v>2</v>
      </c>
      <c r="AQ34" s="2448">
        <f t="shared" si="5"/>
        <v>1</v>
      </c>
      <c r="AR34" s="2448" t="e">
        <f t="shared" si="6"/>
        <v>#DIV/0!</v>
      </c>
      <c r="AS34" s="2449">
        <f t="shared" si="7"/>
        <v>0.16666666666666666</v>
      </c>
      <c r="AT34" s="2449">
        <v>16.666666666666668</v>
      </c>
      <c r="AU34" s="2447">
        <v>0</v>
      </c>
      <c r="AV34" s="2449" t="e">
        <v>#DIV/0!</v>
      </c>
      <c r="AW34" s="1894"/>
      <c r="AX34" s="1894"/>
      <c r="AY34" s="1894"/>
      <c r="AZ34" s="1894"/>
      <c r="BA34" s="1894"/>
      <c r="BB34" s="1894"/>
      <c r="BC34" s="1894"/>
      <c r="BD34" s="1894"/>
      <c r="BE34" s="1925"/>
      <c r="BF34" s="1925"/>
      <c r="BG34" s="1925"/>
      <c r="BH34" s="1925"/>
      <c r="BI34" s="1925"/>
      <c r="BJ34" s="1925"/>
      <c r="BK34" s="1925"/>
      <c r="BL34" s="1925"/>
      <c r="BM34" s="1910"/>
      <c r="BN34" s="1910"/>
      <c r="BO34" s="1910"/>
      <c r="BP34" s="1910"/>
      <c r="BQ34" s="1910"/>
      <c r="BR34" s="1910"/>
      <c r="BS34" s="1910"/>
      <c r="BT34" s="1910"/>
      <c r="BU34" s="1943"/>
      <c r="BV34" s="1943"/>
      <c r="BW34" s="1943"/>
      <c r="BX34" s="1943"/>
      <c r="BY34" s="1943"/>
      <c r="BZ34" s="1943"/>
      <c r="CA34" s="1943"/>
      <c r="CB34" s="1943"/>
      <c r="CC34" s="1959"/>
      <c r="CD34" s="1959"/>
      <c r="CE34" s="1959"/>
      <c r="CF34" s="1959"/>
      <c r="CG34" s="1959"/>
      <c r="CH34" s="1959"/>
      <c r="CI34" s="1959"/>
      <c r="CJ34" s="1959"/>
      <c r="CK34" s="2103"/>
      <c r="CL34" s="2462" t="s">
        <v>999</v>
      </c>
      <c r="CM34" s="2447"/>
    </row>
    <row r="35" spans="1:91" s="2464" customFormat="1" ht="64.5" customHeight="1" thickBot="1">
      <c r="A35"/>
      <c r="B35"/>
      <c r="C35"/>
      <c r="D35" s="2512" t="s">
        <v>1000</v>
      </c>
      <c r="E35" s="2430" t="s">
        <v>212</v>
      </c>
      <c r="F35" s="2431">
        <v>12</v>
      </c>
      <c r="G35" s="2432" t="s">
        <v>1001</v>
      </c>
      <c r="H35" s="2513" t="s">
        <v>912</v>
      </c>
      <c r="I35" s="2434">
        <v>0.015873015873015872</v>
      </c>
      <c r="J35" s="2432" t="s">
        <v>996</v>
      </c>
      <c r="K35" s="2435">
        <v>42370</v>
      </c>
      <c r="L35" s="2435">
        <v>42735</v>
      </c>
      <c r="M35" s="2452">
        <v>1</v>
      </c>
      <c r="N35" s="2452">
        <v>1</v>
      </c>
      <c r="O35" s="2452">
        <v>1</v>
      </c>
      <c r="P35" s="2452">
        <v>1</v>
      </c>
      <c r="Q35" s="2452">
        <v>1</v>
      </c>
      <c r="R35" s="2452">
        <v>1</v>
      </c>
      <c r="S35" s="2452">
        <v>1</v>
      </c>
      <c r="T35" s="2452">
        <v>1</v>
      </c>
      <c r="U35" s="2452">
        <v>1</v>
      </c>
      <c r="V35" s="2452">
        <v>1</v>
      </c>
      <c r="W35" s="2452">
        <v>1</v>
      </c>
      <c r="X35" s="2453">
        <v>1</v>
      </c>
      <c r="Y35" s="2438">
        <v>12</v>
      </c>
      <c r="Z35" s="2385">
        <v>0</v>
      </c>
      <c r="AA35" s="2385"/>
      <c r="AB35" s="2439" t="s">
        <v>55</v>
      </c>
      <c r="AC35" s="2454">
        <v>1</v>
      </c>
      <c r="AD35" s="2455">
        <f t="shared" si="1"/>
        <v>1</v>
      </c>
      <c r="AE35" s="2456">
        <v>1</v>
      </c>
      <c r="AF35" s="2455">
        <f t="shared" si="8"/>
        <v>1</v>
      </c>
      <c r="AG35" s="2455">
        <f t="shared" si="2"/>
        <v>0.08333333333333333</v>
      </c>
      <c r="AH35" s="2457">
        <f t="shared" si="3"/>
        <v>0.08333333333333333</v>
      </c>
      <c r="AI35" s="2457">
        <v>16.666666666666668</v>
      </c>
      <c r="AJ35" s="2458">
        <v>0</v>
      </c>
      <c r="AK35" s="2457" t="e">
        <v>#DIV/0!</v>
      </c>
      <c r="AL35" s="2459" t="s">
        <v>1002</v>
      </c>
      <c r="AM35" s="2460"/>
      <c r="AN35" s="2447">
        <v>2</v>
      </c>
      <c r="AO35" s="2448">
        <f t="shared" si="4"/>
        <v>1</v>
      </c>
      <c r="AP35" s="2461">
        <v>2</v>
      </c>
      <c r="AQ35" s="2448">
        <f t="shared" si="5"/>
        <v>1</v>
      </c>
      <c r="AR35" s="2448" t="e">
        <f t="shared" si="6"/>
        <v>#DIV/0!</v>
      </c>
      <c r="AS35" s="2449">
        <f t="shared" si="7"/>
        <v>0.16666666666666666</v>
      </c>
      <c r="AT35" s="2449">
        <v>16.666666666666668</v>
      </c>
      <c r="AU35" s="2447">
        <v>0</v>
      </c>
      <c r="AV35" s="2449" t="e">
        <v>#DIV/0!</v>
      </c>
      <c r="AW35" s="1894"/>
      <c r="AX35" s="1894"/>
      <c r="AY35" s="1894"/>
      <c r="AZ35" s="1894"/>
      <c r="BA35" s="1894"/>
      <c r="BB35" s="1894"/>
      <c r="BC35" s="1894"/>
      <c r="BD35" s="1894"/>
      <c r="BE35" s="1925"/>
      <c r="BF35" s="1925"/>
      <c r="BG35" s="1925"/>
      <c r="BH35" s="1925"/>
      <c r="BI35" s="1925"/>
      <c r="BJ35" s="1925"/>
      <c r="BK35" s="1925"/>
      <c r="BL35" s="1925"/>
      <c r="BM35" s="1910"/>
      <c r="BN35" s="1910"/>
      <c r="BO35" s="1910"/>
      <c r="BP35" s="1910"/>
      <c r="BQ35" s="1910"/>
      <c r="BR35" s="1910"/>
      <c r="BS35" s="1910"/>
      <c r="BT35" s="1910"/>
      <c r="BU35" s="1943"/>
      <c r="BV35" s="1943"/>
      <c r="BW35" s="1943"/>
      <c r="BX35" s="1943"/>
      <c r="BY35" s="1943"/>
      <c r="BZ35" s="1943"/>
      <c r="CA35" s="1943"/>
      <c r="CB35" s="1943"/>
      <c r="CC35" s="1959"/>
      <c r="CD35" s="1959"/>
      <c r="CE35" s="1959"/>
      <c r="CF35" s="1959"/>
      <c r="CG35" s="1959"/>
      <c r="CH35" s="1959"/>
      <c r="CI35" s="1959"/>
      <c r="CJ35" s="1959"/>
      <c r="CK35" s="2103"/>
      <c r="CL35" s="2462" t="s">
        <v>1003</v>
      </c>
      <c r="CM35" s="2447"/>
    </row>
    <row r="36" spans="1:91" s="2464" customFormat="1" ht="79.5" customHeight="1" thickBot="1">
      <c r="A36"/>
      <c r="B36"/>
      <c r="C36"/>
      <c r="D36" s="2512" t="s">
        <v>1004</v>
      </c>
      <c r="E36" s="2430" t="s">
        <v>1005</v>
      </c>
      <c r="F36" s="2431">
        <v>12</v>
      </c>
      <c r="G36" s="2432" t="s">
        <v>1006</v>
      </c>
      <c r="H36" s="2511" t="s">
        <v>1007</v>
      </c>
      <c r="I36" s="2434">
        <v>0.015873015873015872</v>
      </c>
      <c r="J36" s="2432" t="s">
        <v>920</v>
      </c>
      <c r="K36" s="2435">
        <v>42370</v>
      </c>
      <c r="L36" s="2435">
        <v>42735</v>
      </c>
      <c r="M36" s="2452">
        <v>1</v>
      </c>
      <c r="N36" s="2452">
        <v>1</v>
      </c>
      <c r="O36" s="2452">
        <v>1</v>
      </c>
      <c r="P36" s="2452">
        <v>1</v>
      </c>
      <c r="Q36" s="2452">
        <v>1</v>
      </c>
      <c r="R36" s="2452">
        <v>1</v>
      </c>
      <c r="S36" s="2452">
        <v>1</v>
      </c>
      <c r="T36" s="2452">
        <v>1</v>
      </c>
      <c r="U36" s="2452">
        <v>1</v>
      </c>
      <c r="V36" s="2452">
        <v>1</v>
      </c>
      <c r="W36" s="2452">
        <v>1</v>
      </c>
      <c r="X36" s="2453">
        <v>1</v>
      </c>
      <c r="Y36" s="2438">
        <f t="shared" si="0"/>
        <v>12</v>
      </c>
      <c r="Z36" s="2385">
        <v>0</v>
      </c>
      <c r="AA36" s="2385"/>
      <c r="AB36" s="2439" t="s">
        <v>55</v>
      </c>
      <c r="AC36" s="2454">
        <v>1</v>
      </c>
      <c r="AD36" s="2455">
        <f t="shared" si="1"/>
        <v>1</v>
      </c>
      <c r="AE36" s="2456">
        <v>1</v>
      </c>
      <c r="AF36" s="2455">
        <f t="shared" si="8"/>
        <v>1</v>
      </c>
      <c r="AG36" s="2455">
        <f t="shared" si="2"/>
        <v>0.08333333333333333</v>
      </c>
      <c r="AH36" s="2457">
        <f t="shared" si="3"/>
        <v>0.08333333333333333</v>
      </c>
      <c r="AI36" s="2457">
        <v>16.666666666666668</v>
      </c>
      <c r="AJ36" s="2514">
        <v>6323528</v>
      </c>
      <c r="AK36" s="2457" t="e">
        <f>+AJ36/Z36</f>
        <v>#DIV/0!</v>
      </c>
      <c r="AL36" s="2459" t="s">
        <v>1008</v>
      </c>
      <c r="AM36" s="2460"/>
      <c r="AN36" s="2447">
        <v>2</v>
      </c>
      <c r="AO36" s="2448">
        <f t="shared" si="4"/>
        <v>1</v>
      </c>
      <c r="AP36" s="2461">
        <v>2</v>
      </c>
      <c r="AQ36" s="2448">
        <f t="shared" si="5"/>
        <v>1</v>
      </c>
      <c r="AR36" s="2448" t="e">
        <f t="shared" si="6"/>
        <v>#DIV/0!</v>
      </c>
      <c r="AS36" s="2449">
        <f t="shared" si="7"/>
        <v>0.16666666666666666</v>
      </c>
      <c r="AT36" s="2449">
        <v>16.666666666666668</v>
      </c>
      <c r="AU36" s="2515">
        <v>6323528</v>
      </c>
      <c r="AV36" s="2449" t="e">
        <f>+AU36/AL36</f>
        <v>#VALUE!</v>
      </c>
      <c r="AW36" s="1894"/>
      <c r="AX36" s="1894"/>
      <c r="AY36" s="1894"/>
      <c r="AZ36" s="1894"/>
      <c r="BA36" s="1894"/>
      <c r="BB36" s="1894"/>
      <c r="BC36" s="1894"/>
      <c r="BD36" s="1894"/>
      <c r="BE36" s="1925"/>
      <c r="BF36" s="1925"/>
      <c r="BG36" s="1925"/>
      <c r="BH36" s="1925"/>
      <c r="BI36" s="1925"/>
      <c r="BJ36" s="1925"/>
      <c r="BK36" s="1925"/>
      <c r="BL36" s="1925"/>
      <c r="BM36" s="1910"/>
      <c r="BN36" s="1910"/>
      <c r="BO36" s="1910"/>
      <c r="BP36" s="1910"/>
      <c r="BQ36" s="1910"/>
      <c r="BR36" s="1910"/>
      <c r="BS36" s="1910"/>
      <c r="BT36" s="1910"/>
      <c r="BU36" s="1943"/>
      <c r="BV36" s="1943"/>
      <c r="BW36" s="1943"/>
      <c r="BX36" s="1943"/>
      <c r="BY36" s="1943"/>
      <c r="BZ36" s="1943"/>
      <c r="CA36" s="1943"/>
      <c r="CB36" s="1943"/>
      <c r="CC36" s="1959"/>
      <c r="CD36" s="1959"/>
      <c r="CE36" s="1959"/>
      <c r="CF36" s="1959"/>
      <c r="CG36" s="1959"/>
      <c r="CH36" s="1959"/>
      <c r="CI36" s="1959"/>
      <c r="CJ36" s="1959"/>
      <c r="CK36" s="2103"/>
      <c r="CL36" s="2462"/>
      <c r="CM36" s="2447"/>
    </row>
    <row r="37" spans="1:91" s="2464" customFormat="1" ht="42.75" customHeight="1" thickBot="1">
      <c r="A37"/>
      <c r="B37"/>
      <c r="C37"/>
      <c r="D37" s="2512" t="s">
        <v>1009</v>
      </c>
      <c r="E37" s="2430" t="s">
        <v>1010</v>
      </c>
      <c r="F37" s="2431">
        <v>12</v>
      </c>
      <c r="G37" s="2432" t="s">
        <v>1011</v>
      </c>
      <c r="H37" s="2511" t="s">
        <v>1012</v>
      </c>
      <c r="I37" s="2434">
        <v>0.015873015873015872</v>
      </c>
      <c r="J37" s="2432" t="s">
        <v>362</v>
      </c>
      <c r="K37" s="2435">
        <v>42370</v>
      </c>
      <c r="L37" s="2435">
        <v>42735</v>
      </c>
      <c r="M37" s="2452">
        <v>1</v>
      </c>
      <c r="N37" s="2452">
        <v>1</v>
      </c>
      <c r="O37" s="2452">
        <v>1</v>
      </c>
      <c r="P37" s="2452">
        <v>1</v>
      </c>
      <c r="Q37" s="2452">
        <v>1</v>
      </c>
      <c r="R37" s="2452">
        <v>1</v>
      </c>
      <c r="S37" s="2452">
        <v>1</v>
      </c>
      <c r="T37" s="2452">
        <v>1</v>
      </c>
      <c r="U37" s="2452">
        <v>1</v>
      </c>
      <c r="V37" s="2452">
        <v>1</v>
      </c>
      <c r="W37" s="2452">
        <v>1</v>
      </c>
      <c r="X37" s="2453">
        <v>1</v>
      </c>
      <c r="Y37" s="2438">
        <f t="shared" si="0"/>
        <v>12</v>
      </c>
      <c r="Z37" s="2385">
        <v>0</v>
      </c>
      <c r="AA37" s="2385"/>
      <c r="AB37" s="2439" t="s">
        <v>1013</v>
      </c>
      <c r="AC37" s="2454">
        <v>1</v>
      </c>
      <c r="AD37" s="2455">
        <f t="shared" si="1"/>
        <v>1</v>
      </c>
      <c r="AE37" s="2456">
        <v>1</v>
      </c>
      <c r="AF37" s="2455">
        <f t="shared" si="8"/>
        <v>1</v>
      </c>
      <c r="AG37" s="2455"/>
      <c r="AH37" s="2457"/>
      <c r="AI37" s="2457"/>
      <c r="AJ37" s="2458"/>
      <c r="AK37" s="2457"/>
      <c r="AL37" s="2459" t="s">
        <v>1014</v>
      </c>
      <c r="AM37" s="2460" t="s">
        <v>1015</v>
      </c>
      <c r="AN37" s="2447">
        <v>2</v>
      </c>
      <c r="AO37" s="2448">
        <f t="shared" si="4"/>
        <v>1</v>
      </c>
      <c r="AP37" s="2461">
        <v>2</v>
      </c>
      <c r="AQ37" s="2448">
        <f t="shared" si="5"/>
        <v>1</v>
      </c>
      <c r="AR37" s="2448"/>
      <c r="AS37" s="2449">
        <f t="shared" si="7"/>
        <v>0.16666666666666666</v>
      </c>
      <c r="AT37" s="2449"/>
      <c r="AU37" s="2447"/>
      <c r="AV37" s="2449"/>
      <c r="AW37" s="1894"/>
      <c r="AX37" s="1894"/>
      <c r="AY37" s="1894"/>
      <c r="AZ37" s="1894"/>
      <c r="BA37" s="1894"/>
      <c r="BB37" s="1894"/>
      <c r="BC37" s="1894"/>
      <c r="BD37" s="1894"/>
      <c r="BE37" s="1925"/>
      <c r="BF37" s="1925"/>
      <c r="BG37" s="1925"/>
      <c r="BH37" s="1925"/>
      <c r="BI37" s="1925"/>
      <c r="BJ37" s="1925"/>
      <c r="BK37" s="1925"/>
      <c r="BL37" s="1925"/>
      <c r="BM37" s="1910"/>
      <c r="BN37" s="1910"/>
      <c r="BO37" s="1910"/>
      <c r="BP37" s="1910"/>
      <c r="BQ37" s="1910"/>
      <c r="BR37" s="1910"/>
      <c r="BS37" s="1910"/>
      <c r="BT37" s="1910"/>
      <c r="BU37" s="1943"/>
      <c r="BV37" s="1943"/>
      <c r="BW37" s="1943"/>
      <c r="BX37" s="1943"/>
      <c r="BY37" s="1943"/>
      <c r="BZ37" s="1943"/>
      <c r="CA37" s="1943"/>
      <c r="CB37" s="1943"/>
      <c r="CC37" s="1959"/>
      <c r="CD37" s="1959"/>
      <c r="CE37" s="1959"/>
      <c r="CF37" s="1959"/>
      <c r="CG37" s="1959"/>
      <c r="CH37" s="1959"/>
      <c r="CI37" s="1959"/>
      <c r="CJ37" s="1959"/>
      <c r="CK37" s="2103"/>
      <c r="CL37" s="2462" t="s">
        <v>1016</v>
      </c>
      <c r="CM37" s="2447"/>
    </row>
    <row r="38" spans="1:91" s="2464" customFormat="1" ht="39" customHeight="1" thickBot="1">
      <c r="A38"/>
      <c r="B38"/>
      <c r="C38"/>
      <c r="D38" s="2512" t="s">
        <v>1017</v>
      </c>
      <c r="E38" s="2430" t="s">
        <v>1018</v>
      </c>
      <c r="F38" s="2431">
        <v>6</v>
      </c>
      <c r="G38" s="2432" t="s">
        <v>1019</v>
      </c>
      <c r="H38" s="2511" t="s">
        <v>1020</v>
      </c>
      <c r="I38" s="2434">
        <v>0.015873015873015872</v>
      </c>
      <c r="J38" s="2432"/>
      <c r="K38" s="2435">
        <v>42401</v>
      </c>
      <c r="L38" s="2435">
        <v>42735</v>
      </c>
      <c r="M38" s="2452"/>
      <c r="N38" s="2452">
        <v>1</v>
      </c>
      <c r="O38" s="2452"/>
      <c r="P38" s="2452">
        <v>1</v>
      </c>
      <c r="Q38" s="2452"/>
      <c r="R38" s="2452">
        <v>1</v>
      </c>
      <c r="S38" s="2452"/>
      <c r="T38" s="2452">
        <v>1</v>
      </c>
      <c r="U38" s="2452"/>
      <c r="V38" s="2452">
        <v>1</v>
      </c>
      <c r="W38" s="2452"/>
      <c r="X38" s="2453">
        <v>1</v>
      </c>
      <c r="Y38" s="2438">
        <f t="shared" si="0"/>
        <v>6</v>
      </c>
      <c r="Z38" s="2385">
        <v>0</v>
      </c>
      <c r="AA38" s="2385"/>
      <c r="AB38" s="2439" t="s">
        <v>1013</v>
      </c>
      <c r="AC38" s="2454">
        <f>M38+N38</f>
        <v>1</v>
      </c>
      <c r="AD38" s="2455">
        <f t="shared" si="1"/>
        <v>1</v>
      </c>
      <c r="AE38" s="2456">
        <v>0</v>
      </c>
      <c r="AF38" s="2455" t="s">
        <v>55</v>
      </c>
      <c r="AG38" s="2455">
        <f t="shared" si="2"/>
        <v>0</v>
      </c>
      <c r="AH38" s="2457">
        <v>0</v>
      </c>
      <c r="AI38" s="2457">
        <v>16.666666666666668</v>
      </c>
      <c r="AJ38" s="2458">
        <v>0</v>
      </c>
      <c r="AK38" s="2457" t="e">
        <v>#DIV/0!</v>
      </c>
      <c r="AL38" s="2459" t="s">
        <v>1021</v>
      </c>
      <c r="AM38" s="2460" t="s">
        <v>1022</v>
      </c>
      <c r="AN38" s="2447">
        <v>2</v>
      </c>
      <c r="AO38" s="2448">
        <f t="shared" si="4"/>
        <v>1</v>
      </c>
      <c r="AP38" s="2461">
        <v>2</v>
      </c>
      <c r="AQ38" s="2448">
        <f t="shared" si="5"/>
        <v>1</v>
      </c>
      <c r="AR38" s="2448" t="e">
        <f>AP38/AK38</f>
        <v>#DIV/0!</v>
      </c>
      <c r="AS38" s="2449">
        <f t="shared" si="7"/>
        <v>0.3333333333333333</v>
      </c>
      <c r="AT38" s="2449">
        <v>16.666666666666668</v>
      </c>
      <c r="AU38" s="2447">
        <v>0</v>
      </c>
      <c r="AV38" s="2449" t="e">
        <v>#DIV/0!</v>
      </c>
      <c r="AW38" s="1894"/>
      <c r="AX38" s="1894"/>
      <c r="AY38" s="1894"/>
      <c r="AZ38" s="1894"/>
      <c r="BA38" s="1894"/>
      <c r="BB38" s="1894"/>
      <c r="BC38" s="1894"/>
      <c r="BD38" s="1894"/>
      <c r="BE38" s="1925"/>
      <c r="BF38" s="1925"/>
      <c r="BG38" s="1925"/>
      <c r="BH38" s="1925"/>
      <c r="BI38" s="1925"/>
      <c r="BJ38" s="1925"/>
      <c r="BK38" s="1925"/>
      <c r="BL38" s="1925"/>
      <c r="BM38" s="1910"/>
      <c r="BN38" s="1910"/>
      <c r="BO38" s="1910"/>
      <c r="BP38" s="1910"/>
      <c r="BQ38" s="1910"/>
      <c r="BR38" s="1910"/>
      <c r="BS38" s="1910"/>
      <c r="BT38" s="1910"/>
      <c r="BU38" s="1943"/>
      <c r="BV38" s="1943"/>
      <c r="BW38" s="1943"/>
      <c r="BX38" s="1943"/>
      <c r="BY38" s="1943"/>
      <c r="BZ38" s="1943"/>
      <c r="CA38" s="1943"/>
      <c r="CB38" s="1943"/>
      <c r="CC38" s="1959"/>
      <c r="CD38" s="1959"/>
      <c r="CE38" s="1959"/>
      <c r="CF38" s="1959"/>
      <c r="CG38" s="1959"/>
      <c r="CH38" s="1959"/>
      <c r="CI38" s="1959"/>
      <c r="CJ38" s="1959"/>
      <c r="CK38" s="2103"/>
      <c r="CL38" s="2462" t="s">
        <v>1023</v>
      </c>
      <c r="CM38" s="2447"/>
    </row>
    <row r="39" spans="1:91" s="2464" customFormat="1" ht="99" customHeight="1" thickBot="1">
      <c r="A39"/>
      <c r="B39"/>
      <c r="C39" t="s">
        <v>1024</v>
      </c>
      <c r="D39" s="2512" t="s">
        <v>1025</v>
      </c>
      <c r="E39" s="2430" t="s">
        <v>212</v>
      </c>
      <c r="F39" s="2431">
        <v>12</v>
      </c>
      <c r="G39" s="2432" t="s">
        <v>509</v>
      </c>
      <c r="H39" s="2511" t="s">
        <v>1026</v>
      </c>
      <c r="I39" s="2434">
        <v>0.015873015873015872</v>
      </c>
      <c r="J39" s="2432" t="s">
        <v>920</v>
      </c>
      <c r="K39" s="2435">
        <v>42370</v>
      </c>
      <c r="L39" s="2435">
        <v>42735</v>
      </c>
      <c r="M39" s="2452">
        <v>1</v>
      </c>
      <c r="N39" s="2452">
        <v>1</v>
      </c>
      <c r="O39" s="2452">
        <v>1</v>
      </c>
      <c r="P39" s="2452">
        <v>1</v>
      </c>
      <c r="Q39" s="2452">
        <v>1</v>
      </c>
      <c r="R39" s="2452">
        <v>1</v>
      </c>
      <c r="S39" s="2452">
        <v>1</v>
      </c>
      <c r="T39" s="2452">
        <v>1</v>
      </c>
      <c r="U39" s="2452">
        <v>1</v>
      </c>
      <c r="V39" s="2452">
        <v>1</v>
      </c>
      <c r="W39" s="2452">
        <v>1</v>
      </c>
      <c r="X39" s="2453">
        <v>1</v>
      </c>
      <c r="Y39" s="2438">
        <f t="shared" si="0"/>
        <v>12</v>
      </c>
      <c r="Z39" s="2385">
        <v>0</v>
      </c>
      <c r="AA39" s="2385"/>
      <c r="AB39" s="2439" t="s">
        <v>55</v>
      </c>
      <c r="AC39" s="2454">
        <v>1</v>
      </c>
      <c r="AD39" s="2455">
        <f t="shared" si="1"/>
        <v>1</v>
      </c>
      <c r="AE39" s="2456">
        <v>1</v>
      </c>
      <c r="AF39" s="2455">
        <f t="shared" si="8"/>
        <v>1</v>
      </c>
      <c r="AG39" s="2455">
        <f t="shared" si="2"/>
        <v>0.08333333333333333</v>
      </c>
      <c r="AH39" s="2457">
        <f t="shared" si="3"/>
        <v>0.08333333333333333</v>
      </c>
      <c r="AI39" s="2457" t="e">
        <v>#VALUE!</v>
      </c>
      <c r="AJ39" s="2458"/>
      <c r="AK39" s="2457" t="e">
        <v>#DIV/0!</v>
      </c>
      <c r="AL39" s="2459" t="s">
        <v>1027</v>
      </c>
      <c r="AM39" s="2460" t="s">
        <v>1028</v>
      </c>
      <c r="AN39" s="2447">
        <v>2</v>
      </c>
      <c r="AO39" s="2448">
        <f t="shared" si="4"/>
        <v>1</v>
      </c>
      <c r="AP39" s="2461">
        <v>2</v>
      </c>
      <c r="AQ39" s="2448">
        <f t="shared" si="5"/>
        <v>1</v>
      </c>
      <c r="AR39" s="2448" t="e">
        <f>AP39/AK39</f>
        <v>#DIV/0!</v>
      </c>
      <c r="AS39" s="2449">
        <f t="shared" si="7"/>
        <v>0.16666666666666666</v>
      </c>
      <c r="AT39" s="2449" t="e">
        <v>#VALUE!</v>
      </c>
      <c r="AU39" s="2447"/>
      <c r="AV39" s="2449" t="e">
        <v>#DIV/0!</v>
      </c>
      <c r="AW39" s="1894"/>
      <c r="AX39" s="1894"/>
      <c r="AY39" s="1894"/>
      <c r="AZ39" s="1894"/>
      <c r="BA39" s="1894"/>
      <c r="BB39" s="1894"/>
      <c r="BC39" s="1894"/>
      <c r="BD39" s="1894"/>
      <c r="BE39" s="1925"/>
      <c r="BF39" s="1925"/>
      <c r="BG39" s="1925"/>
      <c r="BH39" s="1925"/>
      <c r="BI39" s="1925"/>
      <c r="BJ39" s="1925"/>
      <c r="BK39" s="1925"/>
      <c r="BL39" s="1925"/>
      <c r="BM39" s="1910"/>
      <c r="BN39" s="1910"/>
      <c r="BO39" s="1910"/>
      <c r="BP39" s="1910"/>
      <c r="BQ39" s="1910"/>
      <c r="BR39" s="1910"/>
      <c r="BS39" s="1910"/>
      <c r="BT39" s="1910"/>
      <c r="BU39" s="1943"/>
      <c r="BV39" s="1943"/>
      <c r="BW39" s="1943"/>
      <c r="BX39" s="1943"/>
      <c r="BY39" s="1943"/>
      <c r="BZ39" s="1943"/>
      <c r="CA39" s="1943"/>
      <c r="CB39" s="1943"/>
      <c r="CC39" s="1959"/>
      <c r="CD39" s="1959"/>
      <c r="CE39" s="1959"/>
      <c r="CF39" s="1959"/>
      <c r="CG39" s="1959"/>
      <c r="CH39" s="1959"/>
      <c r="CI39" s="1959"/>
      <c r="CJ39" s="1959"/>
      <c r="CK39" s="2103"/>
      <c r="CL39" s="2462" t="s">
        <v>1029</v>
      </c>
      <c r="CM39" s="2447" t="s">
        <v>1028</v>
      </c>
    </row>
    <row r="40" spans="1:91" s="2464" customFormat="1" ht="51.75" customHeight="1" thickBot="1">
      <c r="A40"/>
      <c r="B40"/>
      <c r="C40"/>
      <c r="D40" s="2512" t="s">
        <v>1030</v>
      </c>
      <c r="E40" s="2430" t="s">
        <v>1031</v>
      </c>
      <c r="F40" s="2431">
        <v>10</v>
      </c>
      <c r="G40" s="2432" t="s">
        <v>1032</v>
      </c>
      <c r="H40" s="2511" t="s">
        <v>1033</v>
      </c>
      <c r="I40" s="2434">
        <v>0.015873015873015872</v>
      </c>
      <c r="J40" s="2432" t="s">
        <v>910</v>
      </c>
      <c r="K40" s="2435">
        <v>42401</v>
      </c>
      <c r="L40" s="2435">
        <v>42735</v>
      </c>
      <c r="M40" s="2452">
        <v>0</v>
      </c>
      <c r="N40" s="2452">
        <v>1</v>
      </c>
      <c r="O40" s="2452">
        <v>1</v>
      </c>
      <c r="P40" s="2452">
        <v>1</v>
      </c>
      <c r="Q40" s="2452">
        <v>1</v>
      </c>
      <c r="R40" s="2452">
        <v>1</v>
      </c>
      <c r="S40" s="2452">
        <v>1</v>
      </c>
      <c r="T40" s="2452">
        <v>1</v>
      </c>
      <c r="U40" s="2452">
        <v>1</v>
      </c>
      <c r="V40" s="2452">
        <v>1</v>
      </c>
      <c r="W40" s="2452">
        <v>1</v>
      </c>
      <c r="X40" s="2453"/>
      <c r="Y40" s="2438">
        <f>SUM(M40:X40)</f>
        <v>10</v>
      </c>
      <c r="Z40" s="2386">
        <v>90000000</v>
      </c>
      <c r="AA40" s="2386"/>
      <c r="AB40" s="2439" t="s">
        <v>55</v>
      </c>
      <c r="AC40" s="2454">
        <v>0</v>
      </c>
      <c r="AD40" s="2455">
        <f t="shared" si="1"/>
        <v>0</v>
      </c>
      <c r="AE40" s="2456">
        <v>0</v>
      </c>
      <c r="AF40" s="2455" t="e">
        <f t="shared" si="8"/>
        <v>#DIV/0!</v>
      </c>
      <c r="AG40" s="2455">
        <f t="shared" si="2"/>
        <v>0</v>
      </c>
      <c r="AH40" s="2457">
        <f t="shared" si="3"/>
        <v>0</v>
      </c>
      <c r="AI40" s="2457">
        <v>0</v>
      </c>
      <c r="AJ40" s="2458"/>
      <c r="AK40" s="2457">
        <v>0</v>
      </c>
      <c r="AL40" s="2459"/>
      <c r="AM40" s="2460"/>
      <c r="AN40" s="2447">
        <v>1</v>
      </c>
      <c r="AO40" s="2448">
        <f t="shared" si="4"/>
        <v>1</v>
      </c>
      <c r="AP40" s="2461">
        <v>1</v>
      </c>
      <c r="AQ40" s="2448">
        <f t="shared" si="5"/>
        <v>1</v>
      </c>
      <c r="AR40" s="2448">
        <f>+AP40/Y40</f>
        <v>0.1</v>
      </c>
      <c r="AS40" s="2449">
        <f t="shared" si="7"/>
        <v>0.1</v>
      </c>
      <c r="AT40" s="2449">
        <v>0</v>
      </c>
      <c r="AU40" s="2516">
        <v>6409720</v>
      </c>
      <c r="AV40" s="2449">
        <f>+AU40/Z40</f>
        <v>0.07121911111111111</v>
      </c>
      <c r="AW40" s="1894"/>
      <c r="AX40" s="1894"/>
      <c r="AY40" s="1894"/>
      <c r="AZ40" s="1894"/>
      <c r="BA40" s="1894"/>
      <c r="BB40" s="1894"/>
      <c r="BC40" s="1894"/>
      <c r="BD40" s="1894"/>
      <c r="BE40" s="1925"/>
      <c r="BF40" s="1925"/>
      <c r="BG40" s="1925"/>
      <c r="BH40" s="1925"/>
      <c r="BI40" s="1925"/>
      <c r="BJ40" s="1925"/>
      <c r="BK40" s="1925"/>
      <c r="BL40" s="1925"/>
      <c r="BM40" s="1910"/>
      <c r="BN40" s="1910"/>
      <c r="BO40" s="1910"/>
      <c r="BP40" s="1910"/>
      <c r="BQ40" s="1910"/>
      <c r="BR40" s="1910"/>
      <c r="BS40" s="1910"/>
      <c r="BT40" s="1910"/>
      <c r="BU40" s="1943"/>
      <c r="BV40" s="1943"/>
      <c r="BW40" s="1943"/>
      <c r="BX40" s="1943"/>
      <c r="BY40" s="1943"/>
      <c r="BZ40" s="1943"/>
      <c r="CA40" s="1943"/>
      <c r="CB40" s="1943"/>
      <c r="CC40" s="1959"/>
      <c r="CD40" s="1959"/>
      <c r="CE40" s="1959"/>
      <c r="CF40" s="1959"/>
      <c r="CG40" s="1959"/>
      <c r="CH40" s="1959"/>
      <c r="CI40" s="1959"/>
      <c r="CJ40" s="1959"/>
      <c r="CK40" s="2103"/>
      <c r="CL40" s="2462" t="s">
        <v>1034</v>
      </c>
      <c r="CM40" s="2447"/>
    </row>
    <row r="41" spans="1:91" s="2464" customFormat="1" ht="51.75" customHeight="1" thickBot="1">
      <c r="A41"/>
      <c r="B41"/>
      <c r="C41"/>
      <c r="D41" s="2512" t="s">
        <v>1035</v>
      </c>
      <c r="E41" s="2430" t="s">
        <v>1036</v>
      </c>
      <c r="F41" s="2431">
        <v>2</v>
      </c>
      <c r="G41" s="2432" t="s">
        <v>1037</v>
      </c>
      <c r="H41" s="2511" t="s">
        <v>1033</v>
      </c>
      <c r="I41" s="2434">
        <v>0.015873015873015872</v>
      </c>
      <c r="J41" s="2432" t="s">
        <v>910</v>
      </c>
      <c r="K41" s="2435">
        <v>42370</v>
      </c>
      <c r="L41" s="2435">
        <v>42735</v>
      </c>
      <c r="M41" s="2452">
        <v>1</v>
      </c>
      <c r="N41" s="2452"/>
      <c r="O41" s="2452"/>
      <c r="P41" s="2452"/>
      <c r="Q41" s="2452"/>
      <c r="R41" s="2452"/>
      <c r="S41" s="2452"/>
      <c r="T41" s="2452"/>
      <c r="U41" s="2452"/>
      <c r="V41" s="2452"/>
      <c r="W41" s="2452"/>
      <c r="X41" s="2453">
        <v>1</v>
      </c>
      <c r="Y41" s="2438">
        <f aca="true" t="shared" si="9" ref="Y41:Y72">SUM(M41:X41)</f>
        <v>2</v>
      </c>
      <c r="Z41" s="2385">
        <v>0</v>
      </c>
      <c r="AA41" s="2385"/>
      <c r="AB41" s="2439" t="s">
        <v>55</v>
      </c>
      <c r="AC41" s="2454">
        <f>M41+N41</f>
        <v>1</v>
      </c>
      <c r="AD41" s="2455">
        <f t="shared" si="1"/>
        <v>1</v>
      </c>
      <c r="AE41" s="2456">
        <v>1</v>
      </c>
      <c r="AF41" s="2455">
        <f t="shared" si="8"/>
        <v>1</v>
      </c>
      <c r="AG41" s="2455">
        <f t="shared" si="2"/>
        <v>0.5</v>
      </c>
      <c r="AH41" s="2457">
        <f t="shared" si="3"/>
        <v>0.5</v>
      </c>
      <c r="AI41" s="2457">
        <v>541.6666666666666</v>
      </c>
      <c r="AJ41" s="2458"/>
      <c r="AK41" s="2458"/>
      <c r="AL41" s="2517" t="s">
        <v>1038</v>
      </c>
      <c r="AM41" s="2460"/>
      <c r="AN41" s="2447">
        <v>1</v>
      </c>
      <c r="AO41" s="2448">
        <f t="shared" si="4"/>
        <v>1</v>
      </c>
      <c r="AP41" s="2461">
        <v>0</v>
      </c>
      <c r="AQ41" s="2448">
        <f t="shared" si="5"/>
        <v>0</v>
      </c>
      <c r="AR41" s="2448">
        <f>+AP41/Y41</f>
        <v>0</v>
      </c>
      <c r="AS41" s="2449">
        <f t="shared" si="7"/>
        <v>0</v>
      </c>
      <c r="AT41" s="2449">
        <v>0</v>
      </c>
      <c r="AU41" s="2447"/>
      <c r="AV41" s="2449">
        <v>0</v>
      </c>
      <c r="AW41" s="1894"/>
      <c r="AX41" s="1894"/>
      <c r="AY41" s="1894"/>
      <c r="AZ41" s="1894"/>
      <c r="BA41" s="1894"/>
      <c r="BB41" s="1894"/>
      <c r="BC41" s="1894"/>
      <c r="BD41" s="1894"/>
      <c r="BE41" s="1925"/>
      <c r="BF41" s="1925"/>
      <c r="BG41" s="1925"/>
      <c r="BH41" s="1925"/>
      <c r="BI41" s="1925"/>
      <c r="BJ41" s="1925"/>
      <c r="BK41" s="1925"/>
      <c r="BL41" s="1925"/>
      <c r="BM41" s="1910"/>
      <c r="BN41" s="1910"/>
      <c r="BO41" s="1910"/>
      <c r="BP41" s="1910"/>
      <c r="BQ41" s="1910"/>
      <c r="BR41" s="1910"/>
      <c r="BS41" s="1910"/>
      <c r="BT41" s="1910"/>
      <c r="BU41" s="1943"/>
      <c r="BV41" s="1943"/>
      <c r="BW41" s="1943"/>
      <c r="BX41" s="1943"/>
      <c r="BY41" s="1943"/>
      <c r="BZ41" s="1943"/>
      <c r="CA41" s="1943"/>
      <c r="CB41" s="1943"/>
      <c r="CC41" s="1959"/>
      <c r="CD41" s="1959"/>
      <c r="CE41" s="1959"/>
      <c r="CF41" s="1959"/>
      <c r="CG41" s="1959"/>
      <c r="CH41" s="1959"/>
      <c r="CI41" s="1959"/>
      <c r="CJ41" s="1959"/>
      <c r="CK41" s="2103"/>
      <c r="CL41" s="2462"/>
      <c r="CM41" s="2447"/>
    </row>
    <row r="42" spans="1:91" s="2464" customFormat="1" ht="71.25" customHeight="1" thickBot="1">
      <c r="A42"/>
      <c r="B42"/>
      <c r="C42" t="s">
        <v>1039</v>
      </c>
      <c r="D42" s="2518" t="s">
        <v>1040</v>
      </c>
      <c r="E42" s="2430" t="s">
        <v>212</v>
      </c>
      <c r="F42" s="2431">
        <v>12</v>
      </c>
      <c r="G42" s="2432" t="s">
        <v>1041</v>
      </c>
      <c r="H42" s="2511" t="s">
        <v>1042</v>
      </c>
      <c r="I42" s="2434">
        <v>0.015873015873015872</v>
      </c>
      <c r="J42" s="2432" t="s">
        <v>920</v>
      </c>
      <c r="K42" s="2435">
        <v>42370</v>
      </c>
      <c r="L42" s="2435">
        <v>42735</v>
      </c>
      <c r="M42" s="2452">
        <v>1</v>
      </c>
      <c r="N42" s="2452">
        <v>1</v>
      </c>
      <c r="O42" s="2452">
        <v>1</v>
      </c>
      <c r="P42" s="2452">
        <v>1</v>
      </c>
      <c r="Q42" s="2452">
        <v>1</v>
      </c>
      <c r="R42" s="2452">
        <v>1</v>
      </c>
      <c r="S42" s="2452">
        <v>1</v>
      </c>
      <c r="T42" s="2452">
        <v>1</v>
      </c>
      <c r="U42" s="2452">
        <v>1</v>
      </c>
      <c r="V42" s="2452">
        <v>1</v>
      </c>
      <c r="W42" s="2452">
        <v>1</v>
      </c>
      <c r="X42" s="2453">
        <v>1</v>
      </c>
      <c r="Y42" s="2438">
        <f t="shared" si="9"/>
        <v>12</v>
      </c>
      <c r="Z42" s="2626"/>
      <c r="AA42" s="2626" t="s">
        <v>509</v>
      </c>
      <c r="AB42" s="2438"/>
      <c r="AC42" s="2519">
        <v>1</v>
      </c>
      <c r="AD42" s="2520">
        <f t="shared" si="1"/>
        <v>1</v>
      </c>
      <c r="AE42" s="2520">
        <v>1</v>
      </c>
      <c r="AF42" s="2455">
        <f t="shared" si="8"/>
        <v>1</v>
      </c>
      <c r="AG42" s="2455">
        <f>AE42/Y42</f>
        <v>0.08333333333333333</v>
      </c>
      <c r="AH42" s="2457">
        <f>AG42</f>
        <v>0.08333333333333333</v>
      </c>
      <c r="AI42" s="2457"/>
      <c r="AJ42" s="2521">
        <v>67613377</v>
      </c>
      <c r="AK42" s="2522" t="e">
        <f>AJ42/Z42</f>
        <v>#DIV/0!</v>
      </c>
      <c r="AL42" s="2523" t="s">
        <v>1043</v>
      </c>
      <c r="AM42" s="2524"/>
      <c r="AN42" s="2525">
        <v>2</v>
      </c>
      <c r="AO42" s="3339">
        <f t="shared" si="4"/>
        <v>1</v>
      </c>
      <c r="AP42" s="2526">
        <v>1</v>
      </c>
      <c r="AQ42" s="2448">
        <f t="shared" si="5"/>
        <v>0.5</v>
      </c>
      <c r="AR42" s="2448" t="e">
        <f>AP42/AK42</f>
        <v>#DIV/0!</v>
      </c>
      <c r="AS42" s="2449">
        <f t="shared" si="7"/>
        <v>0.08333333333333333</v>
      </c>
      <c r="AT42" s="2449"/>
      <c r="AU42" s="2527">
        <v>124386223</v>
      </c>
      <c r="AV42" s="2528" t="e">
        <f>AU42/Z42</f>
        <v>#DIV/0!</v>
      </c>
      <c r="AW42" s="1894"/>
      <c r="AX42" s="1894"/>
      <c r="AY42" s="1894"/>
      <c r="AZ42" s="1894"/>
      <c r="BA42" s="1894"/>
      <c r="BB42" s="1894"/>
      <c r="BC42" s="1894"/>
      <c r="BD42" s="1894"/>
      <c r="BE42" s="1925"/>
      <c r="BF42" s="1925"/>
      <c r="BG42" s="1925"/>
      <c r="BH42" s="1925"/>
      <c r="BI42" s="1925"/>
      <c r="BJ42" s="1925"/>
      <c r="BK42" s="1925"/>
      <c r="BL42" s="1925"/>
      <c r="BM42" s="1910"/>
      <c r="BN42" s="1910"/>
      <c r="BO42" s="1910"/>
      <c r="BP42" s="1910"/>
      <c r="BQ42" s="1910"/>
      <c r="BR42" s="1910"/>
      <c r="BS42" s="1910"/>
      <c r="BT42" s="1910"/>
      <c r="BU42" s="1943"/>
      <c r="BV42" s="1943"/>
      <c r="BW42" s="1943"/>
      <c r="BX42" s="1943"/>
      <c r="BY42" s="1943"/>
      <c r="BZ42" s="1943"/>
      <c r="CA42" s="1943"/>
      <c r="CB42" s="1943"/>
      <c r="CC42" s="1959"/>
      <c r="CD42" s="1959"/>
      <c r="CE42" s="1959"/>
      <c r="CF42" s="1959"/>
      <c r="CG42" s="1959"/>
      <c r="CH42" s="1959"/>
      <c r="CI42" s="1959"/>
      <c r="CJ42" s="1959"/>
      <c r="CK42" s="2103"/>
      <c r="CL42" s="2529" t="s">
        <v>1044</v>
      </c>
      <c r="CM42" s="2530"/>
    </row>
    <row r="43" spans="1:91" s="2464" customFormat="1" ht="75" customHeight="1" thickBot="1">
      <c r="A43"/>
      <c r="B43"/>
      <c r="C43"/>
      <c r="D43" s="2518" t="s">
        <v>1045</v>
      </c>
      <c r="E43" s="2430" t="s">
        <v>1046</v>
      </c>
      <c r="F43" s="2431">
        <v>12</v>
      </c>
      <c r="G43" s="2432" t="s">
        <v>1047</v>
      </c>
      <c r="H43" s="2511" t="s">
        <v>1042</v>
      </c>
      <c r="I43" s="2434">
        <v>0.015873015873015872</v>
      </c>
      <c r="J43" s="2432" t="s">
        <v>920</v>
      </c>
      <c r="K43" s="2435">
        <v>42370</v>
      </c>
      <c r="L43" s="2435">
        <v>42735</v>
      </c>
      <c r="M43" s="2452">
        <v>1</v>
      </c>
      <c r="N43" s="2452">
        <v>1</v>
      </c>
      <c r="O43" s="2452">
        <v>1</v>
      </c>
      <c r="P43" s="2452">
        <v>1</v>
      </c>
      <c r="Q43" s="2452">
        <v>1</v>
      </c>
      <c r="R43" s="2452">
        <v>1</v>
      </c>
      <c r="S43" s="2452">
        <v>1</v>
      </c>
      <c r="T43" s="2452">
        <v>1</v>
      </c>
      <c r="U43" s="2452">
        <v>1</v>
      </c>
      <c r="V43" s="2452">
        <v>1</v>
      </c>
      <c r="W43" s="2452">
        <v>1</v>
      </c>
      <c r="X43" s="2453">
        <v>1</v>
      </c>
      <c r="Y43" s="2438">
        <f t="shared" si="9"/>
        <v>12</v>
      </c>
      <c r="Z43" s="2626">
        <v>946830228</v>
      </c>
      <c r="AA43" s="2626"/>
      <c r="AB43" s="2438" t="s">
        <v>1906</v>
      </c>
      <c r="AC43" s="2519">
        <v>1</v>
      </c>
      <c r="AD43" s="2520">
        <f t="shared" si="1"/>
        <v>1</v>
      </c>
      <c r="AE43" s="2520">
        <v>1</v>
      </c>
      <c r="AF43" s="2455">
        <f t="shared" si="8"/>
        <v>1</v>
      </c>
      <c r="AG43" s="2455">
        <f t="shared" si="2"/>
        <v>0.08333333333333333</v>
      </c>
      <c r="AH43" s="2457">
        <f t="shared" si="3"/>
        <v>0.08333333333333333</v>
      </c>
      <c r="AI43" s="2457">
        <v>1191.6666666666667</v>
      </c>
      <c r="AJ43" s="2521">
        <v>67613377</v>
      </c>
      <c r="AK43" s="2522">
        <f>AJ43/Z43</f>
        <v>0.07141024335779866</v>
      </c>
      <c r="AL43" s="2523" t="s">
        <v>1048</v>
      </c>
      <c r="AM43" s="2524"/>
      <c r="AN43" s="2525">
        <v>2</v>
      </c>
      <c r="AO43" s="3339">
        <f t="shared" si="4"/>
        <v>1</v>
      </c>
      <c r="AP43" s="2526">
        <v>1</v>
      </c>
      <c r="AQ43" s="2448">
        <f t="shared" si="5"/>
        <v>0.5</v>
      </c>
      <c r="AR43" s="2448">
        <f>AP43/AK43</f>
        <v>14.00359322386752</v>
      </c>
      <c r="AS43" s="2449">
        <f t="shared" si="7"/>
        <v>0.08333333333333333</v>
      </c>
      <c r="AT43" s="2449">
        <v>1191.6666666666667</v>
      </c>
      <c r="AU43" s="2527">
        <v>124386223</v>
      </c>
      <c r="AV43" s="2528">
        <f>AU43/Z43</f>
        <v>0.13137119973740424</v>
      </c>
      <c r="AW43" s="1894"/>
      <c r="AX43" s="1894"/>
      <c r="AY43" s="1894"/>
      <c r="AZ43" s="1894"/>
      <c r="BA43" s="1894"/>
      <c r="BB43" s="1894"/>
      <c r="BC43" s="1894"/>
      <c r="BD43" s="1894"/>
      <c r="BE43" s="1925"/>
      <c r="BF43" s="1925"/>
      <c r="BG43" s="1925"/>
      <c r="BH43" s="1925"/>
      <c r="BI43" s="1925"/>
      <c r="BJ43" s="1925"/>
      <c r="BK43" s="1925"/>
      <c r="BL43" s="1925"/>
      <c r="BM43" s="1910"/>
      <c r="BN43" s="1910"/>
      <c r="BO43" s="1910"/>
      <c r="BP43" s="1910"/>
      <c r="BQ43" s="1910"/>
      <c r="BR43" s="1910"/>
      <c r="BS43" s="1910"/>
      <c r="BT43" s="1910"/>
      <c r="BU43" s="1943"/>
      <c r="BV43" s="1943"/>
      <c r="BW43" s="1943"/>
      <c r="BX43" s="1943"/>
      <c r="BY43" s="1943"/>
      <c r="BZ43" s="1943"/>
      <c r="CA43" s="1943"/>
      <c r="CB43" s="1943"/>
      <c r="CC43" s="1959"/>
      <c r="CD43" s="1959"/>
      <c r="CE43" s="1959"/>
      <c r="CF43" s="1959"/>
      <c r="CG43" s="1959"/>
      <c r="CH43" s="1959"/>
      <c r="CI43" s="1959"/>
      <c r="CJ43" s="1959"/>
      <c r="CK43" s="2103"/>
      <c r="CL43" s="2529" t="s">
        <v>1049</v>
      </c>
      <c r="CM43" s="2530"/>
    </row>
    <row r="44" spans="1:91" s="2464" customFormat="1" ht="66" customHeight="1" thickBot="1">
      <c r="A44"/>
      <c r="B44"/>
      <c r="C44"/>
      <c r="D44" s="2518" t="s">
        <v>1050</v>
      </c>
      <c r="E44" s="2430" t="s">
        <v>1051</v>
      </c>
      <c r="F44" s="2431">
        <v>12</v>
      </c>
      <c r="G44" s="2432" t="s">
        <v>1052</v>
      </c>
      <c r="H44" s="2511" t="s">
        <v>1042</v>
      </c>
      <c r="I44" s="2434">
        <v>0.015873015873015872</v>
      </c>
      <c r="J44" s="2432" t="s">
        <v>1053</v>
      </c>
      <c r="K44" s="2435">
        <v>42370</v>
      </c>
      <c r="L44" s="2435">
        <v>42735</v>
      </c>
      <c r="M44" s="2452">
        <v>1</v>
      </c>
      <c r="N44" s="2452">
        <v>1</v>
      </c>
      <c r="O44" s="2452">
        <v>1</v>
      </c>
      <c r="P44" s="2452">
        <v>1</v>
      </c>
      <c r="Q44" s="2452">
        <v>1</v>
      </c>
      <c r="R44" s="2452">
        <v>1</v>
      </c>
      <c r="S44" s="2452">
        <v>1</v>
      </c>
      <c r="T44" s="2452">
        <v>1</v>
      </c>
      <c r="U44" s="2452">
        <v>1</v>
      </c>
      <c r="V44" s="2452">
        <v>1</v>
      </c>
      <c r="W44" s="2452">
        <v>1</v>
      </c>
      <c r="X44" s="2453">
        <v>1</v>
      </c>
      <c r="Y44" s="2438">
        <f t="shared" si="9"/>
        <v>12</v>
      </c>
      <c r="Z44" s="2626">
        <v>0</v>
      </c>
      <c r="AA44" s="2626"/>
      <c r="AB44" s="2438" t="s">
        <v>55</v>
      </c>
      <c r="AC44" s="2519">
        <v>1</v>
      </c>
      <c r="AD44" s="2520">
        <f t="shared" si="1"/>
        <v>1</v>
      </c>
      <c r="AE44" s="2520">
        <v>1</v>
      </c>
      <c r="AF44" s="2455">
        <f t="shared" si="8"/>
        <v>1</v>
      </c>
      <c r="AG44" s="2455">
        <f t="shared" si="2"/>
        <v>0.08333333333333333</v>
      </c>
      <c r="AH44" s="2457">
        <f t="shared" si="3"/>
        <v>0.08333333333333333</v>
      </c>
      <c r="AI44" s="2457">
        <v>16.666666666666668</v>
      </c>
      <c r="AJ44" s="2521"/>
      <c r="AK44" s="2522" t="e">
        <f>AJ44/Z44</f>
        <v>#DIV/0!</v>
      </c>
      <c r="AL44" s="2523" t="s">
        <v>1054</v>
      </c>
      <c r="AM44" s="2524"/>
      <c r="AN44" s="2525">
        <v>2</v>
      </c>
      <c r="AO44" s="3339">
        <f t="shared" si="4"/>
        <v>1</v>
      </c>
      <c r="AP44" s="2526">
        <v>1</v>
      </c>
      <c r="AQ44" s="2448">
        <f t="shared" si="5"/>
        <v>0.5</v>
      </c>
      <c r="AR44" s="2448" t="e">
        <f>AP44/AK44</f>
        <v>#DIV/0!</v>
      </c>
      <c r="AS44" s="2449">
        <f t="shared" si="7"/>
        <v>0.08333333333333333</v>
      </c>
      <c r="AT44" s="2449">
        <v>16.666666666666668</v>
      </c>
      <c r="AU44" s="2527"/>
      <c r="AV44" s="2528" t="e">
        <f>AU44/AL44</f>
        <v>#VALUE!</v>
      </c>
      <c r="AW44" s="1894"/>
      <c r="AX44" s="1894"/>
      <c r="AY44" s="1894"/>
      <c r="AZ44" s="1894"/>
      <c r="BA44" s="1894"/>
      <c r="BB44" s="1894"/>
      <c r="BC44" s="1894"/>
      <c r="BD44" s="1894"/>
      <c r="BE44" s="1925"/>
      <c r="BF44" s="1925"/>
      <c r="BG44" s="1925"/>
      <c r="BH44" s="1925"/>
      <c r="BI44" s="1925"/>
      <c r="BJ44" s="1925"/>
      <c r="BK44" s="1925"/>
      <c r="BL44" s="1925"/>
      <c r="BM44" s="1910"/>
      <c r="BN44" s="1910"/>
      <c r="BO44" s="1910"/>
      <c r="BP44" s="1910"/>
      <c r="BQ44" s="1910"/>
      <c r="BR44" s="1910"/>
      <c r="BS44" s="1910"/>
      <c r="BT44" s="1910"/>
      <c r="BU44" s="1943"/>
      <c r="BV44" s="1943"/>
      <c r="BW44" s="1943"/>
      <c r="BX44" s="1943"/>
      <c r="BY44" s="1943"/>
      <c r="BZ44" s="1943"/>
      <c r="CA44" s="1943"/>
      <c r="CB44" s="1943"/>
      <c r="CC44" s="1959"/>
      <c r="CD44" s="1959"/>
      <c r="CE44" s="1959"/>
      <c r="CF44" s="1959"/>
      <c r="CG44" s="1959"/>
      <c r="CH44" s="1959"/>
      <c r="CI44" s="1959"/>
      <c r="CJ44" s="1959"/>
      <c r="CK44" s="2103"/>
      <c r="CL44" s="2529" t="s">
        <v>1055</v>
      </c>
      <c r="CM44" s="2530"/>
    </row>
    <row r="45" spans="1:91" s="2451" customFormat="1" ht="77.25" customHeight="1" thickBot="1">
      <c r="A45"/>
      <c r="B45"/>
      <c r="C45" t="s">
        <v>1056</v>
      </c>
      <c r="D45" s="2429" t="s">
        <v>1057</v>
      </c>
      <c r="E45" s="2430" t="s">
        <v>1058</v>
      </c>
      <c r="F45" s="2431">
        <v>1</v>
      </c>
      <c r="G45" s="2432" t="s">
        <v>1059</v>
      </c>
      <c r="H45" s="2511" t="s">
        <v>973</v>
      </c>
      <c r="I45" s="2434">
        <v>0.015873015873015872</v>
      </c>
      <c r="J45" s="2432" t="s">
        <v>1060</v>
      </c>
      <c r="K45" s="2435">
        <v>42370</v>
      </c>
      <c r="L45" s="2435">
        <v>42735</v>
      </c>
      <c r="M45" s="2452">
        <v>1</v>
      </c>
      <c r="N45" s="2452"/>
      <c r="O45" s="2452"/>
      <c r="P45" s="2452"/>
      <c r="Q45" s="2452"/>
      <c r="R45" s="2452"/>
      <c r="S45" s="2452"/>
      <c r="T45" s="2452"/>
      <c r="U45" s="2452"/>
      <c r="V45" s="2452"/>
      <c r="W45" s="2452"/>
      <c r="X45" s="2453"/>
      <c r="Y45" s="2438">
        <f t="shared" si="9"/>
        <v>1</v>
      </c>
      <c r="Z45" s="2385">
        <v>0</v>
      </c>
      <c r="AA45" s="2385"/>
      <c r="AB45" s="2439" t="s">
        <v>55</v>
      </c>
      <c r="AC45" s="2454">
        <f>M45+N45</f>
        <v>1</v>
      </c>
      <c r="AD45" s="2455">
        <f t="shared" si="1"/>
        <v>1</v>
      </c>
      <c r="AE45" s="2456">
        <v>1</v>
      </c>
      <c r="AF45" s="2455">
        <f t="shared" si="8"/>
        <v>1</v>
      </c>
      <c r="AG45" s="2455">
        <f t="shared" si="2"/>
        <v>1</v>
      </c>
      <c r="AH45" s="2457">
        <f t="shared" si="3"/>
        <v>1</v>
      </c>
      <c r="AI45" s="2457">
        <v>1</v>
      </c>
      <c r="AJ45" s="2458"/>
      <c r="AK45" s="2457"/>
      <c r="AL45" s="2459" t="s">
        <v>1061</v>
      </c>
      <c r="AM45" s="2460"/>
      <c r="AN45" s="2447">
        <f>X45+Y45</f>
        <v>1</v>
      </c>
      <c r="AO45" s="2448">
        <f t="shared" si="4"/>
        <v>1</v>
      </c>
      <c r="AP45" s="2461">
        <v>1</v>
      </c>
      <c r="AQ45" s="2448">
        <f t="shared" si="5"/>
        <v>1</v>
      </c>
      <c r="AR45" s="2448" t="e">
        <f>AP45/AK45</f>
        <v>#DIV/0!</v>
      </c>
      <c r="AS45" s="2449">
        <f t="shared" si="7"/>
        <v>1</v>
      </c>
      <c r="AT45" s="2449">
        <v>1</v>
      </c>
      <c r="AU45" s="2447"/>
      <c r="AV45" s="2449"/>
      <c r="AW45" s="1894"/>
      <c r="AX45" s="1894"/>
      <c r="AY45" s="1894"/>
      <c r="AZ45" s="1894"/>
      <c r="BA45" s="1894"/>
      <c r="BB45" s="1894"/>
      <c r="BC45" s="1894"/>
      <c r="BD45" s="1894"/>
      <c r="BE45" s="1925"/>
      <c r="BF45" s="1925"/>
      <c r="BG45" s="1925"/>
      <c r="BH45" s="1925"/>
      <c r="BI45" s="1925"/>
      <c r="BJ45" s="1925"/>
      <c r="BK45" s="1925"/>
      <c r="BL45" s="1925"/>
      <c r="BM45" s="1910"/>
      <c r="BN45" s="1910"/>
      <c r="BO45" s="1910"/>
      <c r="BP45" s="1910"/>
      <c r="BQ45" s="1910"/>
      <c r="BR45" s="1910"/>
      <c r="BS45" s="1910"/>
      <c r="BT45" s="1910"/>
      <c r="BU45" s="1943"/>
      <c r="BV45" s="1943"/>
      <c r="BW45" s="1943"/>
      <c r="BX45" s="1943"/>
      <c r="BY45" s="1943"/>
      <c r="BZ45" s="1943"/>
      <c r="CA45" s="1943"/>
      <c r="CB45" s="1943"/>
      <c r="CC45" s="1959"/>
      <c r="CD45" s="1959"/>
      <c r="CE45" s="1959"/>
      <c r="CF45" s="1959"/>
      <c r="CG45" s="1959"/>
      <c r="CH45" s="1959"/>
      <c r="CI45" s="1959"/>
      <c r="CJ45" s="1959"/>
      <c r="CK45" s="2103"/>
      <c r="CL45" s="2462"/>
      <c r="CM45" s="2447"/>
    </row>
    <row r="46" spans="1:91" s="2451" customFormat="1" ht="78.75" customHeight="1" thickBot="1">
      <c r="A46"/>
      <c r="B46"/>
      <c r="C46"/>
      <c r="D46" s="2429" t="s">
        <v>1062</v>
      </c>
      <c r="E46" s="2430" t="s">
        <v>1063</v>
      </c>
      <c r="F46" s="2431">
        <v>1</v>
      </c>
      <c r="G46" s="2432" t="s">
        <v>1059</v>
      </c>
      <c r="H46" s="2511" t="s">
        <v>1064</v>
      </c>
      <c r="I46" s="2434">
        <v>0.015873015873015872</v>
      </c>
      <c r="J46" s="2432" t="s">
        <v>1065</v>
      </c>
      <c r="K46" s="2435">
        <v>42370</v>
      </c>
      <c r="L46" s="2435">
        <v>42735</v>
      </c>
      <c r="M46" s="2452">
        <v>1</v>
      </c>
      <c r="N46" s="2452"/>
      <c r="O46" s="2452"/>
      <c r="P46" s="2452"/>
      <c r="Q46" s="2452"/>
      <c r="R46" s="2452"/>
      <c r="S46" s="2452"/>
      <c r="T46" s="2452"/>
      <c r="U46" s="2452"/>
      <c r="V46" s="2452"/>
      <c r="W46" s="2452"/>
      <c r="X46" s="2453"/>
      <c r="Y46" s="2438">
        <f t="shared" si="9"/>
        <v>1</v>
      </c>
      <c r="Z46" s="2385">
        <v>0</v>
      </c>
      <c r="AA46" s="2385"/>
      <c r="AB46" s="2439" t="s">
        <v>55</v>
      </c>
      <c r="AC46" s="2454">
        <f>M46+N46</f>
        <v>1</v>
      </c>
      <c r="AD46" s="2455">
        <f t="shared" si="1"/>
        <v>1</v>
      </c>
      <c r="AE46" s="2456">
        <v>1</v>
      </c>
      <c r="AF46" s="2455">
        <f t="shared" si="8"/>
        <v>1</v>
      </c>
      <c r="AG46" s="2455">
        <f t="shared" si="2"/>
        <v>1</v>
      </c>
      <c r="AH46" s="2457">
        <f t="shared" si="3"/>
        <v>1</v>
      </c>
      <c r="AI46" s="2457">
        <v>1</v>
      </c>
      <c r="AJ46" s="2458">
        <v>0</v>
      </c>
      <c r="AK46" s="2457"/>
      <c r="AL46" s="2459" t="s">
        <v>1066</v>
      </c>
      <c r="AM46" s="2460"/>
      <c r="AN46" s="2447">
        <f>X46+Y46</f>
        <v>1</v>
      </c>
      <c r="AO46" s="2448">
        <f t="shared" si="4"/>
        <v>1</v>
      </c>
      <c r="AP46" s="2461">
        <v>1</v>
      </c>
      <c r="AQ46" s="2448">
        <f t="shared" si="5"/>
        <v>1</v>
      </c>
      <c r="AR46" s="2448" t="e">
        <f>AP46/AK46</f>
        <v>#DIV/0!</v>
      </c>
      <c r="AS46" s="2449">
        <f t="shared" si="7"/>
        <v>1</v>
      </c>
      <c r="AT46" s="2449">
        <v>1</v>
      </c>
      <c r="AU46" s="2447">
        <v>0</v>
      </c>
      <c r="AV46" s="2449"/>
      <c r="AW46" s="1894"/>
      <c r="AX46" s="1894"/>
      <c r="AY46" s="1894"/>
      <c r="AZ46" s="1894"/>
      <c r="BA46" s="1894"/>
      <c r="BB46" s="1894"/>
      <c r="BC46" s="1894"/>
      <c r="BD46" s="1894"/>
      <c r="BE46" s="1925"/>
      <c r="BF46" s="1925"/>
      <c r="BG46" s="1925"/>
      <c r="BH46" s="1925"/>
      <c r="BI46" s="1925"/>
      <c r="BJ46" s="1925"/>
      <c r="BK46" s="1925"/>
      <c r="BL46" s="1925"/>
      <c r="BM46" s="1910"/>
      <c r="BN46" s="1910"/>
      <c r="BO46" s="1910"/>
      <c r="BP46" s="1910"/>
      <c r="BQ46" s="1910"/>
      <c r="BR46" s="1910"/>
      <c r="BS46" s="1910"/>
      <c r="BT46" s="1910"/>
      <c r="BU46" s="1943"/>
      <c r="BV46" s="1943"/>
      <c r="BW46" s="1943"/>
      <c r="BX46" s="1943"/>
      <c r="BY46" s="1943"/>
      <c r="BZ46" s="1943"/>
      <c r="CA46" s="1943"/>
      <c r="CB46" s="1943"/>
      <c r="CC46" s="1959"/>
      <c r="CD46" s="1959"/>
      <c r="CE46" s="1959"/>
      <c r="CF46" s="1959"/>
      <c r="CG46" s="1959"/>
      <c r="CH46" s="1959"/>
      <c r="CI46" s="1959"/>
      <c r="CJ46" s="1959"/>
      <c r="CK46" s="2103"/>
      <c r="CL46" s="2462"/>
      <c r="CM46" s="2447"/>
    </row>
    <row r="47" spans="1:91" s="2451" customFormat="1" ht="304.5" customHeight="1" thickBot="1">
      <c r="A47"/>
      <c r="B47"/>
      <c r="C47"/>
      <c r="D47" s="2429" t="s">
        <v>1067</v>
      </c>
      <c r="E47" s="2430" t="s">
        <v>1068</v>
      </c>
      <c r="F47" s="2431">
        <v>22</v>
      </c>
      <c r="G47" s="2432" t="s">
        <v>1069</v>
      </c>
      <c r="H47" s="2511" t="s">
        <v>1070</v>
      </c>
      <c r="I47" s="2434">
        <v>0.03</v>
      </c>
      <c r="J47" s="2432" t="s">
        <v>920</v>
      </c>
      <c r="K47" s="2435">
        <v>42430</v>
      </c>
      <c r="L47" s="2435">
        <v>42735</v>
      </c>
      <c r="M47" s="2452"/>
      <c r="N47" s="2452"/>
      <c r="O47" s="2452">
        <v>1</v>
      </c>
      <c r="P47" s="2452">
        <v>3</v>
      </c>
      <c r="Q47" s="2452">
        <v>3</v>
      </c>
      <c r="R47" s="2452">
        <v>3</v>
      </c>
      <c r="S47" s="2452">
        <v>2</v>
      </c>
      <c r="T47" s="2452">
        <v>2</v>
      </c>
      <c r="U47" s="2452">
        <v>2</v>
      </c>
      <c r="V47" s="2452">
        <v>2</v>
      </c>
      <c r="W47" s="2452">
        <v>1</v>
      </c>
      <c r="X47" s="2453">
        <v>3</v>
      </c>
      <c r="Y47" s="2438">
        <f t="shared" si="9"/>
        <v>22</v>
      </c>
      <c r="Z47" s="2385">
        <v>0</v>
      </c>
      <c r="AA47" s="2385"/>
      <c r="AB47" s="2439"/>
      <c r="AC47" s="2454">
        <f>M47+N47</f>
        <v>0</v>
      </c>
      <c r="AD47" s="2455">
        <f t="shared" si="1"/>
        <v>0</v>
      </c>
      <c r="AE47" s="2456">
        <v>0</v>
      </c>
      <c r="AF47" s="2455" t="s">
        <v>55</v>
      </c>
      <c r="AG47" s="2455">
        <v>0</v>
      </c>
      <c r="AH47" s="2457">
        <f t="shared" si="3"/>
        <v>0</v>
      </c>
      <c r="AI47" s="2457">
        <v>100</v>
      </c>
      <c r="AJ47" s="2458">
        <v>0</v>
      </c>
      <c r="AK47" s="2457" t="e">
        <v>#DIV/0!</v>
      </c>
      <c r="AL47" s="2459" t="s">
        <v>1071</v>
      </c>
      <c r="AM47" s="2460"/>
      <c r="AN47" s="2447">
        <v>0</v>
      </c>
      <c r="AO47" s="2448">
        <f t="shared" si="4"/>
        <v>0</v>
      </c>
      <c r="AP47" s="2461">
        <v>0</v>
      </c>
      <c r="AQ47" s="2448" t="s">
        <v>55</v>
      </c>
      <c r="AR47" s="2448">
        <v>0</v>
      </c>
      <c r="AS47" s="2449">
        <f t="shared" si="7"/>
        <v>0</v>
      </c>
      <c r="AT47" s="2449">
        <v>100</v>
      </c>
      <c r="AU47" s="2447">
        <v>0</v>
      </c>
      <c r="AV47" s="2449" t="e">
        <v>#DIV/0!</v>
      </c>
      <c r="AW47" s="1894"/>
      <c r="AX47" s="1894"/>
      <c r="AY47" s="1894"/>
      <c r="AZ47" s="1894"/>
      <c r="BA47" s="1894"/>
      <c r="BB47" s="1894"/>
      <c r="BC47" s="1894"/>
      <c r="BD47" s="1894"/>
      <c r="BE47" s="1925"/>
      <c r="BF47" s="1925"/>
      <c r="BG47" s="1925"/>
      <c r="BH47" s="1925"/>
      <c r="BI47" s="1925"/>
      <c r="BJ47" s="1925"/>
      <c r="BK47" s="1925"/>
      <c r="BL47" s="1925"/>
      <c r="BM47" s="1910"/>
      <c r="BN47" s="1910"/>
      <c r="BO47" s="1910"/>
      <c r="BP47" s="1910"/>
      <c r="BQ47" s="1910"/>
      <c r="BR47" s="1910"/>
      <c r="BS47" s="1910"/>
      <c r="BT47" s="1910"/>
      <c r="BU47" s="1943"/>
      <c r="BV47" s="1943"/>
      <c r="BW47" s="1943"/>
      <c r="BX47" s="1943"/>
      <c r="BY47" s="1943"/>
      <c r="BZ47" s="1943"/>
      <c r="CA47" s="1943"/>
      <c r="CB47" s="1943"/>
      <c r="CC47" s="1959"/>
      <c r="CD47" s="1959"/>
      <c r="CE47" s="1959"/>
      <c r="CF47" s="1959"/>
      <c r="CG47" s="1959"/>
      <c r="CH47" s="1959"/>
      <c r="CI47" s="1959"/>
      <c r="CJ47" s="1959"/>
      <c r="CK47" s="2103"/>
      <c r="CL47" s="2462" t="s">
        <v>1072</v>
      </c>
      <c r="CM47" s="2447"/>
    </row>
    <row r="48" spans="1:91" s="2451" customFormat="1" ht="51.75" customHeight="1" thickBot="1">
      <c r="A48"/>
      <c r="B48"/>
      <c r="C48"/>
      <c r="D48" s="2429" t="s">
        <v>1073</v>
      </c>
      <c r="E48" s="2430" t="s">
        <v>1074</v>
      </c>
      <c r="F48" s="2431">
        <v>5</v>
      </c>
      <c r="G48" s="2432" t="s">
        <v>1075</v>
      </c>
      <c r="H48" s="2511" t="s">
        <v>1070</v>
      </c>
      <c r="I48" s="2434">
        <v>0.015873015873015872</v>
      </c>
      <c r="J48" s="2432" t="s">
        <v>920</v>
      </c>
      <c r="K48" s="2435">
        <v>42461</v>
      </c>
      <c r="L48" s="2435">
        <v>42735</v>
      </c>
      <c r="M48" s="2452"/>
      <c r="N48" s="2452"/>
      <c r="O48" s="2452"/>
      <c r="P48" s="2452">
        <v>1</v>
      </c>
      <c r="Q48" s="2452"/>
      <c r="R48" s="2452">
        <v>1</v>
      </c>
      <c r="S48" s="2452"/>
      <c r="T48" s="2452">
        <v>1</v>
      </c>
      <c r="U48" s="2452"/>
      <c r="V48" s="2452">
        <v>1</v>
      </c>
      <c r="W48" s="2452"/>
      <c r="X48" s="2453">
        <v>1</v>
      </c>
      <c r="Y48" s="2438">
        <f t="shared" si="9"/>
        <v>5</v>
      </c>
      <c r="Z48" s="2385">
        <v>0</v>
      </c>
      <c r="AA48" s="2385"/>
      <c r="AB48" s="2439" t="s">
        <v>55</v>
      </c>
      <c r="AC48" s="2454">
        <f>M48+N48</f>
        <v>0</v>
      </c>
      <c r="AD48" s="2455">
        <f t="shared" si="1"/>
        <v>0</v>
      </c>
      <c r="AE48" s="2456">
        <v>0</v>
      </c>
      <c r="AF48" s="2455" t="s">
        <v>55</v>
      </c>
      <c r="AG48" s="2455">
        <f t="shared" si="2"/>
        <v>0</v>
      </c>
      <c r="AH48" s="2457">
        <f t="shared" si="3"/>
        <v>0</v>
      </c>
      <c r="AI48" s="2457">
        <v>0</v>
      </c>
      <c r="AJ48" s="2458">
        <v>0</v>
      </c>
      <c r="AK48" s="2457" t="e">
        <v>#DIV/0!</v>
      </c>
      <c r="AL48" s="2459"/>
      <c r="AM48" s="2460"/>
      <c r="AN48" s="2447">
        <v>0</v>
      </c>
      <c r="AO48" s="2448">
        <f t="shared" si="4"/>
        <v>0</v>
      </c>
      <c r="AP48" s="2461">
        <v>0</v>
      </c>
      <c r="AQ48" s="2448" t="s">
        <v>55</v>
      </c>
      <c r="AR48" s="2448" t="e">
        <f aca="true" t="shared" si="10" ref="AR48:AR61">AP48/AK48</f>
        <v>#DIV/0!</v>
      </c>
      <c r="AS48" s="2449">
        <f t="shared" si="7"/>
        <v>0</v>
      </c>
      <c r="AT48" s="2449">
        <v>0</v>
      </c>
      <c r="AU48" s="2447">
        <v>0</v>
      </c>
      <c r="AV48" s="2449" t="e">
        <v>#DIV/0!</v>
      </c>
      <c r="AW48" s="1894"/>
      <c r="AX48" s="1894"/>
      <c r="AY48" s="1894"/>
      <c r="AZ48" s="1894"/>
      <c r="BA48" s="1894"/>
      <c r="BB48" s="1894"/>
      <c r="BC48" s="1894"/>
      <c r="BD48" s="1894"/>
      <c r="BE48" s="1925"/>
      <c r="BF48" s="1925"/>
      <c r="BG48" s="1925"/>
      <c r="BH48" s="1925"/>
      <c r="BI48" s="1925"/>
      <c r="BJ48" s="1925"/>
      <c r="BK48" s="1925"/>
      <c r="BL48" s="1925"/>
      <c r="BM48" s="1910"/>
      <c r="BN48" s="1910"/>
      <c r="BO48" s="1910"/>
      <c r="BP48" s="1910"/>
      <c r="BQ48" s="1910"/>
      <c r="BR48" s="1910"/>
      <c r="BS48" s="1910"/>
      <c r="BT48" s="1910"/>
      <c r="BU48" s="1943"/>
      <c r="BV48" s="1943"/>
      <c r="BW48" s="1943"/>
      <c r="BX48" s="1943"/>
      <c r="BY48" s="1943"/>
      <c r="BZ48" s="1943"/>
      <c r="CA48" s="1943"/>
      <c r="CB48" s="1943"/>
      <c r="CC48" s="1959"/>
      <c r="CD48" s="1959"/>
      <c r="CE48" s="1959"/>
      <c r="CF48" s="1959"/>
      <c r="CG48" s="1959"/>
      <c r="CH48" s="1959"/>
      <c r="CI48" s="1959"/>
      <c r="CJ48" s="1959"/>
      <c r="CK48" s="2103"/>
      <c r="CL48" s="2462"/>
      <c r="CM48" s="2447"/>
    </row>
    <row r="49" spans="1:91" s="2451" customFormat="1" ht="39" customHeight="1" thickBot="1">
      <c r="A49"/>
      <c r="B49"/>
      <c r="C49"/>
      <c r="D49" s="2429" t="s">
        <v>1076</v>
      </c>
      <c r="E49" s="2430" t="s">
        <v>1077</v>
      </c>
      <c r="F49" s="2431">
        <v>22</v>
      </c>
      <c r="G49" s="2432" t="s">
        <v>1078</v>
      </c>
      <c r="H49" s="2511" t="s">
        <v>1070</v>
      </c>
      <c r="I49" s="2434">
        <v>0.02</v>
      </c>
      <c r="J49" s="2432" t="s">
        <v>1079</v>
      </c>
      <c r="K49" s="2435">
        <v>42430</v>
      </c>
      <c r="L49" s="2435">
        <v>42735</v>
      </c>
      <c r="M49" s="2452"/>
      <c r="N49" s="2452"/>
      <c r="O49" s="2452">
        <v>1</v>
      </c>
      <c r="P49" s="2452">
        <v>3</v>
      </c>
      <c r="Q49" s="2452">
        <v>3</v>
      </c>
      <c r="R49" s="2452">
        <v>3</v>
      </c>
      <c r="S49" s="2452">
        <v>2</v>
      </c>
      <c r="T49" s="2452">
        <v>2</v>
      </c>
      <c r="U49" s="2452">
        <v>2</v>
      </c>
      <c r="V49" s="2452">
        <v>2</v>
      </c>
      <c r="W49" s="2452">
        <v>1</v>
      </c>
      <c r="X49" s="2453">
        <v>3</v>
      </c>
      <c r="Y49" s="2438">
        <f t="shared" si="9"/>
        <v>22</v>
      </c>
      <c r="Z49" s="2385">
        <v>0</v>
      </c>
      <c r="AA49" s="2385"/>
      <c r="AB49" s="2439"/>
      <c r="AC49" s="2454">
        <v>0</v>
      </c>
      <c r="AD49" s="2455">
        <f t="shared" si="1"/>
        <v>0</v>
      </c>
      <c r="AE49" s="2456">
        <v>0</v>
      </c>
      <c r="AF49" s="2455" t="s">
        <v>55</v>
      </c>
      <c r="AG49" s="2455">
        <f t="shared" si="2"/>
        <v>0</v>
      </c>
      <c r="AH49" s="2457">
        <f t="shared" si="3"/>
        <v>0</v>
      </c>
      <c r="AI49" s="2457">
        <v>0</v>
      </c>
      <c r="AJ49" s="2458">
        <v>0</v>
      </c>
      <c r="AK49" s="2457">
        <v>0</v>
      </c>
      <c r="AL49" s="2459"/>
      <c r="AM49" s="2531" t="s">
        <v>1080</v>
      </c>
      <c r="AN49" s="2447">
        <v>0</v>
      </c>
      <c r="AO49" s="2448">
        <f t="shared" si="4"/>
        <v>0</v>
      </c>
      <c r="AP49" s="2461">
        <v>0</v>
      </c>
      <c r="AQ49" s="2448" t="s">
        <v>55</v>
      </c>
      <c r="AR49" s="2448" t="e">
        <f t="shared" si="10"/>
        <v>#DIV/0!</v>
      </c>
      <c r="AS49" s="2449">
        <f t="shared" si="7"/>
        <v>0</v>
      </c>
      <c r="AT49" s="2449">
        <v>0</v>
      </c>
      <c r="AU49" s="2447">
        <v>0</v>
      </c>
      <c r="AV49" s="2449">
        <v>0</v>
      </c>
      <c r="AW49" s="1894"/>
      <c r="AX49" s="1894"/>
      <c r="AY49" s="1894"/>
      <c r="AZ49" s="1894"/>
      <c r="BA49" s="1894"/>
      <c r="BB49" s="1894"/>
      <c r="BC49" s="1894"/>
      <c r="BD49" s="1894"/>
      <c r="BE49" s="1925"/>
      <c r="BF49" s="1925"/>
      <c r="BG49" s="1925"/>
      <c r="BH49" s="1925"/>
      <c r="BI49" s="1925"/>
      <c r="BJ49" s="1925"/>
      <c r="BK49" s="1925"/>
      <c r="BL49" s="1925"/>
      <c r="BM49" s="1910"/>
      <c r="BN49" s="1910"/>
      <c r="BO49" s="1910"/>
      <c r="BP49" s="1910"/>
      <c r="BQ49" s="1910"/>
      <c r="BR49" s="1910"/>
      <c r="BS49" s="1910"/>
      <c r="BT49" s="1910"/>
      <c r="BU49" s="1943"/>
      <c r="BV49" s="1943"/>
      <c r="BW49" s="1943"/>
      <c r="BX49" s="1943"/>
      <c r="BY49" s="1943"/>
      <c r="BZ49" s="1943"/>
      <c r="CA49" s="1943"/>
      <c r="CB49" s="1943"/>
      <c r="CC49" s="1959"/>
      <c r="CD49" s="1959"/>
      <c r="CE49" s="1959"/>
      <c r="CF49" s="1959"/>
      <c r="CG49" s="1959"/>
      <c r="CH49" s="1959"/>
      <c r="CI49" s="1959"/>
      <c r="CJ49" s="1959"/>
      <c r="CK49" s="2103"/>
      <c r="CL49" s="2462"/>
      <c r="CM49" s="2532" t="s">
        <v>1080</v>
      </c>
    </row>
    <row r="50" spans="1:91" s="2451" customFormat="1" ht="31.5" customHeight="1" thickBot="1">
      <c r="A50"/>
      <c r="B50"/>
      <c r="C50"/>
      <c r="D50" s="2512" t="s">
        <v>1081</v>
      </c>
      <c r="E50" s="2430" t="s">
        <v>37</v>
      </c>
      <c r="F50" s="2431">
        <v>1</v>
      </c>
      <c r="G50" s="2432" t="s">
        <v>1082</v>
      </c>
      <c r="H50" s="2511" t="s">
        <v>1070</v>
      </c>
      <c r="I50" s="2434">
        <v>0.02</v>
      </c>
      <c r="J50" s="2432" t="s">
        <v>1053</v>
      </c>
      <c r="K50" s="2435">
        <v>42719</v>
      </c>
      <c r="L50" s="2435">
        <v>42734</v>
      </c>
      <c r="M50" s="2452"/>
      <c r="N50" s="2452"/>
      <c r="O50" s="2452"/>
      <c r="P50" s="2452"/>
      <c r="Q50" s="2452"/>
      <c r="R50" s="2452"/>
      <c r="S50" s="2452"/>
      <c r="T50" s="2452"/>
      <c r="U50" s="2452"/>
      <c r="V50" s="2452"/>
      <c r="W50" s="2452"/>
      <c r="X50" s="2453">
        <v>1</v>
      </c>
      <c r="Y50" s="2438">
        <f t="shared" si="9"/>
        <v>1</v>
      </c>
      <c r="Z50" s="2385">
        <v>0</v>
      </c>
      <c r="AA50" s="2385"/>
      <c r="AB50" s="2439"/>
      <c r="AC50" s="2454">
        <f>M50+N50</f>
        <v>0</v>
      </c>
      <c r="AD50" s="2455">
        <f t="shared" si="1"/>
        <v>0</v>
      </c>
      <c r="AE50" s="2456">
        <v>0</v>
      </c>
      <c r="AF50" s="2455" t="s">
        <v>55</v>
      </c>
      <c r="AG50" s="2455">
        <f t="shared" si="2"/>
        <v>0</v>
      </c>
      <c r="AH50" s="2457">
        <f t="shared" si="3"/>
        <v>0</v>
      </c>
      <c r="AI50" s="2457">
        <v>0</v>
      </c>
      <c r="AJ50" s="2458">
        <v>0</v>
      </c>
      <c r="AK50" s="2457" t="e">
        <v>#DIV/0!</v>
      </c>
      <c r="AL50" s="2459"/>
      <c r="AM50" s="2460"/>
      <c r="AN50" s="2447">
        <v>0</v>
      </c>
      <c r="AO50" s="2448">
        <f t="shared" si="4"/>
        <v>0</v>
      </c>
      <c r="AP50" s="2461">
        <v>0</v>
      </c>
      <c r="AQ50" s="2448" t="s">
        <v>55</v>
      </c>
      <c r="AR50" s="2448" t="e">
        <f t="shared" si="10"/>
        <v>#DIV/0!</v>
      </c>
      <c r="AS50" s="2449">
        <f t="shared" si="7"/>
        <v>0</v>
      </c>
      <c r="AT50" s="2449">
        <v>0</v>
      </c>
      <c r="AU50" s="2447">
        <v>0</v>
      </c>
      <c r="AV50" s="2449" t="e">
        <v>#DIV/0!</v>
      </c>
      <c r="AW50" s="1894"/>
      <c r="AX50" s="1894"/>
      <c r="AY50" s="1894"/>
      <c r="AZ50" s="1894"/>
      <c r="BA50" s="1894"/>
      <c r="BB50" s="1894"/>
      <c r="BC50" s="1894"/>
      <c r="BD50" s="1894"/>
      <c r="BE50" s="1925"/>
      <c r="BF50" s="1925"/>
      <c r="BG50" s="1925"/>
      <c r="BH50" s="1925"/>
      <c r="BI50" s="1925"/>
      <c r="BJ50" s="1925"/>
      <c r="BK50" s="1925"/>
      <c r="BL50" s="1925"/>
      <c r="BM50" s="1910"/>
      <c r="BN50" s="1910"/>
      <c r="BO50" s="1910"/>
      <c r="BP50" s="1910"/>
      <c r="BQ50" s="1910"/>
      <c r="BR50" s="1910"/>
      <c r="BS50" s="1910"/>
      <c r="BT50" s="1910"/>
      <c r="BU50" s="1943"/>
      <c r="BV50" s="1943"/>
      <c r="BW50" s="1943"/>
      <c r="BX50" s="1943"/>
      <c r="BY50" s="1943"/>
      <c r="BZ50" s="1943"/>
      <c r="CA50" s="1943"/>
      <c r="CB50" s="1943"/>
      <c r="CC50" s="1959"/>
      <c r="CD50" s="1959"/>
      <c r="CE50" s="1959"/>
      <c r="CF50" s="1959"/>
      <c r="CG50" s="1959"/>
      <c r="CH50" s="1959"/>
      <c r="CI50" s="1959"/>
      <c r="CJ50" s="1959"/>
      <c r="CK50" s="2103"/>
      <c r="CL50" s="2462"/>
      <c r="CM50" s="2447"/>
    </row>
    <row r="51" spans="1:91" s="2451" customFormat="1" ht="54.75" customHeight="1" thickBot="1">
      <c r="A51"/>
      <c r="B51"/>
      <c r="C51"/>
      <c r="D51" s="2429" t="s">
        <v>1083</v>
      </c>
      <c r="E51" s="2430" t="s">
        <v>941</v>
      </c>
      <c r="F51" s="2431">
        <v>6</v>
      </c>
      <c r="G51" s="2432" t="s">
        <v>942</v>
      </c>
      <c r="H51" s="2511" t="s">
        <v>1070</v>
      </c>
      <c r="I51" s="2434">
        <v>0.02</v>
      </c>
      <c r="J51" s="2432" t="s">
        <v>943</v>
      </c>
      <c r="K51" s="2435">
        <v>42401</v>
      </c>
      <c r="L51" s="2435">
        <v>42719</v>
      </c>
      <c r="M51" s="2452"/>
      <c r="N51" s="2452">
        <v>1</v>
      </c>
      <c r="O51" s="2452"/>
      <c r="P51" s="2452">
        <v>1</v>
      </c>
      <c r="Q51" s="2452"/>
      <c r="R51" s="2452">
        <v>1</v>
      </c>
      <c r="S51" s="2452"/>
      <c r="T51" s="2452">
        <v>1</v>
      </c>
      <c r="U51" s="2452"/>
      <c r="V51" s="2452">
        <v>1</v>
      </c>
      <c r="W51" s="2452"/>
      <c r="X51" s="2453">
        <v>1</v>
      </c>
      <c r="Y51" s="2438">
        <f t="shared" si="9"/>
        <v>6</v>
      </c>
      <c r="Z51" s="2385">
        <v>0</v>
      </c>
      <c r="AA51" s="2385"/>
      <c r="AB51" s="2439"/>
      <c r="AC51" s="2454">
        <v>0</v>
      </c>
      <c r="AD51" s="2455">
        <f t="shared" si="1"/>
        <v>0</v>
      </c>
      <c r="AE51" s="2456">
        <v>0</v>
      </c>
      <c r="AF51" s="2455" t="e">
        <f t="shared" si="8"/>
        <v>#DIV/0!</v>
      </c>
      <c r="AG51" s="2455">
        <f t="shared" si="2"/>
        <v>0</v>
      </c>
      <c r="AH51" s="2457">
        <f t="shared" si="3"/>
        <v>0</v>
      </c>
      <c r="AI51" s="2457">
        <v>0</v>
      </c>
      <c r="AJ51" s="2458">
        <v>0</v>
      </c>
      <c r="AK51" s="2457" t="e">
        <v>#DIV/0!</v>
      </c>
      <c r="AL51" s="2459"/>
      <c r="AM51" s="2460"/>
      <c r="AN51" s="2447">
        <v>1</v>
      </c>
      <c r="AO51" s="2448">
        <f t="shared" si="4"/>
        <v>1</v>
      </c>
      <c r="AP51" s="2461">
        <v>1</v>
      </c>
      <c r="AQ51" s="2448">
        <f t="shared" si="5"/>
        <v>1</v>
      </c>
      <c r="AR51" s="2448" t="e">
        <f t="shared" si="10"/>
        <v>#DIV/0!</v>
      </c>
      <c r="AS51" s="2449">
        <f t="shared" si="7"/>
        <v>0.16666666666666666</v>
      </c>
      <c r="AT51" s="2449">
        <v>0</v>
      </c>
      <c r="AU51" s="2447">
        <v>0</v>
      </c>
      <c r="AV51" s="2449" t="e">
        <v>#DIV/0!</v>
      </c>
      <c r="AW51" s="1894"/>
      <c r="AX51" s="1894"/>
      <c r="AY51" s="1894"/>
      <c r="AZ51" s="1894"/>
      <c r="BA51" s="1894"/>
      <c r="BB51" s="1894"/>
      <c r="BC51" s="1894"/>
      <c r="BD51" s="1894"/>
      <c r="BE51" s="1925"/>
      <c r="BF51" s="1925"/>
      <c r="BG51" s="1925"/>
      <c r="BH51" s="1925"/>
      <c r="BI51" s="1925"/>
      <c r="BJ51" s="1925"/>
      <c r="BK51" s="1925"/>
      <c r="BL51" s="1925"/>
      <c r="BM51" s="1910"/>
      <c r="BN51" s="1910"/>
      <c r="BO51" s="1910"/>
      <c r="BP51" s="1910"/>
      <c r="BQ51" s="1910"/>
      <c r="BR51" s="1910"/>
      <c r="BS51" s="1910"/>
      <c r="BT51" s="1910"/>
      <c r="BU51" s="1943"/>
      <c r="BV51" s="1943"/>
      <c r="BW51" s="1943"/>
      <c r="BX51" s="1943"/>
      <c r="BY51" s="1943"/>
      <c r="BZ51" s="1943"/>
      <c r="CA51" s="1943"/>
      <c r="CB51" s="1943"/>
      <c r="CC51" s="1959"/>
      <c r="CD51" s="1959"/>
      <c r="CE51" s="1959"/>
      <c r="CF51" s="1959"/>
      <c r="CG51" s="1959"/>
      <c r="CH51" s="1959"/>
      <c r="CI51" s="1959"/>
      <c r="CJ51" s="1959"/>
      <c r="CK51" s="2103"/>
      <c r="CL51" s="2462" t="s">
        <v>1084</v>
      </c>
      <c r="CM51" s="2447"/>
    </row>
    <row r="52" spans="1:91" s="2451" customFormat="1" ht="57" customHeight="1" thickBot="1">
      <c r="A52"/>
      <c r="B52"/>
      <c r="C52"/>
      <c r="D52" s="2429" t="s">
        <v>1085</v>
      </c>
      <c r="E52" s="2430" t="s">
        <v>1086</v>
      </c>
      <c r="F52" s="2431">
        <v>1</v>
      </c>
      <c r="G52" s="2432" t="s">
        <v>1087</v>
      </c>
      <c r="H52" s="2511" t="s">
        <v>1088</v>
      </c>
      <c r="I52" s="2434">
        <v>0.015873015873015872</v>
      </c>
      <c r="J52" s="2432" t="s">
        <v>1089</v>
      </c>
      <c r="K52" s="2435">
        <v>42370</v>
      </c>
      <c r="L52" s="2435">
        <v>42735</v>
      </c>
      <c r="M52" s="2452"/>
      <c r="N52" s="2452">
        <v>1</v>
      </c>
      <c r="O52" s="2452"/>
      <c r="P52" s="2452"/>
      <c r="Q52" s="2452"/>
      <c r="R52" s="2452"/>
      <c r="S52" s="2452"/>
      <c r="T52" s="2452"/>
      <c r="U52" s="2452"/>
      <c r="V52" s="2452"/>
      <c r="W52" s="2452"/>
      <c r="X52" s="2453"/>
      <c r="Y52" s="2438">
        <f t="shared" si="9"/>
        <v>1</v>
      </c>
      <c r="Z52" s="2385">
        <v>0</v>
      </c>
      <c r="AA52" s="2385"/>
      <c r="AB52" s="2439" t="s">
        <v>55</v>
      </c>
      <c r="AC52" s="2454">
        <f>M52+N52</f>
        <v>1</v>
      </c>
      <c r="AD52" s="2455">
        <f t="shared" si="1"/>
        <v>1</v>
      </c>
      <c r="AE52" s="2456">
        <v>1</v>
      </c>
      <c r="AF52" s="2455">
        <f t="shared" si="8"/>
        <v>1</v>
      </c>
      <c r="AG52" s="2455">
        <f t="shared" si="2"/>
        <v>1</v>
      </c>
      <c r="AH52" s="2457">
        <f t="shared" si="3"/>
        <v>1</v>
      </c>
      <c r="AI52" s="2457">
        <v>1</v>
      </c>
      <c r="AJ52" s="2458">
        <v>0</v>
      </c>
      <c r="AK52" s="2457" t="e">
        <v>#DIV/0!</v>
      </c>
      <c r="AL52" s="2459"/>
      <c r="AM52" s="2460"/>
      <c r="AN52" s="2447">
        <f aca="true" t="shared" si="11" ref="AN52:AN57">X52+Y52</f>
        <v>1</v>
      </c>
      <c r="AO52" s="2448">
        <f t="shared" si="4"/>
        <v>1</v>
      </c>
      <c r="AP52" s="2461">
        <v>1</v>
      </c>
      <c r="AQ52" s="2448">
        <f t="shared" si="5"/>
        <v>1</v>
      </c>
      <c r="AR52" s="2448" t="e">
        <f t="shared" si="10"/>
        <v>#DIV/0!</v>
      </c>
      <c r="AS52" s="2449">
        <f t="shared" si="7"/>
        <v>1</v>
      </c>
      <c r="AT52" s="2449">
        <v>1</v>
      </c>
      <c r="AU52" s="2447">
        <v>0</v>
      </c>
      <c r="AV52" s="2449"/>
      <c r="AW52" s="1894"/>
      <c r="AX52" s="1894"/>
      <c r="AY52" s="1894"/>
      <c r="AZ52" s="1894"/>
      <c r="BA52" s="1894"/>
      <c r="BB52" s="1894"/>
      <c r="BC52" s="1894"/>
      <c r="BD52" s="1894"/>
      <c r="BE52" s="1925"/>
      <c r="BF52" s="1925"/>
      <c r="BG52" s="1925"/>
      <c r="BH52" s="1925"/>
      <c r="BI52" s="1925"/>
      <c r="BJ52" s="1925"/>
      <c r="BK52" s="1925"/>
      <c r="BL52" s="1925"/>
      <c r="BM52" s="1910"/>
      <c r="BN52" s="1910"/>
      <c r="BO52" s="1910"/>
      <c r="BP52" s="1910"/>
      <c r="BQ52" s="1910"/>
      <c r="BR52" s="1910"/>
      <c r="BS52" s="1910"/>
      <c r="BT52" s="1910"/>
      <c r="BU52" s="1943"/>
      <c r="BV52" s="1943"/>
      <c r="BW52" s="1943"/>
      <c r="BX52" s="1943"/>
      <c r="BY52" s="1943"/>
      <c r="BZ52" s="1943"/>
      <c r="CA52" s="1943"/>
      <c r="CB52" s="1943"/>
      <c r="CC52" s="1959"/>
      <c r="CD52" s="1959"/>
      <c r="CE52" s="1959"/>
      <c r="CF52" s="1959"/>
      <c r="CG52" s="1959"/>
      <c r="CH52" s="1959"/>
      <c r="CI52" s="1959"/>
      <c r="CJ52" s="1959"/>
      <c r="CK52" s="2103"/>
      <c r="CL52" s="2462" t="s">
        <v>1090</v>
      </c>
      <c r="CM52" s="2447"/>
    </row>
    <row r="53" spans="1:91" s="2451" customFormat="1" ht="103.5" customHeight="1" thickBot="1">
      <c r="A53"/>
      <c r="B53"/>
      <c r="C53"/>
      <c r="D53" s="2429" t="s">
        <v>1091</v>
      </c>
      <c r="E53" s="2430" t="s">
        <v>1092</v>
      </c>
      <c r="F53" s="2431">
        <v>1</v>
      </c>
      <c r="G53" s="2432" t="s">
        <v>1093</v>
      </c>
      <c r="H53" s="2511" t="s">
        <v>1088</v>
      </c>
      <c r="I53" s="2434">
        <v>0.015873015873015872</v>
      </c>
      <c r="J53" s="2432" t="s">
        <v>1094</v>
      </c>
      <c r="K53" s="2435">
        <v>42370</v>
      </c>
      <c r="L53" s="2435">
        <v>42735</v>
      </c>
      <c r="M53" s="2452">
        <v>1</v>
      </c>
      <c r="N53" s="2452"/>
      <c r="O53" s="2452"/>
      <c r="P53" s="2452"/>
      <c r="Q53" s="2452"/>
      <c r="R53" s="2452"/>
      <c r="S53" s="2452"/>
      <c r="T53" s="2452"/>
      <c r="U53" s="2452"/>
      <c r="V53" s="2452"/>
      <c r="W53" s="2452"/>
      <c r="X53" s="2453"/>
      <c r="Y53" s="2438">
        <f t="shared" si="9"/>
        <v>1</v>
      </c>
      <c r="Z53" s="2385">
        <v>0</v>
      </c>
      <c r="AA53" s="2385"/>
      <c r="AB53" s="2439" t="s">
        <v>55</v>
      </c>
      <c r="AC53" s="2454">
        <f>M53+N53</f>
        <v>1</v>
      </c>
      <c r="AD53" s="2455">
        <f t="shared" si="1"/>
        <v>1</v>
      </c>
      <c r="AE53" s="2456">
        <v>1</v>
      </c>
      <c r="AF53" s="2455" t="s">
        <v>55</v>
      </c>
      <c r="AG53" s="2455">
        <f t="shared" si="2"/>
        <v>1</v>
      </c>
      <c r="AH53" s="2457">
        <f t="shared" si="3"/>
        <v>1</v>
      </c>
      <c r="AI53" s="2457">
        <v>0</v>
      </c>
      <c r="AJ53" s="2458">
        <v>0</v>
      </c>
      <c r="AK53" s="2457" t="e">
        <v>#DIV/0!</v>
      </c>
      <c r="AL53" s="2459" t="s">
        <v>1095</v>
      </c>
      <c r="AM53" s="2460"/>
      <c r="AN53" s="2447">
        <f t="shared" si="11"/>
        <v>1</v>
      </c>
      <c r="AO53" s="2448">
        <f t="shared" si="4"/>
        <v>1</v>
      </c>
      <c r="AP53" s="2461">
        <v>1</v>
      </c>
      <c r="AQ53" s="2448">
        <f t="shared" si="5"/>
        <v>1</v>
      </c>
      <c r="AR53" s="2448" t="e">
        <f t="shared" si="10"/>
        <v>#DIV/0!</v>
      </c>
      <c r="AS53" s="2449">
        <f t="shared" si="7"/>
        <v>1</v>
      </c>
      <c r="AT53" s="2449">
        <v>0</v>
      </c>
      <c r="AU53" s="2447">
        <v>0</v>
      </c>
      <c r="AV53" s="2449"/>
      <c r="AW53" s="1894"/>
      <c r="AX53" s="1894"/>
      <c r="AY53" s="1894"/>
      <c r="AZ53" s="1894"/>
      <c r="BA53" s="1894"/>
      <c r="BB53" s="1894"/>
      <c r="BC53" s="1894"/>
      <c r="BD53" s="1894"/>
      <c r="BE53" s="1925"/>
      <c r="BF53" s="1925"/>
      <c r="BG53" s="1925"/>
      <c r="BH53" s="1925"/>
      <c r="BI53" s="1925"/>
      <c r="BJ53" s="1925"/>
      <c r="BK53" s="1925"/>
      <c r="BL53" s="1925"/>
      <c r="BM53" s="1910"/>
      <c r="BN53" s="1910"/>
      <c r="BO53" s="1910"/>
      <c r="BP53" s="1910"/>
      <c r="BQ53" s="1910"/>
      <c r="BR53" s="1910"/>
      <c r="BS53" s="1910"/>
      <c r="BT53" s="1910"/>
      <c r="BU53" s="1943"/>
      <c r="BV53" s="1943"/>
      <c r="BW53" s="1943"/>
      <c r="BX53" s="1943"/>
      <c r="BY53" s="1943"/>
      <c r="BZ53" s="1943"/>
      <c r="CA53" s="1943"/>
      <c r="CB53" s="1943"/>
      <c r="CC53" s="1959"/>
      <c r="CD53" s="1959"/>
      <c r="CE53" s="1959"/>
      <c r="CF53" s="1959"/>
      <c r="CG53" s="1959"/>
      <c r="CH53" s="1959"/>
      <c r="CI53" s="1959"/>
      <c r="CJ53" s="1959"/>
      <c r="CK53" s="2103"/>
      <c r="CL53" s="2462"/>
      <c r="CM53" s="2447"/>
    </row>
    <row r="54" spans="1:91" s="2464" customFormat="1" ht="42.75" customHeight="1" thickBot="1">
      <c r="A54"/>
      <c r="B54"/>
      <c r="C54"/>
      <c r="D54" s="2512" t="s">
        <v>1096</v>
      </c>
      <c r="E54" s="2430" t="s">
        <v>1053</v>
      </c>
      <c r="F54" s="2431">
        <v>1</v>
      </c>
      <c r="G54" s="2432" t="s">
        <v>1082</v>
      </c>
      <c r="H54" s="2511" t="s">
        <v>1088</v>
      </c>
      <c r="I54" s="2434">
        <v>0.015873015873015872</v>
      </c>
      <c r="J54" s="2432" t="s">
        <v>1053</v>
      </c>
      <c r="K54" s="2435">
        <v>42705</v>
      </c>
      <c r="L54" s="2435">
        <v>42735</v>
      </c>
      <c r="M54" s="2452"/>
      <c r="N54" s="2452"/>
      <c r="O54" s="2452"/>
      <c r="P54" s="2452"/>
      <c r="Q54" s="2452"/>
      <c r="R54" s="2452"/>
      <c r="S54" s="2452"/>
      <c r="T54" s="2452"/>
      <c r="U54" s="2452"/>
      <c r="V54" s="2452"/>
      <c r="W54" s="2452"/>
      <c r="X54" s="2453">
        <v>1</v>
      </c>
      <c r="Y54" s="2438">
        <f t="shared" si="9"/>
        <v>1</v>
      </c>
      <c r="Z54" s="2385">
        <v>0</v>
      </c>
      <c r="AA54" s="2385"/>
      <c r="AB54" s="2439" t="s">
        <v>55</v>
      </c>
      <c r="AC54" s="2454">
        <f>M54+N54</f>
        <v>0</v>
      </c>
      <c r="AD54" s="2455">
        <f t="shared" si="1"/>
        <v>0</v>
      </c>
      <c r="AE54" s="2456">
        <v>0</v>
      </c>
      <c r="AF54" s="2455" t="s">
        <v>55</v>
      </c>
      <c r="AG54" s="2455">
        <f t="shared" si="2"/>
        <v>0</v>
      </c>
      <c r="AH54" s="2457">
        <f t="shared" si="3"/>
        <v>0</v>
      </c>
      <c r="AI54" s="2457">
        <v>100</v>
      </c>
      <c r="AJ54" s="2458">
        <v>0</v>
      </c>
      <c r="AK54" s="2457" t="e">
        <v>#DIV/0!</v>
      </c>
      <c r="AL54" s="2459"/>
      <c r="AM54" s="2460"/>
      <c r="AN54" s="2447">
        <v>0</v>
      </c>
      <c r="AO54" s="2448">
        <f t="shared" si="4"/>
        <v>0</v>
      </c>
      <c r="AP54" s="2461">
        <v>0</v>
      </c>
      <c r="AQ54" s="2448" t="s">
        <v>55</v>
      </c>
      <c r="AR54" s="2448" t="e">
        <f t="shared" si="10"/>
        <v>#DIV/0!</v>
      </c>
      <c r="AS54" s="2449">
        <f t="shared" si="7"/>
        <v>0</v>
      </c>
      <c r="AT54" s="2449">
        <v>100</v>
      </c>
      <c r="AU54" s="2447">
        <v>0</v>
      </c>
      <c r="AV54" s="2449" t="e">
        <v>#DIV/0!</v>
      </c>
      <c r="AW54" s="1894"/>
      <c r="AX54" s="1894"/>
      <c r="AY54" s="1894"/>
      <c r="AZ54" s="1894"/>
      <c r="BA54" s="1894"/>
      <c r="BB54" s="1894"/>
      <c r="BC54" s="1894"/>
      <c r="BD54" s="1894"/>
      <c r="BE54" s="1925"/>
      <c r="BF54" s="1925"/>
      <c r="BG54" s="1925"/>
      <c r="BH54" s="1925"/>
      <c r="BI54" s="1925"/>
      <c r="BJ54" s="1925"/>
      <c r="BK54" s="1925"/>
      <c r="BL54" s="1925"/>
      <c r="BM54" s="1910"/>
      <c r="BN54" s="1910"/>
      <c r="BO54" s="1910"/>
      <c r="BP54" s="1910"/>
      <c r="BQ54" s="1910"/>
      <c r="BR54" s="1910"/>
      <c r="BS54" s="1910"/>
      <c r="BT54" s="1910"/>
      <c r="BU54" s="1943"/>
      <c r="BV54" s="1943"/>
      <c r="BW54" s="1943"/>
      <c r="BX54" s="1943"/>
      <c r="BY54" s="1943"/>
      <c r="BZ54" s="1943"/>
      <c r="CA54" s="1943"/>
      <c r="CB54" s="1943"/>
      <c r="CC54" s="1959"/>
      <c r="CD54" s="1959"/>
      <c r="CE54" s="1959"/>
      <c r="CF54" s="1959"/>
      <c r="CG54" s="1959"/>
      <c r="CH54" s="1959"/>
      <c r="CI54" s="1959"/>
      <c r="CJ54" s="1959"/>
      <c r="CK54" s="2103"/>
      <c r="CL54" s="2462"/>
      <c r="CM54" s="2447"/>
    </row>
    <row r="55" spans="1:91" s="2464" customFormat="1" ht="51.75" customHeight="1" thickBot="1">
      <c r="A55"/>
      <c r="B55"/>
      <c r="C55"/>
      <c r="D55" s="2512" t="s">
        <v>1097</v>
      </c>
      <c r="E55" s="2430" t="s">
        <v>37</v>
      </c>
      <c r="F55" s="2431">
        <v>1</v>
      </c>
      <c r="G55" s="2432" t="s">
        <v>1098</v>
      </c>
      <c r="H55" s="2511" t="s">
        <v>1070</v>
      </c>
      <c r="I55" s="2434"/>
      <c r="J55" s="2432"/>
      <c r="K55" s="2435"/>
      <c r="L55" s="2435"/>
      <c r="M55" s="2452"/>
      <c r="N55" s="2452"/>
      <c r="O55" s="2452">
        <v>1</v>
      </c>
      <c r="P55" s="2452"/>
      <c r="Q55" s="2452"/>
      <c r="R55" s="2452"/>
      <c r="S55" s="2452"/>
      <c r="T55" s="2452"/>
      <c r="U55" s="2452"/>
      <c r="V55" s="2452"/>
      <c r="W55" s="2452"/>
      <c r="X55" s="2453"/>
      <c r="Y55" s="2438">
        <f>SUM(M55:X55)</f>
        <v>1</v>
      </c>
      <c r="Z55" s="2385"/>
      <c r="AA55" s="2385"/>
      <c r="AB55" s="2439"/>
      <c r="AC55" s="2454">
        <f>M55+N55</f>
        <v>0</v>
      </c>
      <c r="AD55" s="2455">
        <f t="shared" si="1"/>
        <v>0</v>
      </c>
      <c r="AE55" s="2456">
        <v>1</v>
      </c>
      <c r="AF55" s="2455" t="e">
        <f t="shared" si="8"/>
        <v>#DIV/0!</v>
      </c>
      <c r="AG55" s="2455">
        <f t="shared" si="2"/>
        <v>1</v>
      </c>
      <c r="AH55" s="2457">
        <f t="shared" si="3"/>
        <v>1</v>
      </c>
      <c r="AI55" s="2457">
        <v>0</v>
      </c>
      <c r="AJ55" s="2458">
        <v>0</v>
      </c>
      <c r="AK55" s="2457" t="e">
        <v>#DIV/0!</v>
      </c>
      <c r="AL55" s="2459"/>
      <c r="AM55" s="2460"/>
      <c r="AN55" s="2447">
        <f t="shared" si="11"/>
        <v>1</v>
      </c>
      <c r="AO55" s="2448">
        <f t="shared" si="4"/>
        <v>1</v>
      </c>
      <c r="AP55" s="2461">
        <v>1</v>
      </c>
      <c r="AQ55" s="2448">
        <f t="shared" si="5"/>
        <v>1</v>
      </c>
      <c r="AR55" s="2448" t="e">
        <f t="shared" si="10"/>
        <v>#DIV/0!</v>
      </c>
      <c r="AS55" s="2449">
        <f t="shared" si="7"/>
        <v>1</v>
      </c>
      <c r="AT55" s="2449">
        <v>0</v>
      </c>
      <c r="AU55" s="2447">
        <v>0</v>
      </c>
      <c r="AV55" s="2449" t="e">
        <v>#DIV/0!</v>
      </c>
      <c r="AW55" s="1894"/>
      <c r="AX55" s="1894"/>
      <c r="AY55" s="1894"/>
      <c r="AZ55" s="1894"/>
      <c r="BA55" s="1894"/>
      <c r="BB55" s="1894"/>
      <c r="BC55" s="1894"/>
      <c r="BD55" s="1894"/>
      <c r="BE55" s="1925"/>
      <c r="BF55" s="1925"/>
      <c r="BG55" s="1925"/>
      <c r="BH55" s="1925"/>
      <c r="BI55" s="1925"/>
      <c r="BJ55" s="1925"/>
      <c r="BK55" s="1925"/>
      <c r="BL55" s="1925"/>
      <c r="BM55" s="1910"/>
      <c r="BN55" s="1910"/>
      <c r="BO55" s="1910"/>
      <c r="BP55" s="1910"/>
      <c r="BQ55" s="1910"/>
      <c r="BR55" s="1910"/>
      <c r="BS55" s="1910"/>
      <c r="BT55" s="1910"/>
      <c r="BU55" s="1943"/>
      <c r="BV55" s="1943"/>
      <c r="BW55" s="1943"/>
      <c r="BX55" s="1943"/>
      <c r="BY55" s="1943"/>
      <c r="BZ55" s="1943"/>
      <c r="CA55" s="1943"/>
      <c r="CB55" s="1943"/>
      <c r="CC55" s="1959"/>
      <c r="CD55" s="1959"/>
      <c r="CE55" s="1959"/>
      <c r="CF55" s="1959"/>
      <c r="CG55" s="1959"/>
      <c r="CH55" s="1959"/>
      <c r="CI55" s="1959"/>
      <c r="CJ55" s="1959"/>
      <c r="CK55" s="2103"/>
      <c r="CL55" s="2462" t="s">
        <v>1099</v>
      </c>
      <c r="CM55" s="2447"/>
    </row>
    <row r="56" spans="1:91" s="2464" customFormat="1" ht="145.5" customHeight="1" thickBot="1">
      <c r="A56"/>
      <c r="B56"/>
      <c r="C56" t="s">
        <v>1100</v>
      </c>
      <c r="D56" s="2512" t="s">
        <v>1101</v>
      </c>
      <c r="E56" s="2430" t="s">
        <v>1086</v>
      </c>
      <c r="F56" s="2431">
        <v>1</v>
      </c>
      <c r="G56" s="2432" t="s">
        <v>1087</v>
      </c>
      <c r="H56" s="2511" t="s">
        <v>1088</v>
      </c>
      <c r="I56" s="2434">
        <v>0.015873015873015872</v>
      </c>
      <c r="J56" s="2432" t="s">
        <v>1102</v>
      </c>
      <c r="K56" s="2435">
        <v>42401</v>
      </c>
      <c r="L56" s="2435">
        <v>42735</v>
      </c>
      <c r="M56" s="2452"/>
      <c r="N56" s="2452">
        <v>1</v>
      </c>
      <c r="O56" s="2452"/>
      <c r="P56" s="2452"/>
      <c r="Q56" s="2452"/>
      <c r="R56" s="2452"/>
      <c r="S56" s="2452"/>
      <c r="T56" s="2452"/>
      <c r="U56" s="2452"/>
      <c r="V56" s="2452"/>
      <c r="W56" s="2452"/>
      <c r="X56" s="2453"/>
      <c r="Y56" s="2438">
        <f t="shared" si="9"/>
        <v>1</v>
      </c>
      <c r="Z56" s="2385">
        <v>0</v>
      </c>
      <c r="AA56" s="2385"/>
      <c r="AB56" s="2439" t="s">
        <v>55</v>
      </c>
      <c r="AC56" s="2454">
        <f>M56+N56</f>
        <v>1</v>
      </c>
      <c r="AD56" s="2455">
        <f t="shared" si="1"/>
        <v>1</v>
      </c>
      <c r="AE56" s="2456">
        <v>1</v>
      </c>
      <c r="AF56" s="2455">
        <f t="shared" si="8"/>
        <v>1</v>
      </c>
      <c r="AG56" s="2455">
        <f t="shared" si="2"/>
        <v>1</v>
      </c>
      <c r="AH56" s="2457">
        <f t="shared" si="3"/>
        <v>1</v>
      </c>
      <c r="AI56" s="2457">
        <v>8.333333333333334</v>
      </c>
      <c r="AJ56" s="2458">
        <v>0</v>
      </c>
      <c r="AK56" s="2457" t="e">
        <v>#DIV/0!</v>
      </c>
      <c r="AL56" s="2459"/>
      <c r="AM56" s="2460"/>
      <c r="AN56" s="2447">
        <f t="shared" si="11"/>
        <v>1</v>
      </c>
      <c r="AO56" s="2448">
        <f t="shared" si="4"/>
        <v>1</v>
      </c>
      <c r="AP56" s="2461">
        <v>1</v>
      </c>
      <c r="AQ56" s="2448">
        <f t="shared" si="5"/>
        <v>1</v>
      </c>
      <c r="AR56" s="2448" t="e">
        <f t="shared" si="10"/>
        <v>#DIV/0!</v>
      </c>
      <c r="AS56" s="2449">
        <f t="shared" si="7"/>
        <v>1</v>
      </c>
      <c r="AT56" s="2449">
        <v>8.333333333333334</v>
      </c>
      <c r="AU56" s="2447">
        <v>0</v>
      </c>
      <c r="AV56" s="2449" t="e">
        <v>#DIV/0!</v>
      </c>
      <c r="AW56" s="1894"/>
      <c r="AX56" s="1894"/>
      <c r="AY56" s="1894"/>
      <c r="AZ56" s="1894"/>
      <c r="BA56" s="1894"/>
      <c r="BB56" s="1894"/>
      <c r="BC56" s="1894"/>
      <c r="BD56" s="1894"/>
      <c r="BE56" s="1925"/>
      <c r="BF56" s="1925"/>
      <c r="BG56" s="1925"/>
      <c r="BH56" s="1925"/>
      <c r="BI56" s="1925"/>
      <c r="BJ56" s="1925"/>
      <c r="BK56" s="1925"/>
      <c r="BL56" s="1925"/>
      <c r="BM56" s="1910"/>
      <c r="BN56" s="1910"/>
      <c r="BO56" s="1910"/>
      <c r="BP56" s="1910"/>
      <c r="BQ56" s="1910"/>
      <c r="BR56" s="1910"/>
      <c r="BS56" s="1910"/>
      <c r="BT56" s="1910"/>
      <c r="BU56" s="1943"/>
      <c r="BV56" s="1943"/>
      <c r="BW56" s="1943"/>
      <c r="BX56" s="1943"/>
      <c r="BY56" s="1943"/>
      <c r="BZ56" s="1943"/>
      <c r="CA56" s="1943"/>
      <c r="CB56" s="1943"/>
      <c r="CC56" s="1959"/>
      <c r="CD56" s="1959"/>
      <c r="CE56" s="1959"/>
      <c r="CF56" s="1959"/>
      <c r="CG56" s="1959"/>
      <c r="CH56" s="1959"/>
      <c r="CI56" s="1959"/>
      <c r="CJ56" s="1959"/>
      <c r="CK56" s="2103"/>
      <c r="CL56" s="2462" t="s">
        <v>1103</v>
      </c>
      <c r="CM56" s="2447" t="s">
        <v>1104</v>
      </c>
    </row>
    <row r="57" spans="1:91" s="2464" customFormat="1" ht="114" customHeight="1" thickBot="1">
      <c r="A57"/>
      <c r="B57"/>
      <c r="C57"/>
      <c r="D57" s="2512" t="s">
        <v>1105</v>
      </c>
      <c r="E57" s="2430" t="s">
        <v>1106</v>
      </c>
      <c r="F57" s="2431">
        <v>1</v>
      </c>
      <c r="G57" s="2432" t="s">
        <v>1107</v>
      </c>
      <c r="H57" s="2511" t="s">
        <v>1088</v>
      </c>
      <c r="I57" s="2434">
        <v>0.015873015873015872</v>
      </c>
      <c r="J57" s="2432" t="s">
        <v>1094</v>
      </c>
      <c r="K57" s="2435">
        <v>42401</v>
      </c>
      <c r="L57" s="2435">
        <v>42735</v>
      </c>
      <c r="M57" s="2452"/>
      <c r="N57" s="2452">
        <v>1</v>
      </c>
      <c r="O57" s="2452"/>
      <c r="P57" s="2452"/>
      <c r="Q57" s="2452"/>
      <c r="R57" s="2452"/>
      <c r="S57" s="2452"/>
      <c r="T57" s="2452"/>
      <c r="U57" s="2452"/>
      <c r="V57" s="2452"/>
      <c r="W57" s="2452"/>
      <c r="X57" s="2453"/>
      <c r="Y57" s="2438">
        <f t="shared" si="9"/>
        <v>1</v>
      </c>
      <c r="Z57" s="2385">
        <v>0</v>
      </c>
      <c r="AA57" s="2385"/>
      <c r="AB57" s="2439" t="s">
        <v>55</v>
      </c>
      <c r="AC57" s="2454">
        <f>M57+N57</f>
        <v>1</v>
      </c>
      <c r="AD57" s="2455">
        <f t="shared" si="1"/>
        <v>1</v>
      </c>
      <c r="AE57" s="2456">
        <v>1</v>
      </c>
      <c r="AF57" s="2455" t="s">
        <v>55</v>
      </c>
      <c r="AG57" s="2455">
        <f t="shared" si="2"/>
        <v>1</v>
      </c>
      <c r="AH57" s="2457">
        <f t="shared" si="3"/>
        <v>1</v>
      </c>
      <c r="AI57" s="2457">
        <v>8.333333333333334</v>
      </c>
      <c r="AJ57" s="2458">
        <v>0</v>
      </c>
      <c r="AK57" s="2457" t="e">
        <v>#DIV/0!</v>
      </c>
      <c r="AL57" s="2459"/>
      <c r="AM57" s="2460"/>
      <c r="AN57" s="2447">
        <f t="shared" si="11"/>
        <v>1</v>
      </c>
      <c r="AO57" s="2448">
        <f t="shared" si="4"/>
        <v>1</v>
      </c>
      <c r="AP57" s="2461">
        <v>1</v>
      </c>
      <c r="AQ57" s="2448">
        <f t="shared" si="5"/>
        <v>1</v>
      </c>
      <c r="AR57" s="2448" t="e">
        <f t="shared" si="10"/>
        <v>#DIV/0!</v>
      </c>
      <c r="AS57" s="2449">
        <f t="shared" si="7"/>
        <v>1</v>
      </c>
      <c r="AT57" s="2449">
        <v>8.333333333333334</v>
      </c>
      <c r="AU57" s="2447">
        <v>0</v>
      </c>
      <c r="AV57" s="2449" t="e">
        <v>#DIV/0!</v>
      </c>
      <c r="AW57" s="1894"/>
      <c r="AX57" s="1894"/>
      <c r="AY57" s="1894"/>
      <c r="AZ57" s="1894"/>
      <c r="BA57" s="1894"/>
      <c r="BB57" s="1894"/>
      <c r="BC57" s="1894"/>
      <c r="BD57" s="1894"/>
      <c r="BE57" s="1925"/>
      <c r="BF57" s="1925"/>
      <c r="BG57" s="1925"/>
      <c r="BH57" s="1925"/>
      <c r="BI57" s="1925"/>
      <c r="BJ57" s="1925"/>
      <c r="BK57" s="1925"/>
      <c r="BL57" s="1925"/>
      <c r="BM57" s="1910"/>
      <c r="BN57" s="1910"/>
      <c r="BO57" s="1910"/>
      <c r="BP57" s="1910"/>
      <c r="BQ57" s="1910"/>
      <c r="BR57" s="1910"/>
      <c r="BS57" s="1910"/>
      <c r="BT57" s="1910"/>
      <c r="BU57" s="1943"/>
      <c r="BV57" s="1943"/>
      <c r="BW57" s="1943"/>
      <c r="BX57" s="1943"/>
      <c r="BY57" s="1943"/>
      <c r="BZ57" s="1943"/>
      <c r="CA57" s="1943"/>
      <c r="CB57" s="1943"/>
      <c r="CC57" s="1959"/>
      <c r="CD57" s="1959"/>
      <c r="CE57" s="1959"/>
      <c r="CF57" s="1959"/>
      <c r="CG57" s="1959"/>
      <c r="CH57" s="1959"/>
      <c r="CI57" s="1959"/>
      <c r="CJ57" s="1959"/>
      <c r="CK57" s="2103"/>
      <c r="CL57" s="2462" t="s">
        <v>1108</v>
      </c>
      <c r="CM57" s="2447"/>
    </row>
    <row r="58" spans="1:91" s="2464" customFormat="1" ht="128.25" customHeight="1" thickBot="1">
      <c r="A58"/>
      <c r="B58"/>
      <c r="C58"/>
      <c r="D58" s="2512" t="s">
        <v>1109</v>
      </c>
      <c r="E58" s="2430" t="s">
        <v>1110</v>
      </c>
      <c r="F58" s="2431">
        <v>4</v>
      </c>
      <c r="G58" s="2432" t="s">
        <v>1111</v>
      </c>
      <c r="H58" s="2511" t="s">
        <v>1088</v>
      </c>
      <c r="I58" s="2434">
        <v>0.03</v>
      </c>
      <c r="J58" s="2432" t="s">
        <v>1112</v>
      </c>
      <c r="K58" s="2435">
        <v>42461</v>
      </c>
      <c r="L58" s="2435">
        <v>42735</v>
      </c>
      <c r="M58" s="2452"/>
      <c r="N58" s="2452"/>
      <c r="O58" s="2452"/>
      <c r="P58" s="2452">
        <v>1</v>
      </c>
      <c r="Q58" s="2452"/>
      <c r="R58" s="2452">
        <v>1</v>
      </c>
      <c r="S58" s="2452"/>
      <c r="T58" s="2452">
        <v>1</v>
      </c>
      <c r="U58" s="2452"/>
      <c r="V58" s="2452">
        <v>1</v>
      </c>
      <c r="W58" s="2452"/>
      <c r="X58" s="2453"/>
      <c r="Y58" s="2438">
        <f t="shared" si="9"/>
        <v>4</v>
      </c>
      <c r="Z58" s="2385">
        <v>0</v>
      </c>
      <c r="AA58" s="2385"/>
      <c r="AB58" s="2439" t="s">
        <v>55</v>
      </c>
      <c r="AC58" s="2454">
        <f>M58+N58</f>
        <v>0</v>
      </c>
      <c r="AD58" s="2455">
        <f t="shared" si="1"/>
        <v>0</v>
      </c>
      <c r="AE58" s="2456">
        <v>0</v>
      </c>
      <c r="AF58" s="2455" t="s">
        <v>55</v>
      </c>
      <c r="AG58" s="2455">
        <f t="shared" si="2"/>
        <v>0</v>
      </c>
      <c r="AH58" s="2457">
        <f t="shared" si="3"/>
        <v>0</v>
      </c>
      <c r="AI58" s="2457">
        <v>0</v>
      </c>
      <c r="AJ58" s="2458">
        <v>0</v>
      </c>
      <c r="AK58" s="2457" t="e">
        <v>#DIV/0!</v>
      </c>
      <c r="AL58" s="2459"/>
      <c r="AM58" s="2460"/>
      <c r="AN58" s="2447">
        <v>0</v>
      </c>
      <c r="AO58" s="2448">
        <f t="shared" si="4"/>
        <v>0</v>
      </c>
      <c r="AP58" s="2461">
        <v>0</v>
      </c>
      <c r="AQ58" s="2448" t="s">
        <v>55</v>
      </c>
      <c r="AR58" s="2448" t="e">
        <f t="shared" si="10"/>
        <v>#DIV/0!</v>
      </c>
      <c r="AS58" s="2449">
        <f t="shared" si="7"/>
        <v>0</v>
      </c>
      <c r="AT58" s="2449">
        <v>0</v>
      </c>
      <c r="AU58" s="2447">
        <v>0</v>
      </c>
      <c r="AV58" s="2449" t="e">
        <v>#DIV/0!</v>
      </c>
      <c r="AW58" s="1894"/>
      <c r="AX58" s="1894"/>
      <c r="AY58" s="1894"/>
      <c r="AZ58" s="1894"/>
      <c r="BA58" s="1894"/>
      <c r="BB58" s="1894"/>
      <c r="BC58" s="1894"/>
      <c r="BD58" s="1894"/>
      <c r="BE58" s="1925"/>
      <c r="BF58" s="1925"/>
      <c r="BG58" s="1925"/>
      <c r="BH58" s="1925"/>
      <c r="BI58" s="1925"/>
      <c r="BJ58" s="1925"/>
      <c r="BK58" s="1925"/>
      <c r="BL58" s="1925"/>
      <c r="BM58" s="1910"/>
      <c r="BN58" s="1910"/>
      <c r="BO58" s="1910"/>
      <c r="BP58" s="1910"/>
      <c r="BQ58" s="1910"/>
      <c r="BR58" s="1910"/>
      <c r="BS58" s="1910"/>
      <c r="BT58" s="1910"/>
      <c r="BU58" s="1943"/>
      <c r="BV58" s="1943"/>
      <c r="BW58" s="1943"/>
      <c r="BX58" s="1943"/>
      <c r="BY58" s="1943"/>
      <c r="BZ58" s="1943"/>
      <c r="CA58" s="1943"/>
      <c r="CB58" s="1943"/>
      <c r="CC58" s="1959"/>
      <c r="CD58" s="1959"/>
      <c r="CE58" s="1959"/>
      <c r="CF58" s="1959"/>
      <c r="CG58" s="1959"/>
      <c r="CH58" s="1959"/>
      <c r="CI58" s="1959"/>
      <c r="CJ58" s="1959"/>
      <c r="CK58" s="2103"/>
      <c r="CL58" s="2462"/>
      <c r="CM58" s="2447"/>
    </row>
    <row r="59" spans="1:91" s="2464" customFormat="1" ht="51.75" customHeight="1" thickBot="1">
      <c r="A59"/>
      <c r="B59"/>
      <c r="C59"/>
      <c r="D59" s="2512" t="s">
        <v>1113</v>
      </c>
      <c r="E59" s="2430" t="s">
        <v>1114</v>
      </c>
      <c r="F59" s="2431">
        <v>4</v>
      </c>
      <c r="G59" s="2432" t="s">
        <v>1115</v>
      </c>
      <c r="H59" s="2511" t="s">
        <v>1088</v>
      </c>
      <c r="I59" s="2434">
        <v>0.015873015873015872</v>
      </c>
      <c r="J59" s="2432" t="s">
        <v>1116</v>
      </c>
      <c r="K59" s="2435">
        <v>42461</v>
      </c>
      <c r="L59" s="2435">
        <v>42735</v>
      </c>
      <c r="M59" s="2452"/>
      <c r="N59" s="2452"/>
      <c r="O59" s="2452"/>
      <c r="P59" s="2452">
        <v>1</v>
      </c>
      <c r="Q59" s="2452"/>
      <c r="R59" s="2452">
        <v>1</v>
      </c>
      <c r="S59" s="2452"/>
      <c r="T59" s="2452">
        <v>1</v>
      </c>
      <c r="U59" s="2452"/>
      <c r="V59" s="2452">
        <v>1</v>
      </c>
      <c r="W59" s="2452"/>
      <c r="X59" s="2453"/>
      <c r="Y59" s="2438">
        <f t="shared" si="9"/>
        <v>4</v>
      </c>
      <c r="Z59" s="2385">
        <v>0</v>
      </c>
      <c r="AA59" s="2385"/>
      <c r="AB59" s="2439" t="s">
        <v>55</v>
      </c>
      <c r="AC59" s="2454">
        <f>M59+N59</f>
        <v>0</v>
      </c>
      <c r="AD59" s="2455">
        <f t="shared" si="1"/>
        <v>0</v>
      </c>
      <c r="AE59" s="2456">
        <v>0</v>
      </c>
      <c r="AF59" s="2455" t="s">
        <v>55</v>
      </c>
      <c r="AG59" s="2455">
        <f t="shared" si="2"/>
        <v>0</v>
      </c>
      <c r="AH59" s="2457">
        <f t="shared" si="3"/>
        <v>0</v>
      </c>
      <c r="AI59" s="2457">
        <v>100</v>
      </c>
      <c r="AJ59" s="2458">
        <v>0</v>
      </c>
      <c r="AK59" s="2457" t="e">
        <v>#DIV/0!</v>
      </c>
      <c r="AL59" s="2459"/>
      <c r="AM59" s="2460"/>
      <c r="AN59" s="2447">
        <v>0</v>
      </c>
      <c r="AO59" s="2448">
        <f t="shared" si="4"/>
        <v>0</v>
      </c>
      <c r="AP59" s="2461">
        <v>0</v>
      </c>
      <c r="AQ59" s="2448" t="s">
        <v>55</v>
      </c>
      <c r="AR59" s="2448" t="e">
        <f t="shared" si="10"/>
        <v>#DIV/0!</v>
      </c>
      <c r="AS59" s="2449">
        <f t="shared" si="7"/>
        <v>0</v>
      </c>
      <c r="AT59" s="2449">
        <v>100</v>
      </c>
      <c r="AU59" s="2447">
        <v>0</v>
      </c>
      <c r="AV59" s="2449" t="e">
        <v>#DIV/0!</v>
      </c>
      <c r="AW59" s="1894"/>
      <c r="AX59" s="1894"/>
      <c r="AY59" s="1894"/>
      <c r="AZ59" s="1894"/>
      <c r="BA59" s="1894"/>
      <c r="BB59" s="1894"/>
      <c r="BC59" s="1894"/>
      <c r="BD59" s="1894"/>
      <c r="BE59" s="1925"/>
      <c r="BF59" s="1925"/>
      <c r="BG59" s="1925"/>
      <c r="BH59" s="1925"/>
      <c r="BI59" s="1925"/>
      <c r="BJ59" s="1925"/>
      <c r="BK59" s="1925"/>
      <c r="BL59" s="1925"/>
      <c r="BM59" s="1910"/>
      <c r="BN59" s="1910"/>
      <c r="BO59" s="1910"/>
      <c r="BP59" s="1910"/>
      <c r="BQ59" s="1910"/>
      <c r="BR59" s="1910"/>
      <c r="BS59" s="1910"/>
      <c r="BT59" s="1910"/>
      <c r="BU59" s="1943"/>
      <c r="BV59" s="1943"/>
      <c r="BW59" s="1943"/>
      <c r="BX59" s="1943"/>
      <c r="BY59" s="1943"/>
      <c r="BZ59" s="1943"/>
      <c r="CA59" s="1943"/>
      <c r="CB59" s="1943"/>
      <c r="CC59" s="1959"/>
      <c r="CD59" s="1959"/>
      <c r="CE59" s="1959"/>
      <c r="CF59" s="1959"/>
      <c r="CG59" s="1959"/>
      <c r="CH59" s="1959"/>
      <c r="CI59" s="1959"/>
      <c r="CJ59" s="1959"/>
      <c r="CK59" s="2103"/>
      <c r="CL59" s="2462"/>
      <c r="CM59" s="2447"/>
    </row>
    <row r="60" spans="1:91" s="2464" customFormat="1" ht="26.25" customHeight="1" thickBot="1">
      <c r="A60"/>
      <c r="B60"/>
      <c r="C60"/>
      <c r="D60" s="2512" t="s">
        <v>1117</v>
      </c>
      <c r="E60" s="2430" t="s">
        <v>37</v>
      </c>
      <c r="F60" s="2431">
        <v>1</v>
      </c>
      <c r="G60" s="2432" t="s">
        <v>1052</v>
      </c>
      <c r="H60" s="2511" t="s">
        <v>1088</v>
      </c>
      <c r="I60" s="2434">
        <v>0.015873015873015872</v>
      </c>
      <c r="J60" s="2432" t="s">
        <v>1118</v>
      </c>
      <c r="K60" s="2435">
        <v>42705</v>
      </c>
      <c r="L60" s="2435">
        <v>42735</v>
      </c>
      <c r="M60" s="2452"/>
      <c r="N60" s="2452"/>
      <c r="O60" s="2452"/>
      <c r="P60" s="2452"/>
      <c r="Q60" s="2452"/>
      <c r="R60" s="2452"/>
      <c r="S60" s="2452"/>
      <c r="T60" s="2452"/>
      <c r="U60" s="2452"/>
      <c r="V60" s="2452"/>
      <c r="W60" s="2452"/>
      <c r="X60" s="2453">
        <v>1</v>
      </c>
      <c r="Y60" s="2438">
        <f t="shared" si="9"/>
        <v>1</v>
      </c>
      <c r="Z60" s="2385">
        <v>0</v>
      </c>
      <c r="AA60" s="2385"/>
      <c r="AB60" s="2439"/>
      <c r="AC60" s="2454">
        <f>M60+N60</f>
        <v>0</v>
      </c>
      <c r="AD60" s="2455">
        <f t="shared" si="1"/>
        <v>0</v>
      </c>
      <c r="AE60" s="2456">
        <v>0</v>
      </c>
      <c r="AF60" s="2455" t="e">
        <f t="shared" si="8"/>
        <v>#DIV/0!</v>
      </c>
      <c r="AG60" s="2455">
        <f t="shared" si="2"/>
        <v>0</v>
      </c>
      <c r="AH60" s="2457">
        <f t="shared" si="3"/>
        <v>0</v>
      </c>
      <c r="AI60" s="2457">
        <v>25</v>
      </c>
      <c r="AJ60" s="2458">
        <v>0</v>
      </c>
      <c r="AK60" s="2457" t="e">
        <v>#DIV/0!</v>
      </c>
      <c r="AL60" s="2459"/>
      <c r="AM60" s="2460"/>
      <c r="AN60" s="2447">
        <v>0</v>
      </c>
      <c r="AO60" s="2448">
        <f t="shared" si="4"/>
        <v>0</v>
      </c>
      <c r="AP60" s="2461">
        <v>0</v>
      </c>
      <c r="AQ60" s="2448" t="s">
        <v>55</v>
      </c>
      <c r="AR60" s="2448" t="e">
        <f t="shared" si="10"/>
        <v>#DIV/0!</v>
      </c>
      <c r="AS60" s="2449">
        <f t="shared" si="7"/>
        <v>0</v>
      </c>
      <c r="AT60" s="2449">
        <v>25</v>
      </c>
      <c r="AU60" s="2447">
        <v>0</v>
      </c>
      <c r="AV60" s="2449" t="e">
        <v>#DIV/0!</v>
      </c>
      <c r="AW60" s="1894"/>
      <c r="AX60" s="1894"/>
      <c r="AY60" s="1894"/>
      <c r="AZ60" s="1894"/>
      <c r="BA60" s="1894"/>
      <c r="BB60" s="1894"/>
      <c r="BC60" s="1894"/>
      <c r="BD60" s="1894"/>
      <c r="BE60" s="1925"/>
      <c r="BF60" s="1925"/>
      <c r="BG60" s="1925"/>
      <c r="BH60" s="1925"/>
      <c r="BI60" s="1925"/>
      <c r="BJ60" s="1925"/>
      <c r="BK60" s="1925"/>
      <c r="BL60" s="1925"/>
      <c r="BM60" s="1910"/>
      <c r="BN60" s="1910"/>
      <c r="BO60" s="1910"/>
      <c r="BP60" s="1910"/>
      <c r="BQ60" s="1910"/>
      <c r="BR60" s="1910"/>
      <c r="BS60" s="1910"/>
      <c r="BT60" s="1910"/>
      <c r="BU60" s="1943"/>
      <c r="BV60" s="1943"/>
      <c r="BW60" s="1943"/>
      <c r="BX60" s="1943"/>
      <c r="BY60" s="1943"/>
      <c r="BZ60" s="1943"/>
      <c r="CA60" s="1943"/>
      <c r="CB60" s="1943"/>
      <c r="CC60" s="1959"/>
      <c r="CD60" s="1959"/>
      <c r="CE60" s="1959"/>
      <c r="CF60" s="1959"/>
      <c r="CG60" s="1959"/>
      <c r="CH60" s="1959"/>
      <c r="CI60" s="1959"/>
      <c r="CJ60" s="1959"/>
      <c r="CK60" s="2103"/>
      <c r="CL60" s="2462"/>
      <c r="CM60" s="2447"/>
    </row>
    <row r="61" spans="1:91" s="2464" customFormat="1" ht="51.75" customHeight="1" thickBot="1">
      <c r="A61"/>
      <c r="B61"/>
      <c r="C61"/>
      <c r="D61" s="2429" t="s">
        <v>1119</v>
      </c>
      <c r="E61" s="2430" t="s">
        <v>941</v>
      </c>
      <c r="F61" s="2431">
        <v>6</v>
      </c>
      <c r="G61" s="2432" t="s">
        <v>942</v>
      </c>
      <c r="H61" s="2511" t="s">
        <v>1088</v>
      </c>
      <c r="I61" s="2434">
        <v>0.02</v>
      </c>
      <c r="J61" s="2432" t="s">
        <v>943</v>
      </c>
      <c r="K61" s="2435">
        <v>42401</v>
      </c>
      <c r="L61" s="2435">
        <v>42719</v>
      </c>
      <c r="M61" s="2452"/>
      <c r="N61" s="2452">
        <v>1</v>
      </c>
      <c r="O61" s="2452"/>
      <c r="P61" s="2452">
        <v>1</v>
      </c>
      <c r="Q61" s="2452"/>
      <c r="R61" s="2452">
        <v>1</v>
      </c>
      <c r="S61" s="2452"/>
      <c r="T61" s="2452">
        <v>1</v>
      </c>
      <c r="U61" s="2452"/>
      <c r="V61" s="2452">
        <v>1</v>
      </c>
      <c r="W61" s="2452"/>
      <c r="X61" s="2453">
        <v>1</v>
      </c>
      <c r="Y61" s="2438">
        <f t="shared" si="9"/>
        <v>6</v>
      </c>
      <c r="Z61" s="2385">
        <v>0</v>
      </c>
      <c r="AA61" s="2385"/>
      <c r="AB61" s="2439" t="s">
        <v>55</v>
      </c>
      <c r="AC61" s="2454">
        <v>0</v>
      </c>
      <c r="AD61" s="2455">
        <f t="shared" si="1"/>
        <v>0</v>
      </c>
      <c r="AE61" s="2456">
        <v>0</v>
      </c>
      <c r="AF61" s="2455" t="e">
        <f t="shared" si="8"/>
        <v>#DIV/0!</v>
      </c>
      <c r="AG61" s="2455">
        <f t="shared" si="2"/>
        <v>0</v>
      </c>
      <c r="AH61" s="2457">
        <f t="shared" si="3"/>
        <v>0</v>
      </c>
      <c r="AI61" s="2457">
        <v>25</v>
      </c>
      <c r="AJ61" s="2458">
        <v>0</v>
      </c>
      <c r="AK61" s="2457" t="e">
        <v>#DIV/0!</v>
      </c>
      <c r="AL61" s="2459"/>
      <c r="AM61" s="2460"/>
      <c r="AN61" s="2447">
        <f>SUM(M61:N61)</f>
        <v>1</v>
      </c>
      <c r="AO61" s="2448">
        <f t="shared" si="4"/>
        <v>1</v>
      </c>
      <c r="AP61" s="2461">
        <v>0</v>
      </c>
      <c r="AQ61" s="2448">
        <f t="shared" si="5"/>
        <v>0</v>
      </c>
      <c r="AR61" s="2448" t="e">
        <f t="shared" si="10"/>
        <v>#DIV/0!</v>
      </c>
      <c r="AS61" s="2449">
        <f t="shared" si="7"/>
        <v>0</v>
      </c>
      <c r="AT61" s="2449">
        <v>25</v>
      </c>
      <c r="AU61" s="2447">
        <v>0</v>
      </c>
      <c r="AV61" s="2449" t="e">
        <v>#DIV/0!</v>
      </c>
      <c r="AW61" s="1894"/>
      <c r="AX61" s="1894"/>
      <c r="AY61" s="1894"/>
      <c r="AZ61" s="1894"/>
      <c r="BA61" s="1894"/>
      <c r="BB61" s="1894"/>
      <c r="BC61" s="1894"/>
      <c r="BD61" s="1894"/>
      <c r="BE61" s="1925"/>
      <c r="BF61" s="1925"/>
      <c r="BG61" s="1925"/>
      <c r="BH61" s="1925"/>
      <c r="BI61" s="1925"/>
      <c r="BJ61" s="1925"/>
      <c r="BK61" s="1925"/>
      <c r="BL61" s="1925"/>
      <c r="BM61" s="1910"/>
      <c r="BN61" s="1910"/>
      <c r="BO61" s="1910"/>
      <c r="BP61" s="1910"/>
      <c r="BQ61" s="1910"/>
      <c r="BR61" s="1910"/>
      <c r="BS61" s="1910"/>
      <c r="BT61" s="1910"/>
      <c r="BU61" s="1943"/>
      <c r="BV61" s="1943"/>
      <c r="BW61" s="1943"/>
      <c r="BX61" s="1943"/>
      <c r="BY61" s="1943"/>
      <c r="BZ61" s="1943"/>
      <c r="CA61" s="1943"/>
      <c r="CB61" s="1943"/>
      <c r="CC61" s="1959"/>
      <c r="CD61" s="1959"/>
      <c r="CE61" s="1959"/>
      <c r="CF61" s="1959"/>
      <c r="CG61" s="1959"/>
      <c r="CH61" s="1959"/>
      <c r="CI61" s="1959"/>
      <c r="CJ61" s="1959"/>
      <c r="CK61" s="2103"/>
      <c r="CL61" s="2462" t="s">
        <v>1120</v>
      </c>
      <c r="CM61" s="2447"/>
    </row>
    <row r="62" spans="1:91" s="2464" customFormat="1" ht="39" customHeight="1" thickBot="1">
      <c r="A62"/>
      <c r="B62"/>
      <c r="C62" t="s">
        <v>1121</v>
      </c>
      <c r="D62" s="2429" t="s">
        <v>1122</v>
      </c>
      <c r="E62" s="2430" t="s">
        <v>1123</v>
      </c>
      <c r="F62" s="2431">
        <v>1</v>
      </c>
      <c r="G62" s="2432" t="s">
        <v>1124</v>
      </c>
      <c r="H62" s="2511" t="s">
        <v>1020</v>
      </c>
      <c r="I62" s="2434">
        <v>0.015873015873015872</v>
      </c>
      <c r="J62" s="2432" t="s">
        <v>1065</v>
      </c>
      <c r="K62" s="2435">
        <v>42401</v>
      </c>
      <c r="L62" s="2435">
        <v>42735</v>
      </c>
      <c r="M62" s="2452"/>
      <c r="N62" s="2452">
        <v>1</v>
      </c>
      <c r="O62" s="2452"/>
      <c r="P62" s="2452"/>
      <c r="Q62" s="2452"/>
      <c r="R62" s="2452"/>
      <c r="S62" s="2452"/>
      <c r="T62" s="2452"/>
      <c r="U62" s="2452"/>
      <c r="V62" s="2452"/>
      <c r="W62" s="2452"/>
      <c r="X62" s="2453"/>
      <c r="Y62" s="2438">
        <f t="shared" si="9"/>
        <v>1</v>
      </c>
      <c r="Z62" s="2385">
        <v>0</v>
      </c>
      <c r="AA62" s="2385"/>
      <c r="AB62" s="2439" t="s">
        <v>1125</v>
      </c>
      <c r="AC62" s="2454">
        <v>0</v>
      </c>
      <c r="AD62" s="2455">
        <v>1</v>
      </c>
      <c r="AE62" s="2456">
        <v>0</v>
      </c>
      <c r="AF62" s="2455">
        <v>1</v>
      </c>
      <c r="AG62" s="2455">
        <v>2</v>
      </c>
      <c r="AH62" s="2457">
        <v>2</v>
      </c>
      <c r="AI62" s="2457">
        <v>0</v>
      </c>
      <c r="AJ62" s="2458">
        <v>0</v>
      </c>
      <c r="AK62" s="2457" t="e">
        <v>#DIV/0!</v>
      </c>
      <c r="AL62" s="2533" t="s">
        <v>1126</v>
      </c>
      <c r="AM62" s="2460"/>
      <c r="AN62" s="2447">
        <v>1</v>
      </c>
      <c r="AO62" s="2448">
        <v>1</v>
      </c>
      <c r="AP62" s="2461">
        <v>1</v>
      </c>
      <c r="AQ62" s="2448">
        <f t="shared" si="5"/>
        <v>1</v>
      </c>
      <c r="AR62" s="2448" t="e">
        <v>#DIV/0!</v>
      </c>
      <c r="AS62" s="2449">
        <f t="shared" si="7"/>
        <v>1</v>
      </c>
      <c r="AT62" s="2449">
        <v>0</v>
      </c>
      <c r="AU62" s="2447">
        <v>0</v>
      </c>
      <c r="AV62" s="2449" t="e">
        <v>#DIV/0!</v>
      </c>
      <c r="AW62" s="1894"/>
      <c r="AX62" s="1894"/>
      <c r="AY62" s="1894"/>
      <c r="AZ62" s="1894"/>
      <c r="BA62" s="1894"/>
      <c r="BB62" s="1894"/>
      <c r="BC62" s="1894"/>
      <c r="BD62" s="1894"/>
      <c r="BE62" s="1925"/>
      <c r="BF62" s="1925"/>
      <c r="BG62" s="1925"/>
      <c r="BH62" s="1925"/>
      <c r="BI62" s="1925"/>
      <c r="BJ62" s="1925"/>
      <c r="BK62" s="1925"/>
      <c r="BL62" s="1925"/>
      <c r="BM62" s="1910"/>
      <c r="BN62" s="1910"/>
      <c r="BO62" s="1910"/>
      <c r="BP62" s="1910"/>
      <c r="BQ62" s="1910"/>
      <c r="BR62" s="1910"/>
      <c r="BS62" s="1910"/>
      <c r="BT62" s="1910"/>
      <c r="BU62" s="1943"/>
      <c r="BV62" s="1943"/>
      <c r="BW62" s="1943"/>
      <c r="BX62" s="1943"/>
      <c r="BY62" s="1943"/>
      <c r="BZ62" s="1943"/>
      <c r="CA62" s="1943"/>
      <c r="CB62" s="1943"/>
      <c r="CC62" s="1959"/>
      <c r="CD62" s="1959"/>
      <c r="CE62" s="1959"/>
      <c r="CF62" s="1959"/>
      <c r="CG62" s="1959"/>
      <c r="CH62" s="1959"/>
      <c r="CI62" s="1959"/>
      <c r="CJ62" s="1959"/>
      <c r="CK62" s="2103"/>
      <c r="CL62" s="2462" t="s">
        <v>1127</v>
      </c>
      <c r="CM62" s="2447" t="s">
        <v>1128</v>
      </c>
    </row>
    <row r="63" spans="1:91" s="2464" customFormat="1" ht="39" customHeight="1" thickBot="1">
      <c r="A63"/>
      <c r="B63"/>
      <c r="C63"/>
      <c r="D63" s="2429" t="s">
        <v>1129</v>
      </c>
      <c r="E63" s="2430" t="s">
        <v>1130</v>
      </c>
      <c r="F63" s="2431">
        <v>1</v>
      </c>
      <c r="G63" s="2432" t="s">
        <v>1124</v>
      </c>
      <c r="H63" s="2511" t="s">
        <v>1020</v>
      </c>
      <c r="I63" s="2434">
        <v>0.015873015873015872</v>
      </c>
      <c r="J63" s="2432" t="s">
        <v>1131</v>
      </c>
      <c r="K63" s="2435">
        <v>42401</v>
      </c>
      <c r="L63" s="2435">
        <v>42735</v>
      </c>
      <c r="M63" s="2452"/>
      <c r="N63" s="2452">
        <v>1</v>
      </c>
      <c r="O63" s="2452"/>
      <c r="P63" s="2452"/>
      <c r="Q63" s="2452"/>
      <c r="R63" s="2452"/>
      <c r="S63" s="2452"/>
      <c r="T63" s="2452"/>
      <c r="U63" s="2452"/>
      <c r="V63" s="2452"/>
      <c r="W63" s="2452"/>
      <c r="X63" s="2453"/>
      <c r="Y63" s="2438">
        <f t="shared" si="9"/>
        <v>1</v>
      </c>
      <c r="Z63" s="2385">
        <v>0</v>
      </c>
      <c r="AA63" s="2385"/>
      <c r="AB63" s="2439" t="s">
        <v>1013</v>
      </c>
      <c r="AC63" s="2454">
        <v>0</v>
      </c>
      <c r="AD63" s="2455">
        <v>1</v>
      </c>
      <c r="AE63" s="2456">
        <v>0</v>
      </c>
      <c r="AF63" s="2455">
        <v>4</v>
      </c>
      <c r="AG63" s="2455">
        <v>4</v>
      </c>
      <c r="AH63" s="2457">
        <v>4</v>
      </c>
      <c r="AI63" s="2457">
        <v>0</v>
      </c>
      <c r="AJ63" s="2458">
        <v>0</v>
      </c>
      <c r="AK63" s="2457" t="e">
        <v>#DIV/0!</v>
      </c>
      <c r="AL63" s="2533" t="s">
        <v>1132</v>
      </c>
      <c r="AM63" s="2460"/>
      <c r="AN63" s="2447">
        <v>1</v>
      </c>
      <c r="AO63" s="2448">
        <v>1</v>
      </c>
      <c r="AP63" s="2461">
        <v>1</v>
      </c>
      <c r="AQ63" s="2448">
        <f t="shared" si="5"/>
        <v>1</v>
      </c>
      <c r="AR63" s="2448" t="e">
        <v>#DIV/0!</v>
      </c>
      <c r="AS63" s="2449">
        <f t="shared" si="7"/>
        <v>1</v>
      </c>
      <c r="AT63" s="2449">
        <v>0</v>
      </c>
      <c r="AU63" s="2447">
        <v>0</v>
      </c>
      <c r="AV63" s="2449" t="e">
        <v>#DIV/0!</v>
      </c>
      <c r="AW63" s="1894"/>
      <c r="AX63" s="1894"/>
      <c r="AY63" s="1894"/>
      <c r="AZ63" s="1894"/>
      <c r="BA63" s="1894"/>
      <c r="BB63" s="1894"/>
      <c r="BC63" s="1894"/>
      <c r="BD63" s="1894"/>
      <c r="BE63" s="1925"/>
      <c r="BF63" s="1925"/>
      <c r="BG63" s="1925"/>
      <c r="BH63" s="1925"/>
      <c r="BI63" s="1925"/>
      <c r="BJ63" s="1925"/>
      <c r="BK63" s="1925"/>
      <c r="BL63" s="1925"/>
      <c r="BM63" s="1910"/>
      <c r="BN63" s="1910"/>
      <c r="BO63" s="1910"/>
      <c r="BP63" s="1910"/>
      <c r="BQ63" s="1910"/>
      <c r="BR63" s="1910"/>
      <c r="BS63" s="1910"/>
      <c r="BT63" s="1910"/>
      <c r="BU63" s="1943"/>
      <c r="BV63" s="1943"/>
      <c r="BW63" s="1943"/>
      <c r="BX63" s="1943"/>
      <c r="BY63" s="1943"/>
      <c r="BZ63" s="1943"/>
      <c r="CA63" s="1943"/>
      <c r="CB63" s="1943"/>
      <c r="CC63" s="1959"/>
      <c r="CD63" s="1959"/>
      <c r="CE63" s="1959"/>
      <c r="CF63" s="1959"/>
      <c r="CG63" s="1959"/>
      <c r="CH63" s="1959"/>
      <c r="CI63" s="1959"/>
      <c r="CJ63" s="1959"/>
      <c r="CK63" s="2103"/>
      <c r="CL63" s="2462" t="s">
        <v>1133</v>
      </c>
      <c r="CM63" s="2447" t="s">
        <v>1134</v>
      </c>
    </row>
    <row r="64" spans="1:91" s="2464" customFormat="1" ht="39" customHeight="1" thickBot="1">
      <c r="A64"/>
      <c r="B64"/>
      <c r="C64"/>
      <c r="D64" s="2429" t="s">
        <v>1135</v>
      </c>
      <c r="E64" s="2430" t="s">
        <v>1136</v>
      </c>
      <c r="F64" s="2431">
        <v>12</v>
      </c>
      <c r="G64" s="2432" t="s">
        <v>1124</v>
      </c>
      <c r="H64" s="2511" t="s">
        <v>1020</v>
      </c>
      <c r="I64" s="2434">
        <v>0.015873015873015872</v>
      </c>
      <c r="J64" s="2432" t="s">
        <v>362</v>
      </c>
      <c r="K64" s="2435">
        <v>42370</v>
      </c>
      <c r="L64" s="2435">
        <v>42735</v>
      </c>
      <c r="M64" s="2452">
        <v>1</v>
      </c>
      <c r="N64" s="2452">
        <v>1</v>
      </c>
      <c r="O64" s="2452">
        <v>1</v>
      </c>
      <c r="P64" s="2452">
        <v>1</v>
      </c>
      <c r="Q64" s="2452">
        <v>1</v>
      </c>
      <c r="R64" s="2452">
        <v>1</v>
      </c>
      <c r="S64" s="2452">
        <v>1</v>
      </c>
      <c r="T64" s="2452">
        <v>1</v>
      </c>
      <c r="U64" s="2452">
        <v>1</v>
      </c>
      <c r="V64" s="2452">
        <v>1</v>
      </c>
      <c r="W64" s="2452">
        <v>1</v>
      </c>
      <c r="X64" s="2453">
        <v>1</v>
      </c>
      <c r="Y64" s="2438">
        <f t="shared" si="9"/>
        <v>12</v>
      </c>
      <c r="Z64" s="2385">
        <v>0</v>
      </c>
      <c r="AA64" s="2385"/>
      <c r="AB64" s="2439" t="s">
        <v>1125</v>
      </c>
      <c r="AC64" s="2454">
        <v>1</v>
      </c>
      <c r="AD64" s="2455">
        <v>1</v>
      </c>
      <c r="AE64" s="2456">
        <v>1</v>
      </c>
      <c r="AF64" s="2455" t="s">
        <v>55</v>
      </c>
      <c r="AG64" s="2455">
        <v>0</v>
      </c>
      <c r="AH64" s="2457">
        <v>0</v>
      </c>
      <c r="AI64" s="2457">
        <v>0</v>
      </c>
      <c r="AJ64" s="2458">
        <v>0</v>
      </c>
      <c r="AK64" s="2457" t="e">
        <v>#DIV/0!</v>
      </c>
      <c r="AL64" s="2533" t="s">
        <v>1137</v>
      </c>
      <c r="AM64" s="2460"/>
      <c r="AN64" s="2447">
        <v>2</v>
      </c>
      <c r="AO64" s="2448">
        <v>0.083</v>
      </c>
      <c r="AP64" s="2461">
        <v>2</v>
      </c>
      <c r="AQ64" s="2448">
        <f t="shared" si="5"/>
        <v>1</v>
      </c>
      <c r="AR64" s="2448" t="e">
        <v>#DIV/0!</v>
      </c>
      <c r="AS64" s="2449">
        <f t="shared" si="7"/>
        <v>0.16666666666666666</v>
      </c>
      <c r="AT64" s="2449">
        <v>0.17</v>
      </c>
      <c r="AU64" s="2447">
        <v>0</v>
      </c>
      <c r="AV64" s="2449" t="e">
        <v>#DIV/0!</v>
      </c>
      <c r="AW64" s="1894"/>
      <c r="AX64" s="1894"/>
      <c r="AY64" s="1894"/>
      <c r="AZ64" s="1894"/>
      <c r="BA64" s="1894"/>
      <c r="BB64" s="1894"/>
      <c r="BC64" s="1894"/>
      <c r="BD64" s="1894"/>
      <c r="BE64" s="1925"/>
      <c r="BF64" s="1925"/>
      <c r="BG64" s="1925"/>
      <c r="BH64" s="1925"/>
      <c r="BI64" s="1925"/>
      <c r="BJ64" s="1925"/>
      <c r="BK64" s="1925"/>
      <c r="BL64" s="1925"/>
      <c r="BM64" s="1910"/>
      <c r="BN64" s="1910"/>
      <c r="BO64" s="1910"/>
      <c r="BP64" s="1910"/>
      <c r="BQ64" s="1910"/>
      <c r="BR64" s="1910"/>
      <c r="BS64" s="1910"/>
      <c r="BT64" s="1910"/>
      <c r="BU64" s="1943"/>
      <c r="BV64" s="1943"/>
      <c r="BW64" s="1943"/>
      <c r="BX64" s="1943"/>
      <c r="BY64" s="1943"/>
      <c r="BZ64" s="1943"/>
      <c r="CA64" s="1943"/>
      <c r="CB64" s="1943"/>
      <c r="CC64" s="1959"/>
      <c r="CD64" s="1959"/>
      <c r="CE64" s="1959"/>
      <c r="CF64" s="1959"/>
      <c r="CG64" s="1959"/>
      <c r="CH64" s="1959"/>
      <c r="CI64" s="1959"/>
      <c r="CJ64" s="1959"/>
      <c r="CK64" s="2103"/>
      <c r="CL64" s="2462" t="s">
        <v>1138</v>
      </c>
      <c r="CM64" s="2447"/>
    </row>
    <row r="65" spans="1:91" s="2464" customFormat="1" ht="39" customHeight="1" thickBot="1">
      <c r="A65"/>
      <c r="B65"/>
      <c r="C65"/>
      <c r="D65" s="2429" t="s">
        <v>1139</v>
      </c>
      <c r="E65" s="2430" t="s">
        <v>1136</v>
      </c>
      <c r="F65" s="2431">
        <v>12</v>
      </c>
      <c r="G65" s="2432" t="s">
        <v>1124</v>
      </c>
      <c r="H65" s="2511" t="s">
        <v>1020</v>
      </c>
      <c r="I65" s="2434">
        <v>0.015873015873015872</v>
      </c>
      <c r="J65" s="2432" t="s">
        <v>362</v>
      </c>
      <c r="K65" s="2435">
        <v>42370</v>
      </c>
      <c r="L65" s="2435">
        <v>42735</v>
      </c>
      <c r="M65" s="2452">
        <v>1</v>
      </c>
      <c r="N65" s="2452">
        <v>1</v>
      </c>
      <c r="O65" s="2452">
        <v>1</v>
      </c>
      <c r="P65" s="2452">
        <v>1</v>
      </c>
      <c r="Q65" s="2452">
        <v>1</v>
      </c>
      <c r="R65" s="2452">
        <v>1</v>
      </c>
      <c r="S65" s="2452">
        <v>1</v>
      </c>
      <c r="T65" s="2452">
        <v>1</v>
      </c>
      <c r="U65" s="2452">
        <v>1</v>
      </c>
      <c r="V65" s="2452">
        <v>1</v>
      </c>
      <c r="W65" s="2452">
        <v>1</v>
      </c>
      <c r="X65" s="2453">
        <v>1</v>
      </c>
      <c r="Y65" s="2438">
        <f t="shared" si="9"/>
        <v>12</v>
      </c>
      <c r="Z65" s="2385">
        <v>0</v>
      </c>
      <c r="AA65" s="2385"/>
      <c r="AB65" s="2439" t="s">
        <v>1013</v>
      </c>
      <c r="AC65" s="2454">
        <v>1</v>
      </c>
      <c r="AD65" s="2455"/>
      <c r="AE65" s="2456">
        <v>1</v>
      </c>
      <c r="AF65" s="2455"/>
      <c r="AG65" s="2455"/>
      <c r="AH65" s="2457"/>
      <c r="AI65" s="2457"/>
      <c r="AJ65" s="2458"/>
      <c r="AK65" s="2457"/>
      <c r="AL65" s="2459" t="s">
        <v>1140</v>
      </c>
      <c r="AM65" s="2460"/>
      <c r="AN65" s="2447">
        <v>2</v>
      </c>
      <c r="AO65" s="2448">
        <v>0.08</v>
      </c>
      <c r="AP65" s="2461">
        <v>2</v>
      </c>
      <c r="AQ65" s="2448">
        <f t="shared" si="5"/>
        <v>1</v>
      </c>
      <c r="AR65" s="2448"/>
      <c r="AS65" s="2449">
        <f t="shared" si="7"/>
        <v>0.16666666666666666</v>
      </c>
      <c r="AT65" s="2449">
        <v>0.17</v>
      </c>
      <c r="AU65" s="2447"/>
      <c r="AV65" s="2449"/>
      <c r="AW65" s="1894"/>
      <c r="AX65" s="1894"/>
      <c r="AY65" s="1894"/>
      <c r="AZ65" s="1894"/>
      <c r="BA65" s="1894"/>
      <c r="BB65" s="1894"/>
      <c r="BC65" s="1894"/>
      <c r="BD65" s="1894"/>
      <c r="BE65" s="1925"/>
      <c r="BF65" s="1925"/>
      <c r="BG65" s="1925"/>
      <c r="BH65" s="1925"/>
      <c r="BI65" s="1925"/>
      <c r="BJ65" s="1925"/>
      <c r="BK65" s="1925"/>
      <c r="BL65" s="1925"/>
      <c r="BM65" s="1910"/>
      <c r="BN65" s="1910"/>
      <c r="BO65" s="1910"/>
      <c r="BP65" s="1910"/>
      <c r="BQ65" s="1910"/>
      <c r="BR65" s="1910"/>
      <c r="BS65" s="1910"/>
      <c r="BT65" s="1910"/>
      <c r="BU65" s="1943"/>
      <c r="BV65" s="1943"/>
      <c r="BW65" s="1943"/>
      <c r="BX65" s="1943"/>
      <c r="BY65" s="1943"/>
      <c r="BZ65" s="1943"/>
      <c r="CA65" s="1943"/>
      <c r="CB65" s="1943"/>
      <c r="CC65" s="1959"/>
      <c r="CD65" s="1959"/>
      <c r="CE65" s="1959"/>
      <c r="CF65" s="1959"/>
      <c r="CG65" s="1959"/>
      <c r="CH65" s="1959"/>
      <c r="CI65" s="1959"/>
      <c r="CJ65" s="1959"/>
      <c r="CK65" s="2103"/>
      <c r="CL65" s="2462" t="s">
        <v>1140</v>
      </c>
      <c r="CM65" s="2447" t="s">
        <v>1141</v>
      </c>
    </row>
    <row r="66" spans="1:91" s="2464" customFormat="1" ht="39" customHeight="1" thickBot="1">
      <c r="A66"/>
      <c r="B66"/>
      <c r="C66"/>
      <c r="D66" s="2429" t="s">
        <v>1142</v>
      </c>
      <c r="E66" s="2430" t="s">
        <v>1136</v>
      </c>
      <c r="F66" s="2431">
        <v>4</v>
      </c>
      <c r="G66" s="2432" t="s">
        <v>1124</v>
      </c>
      <c r="H66" s="2511" t="s">
        <v>1020</v>
      </c>
      <c r="I66" s="2434">
        <v>0.015873015873015872</v>
      </c>
      <c r="J66" s="2432" t="s">
        <v>362</v>
      </c>
      <c r="K66" s="2435">
        <v>42430</v>
      </c>
      <c r="L66" s="2435">
        <v>42735</v>
      </c>
      <c r="M66" s="2452"/>
      <c r="N66" s="2452"/>
      <c r="O66" s="2452">
        <v>1</v>
      </c>
      <c r="P66" s="2452"/>
      <c r="Q66" s="2452"/>
      <c r="R66" s="2452">
        <v>1</v>
      </c>
      <c r="S66" s="2452"/>
      <c r="T66" s="2452"/>
      <c r="U66" s="2452">
        <v>1</v>
      </c>
      <c r="V66" s="2452"/>
      <c r="W66" s="2452"/>
      <c r="X66" s="2453">
        <v>1</v>
      </c>
      <c r="Y66" s="2438">
        <f t="shared" si="9"/>
        <v>4</v>
      </c>
      <c r="Z66" s="2385">
        <v>0</v>
      </c>
      <c r="AA66" s="2385"/>
      <c r="AB66" s="2439" t="s">
        <v>55</v>
      </c>
      <c r="AC66" s="2454">
        <v>0</v>
      </c>
      <c r="AD66" s="2455">
        <v>0</v>
      </c>
      <c r="AE66" s="2456">
        <v>0</v>
      </c>
      <c r="AF66" s="2455" t="e">
        <v>#DIV/0!</v>
      </c>
      <c r="AG66" s="2455">
        <v>0</v>
      </c>
      <c r="AH66" s="2457">
        <v>0</v>
      </c>
      <c r="AI66" s="2457">
        <v>16.666666666666668</v>
      </c>
      <c r="AJ66" s="2458">
        <v>0</v>
      </c>
      <c r="AK66" s="2457" t="e">
        <v>#DIV/0!</v>
      </c>
      <c r="AL66" s="2459"/>
      <c r="AM66" s="2460"/>
      <c r="AN66" s="2447">
        <v>0</v>
      </c>
      <c r="AO66" s="2448">
        <v>1</v>
      </c>
      <c r="AP66" s="2461">
        <v>0</v>
      </c>
      <c r="AQ66" s="2448" t="s">
        <v>55</v>
      </c>
      <c r="AR66" s="2448" t="e">
        <v>#DIV/0!</v>
      </c>
      <c r="AS66" s="2449">
        <f t="shared" si="7"/>
        <v>0</v>
      </c>
      <c r="AT66" s="2449">
        <v>16.666666666666668</v>
      </c>
      <c r="AU66" s="2447">
        <v>0</v>
      </c>
      <c r="AV66" s="2449" t="e">
        <v>#DIV/0!</v>
      </c>
      <c r="AW66" s="1894"/>
      <c r="AX66" s="1894"/>
      <c r="AY66" s="1894"/>
      <c r="AZ66" s="1894"/>
      <c r="BA66" s="1894"/>
      <c r="BB66" s="1894"/>
      <c r="BC66" s="1894"/>
      <c r="BD66" s="1894"/>
      <c r="BE66" s="1925"/>
      <c r="BF66" s="1925"/>
      <c r="BG66" s="1925"/>
      <c r="BH66" s="1925"/>
      <c r="BI66" s="1925"/>
      <c r="BJ66" s="1925"/>
      <c r="BK66" s="1925"/>
      <c r="BL66" s="1925"/>
      <c r="BM66" s="1910"/>
      <c r="BN66" s="1910"/>
      <c r="BO66" s="1910"/>
      <c r="BP66" s="1910"/>
      <c r="BQ66" s="1910"/>
      <c r="BR66" s="1910"/>
      <c r="BS66" s="1910"/>
      <c r="BT66" s="1910"/>
      <c r="BU66" s="1943"/>
      <c r="BV66" s="1943"/>
      <c r="BW66" s="1943"/>
      <c r="BX66" s="1943"/>
      <c r="BY66" s="1943"/>
      <c r="BZ66" s="1943"/>
      <c r="CA66" s="1943"/>
      <c r="CB66" s="1943"/>
      <c r="CC66" s="1959"/>
      <c r="CD66" s="1959"/>
      <c r="CE66" s="1959"/>
      <c r="CF66" s="1959"/>
      <c r="CG66" s="1959"/>
      <c r="CH66" s="1959"/>
      <c r="CI66" s="1959"/>
      <c r="CJ66" s="1959"/>
      <c r="CK66" s="2103"/>
      <c r="CL66" s="2462"/>
      <c r="CM66" s="2447"/>
    </row>
    <row r="67" spans="1:91" s="2464" customFormat="1" ht="39" customHeight="1" thickBot="1">
      <c r="A67"/>
      <c r="B67"/>
      <c r="C67"/>
      <c r="D67" s="2429" t="s">
        <v>1143</v>
      </c>
      <c r="E67" s="2430" t="s">
        <v>37</v>
      </c>
      <c r="F67" s="2431">
        <v>1</v>
      </c>
      <c r="G67" s="2432" t="s">
        <v>1124</v>
      </c>
      <c r="H67" s="2511" t="s">
        <v>1020</v>
      </c>
      <c r="I67" s="2434">
        <v>0.015873015873015872</v>
      </c>
      <c r="J67" s="2432">
        <v>42005</v>
      </c>
      <c r="K67" s="2435">
        <v>42370</v>
      </c>
      <c r="L67" s="2435">
        <v>42735</v>
      </c>
      <c r="M67" s="2452"/>
      <c r="N67" s="2452"/>
      <c r="O67" s="2452">
        <v>1</v>
      </c>
      <c r="P67" s="2452"/>
      <c r="Q67" s="2452"/>
      <c r="R67" s="2452"/>
      <c r="S67" s="2452"/>
      <c r="T67" s="2452"/>
      <c r="U67" s="2452"/>
      <c r="V67" s="2452"/>
      <c r="W67" s="2452"/>
      <c r="X67" s="2453"/>
      <c r="Y67" s="2438">
        <f t="shared" si="9"/>
        <v>1</v>
      </c>
      <c r="Z67" s="2385">
        <v>0</v>
      </c>
      <c r="AA67" s="2385"/>
      <c r="AB67" s="2439" t="s">
        <v>1013</v>
      </c>
      <c r="AC67" s="2454">
        <v>0</v>
      </c>
      <c r="AD67" s="2455">
        <v>0</v>
      </c>
      <c r="AE67" s="2456">
        <v>0</v>
      </c>
      <c r="AF67" s="2455" t="s">
        <v>55</v>
      </c>
      <c r="AG67" s="2455" t="s">
        <v>55</v>
      </c>
      <c r="AH67" s="2457" t="s">
        <v>55</v>
      </c>
      <c r="AI67" s="2457">
        <v>16.666666666666668</v>
      </c>
      <c r="AJ67" s="2458">
        <v>0</v>
      </c>
      <c r="AK67" s="2457" t="e">
        <v>#DIV/0!</v>
      </c>
      <c r="AL67" s="2459"/>
      <c r="AM67" s="2460"/>
      <c r="AN67" s="2447">
        <v>0</v>
      </c>
      <c r="AO67" s="2448">
        <v>1</v>
      </c>
      <c r="AP67" s="2461">
        <v>0</v>
      </c>
      <c r="AQ67" s="2448" t="s">
        <v>55</v>
      </c>
      <c r="AR67" s="2448" t="s">
        <v>55</v>
      </c>
      <c r="AS67" s="2449">
        <f t="shared" si="7"/>
        <v>0</v>
      </c>
      <c r="AT67" s="2449">
        <v>16.666666666666668</v>
      </c>
      <c r="AU67" s="2447">
        <v>0</v>
      </c>
      <c r="AV67" s="2449" t="e">
        <v>#DIV/0!</v>
      </c>
      <c r="AW67" s="1894"/>
      <c r="AX67" s="1894"/>
      <c r="AY67" s="1894"/>
      <c r="AZ67" s="1894"/>
      <c r="BA67" s="1894"/>
      <c r="BB67" s="1894"/>
      <c r="BC67" s="1894"/>
      <c r="BD67" s="1894"/>
      <c r="BE67" s="1925"/>
      <c r="BF67" s="1925"/>
      <c r="BG67" s="1925"/>
      <c r="BH67" s="1925"/>
      <c r="BI67" s="1925"/>
      <c r="BJ67" s="1925"/>
      <c r="BK67" s="1925"/>
      <c r="BL67" s="1925"/>
      <c r="BM67" s="1910"/>
      <c r="BN67" s="1910"/>
      <c r="BO67" s="1910"/>
      <c r="BP67" s="1910"/>
      <c r="BQ67" s="1910"/>
      <c r="BR67" s="1910"/>
      <c r="BS67" s="1910"/>
      <c r="BT67" s="1910"/>
      <c r="BU67" s="1943"/>
      <c r="BV67" s="1943"/>
      <c r="BW67" s="1943"/>
      <c r="BX67" s="1943"/>
      <c r="BY67" s="1943"/>
      <c r="BZ67" s="1943"/>
      <c r="CA67" s="1943"/>
      <c r="CB67" s="1943"/>
      <c r="CC67" s="1959"/>
      <c r="CD67" s="1959"/>
      <c r="CE67" s="1959"/>
      <c r="CF67" s="1959"/>
      <c r="CG67" s="1959"/>
      <c r="CH67" s="1959"/>
      <c r="CI67" s="1959"/>
      <c r="CJ67" s="1959"/>
      <c r="CK67" s="2103"/>
      <c r="CL67" s="2462"/>
      <c r="CM67" s="2447"/>
    </row>
    <row r="68" spans="1:91" s="2464" customFormat="1" ht="39" customHeight="1" thickBot="1">
      <c r="A68"/>
      <c r="B68"/>
      <c r="C68"/>
      <c r="D68" s="2429" t="s">
        <v>1144</v>
      </c>
      <c r="E68" s="2430" t="s">
        <v>37</v>
      </c>
      <c r="F68" s="2431">
        <v>1</v>
      </c>
      <c r="G68" s="2432" t="s">
        <v>1124</v>
      </c>
      <c r="H68" s="2511" t="s">
        <v>1020</v>
      </c>
      <c r="I68" s="2434">
        <v>0.0158730158730159</v>
      </c>
      <c r="J68" s="2432" t="s">
        <v>1145</v>
      </c>
      <c r="K68" s="2435">
        <v>42401</v>
      </c>
      <c r="L68" s="2435">
        <v>42735</v>
      </c>
      <c r="M68" s="2452"/>
      <c r="N68" s="2452">
        <v>1</v>
      </c>
      <c r="O68" s="2452"/>
      <c r="P68" s="2452"/>
      <c r="Q68" s="2452"/>
      <c r="R68" s="2452"/>
      <c r="S68" s="2452"/>
      <c r="T68" s="2452"/>
      <c r="U68" s="2452"/>
      <c r="V68" s="2452"/>
      <c r="W68" s="2452"/>
      <c r="X68" s="2453"/>
      <c r="Y68" s="2438">
        <f t="shared" si="9"/>
        <v>1</v>
      </c>
      <c r="Z68" s="2385">
        <v>0</v>
      </c>
      <c r="AA68" s="2385"/>
      <c r="AB68" s="2439" t="s">
        <v>1013</v>
      </c>
      <c r="AC68" s="2454">
        <v>0</v>
      </c>
      <c r="AD68" s="2455">
        <v>1</v>
      </c>
      <c r="AE68" s="2456">
        <v>0</v>
      </c>
      <c r="AF68" s="2455">
        <v>2</v>
      </c>
      <c r="AG68" s="2455">
        <v>2</v>
      </c>
      <c r="AH68" s="2457">
        <v>2</v>
      </c>
      <c r="AI68" s="2457" t="e">
        <v>#VALUE!</v>
      </c>
      <c r="AJ68" s="2458"/>
      <c r="AK68" s="2457" t="e">
        <v>#DIV/0!</v>
      </c>
      <c r="AL68" s="2459"/>
      <c r="AM68" s="2460"/>
      <c r="AN68" s="2447">
        <v>1</v>
      </c>
      <c r="AO68" s="2448">
        <v>1</v>
      </c>
      <c r="AP68" s="2461">
        <v>1</v>
      </c>
      <c r="AQ68" s="2448">
        <f t="shared" si="5"/>
        <v>1</v>
      </c>
      <c r="AR68" s="2448" t="e">
        <v>#DIV/0!</v>
      </c>
      <c r="AS68" s="2449">
        <f t="shared" si="7"/>
        <v>1</v>
      </c>
      <c r="AT68" s="2449" t="e">
        <v>#VALUE!</v>
      </c>
      <c r="AU68" s="2447"/>
      <c r="AV68" s="2449" t="e">
        <v>#DIV/0!</v>
      </c>
      <c r="AW68" s="1894"/>
      <c r="AX68" s="1894"/>
      <c r="AY68" s="1894"/>
      <c r="AZ68" s="1894"/>
      <c r="BA68" s="1894"/>
      <c r="BB68" s="1894"/>
      <c r="BC68" s="1894"/>
      <c r="BD68" s="1894"/>
      <c r="BE68" s="1925"/>
      <c r="BF68" s="1925"/>
      <c r="BG68" s="1925"/>
      <c r="BH68" s="1925"/>
      <c r="BI68" s="1925"/>
      <c r="BJ68" s="1925"/>
      <c r="BK68" s="1925"/>
      <c r="BL68" s="1925"/>
      <c r="BM68" s="1910"/>
      <c r="BN68" s="1910"/>
      <c r="BO68" s="1910"/>
      <c r="BP68" s="1910"/>
      <c r="BQ68" s="1910"/>
      <c r="BR68" s="1910"/>
      <c r="BS68" s="1910"/>
      <c r="BT68" s="1910"/>
      <c r="BU68" s="1943"/>
      <c r="BV68" s="1943"/>
      <c r="BW68" s="1943"/>
      <c r="BX68" s="1943"/>
      <c r="BY68" s="1943"/>
      <c r="BZ68" s="1943"/>
      <c r="CA68" s="1943"/>
      <c r="CB68" s="1943"/>
      <c r="CC68" s="1959"/>
      <c r="CD68" s="1959"/>
      <c r="CE68" s="1959"/>
      <c r="CF68" s="1959"/>
      <c r="CG68" s="1959"/>
      <c r="CH68" s="1959"/>
      <c r="CI68" s="1959"/>
      <c r="CJ68" s="1959"/>
      <c r="CK68" s="2103"/>
      <c r="CL68" s="2462" t="s">
        <v>1146</v>
      </c>
      <c r="CM68" s="2447"/>
    </row>
    <row r="69" spans="1:91" s="2464" customFormat="1" ht="39" customHeight="1" thickBot="1">
      <c r="A69"/>
      <c r="B69"/>
      <c r="C69"/>
      <c r="D69" s="2429" t="s">
        <v>1147</v>
      </c>
      <c r="E69" s="2430" t="s">
        <v>1148</v>
      </c>
      <c r="F69" s="2431">
        <v>1</v>
      </c>
      <c r="G69" s="2432" t="s">
        <v>1124</v>
      </c>
      <c r="H69" s="2511" t="s">
        <v>1020</v>
      </c>
      <c r="I69" s="2434">
        <v>0.015873015873015872</v>
      </c>
      <c r="J69" s="2432" t="s">
        <v>1149</v>
      </c>
      <c r="K69" s="2435">
        <v>42675</v>
      </c>
      <c r="L69" s="2435">
        <v>42735</v>
      </c>
      <c r="M69" s="2452"/>
      <c r="N69" s="2452"/>
      <c r="O69" s="2452"/>
      <c r="P69" s="2452"/>
      <c r="Q69" s="2452"/>
      <c r="R69" s="2452"/>
      <c r="S69" s="2452"/>
      <c r="T69" s="2452"/>
      <c r="U69" s="2452"/>
      <c r="V69" s="2452"/>
      <c r="W69" s="2452">
        <v>1</v>
      </c>
      <c r="X69" s="2453"/>
      <c r="Y69" s="2438">
        <f t="shared" si="9"/>
        <v>1</v>
      </c>
      <c r="Z69" s="2385">
        <v>0</v>
      </c>
      <c r="AA69" s="2385"/>
      <c r="AB69" s="2439" t="s">
        <v>1013</v>
      </c>
      <c r="AC69" s="2454">
        <v>0</v>
      </c>
      <c r="AD69" s="2455">
        <v>0</v>
      </c>
      <c r="AE69" s="2456">
        <v>0</v>
      </c>
      <c r="AF69" s="2455" t="e">
        <v>#DIV/0!</v>
      </c>
      <c r="AG69" s="2455">
        <v>2</v>
      </c>
      <c r="AH69" s="2457">
        <v>2</v>
      </c>
      <c r="AI69" s="2457">
        <v>11.11111111111111</v>
      </c>
      <c r="AJ69" s="2458">
        <v>0</v>
      </c>
      <c r="AK69" s="2457" t="e">
        <v>#DIV/0!</v>
      </c>
      <c r="AL69" s="2459"/>
      <c r="AM69" s="2460"/>
      <c r="AN69" s="2447">
        <v>0</v>
      </c>
      <c r="AO69" s="2448">
        <v>1</v>
      </c>
      <c r="AP69" s="2461">
        <v>0</v>
      </c>
      <c r="AQ69" s="2448" t="s">
        <v>55</v>
      </c>
      <c r="AR69" s="2448" t="e">
        <v>#DIV/0!</v>
      </c>
      <c r="AS69" s="2449">
        <f t="shared" si="7"/>
        <v>0</v>
      </c>
      <c r="AT69" s="2449">
        <v>11.11111111111111</v>
      </c>
      <c r="AU69" s="2447">
        <v>0</v>
      </c>
      <c r="AV69" s="2449" t="e">
        <v>#DIV/0!</v>
      </c>
      <c r="AW69" s="1894"/>
      <c r="AX69" s="1894"/>
      <c r="AY69" s="1894"/>
      <c r="AZ69" s="1894"/>
      <c r="BA69" s="1894"/>
      <c r="BB69" s="1894"/>
      <c r="BC69" s="1894"/>
      <c r="BD69" s="1894"/>
      <c r="BE69" s="1925"/>
      <c r="BF69" s="1925"/>
      <c r="BG69" s="1925"/>
      <c r="BH69" s="1925"/>
      <c r="BI69" s="1925"/>
      <c r="BJ69" s="1925"/>
      <c r="BK69" s="1925"/>
      <c r="BL69" s="1925"/>
      <c r="BM69" s="1910"/>
      <c r="BN69" s="1910"/>
      <c r="BO69" s="1910"/>
      <c r="BP69" s="1910"/>
      <c r="BQ69" s="1910"/>
      <c r="BR69" s="1910"/>
      <c r="BS69" s="1910"/>
      <c r="BT69" s="1910"/>
      <c r="BU69" s="1943"/>
      <c r="BV69" s="1943"/>
      <c r="BW69" s="1943"/>
      <c r="BX69" s="1943"/>
      <c r="BY69" s="1943"/>
      <c r="BZ69" s="1943"/>
      <c r="CA69" s="1943"/>
      <c r="CB69" s="1943"/>
      <c r="CC69" s="1959"/>
      <c r="CD69" s="1959"/>
      <c r="CE69" s="1959"/>
      <c r="CF69" s="1959"/>
      <c r="CG69" s="1959"/>
      <c r="CH69" s="1959"/>
      <c r="CI69" s="1959"/>
      <c r="CJ69" s="1959"/>
      <c r="CK69" s="2103"/>
      <c r="CL69" s="2462"/>
      <c r="CM69" s="2447"/>
    </row>
    <row r="70" spans="1:91" s="2464" customFormat="1" ht="51.75" customHeight="1" thickBot="1">
      <c r="A70"/>
      <c r="B70"/>
      <c r="C70"/>
      <c r="D70" s="2429" t="s">
        <v>1150</v>
      </c>
      <c r="E70" s="2430" t="s">
        <v>941</v>
      </c>
      <c r="F70" s="2431">
        <v>6</v>
      </c>
      <c r="G70" s="2432" t="s">
        <v>942</v>
      </c>
      <c r="H70" s="2511" t="s">
        <v>1020</v>
      </c>
      <c r="I70" s="2434">
        <v>0.02</v>
      </c>
      <c r="J70" s="2432" t="s">
        <v>943</v>
      </c>
      <c r="K70" s="2435">
        <v>42401</v>
      </c>
      <c r="L70" s="2435">
        <v>42719</v>
      </c>
      <c r="M70" s="2452"/>
      <c r="N70" s="2452">
        <v>1</v>
      </c>
      <c r="O70" s="2452"/>
      <c r="P70" s="2452">
        <v>1</v>
      </c>
      <c r="Q70" s="2452"/>
      <c r="R70" s="2452">
        <v>1</v>
      </c>
      <c r="S70" s="2452"/>
      <c r="T70" s="2452">
        <v>1</v>
      </c>
      <c r="U70" s="2452"/>
      <c r="V70" s="2452">
        <v>1</v>
      </c>
      <c r="W70" s="2452"/>
      <c r="X70" s="2453">
        <v>1</v>
      </c>
      <c r="Y70" s="2438">
        <f t="shared" si="9"/>
        <v>6</v>
      </c>
      <c r="Z70" s="2385">
        <v>0</v>
      </c>
      <c r="AA70" s="2385"/>
      <c r="AB70" s="2439" t="s">
        <v>1013</v>
      </c>
      <c r="AC70" s="2454">
        <v>0</v>
      </c>
      <c r="AD70" s="2455">
        <v>1</v>
      </c>
      <c r="AE70" s="2456">
        <v>0</v>
      </c>
      <c r="AF70" s="2455" t="s">
        <v>55</v>
      </c>
      <c r="AG70" s="2455" t="s">
        <v>55</v>
      </c>
      <c r="AH70" s="2457" t="s">
        <v>55</v>
      </c>
      <c r="AI70" s="2457" t="e">
        <v>#VALUE!</v>
      </c>
      <c r="AJ70" s="2458">
        <v>0</v>
      </c>
      <c r="AK70" s="2457" t="e">
        <v>#DIV/0!</v>
      </c>
      <c r="AL70" s="2459"/>
      <c r="AM70" s="2460"/>
      <c r="AN70" s="2447">
        <v>1</v>
      </c>
      <c r="AO70" s="2448">
        <v>1</v>
      </c>
      <c r="AP70" s="2461">
        <v>1</v>
      </c>
      <c r="AQ70" s="2448">
        <f t="shared" si="5"/>
        <v>1</v>
      </c>
      <c r="AR70" s="2448" t="s">
        <v>55</v>
      </c>
      <c r="AS70" s="2449">
        <f t="shared" si="7"/>
        <v>0.16666666666666666</v>
      </c>
      <c r="AT70" s="2449" t="e">
        <v>#VALUE!</v>
      </c>
      <c r="AU70" s="2447">
        <v>0</v>
      </c>
      <c r="AV70" s="2449" t="e">
        <v>#DIV/0!</v>
      </c>
      <c r="AW70" s="1894"/>
      <c r="AX70" s="1894"/>
      <c r="AY70" s="1894"/>
      <c r="AZ70" s="1894"/>
      <c r="BA70" s="1894"/>
      <c r="BB70" s="1894"/>
      <c r="BC70" s="1894"/>
      <c r="BD70" s="1894"/>
      <c r="BE70" s="1925"/>
      <c r="BF70" s="1925"/>
      <c r="BG70" s="1925"/>
      <c r="BH70" s="1925"/>
      <c r="BI70" s="1925"/>
      <c r="BJ70" s="1925"/>
      <c r="BK70" s="1925"/>
      <c r="BL70" s="1925"/>
      <c r="BM70" s="1910"/>
      <c r="BN70" s="1910"/>
      <c r="BO70" s="1910"/>
      <c r="BP70" s="1910"/>
      <c r="BQ70" s="1910"/>
      <c r="BR70" s="1910"/>
      <c r="BS70" s="1910"/>
      <c r="BT70" s="1910"/>
      <c r="BU70" s="1943"/>
      <c r="BV70" s="1943"/>
      <c r="BW70" s="1943"/>
      <c r="BX70" s="1943"/>
      <c r="BY70" s="1943"/>
      <c r="BZ70" s="1943"/>
      <c r="CA70" s="1943"/>
      <c r="CB70" s="1943"/>
      <c r="CC70" s="1959"/>
      <c r="CD70" s="1959"/>
      <c r="CE70" s="1959"/>
      <c r="CF70" s="1959"/>
      <c r="CG70" s="1959"/>
      <c r="CH70" s="1959"/>
      <c r="CI70" s="1959"/>
      <c r="CJ70" s="1959"/>
      <c r="CK70" s="2103"/>
      <c r="CL70" s="2462" t="s">
        <v>1151</v>
      </c>
      <c r="CM70" s="2447"/>
    </row>
    <row r="71" spans="1:91" s="2464" customFormat="1" ht="99" customHeight="1" thickBot="1">
      <c r="A71"/>
      <c r="B71"/>
      <c r="C71" t="s">
        <v>359</v>
      </c>
      <c r="D71" s="2534" t="s">
        <v>360</v>
      </c>
      <c r="E71" s="2535" t="s">
        <v>408</v>
      </c>
      <c r="F71" s="2431">
        <v>12</v>
      </c>
      <c r="G71" s="2535" t="s">
        <v>361</v>
      </c>
      <c r="H71" s="2511" t="s">
        <v>1020</v>
      </c>
      <c r="I71" s="2434">
        <v>0.015873015873015872</v>
      </c>
      <c r="J71" s="2536" t="s">
        <v>362</v>
      </c>
      <c r="K71" s="2435">
        <v>42370</v>
      </c>
      <c r="L71" s="2435">
        <v>42735</v>
      </c>
      <c r="M71" s="2537">
        <v>1</v>
      </c>
      <c r="N71" s="2537">
        <v>1</v>
      </c>
      <c r="O71" s="2537">
        <v>1</v>
      </c>
      <c r="P71" s="2537">
        <v>1</v>
      </c>
      <c r="Q71" s="2537">
        <v>1</v>
      </c>
      <c r="R71" s="2537">
        <v>1</v>
      </c>
      <c r="S71" s="2537">
        <v>1</v>
      </c>
      <c r="T71" s="2537">
        <v>1</v>
      </c>
      <c r="U71" s="2537">
        <v>1</v>
      </c>
      <c r="V71" s="2537">
        <v>1</v>
      </c>
      <c r="W71" s="2537">
        <v>1</v>
      </c>
      <c r="X71" s="2538">
        <v>1</v>
      </c>
      <c r="Y71" s="2438">
        <f t="shared" si="9"/>
        <v>12</v>
      </c>
      <c r="Z71" s="2387">
        <v>0</v>
      </c>
      <c r="AA71" s="2387"/>
      <c r="AB71" s="2439" t="s">
        <v>55</v>
      </c>
      <c r="AC71" s="2454">
        <v>1</v>
      </c>
      <c r="AD71" s="2455">
        <f t="shared" si="1"/>
        <v>1</v>
      </c>
      <c r="AE71" s="2456">
        <v>1</v>
      </c>
      <c r="AF71" s="2455" t="s">
        <v>55</v>
      </c>
      <c r="AG71" s="2455">
        <v>0</v>
      </c>
      <c r="AH71" s="2457">
        <f t="shared" si="3"/>
        <v>0</v>
      </c>
      <c r="AI71" s="2457"/>
      <c r="AJ71" s="2458"/>
      <c r="AK71" s="2457">
        <v>0</v>
      </c>
      <c r="AL71" s="2459" t="s">
        <v>1152</v>
      </c>
      <c r="AM71" s="2460"/>
      <c r="AN71" s="2447">
        <v>2</v>
      </c>
      <c r="AO71" s="2448">
        <f>IF(AN71=0,0%,100%)</f>
        <v>1</v>
      </c>
      <c r="AP71" s="2461">
        <v>2</v>
      </c>
      <c r="AQ71" s="2448">
        <f t="shared" si="5"/>
        <v>1</v>
      </c>
      <c r="AR71" s="2448">
        <v>0</v>
      </c>
      <c r="AS71" s="2449">
        <f t="shared" si="7"/>
        <v>0.16666666666666666</v>
      </c>
      <c r="AT71" s="2449"/>
      <c r="AU71" s="2447"/>
      <c r="AV71" s="2449">
        <v>0</v>
      </c>
      <c r="AW71" s="1894"/>
      <c r="AX71" s="1894"/>
      <c r="AY71" s="1894"/>
      <c r="AZ71" s="1894"/>
      <c r="BA71" s="1894"/>
      <c r="BB71" s="1894"/>
      <c r="BC71" s="1894"/>
      <c r="BD71" s="1894"/>
      <c r="BE71" s="1925"/>
      <c r="BF71" s="1925"/>
      <c r="BG71" s="1925"/>
      <c r="BH71" s="1925"/>
      <c r="BI71" s="1925"/>
      <c r="BJ71" s="1925"/>
      <c r="BK71" s="1925"/>
      <c r="BL71" s="1925"/>
      <c r="BM71" s="1910"/>
      <c r="BN71" s="1910"/>
      <c r="BO71" s="1910"/>
      <c r="BP71" s="1910"/>
      <c r="BQ71" s="1910"/>
      <c r="BR71" s="1910"/>
      <c r="BS71" s="1910"/>
      <c r="BT71" s="1910"/>
      <c r="BU71" s="1943"/>
      <c r="BV71" s="1943"/>
      <c r="BW71" s="1943"/>
      <c r="BX71" s="1943"/>
      <c r="BY71" s="1943"/>
      <c r="BZ71" s="1943"/>
      <c r="CA71" s="1943"/>
      <c r="CB71" s="1943"/>
      <c r="CC71" s="1959"/>
      <c r="CD71" s="1959"/>
      <c r="CE71" s="1959"/>
      <c r="CF71" s="1959"/>
      <c r="CG71" s="1959"/>
      <c r="CH71" s="1959"/>
      <c r="CI71" s="1959"/>
      <c r="CJ71" s="1959"/>
      <c r="CK71" s="2103"/>
      <c r="CL71" s="2462" t="s">
        <v>1152</v>
      </c>
      <c r="CM71" s="2447"/>
    </row>
    <row r="72" spans="1:91" s="2464" customFormat="1" ht="51.75" customHeight="1" thickBot="1">
      <c r="A72"/>
      <c r="B72"/>
      <c r="C72"/>
      <c r="D72" s="2539" t="s">
        <v>363</v>
      </c>
      <c r="E72" s="2540" t="s">
        <v>408</v>
      </c>
      <c r="F72" s="2431">
        <v>12</v>
      </c>
      <c r="G72" s="2541" t="s">
        <v>361</v>
      </c>
      <c r="H72" s="2511" t="s">
        <v>1020</v>
      </c>
      <c r="I72" s="2434">
        <v>0.02</v>
      </c>
      <c r="J72" s="2542" t="s">
        <v>362</v>
      </c>
      <c r="K72" s="2435">
        <v>42370</v>
      </c>
      <c r="L72" s="2435">
        <v>42735</v>
      </c>
      <c r="M72" s="2543">
        <v>1</v>
      </c>
      <c r="N72" s="2543">
        <v>1</v>
      </c>
      <c r="O72" s="2543">
        <v>1</v>
      </c>
      <c r="P72" s="2543">
        <v>1</v>
      </c>
      <c r="Q72" s="2543">
        <v>1</v>
      </c>
      <c r="R72" s="2543">
        <v>1</v>
      </c>
      <c r="S72" s="2543">
        <v>1</v>
      </c>
      <c r="T72" s="2543">
        <v>1</v>
      </c>
      <c r="U72" s="2543">
        <v>1</v>
      </c>
      <c r="V72" s="2543">
        <v>1</v>
      </c>
      <c r="W72" s="2543">
        <v>1</v>
      </c>
      <c r="X72" s="2544">
        <v>1</v>
      </c>
      <c r="Y72" s="2438">
        <f t="shared" si="9"/>
        <v>12</v>
      </c>
      <c r="Z72" s="2387">
        <v>0</v>
      </c>
      <c r="AA72" s="2387"/>
      <c r="AB72" s="2439" t="s">
        <v>55</v>
      </c>
      <c r="AC72" s="2454"/>
      <c r="AD72" s="2455"/>
      <c r="AE72" s="2456"/>
      <c r="AF72" s="2455"/>
      <c r="AG72" s="2455"/>
      <c r="AH72" s="2457"/>
      <c r="AI72" s="2457"/>
      <c r="AJ72" s="2458"/>
      <c r="AK72" s="2457"/>
      <c r="AL72" s="2459"/>
      <c r="AM72" s="2460"/>
      <c r="AN72" s="2447">
        <v>2</v>
      </c>
      <c r="AO72" s="2448">
        <f aca="true" t="shared" si="12" ref="AO72:AO78">IF(AN72=0,0%,100%)</f>
        <v>1</v>
      </c>
      <c r="AP72" s="2461">
        <v>2</v>
      </c>
      <c r="AQ72" s="2448">
        <f t="shared" si="5"/>
        <v>1</v>
      </c>
      <c r="AR72" s="2448"/>
      <c r="AS72" s="2449">
        <f t="shared" si="7"/>
        <v>0.16666666666666666</v>
      </c>
      <c r="AT72" s="2449"/>
      <c r="AU72" s="2447"/>
      <c r="AV72" s="2449"/>
      <c r="AW72" s="1894"/>
      <c r="AX72" s="1894"/>
      <c r="AY72" s="1894"/>
      <c r="AZ72" s="1894"/>
      <c r="BA72" s="1894"/>
      <c r="BB72" s="1894"/>
      <c r="BC72" s="1894"/>
      <c r="BD72" s="1894"/>
      <c r="BE72" s="1925"/>
      <c r="BF72" s="1925"/>
      <c r="BG72" s="1925"/>
      <c r="BH72" s="1925"/>
      <c r="BI72" s="1925"/>
      <c r="BJ72" s="1925"/>
      <c r="BK72" s="1925"/>
      <c r="BL72" s="1925"/>
      <c r="BM72" s="1910"/>
      <c r="BN72" s="1910"/>
      <c r="BO72" s="1910"/>
      <c r="BP72" s="1910"/>
      <c r="BQ72" s="1910"/>
      <c r="BR72" s="1910"/>
      <c r="BS72" s="1910"/>
      <c r="BT72" s="1910"/>
      <c r="BU72" s="1943"/>
      <c r="BV72" s="1943"/>
      <c r="BW72" s="1943"/>
      <c r="BX72" s="1943"/>
      <c r="BY72" s="1943"/>
      <c r="BZ72" s="1943"/>
      <c r="CA72" s="1943"/>
      <c r="CB72" s="1943"/>
      <c r="CC72" s="1959"/>
      <c r="CD72" s="1959"/>
      <c r="CE72" s="1959"/>
      <c r="CF72" s="1959"/>
      <c r="CG72" s="1959"/>
      <c r="CH72" s="1959"/>
      <c r="CI72" s="1959"/>
      <c r="CJ72" s="1959"/>
      <c r="CK72" s="2103"/>
      <c r="CL72" s="2462"/>
      <c r="CM72" s="2447"/>
    </row>
    <row r="73" spans="1:91" s="2464" customFormat="1" ht="39" customHeight="1" thickBot="1">
      <c r="A73"/>
      <c r="B73"/>
      <c r="C73"/>
      <c r="D73" s="2491" t="s">
        <v>1153</v>
      </c>
      <c r="E73" s="2545" t="s">
        <v>37</v>
      </c>
      <c r="F73" s="2468">
        <v>9</v>
      </c>
      <c r="G73" s="2546" t="s">
        <v>1154</v>
      </c>
      <c r="H73" s="2511" t="s">
        <v>1020</v>
      </c>
      <c r="I73" s="2471">
        <v>0.02</v>
      </c>
      <c r="J73" s="2547" t="s">
        <v>1155</v>
      </c>
      <c r="K73" s="2435">
        <v>42461</v>
      </c>
      <c r="L73" s="2435">
        <v>42735</v>
      </c>
      <c r="M73" s="2537"/>
      <c r="N73" s="2537"/>
      <c r="O73" s="2537"/>
      <c r="P73" s="2537">
        <v>1</v>
      </c>
      <c r="Q73" s="2537">
        <v>1</v>
      </c>
      <c r="R73" s="2537">
        <v>1</v>
      </c>
      <c r="S73" s="2537">
        <v>1</v>
      </c>
      <c r="T73" s="2537">
        <v>1</v>
      </c>
      <c r="U73" s="2537">
        <v>1</v>
      </c>
      <c r="V73" s="2537">
        <v>1</v>
      </c>
      <c r="W73" s="2537">
        <v>1</v>
      </c>
      <c r="X73" s="2538">
        <v>1</v>
      </c>
      <c r="Y73" s="2438">
        <f>SUM(P73:X73)</f>
        <v>9</v>
      </c>
      <c r="Z73" s="2387">
        <v>0</v>
      </c>
      <c r="AA73" s="2387"/>
      <c r="AB73" s="2439"/>
      <c r="AC73" s="2548"/>
      <c r="AD73" s="2549"/>
      <c r="AE73" s="2550"/>
      <c r="AF73" s="2549"/>
      <c r="AG73" s="2549"/>
      <c r="AH73" s="2551"/>
      <c r="AI73" s="2551"/>
      <c r="AJ73" s="2552"/>
      <c r="AK73" s="2551"/>
      <c r="AL73" s="2553"/>
      <c r="AM73" s="2554"/>
      <c r="AN73" s="2555">
        <v>0</v>
      </c>
      <c r="AO73" s="2448">
        <f t="shared" si="12"/>
        <v>0</v>
      </c>
      <c r="AP73" s="2557">
        <v>0</v>
      </c>
      <c r="AQ73" s="2448" t="s">
        <v>55</v>
      </c>
      <c r="AR73" s="2556"/>
      <c r="AS73" s="2449">
        <f t="shared" si="7"/>
        <v>0</v>
      </c>
      <c r="AT73" s="2558"/>
      <c r="AU73" s="2555"/>
      <c r="AV73" s="2558"/>
      <c r="AW73" s="1895"/>
      <c r="AX73" s="1895"/>
      <c r="AY73" s="1895"/>
      <c r="AZ73" s="1895"/>
      <c r="BA73" s="1895"/>
      <c r="BB73" s="1895"/>
      <c r="BC73" s="1895"/>
      <c r="BD73" s="1895"/>
      <c r="BE73" s="1926"/>
      <c r="BF73" s="1926"/>
      <c r="BG73" s="1926"/>
      <c r="BH73" s="1926"/>
      <c r="BI73" s="1926"/>
      <c r="BJ73" s="1926"/>
      <c r="BK73" s="1926"/>
      <c r="BL73" s="1926"/>
      <c r="BM73" s="1911"/>
      <c r="BN73" s="1911"/>
      <c r="BO73" s="1911"/>
      <c r="BP73" s="1911"/>
      <c r="BQ73" s="1911"/>
      <c r="BR73" s="1911"/>
      <c r="BS73" s="1911"/>
      <c r="BT73" s="1911"/>
      <c r="BU73" s="1944"/>
      <c r="BV73" s="1944"/>
      <c r="BW73" s="1944"/>
      <c r="BX73" s="1944"/>
      <c r="BY73" s="1944"/>
      <c r="BZ73" s="1944"/>
      <c r="CA73" s="1944"/>
      <c r="CB73" s="1944"/>
      <c r="CC73" s="1960"/>
      <c r="CD73" s="1960"/>
      <c r="CE73" s="1960"/>
      <c r="CF73" s="1960"/>
      <c r="CG73" s="1960"/>
      <c r="CH73" s="1960"/>
      <c r="CI73" s="1960"/>
      <c r="CJ73" s="1960"/>
      <c r="CK73" s="2104"/>
      <c r="CL73" s="2559"/>
      <c r="CM73" s="2555"/>
    </row>
    <row r="74" spans="1:91" s="2404" customFormat="1" ht="21" thickBot="1">
      <c r="A74" t="s">
        <v>1156</v>
      </c>
      <c r="B74"/>
      <c r="C74"/>
      <c r="D74"/>
      <c r="E74" s="2560"/>
      <c r="F74" s="2561"/>
      <c r="G74"/>
      <c r="H74"/>
      <c r="I74" s="2562">
        <f>SUM(I16:I73)</f>
        <v>1.0001587301587296</v>
      </c>
      <c r="J74" s="2562"/>
      <c r="K74" s="2563"/>
      <c r="L74" s="2563"/>
      <c r="M74" s="2564"/>
      <c r="N74" s="2564"/>
      <c r="O74" s="2564"/>
      <c r="P74" s="2564"/>
      <c r="Q74" s="2564"/>
      <c r="R74" s="2564"/>
      <c r="S74" s="2564"/>
      <c r="T74" s="2564"/>
      <c r="U74" s="2564"/>
      <c r="V74" s="2564"/>
      <c r="W74" s="2564"/>
      <c r="X74" s="2564"/>
      <c r="Y74" s="2565"/>
      <c r="Z74" s="2388">
        <f>SUM(Z16:Z73)</f>
        <v>1036830228</v>
      </c>
      <c r="AA74" s="2388"/>
      <c r="AB74" s="2566"/>
      <c r="AL74" s="2405"/>
      <c r="AN74" s="3340"/>
      <c r="AO74" s="3341">
        <v>1</v>
      </c>
      <c r="AP74" s="3342"/>
      <c r="AQ74" s="3344">
        <f>AVERAGE(AQ16:AQ73)</f>
        <v>0.8906976744186046</v>
      </c>
      <c r="AR74" s="3341"/>
      <c r="AS74" s="3341">
        <f>AVERAGE(AS16:AS73)</f>
        <v>0.29240558292282437</v>
      </c>
      <c r="AT74" s="3341"/>
      <c r="AU74" s="3341"/>
      <c r="AV74" s="3341"/>
      <c r="AW74" s="3341"/>
      <c r="AX74" s="3341"/>
      <c r="AY74" s="3341"/>
      <c r="AZ74" s="3341"/>
      <c r="BA74" s="3341"/>
      <c r="BB74" s="3341"/>
      <c r="BC74" s="3341"/>
      <c r="BD74" s="3341"/>
      <c r="BE74" s="3341"/>
      <c r="BF74" s="3341"/>
      <c r="BG74" s="3341"/>
      <c r="BH74" s="3341"/>
      <c r="BI74" s="3341"/>
      <c r="BJ74" s="3341"/>
      <c r="BK74" s="3341"/>
      <c r="BL74" s="3341"/>
      <c r="BM74" s="3341"/>
      <c r="BN74" s="3341"/>
      <c r="BO74" s="3341"/>
      <c r="BP74" s="3341"/>
      <c r="BQ74" s="3341"/>
      <c r="BR74" s="3341"/>
      <c r="BS74" s="3341"/>
      <c r="BT74" s="3341"/>
      <c r="BU74" s="3341"/>
      <c r="BV74" s="3341"/>
      <c r="BW74" s="3341"/>
      <c r="BX74" s="3341"/>
      <c r="BY74" s="3341"/>
      <c r="BZ74" s="3341"/>
      <c r="CA74" s="3341"/>
      <c r="CB74" s="3341"/>
      <c r="CC74" s="3341"/>
      <c r="CD74" s="3341"/>
      <c r="CE74" s="3341"/>
      <c r="CF74" s="3341"/>
      <c r="CG74" s="3341"/>
      <c r="CH74" s="3341"/>
      <c r="CI74" s="3341"/>
      <c r="CJ74" s="3341"/>
      <c r="CK74" s="3341"/>
      <c r="CL74" s="3341"/>
      <c r="CM74" s="3343"/>
    </row>
    <row r="75" spans="1:91" s="2584" customFormat="1" ht="85.5" customHeight="1" thickBot="1">
      <c r="A75" s="2567">
        <v>2</v>
      </c>
      <c r="B75" s="2568" t="s">
        <v>351</v>
      </c>
      <c r="C75" s="2569" t="s">
        <v>352</v>
      </c>
      <c r="D75" s="2570" t="s">
        <v>492</v>
      </c>
      <c r="E75" s="2571" t="s">
        <v>69</v>
      </c>
      <c r="F75" s="2572">
        <v>1</v>
      </c>
      <c r="G75" s="2573" t="s">
        <v>481</v>
      </c>
      <c r="H75" s="2574" t="s">
        <v>436</v>
      </c>
      <c r="I75" s="2575">
        <v>1</v>
      </c>
      <c r="J75" s="2576" t="s">
        <v>493</v>
      </c>
      <c r="K75" s="2577">
        <v>42370</v>
      </c>
      <c r="L75" s="2578">
        <v>42735</v>
      </c>
      <c r="M75" s="2579"/>
      <c r="N75" s="2579"/>
      <c r="O75" s="2579"/>
      <c r="P75" s="2579"/>
      <c r="Q75" s="2579"/>
      <c r="R75" s="2579"/>
      <c r="S75" s="2579"/>
      <c r="T75" s="2579"/>
      <c r="U75" s="2580"/>
      <c r="V75" s="2580"/>
      <c r="W75" s="2580"/>
      <c r="X75" s="2581"/>
      <c r="Y75" s="2582">
        <f>SUM(M75:X75)</f>
        <v>0</v>
      </c>
      <c r="Z75" s="2389">
        <v>0</v>
      </c>
      <c r="AA75" s="2389"/>
      <c r="AB75" s="2583"/>
      <c r="AL75" s="2585"/>
      <c r="AN75" s="2586">
        <f>SUM(M75:N75)</f>
        <v>0</v>
      </c>
      <c r="AO75" s="3345">
        <f t="shared" si="12"/>
        <v>0</v>
      </c>
      <c r="AP75" s="2587"/>
      <c r="AQ75" s="2586" t="s">
        <v>55</v>
      </c>
      <c r="AR75" s="2586"/>
      <c r="AS75" s="2586" t="s">
        <v>55</v>
      </c>
      <c r="AT75" s="2586"/>
      <c r="AU75" s="2586"/>
      <c r="AV75" s="2586"/>
      <c r="AW75" s="2588"/>
      <c r="AX75" s="2588"/>
      <c r="AY75" s="2588"/>
      <c r="AZ75" s="2588"/>
      <c r="BA75" s="2588"/>
      <c r="BB75" s="2588"/>
      <c r="BC75" s="2588"/>
      <c r="BD75" s="2588"/>
      <c r="BE75" s="2589"/>
      <c r="BF75" s="2589"/>
      <c r="BG75" s="2589"/>
      <c r="BH75" s="2589"/>
      <c r="BI75" s="2589"/>
      <c r="BJ75" s="2589"/>
      <c r="BK75" s="2589"/>
      <c r="BL75" s="2589"/>
      <c r="BM75" s="2590"/>
      <c r="BN75" s="2590"/>
      <c r="BO75" s="2590"/>
      <c r="BP75" s="2590"/>
      <c r="BQ75" s="2590"/>
      <c r="BR75" s="2590"/>
      <c r="BS75" s="2590"/>
      <c r="BT75" s="2590"/>
      <c r="BU75" s="2304"/>
      <c r="BV75" s="2304"/>
      <c r="BW75" s="2304"/>
      <c r="BX75" s="2304"/>
      <c r="BY75" s="2304"/>
      <c r="BZ75" s="2304"/>
      <c r="CA75" s="2304"/>
      <c r="CB75" s="2304"/>
      <c r="CC75" s="2591"/>
      <c r="CD75" s="2591"/>
      <c r="CE75" s="2591"/>
      <c r="CF75" s="2591"/>
      <c r="CG75" s="2591"/>
      <c r="CH75" s="2591"/>
      <c r="CI75" s="2591"/>
      <c r="CJ75" s="2591"/>
      <c r="CK75" s="2105"/>
      <c r="CL75" s="2592"/>
      <c r="CM75" s="2586"/>
    </row>
    <row r="76" spans="1:91" s="2404" customFormat="1" ht="18.75" thickBot="1">
      <c r="A76" t="s">
        <v>1156</v>
      </c>
      <c r="B76"/>
      <c r="C76"/>
      <c r="D76"/>
      <c r="E76" s="2560"/>
      <c r="F76" s="2561"/>
      <c r="G76"/>
      <c r="H76"/>
      <c r="I76" s="2562">
        <f>SUM(I18:I75)</f>
        <v>2.934444444444443</v>
      </c>
      <c r="J76" s="2562"/>
      <c r="K76" s="2563"/>
      <c r="L76" s="2563"/>
      <c r="M76" s="2564"/>
      <c r="N76" s="2564"/>
      <c r="O76" s="2564"/>
      <c r="P76" s="2564"/>
      <c r="Q76" s="2564"/>
      <c r="R76" s="2564"/>
      <c r="S76" s="2564"/>
      <c r="T76" s="2564"/>
      <c r="U76" s="2564"/>
      <c r="V76" s="2564"/>
      <c r="W76" s="2564"/>
      <c r="X76" s="2564"/>
      <c r="Y76" s="2565"/>
      <c r="Z76" s="2388">
        <f>SUM(Z75)</f>
        <v>0</v>
      </c>
      <c r="AA76" s="2388"/>
      <c r="AB76" s="2566"/>
      <c r="AL76" s="2405"/>
      <c r="AN76" s="3340"/>
      <c r="AO76" s="3341" t="s">
        <v>55</v>
      </c>
      <c r="AP76" s="3342"/>
      <c r="AQ76" s="3341" t="s">
        <v>55</v>
      </c>
      <c r="AR76" s="3341"/>
      <c r="AS76" s="3341" t="s">
        <v>55</v>
      </c>
      <c r="AT76" s="3341"/>
      <c r="AU76" s="3341"/>
      <c r="AV76" s="3341"/>
      <c r="AW76" s="3341"/>
      <c r="AX76" s="3341"/>
      <c r="AY76" s="3341"/>
      <c r="AZ76" s="3341"/>
      <c r="BA76" s="3341"/>
      <c r="BB76" s="3341"/>
      <c r="BC76" s="3341"/>
      <c r="BD76" s="3341"/>
      <c r="BE76" s="3341"/>
      <c r="BF76" s="3341"/>
      <c r="BG76" s="3341"/>
      <c r="BH76" s="3341"/>
      <c r="BI76" s="3341"/>
      <c r="BJ76" s="3341"/>
      <c r="BK76" s="3341"/>
      <c r="BL76" s="3341"/>
      <c r="BM76" s="3341"/>
      <c r="BN76" s="3341"/>
      <c r="BO76" s="3341"/>
      <c r="BP76" s="3341"/>
      <c r="BQ76" s="3341"/>
      <c r="BR76" s="3341"/>
      <c r="BS76" s="3341"/>
      <c r="BT76" s="3341"/>
      <c r="BU76" s="3341"/>
      <c r="BV76" s="3341"/>
      <c r="BW76" s="3341"/>
      <c r="BX76" s="3341"/>
      <c r="BY76" s="3341"/>
      <c r="BZ76" s="3341"/>
      <c r="CA76" s="3341"/>
      <c r="CB76" s="3341"/>
      <c r="CC76" s="3341"/>
      <c r="CD76" s="3341"/>
      <c r="CE76" s="3341"/>
      <c r="CF76" s="3341"/>
      <c r="CG76" s="3341"/>
      <c r="CH76" s="3341"/>
      <c r="CI76" s="3341"/>
      <c r="CJ76" s="3341"/>
      <c r="CK76" s="3341"/>
      <c r="CL76" s="3341"/>
      <c r="CM76" s="3343"/>
    </row>
    <row r="77" spans="1:91" s="2404" customFormat="1" ht="234" customHeight="1" thickBot="1">
      <c r="A77">
        <v>3</v>
      </c>
      <c r="B77" t="s">
        <v>496</v>
      </c>
      <c r="C77" s="2593" t="s">
        <v>352</v>
      </c>
      <c r="D77" s="2594" t="s">
        <v>1157</v>
      </c>
      <c r="E77" s="2430" t="s">
        <v>1158</v>
      </c>
      <c r="F77" s="2595">
        <v>4</v>
      </c>
      <c r="G77" s="2432" t="s">
        <v>1159</v>
      </c>
      <c r="H77" s="2430" t="s">
        <v>1033</v>
      </c>
      <c r="I77" s="2434">
        <v>0.5</v>
      </c>
      <c r="J77" s="2432" t="s">
        <v>1160</v>
      </c>
      <c r="K77" s="2435">
        <v>42005</v>
      </c>
      <c r="L77" s="2435">
        <v>42369</v>
      </c>
      <c r="M77" s="2452"/>
      <c r="N77" s="2452"/>
      <c r="O77" s="2452"/>
      <c r="P77" s="2452"/>
      <c r="Q77" s="2452">
        <v>1</v>
      </c>
      <c r="R77" s="2452"/>
      <c r="S77" s="2452"/>
      <c r="T77" s="2452"/>
      <c r="U77" s="2452">
        <v>1</v>
      </c>
      <c r="V77" s="2452"/>
      <c r="W77" s="2452"/>
      <c r="X77" s="2453"/>
      <c r="Y77" s="2596">
        <f>+SUM(M77:X77)</f>
        <v>2</v>
      </c>
      <c r="Z77" s="2385">
        <v>0</v>
      </c>
      <c r="AA77" s="2385"/>
      <c r="AB77" s="2439" t="s">
        <v>55</v>
      </c>
      <c r="AC77" s="2548"/>
      <c r="AD77" s="2549"/>
      <c r="AE77" s="2550"/>
      <c r="AF77" s="2549"/>
      <c r="AG77" s="2549"/>
      <c r="AH77" s="2551"/>
      <c r="AI77" s="2551"/>
      <c r="AJ77" s="2552"/>
      <c r="AK77" s="2551"/>
      <c r="AL77" s="2553"/>
      <c r="AM77" s="2554"/>
      <c r="AN77" s="2597">
        <f>SUM(M77:N77)</f>
        <v>0</v>
      </c>
      <c r="AO77" s="2598">
        <f t="shared" si="12"/>
        <v>0</v>
      </c>
      <c r="AP77" s="2599">
        <v>0</v>
      </c>
      <c r="AQ77" s="2598" t="s">
        <v>55</v>
      </c>
      <c r="AR77" s="2598"/>
      <c r="AS77" s="2600">
        <v>0</v>
      </c>
      <c r="AT77" s="2600"/>
      <c r="AU77" s="2597"/>
      <c r="AV77" s="2600"/>
      <c r="AW77" s="2601"/>
      <c r="AX77" s="2601"/>
      <c r="AY77" s="2601"/>
      <c r="AZ77" s="2601"/>
      <c r="BA77" s="2601"/>
      <c r="BB77" s="2601"/>
      <c r="BC77" s="2601"/>
      <c r="BD77" s="2601"/>
      <c r="BE77" s="2602"/>
      <c r="BF77" s="2602"/>
      <c r="BG77" s="2602"/>
      <c r="BH77" s="2602"/>
      <c r="BI77" s="2602"/>
      <c r="BJ77" s="2602"/>
      <c r="BK77" s="2602"/>
      <c r="BL77" s="2602"/>
      <c r="BM77" s="2603"/>
      <c r="BN77" s="2603"/>
      <c r="BO77" s="2603"/>
      <c r="BP77" s="2603"/>
      <c r="BQ77" s="2603"/>
      <c r="BR77" s="2603"/>
      <c r="BS77" s="2603"/>
      <c r="BT77" s="2603"/>
      <c r="BU77" s="2604"/>
      <c r="BV77" s="2604"/>
      <c r="BW77" s="2604"/>
      <c r="BX77" s="2604"/>
      <c r="BY77" s="2604"/>
      <c r="BZ77" s="2604"/>
      <c r="CA77" s="2604"/>
      <c r="CB77" s="2604"/>
      <c r="CC77" s="2605"/>
      <c r="CD77" s="2605"/>
      <c r="CE77" s="2605"/>
      <c r="CF77" s="2605"/>
      <c r="CG77" s="2605"/>
      <c r="CH77" s="2605"/>
      <c r="CI77" s="2605"/>
      <c r="CJ77" s="2605"/>
      <c r="CK77" s="2303"/>
      <c r="CL77" s="2606"/>
      <c r="CM77" s="2597"/>
    </row>
    <row r="78" spans="1:91" s="2404" customFormat="1" ht="158.25" customHeight="1" thickBot="1">
      <c r="A78"/>
      <c r="B78"/>
      <c r="C78" s="2607" t="s">
        <v>1161</v>
      </c>
      <c r="D78" s="2608" t="s">
        <v>1162</v>
      </c>
      <c r="E78" s="2467" t="s">
        <v>1158</v>
      </c>
      <c r="F78" s="2609">
        <v>4</v>
      </c>
      <c r="G78" s="2469" t="s">
        <v>1159</v>
      </c>
      <c r="H78" s="2430" t="s">
        <v>1033</v>
      </c>
      <c r="I78" s="2471">
        <v>0.5</v>
      </c>
      <c r="J78" s="2469" t="s">
        <v>1160</v>
      </c>
      <c r="K78" s="2472">
        <v>42005</v>
      </c>
      <c r="L78" s="2472">
        <v>42369</v>
      </c>
      <c r="M78" s="2452"/>
      <c r="N78" s="2452"/>
      <c r="O78" s="2452"/>
      <c r="P78" s="2452"/>
      <c r="Q78" s="2452">
        <v>1</v>
      </c>
      <c r="R78" s="2452"/>
      <c r="S78" s="2452"/>
      <c r="T78" s="2452"/>
      <c r="U78" s="2452">
        <v>1</v>
      </c>
      <c r="V78" s="2452"/>
      <c r="W78" s="2452"/>
      <c r="X78" s="2453"/>
      <c r="Y78" s="2596">
        <f>+SUM(M78:X78)</f>
        <v>2</v>
      </c>
      <c r="Z78" s="2385">
        <v>0</v>
      </c>
      <c r="AA78" s="2385"/>
      <c r="AB78" s="2439" t="s">
        <v>55</v>
      </c>
      <c r="AC78" s="2548"/>
      <c r="AD78" s="2549"/>
      <c r="AE78" s="2550"/>
      <c r="AF78" s="2549"/>
      <c r="AG78" s="2549"/>
      <c r="AH78" s="2551"/>
      <c r="AI78" s="2551"/>
      <c r="AJ78" s="2552"/>
      <c r="AK78" s="2551"/>
      <c r="AL78" s="2553"/>
      <c r="AM78" s="2554"/>
      <c r="AN78" s="3346">
        <f>SUM(M78:N78)</f>
        <v>0</v>
      </c>
      <c r="AO78" s="3347">
        <f t="shared" si="12"/>
        <v>0</v>
      </c>
      <c r="AP78" s="2557">
        <v>0</v>
      </c>
      <c r="AQ78" s="2556" t="s">
        <v>55</v>
      </c>
      <c r="AR78" s="2556"/>
      <c r="AS78" s="2558">
        <v>0</v>
      </c>
      <c r="AT78" s="2558"/>
      <c r="AU78" s="2555"/>
      <c r="AV78" s="2558"/>
      <c r="AW78" s="2610"/>
      <c r="AX78" s="2610"/>
      <c r="AY78" s="2610"/>
      <c r="AZ78" s="2610"/>
      <c r="BA78" s="2610"/>
      <c r="BB78" s="2610"/>
      <c r="BC78" s="2610"/>
      <c r="BD78" s="2610"/>
      <c r="BE78" s="2611"/>
      <c r="BF78" s="2611"/>
      <c r="BG78" s="2611"/>
      <c r="BH78" s="2611"/>
      <c r="BI78" s="2611"/>
      <c r="BJ78" s="2611"/>
      <c r="BK78" s="2611"/>
      <c r="BL78" s="2611"/>
      <c r="BM78" s="2612"/>
      <c r="BN78" s="2612"/>
      <c r="BO78" s="2612"/>
      <c r="BP78" s="2612"/>
      <c r="BQ78" s="2612"/>
      <c r="BR78" s="2612"/>
      <c r="BS78" s="2612"/>
      <c r="BT78" s="2612"/>
      <c r="BU78" s="2613"/>
      <c r="BV78" s="2613"/>
      <c r="BW78" s="2613"/>
      <c r="BX78" s="2613"/>
      <c r="BY78" s="2613"/>
      <c r="BZ78" s="2613"/>
      <c r="CA78" s="2613"/>
      <c r="CB78" s="2613"/>
      <c r="CC78" s="2614"/>
      <c r="CD78" s="2614"/>
      <c r="CE78" s="2614"/>
      <c r="CF78" s="2614"/>
      <c r="CG78" s="2614"/>
      <c r="CH78" s="2614"/>
      <c r="CI78" s="2614"/>
      <c r="CJ78" s="2614"/>
      <c r="CK78" s="2104"/>
      <c r="CL78" s="2559"/>
      <c r="CM78" s="2555"/>
    </row>
    <row r="79" spans="1:91" s="2617" customFormat="1" ht="18.75" thickBot="1">
      <c r="A79" t="s">
        <v>1156</v>
      </c>
      <c r="B79"/>
      <c r="C79"/>
      <c r="D79"/>
      <c r="E79" s="2562"/>
      <c r="F79" s="2562"/>
      <c r="G79" s="2562"/>
      <c r="H79" s="2562"/>
      <c r="I79" s="2562">
        <f>+SUM(I77:I78)</f>
        <v>1</v>
      </c>
      <c r="J79" s="2562"/>
      <c r="K79" s="2563"/>
      <c r="L79" s="2563"/>
      <c r="M79" s="2564"/>
      <c r="N79" s="2564"/>
      <c r="O79" s="2564"/>
      <c r="P79" s="2564"/>
      <c r="Q79" s="2564"/>
      <c r="R79" s="2564"/>
      <c r="S79" s="2564"/>
      <c r="T79" s="2564"/>
      <c r="U79" s="2564"/>
      <c r="V79" s="2564"/>
      <c r="W79" s="2564"/>
      <c r="X79" s="2564"/>
      <c r="Y79" s="2615"/>
      <c r="Z79" s="2390">
        <f>SUM(Z74,Z76)</f>
        <v>1036830228</v>
      </c>
      <c r="AA79" s="2390"/>
      <c r="AB79" s="2616"/>
      <c r="AL79" s="2618"/>
      <c r="AN79" s="3348"/>
      <c r="AO79" s="3348">
        <v>1</v>
      </c>
      <c r="AP79" s="3348"/>
      <c r="AQ79" s="3348" t="s">
        <v>55</v>
      </c>
      <c r="AR79" s="3348"/>
      <c r="AS79" s="3348">
        <f>AVERAGE(AS77:AS78)</f>
        <v>0</v>
      </c>
      <c r="AT79" s="3348"/>
      <c r="AU79" s="3348"/>
      <c r="AV79" s="3348"/>
      <c r="AW79" s="3348"/>
      <c r="AX79" s="3348"/>
      <c r="AY79" s="3348"/>
      <c r="AZ79" s="3348"/>
      <c r="BA79" s="3348"/>
      <c r="BB79" s="3348"/>
      <c r="BC79" s="3348"/>
      <c r="BD79" s="3348"/>
      <c r="BE79" s="3348"/>
      <c r="BF79" s="3348"/>
      <c r="BG79" s="3348"/>
      <c r="BH79" s="3348"/>
      <c r="BI79" s="3348"/>
      <c r="BJ79" s="3348"/>
      <c r="BK79" s="3348"/>
      <c r="BL79" s="3348"/>
      <c r="BM79" s="3348"/>
      <c r="BN79" s="3348"/>
      <c r="BO79" s="3348"/>
      <c r="BP79" s="3348"/>
      <c r="BQ79" s="3348"/>
      <c r="BR79" s="3348"/>
      <c r="BS79" s="3348"/>
      <c r="BT79" s="3348"/>
      <c r="BU79" s="3348"/>
      <c r="BV79" s="3348"/>
      <c r="BW79" s="3348"/>
      <c r="BX79" s="3348"/>
      <c r="BY79" s="3348"/>
      <c r="BZ79" s="3348"/>
      <c r="CA79" s="3348"/>
      <c r="CB79" s="3348"/>
      <c r="CC79" s="3348"/>
      <c r="CD79" s="3348"/>
      <c r="CE79" s="3348"/>
      <c r="CF79" s="3348"/>
      <c r="CG79" s="3348"/>
      <c r="CH79" s="3348"/>
      <c r="CI79" s="3348"/>
      <c r="CJ79" s="3348"/>
      <c r="CK79" s="3349"/>
      <c r="CL79" s="3348"/>
      <c r="CM79" s="3348"/>
    </row>
    <row r="80" spans="1:91" s="2428" customFormat="1" ht="18.75" thickBot="1">
      <c r="A80" t="s">
        <v>39</v>
      </c>
      <c r="B80"/>
      <c r="C80"/>
      <c r="D80"/>
      <c r="E80"/>
      <c r="F80"/>
      <c r="G80" s="1890"/>
      <c r="H80" s="1890"/>
      <c r="I80" s="2619">
        <f>+I79</f>
        <v>1</v>
      </c>
      <c r="J80" s="1890"/>
      <c r="K80" s="1890"/>
      <c r="L80" s="1890"/>
      <c r="M80" s="2620"/>
      <c r="N80" s="2620"/>
      <c r="O80" s="2620"/>
      <c r="P80" s="2620"/>
      <c r="Q80" s="2620"/>
      <c r="R80" s="2620"/>
      <c r="S80" s="2620"/>
      <c r="T80" s="2620"/>
      <c r="U80" s="2620"/>
      <c r="V80" s="2620"/>
      <c r="W80" s="2620"/>
      <c r="X80" s="2620"/>
      <c r="Y80" s="2620"/>
      <c r="Z80" s="2391">
        <f>Z79</f>
        <v>1036830228</v>
      </c>
      <c r="AA80" s="2621"/>
      <c r="AB80" s="1890"/>
      <c r="AL80" s="2622"/>
      <c r="AN80" s="3350"/>
      <c r="AO80" s="3350">
        <v>1</v>
      </c>
      <c r="AP80" s="3350"/>
      <c r="AQ80" s="3350">
        <f>AVERAGE(AQ79,AQ76,AQ74)</f>
        <v>0.8906976744186046</v>
      </c>
      <c r="AR80" s="3350"/>
      <c r="AS80" s="3350">
        <f>AVERAGE(AS79,AS76,AS74)</f>
        <v>0.14620279146141218</v>
      </c>
      <c r="AT80" s="3350"/>
      <c r="AU80" s="3350"/>
      <c r="AV80" s="3350"/>
      <c r="AW80" s="3350"/>
      <c r="AX80" s="3350"/>
      <c r="AY80" s="3350"/>
      <c r="AZ80" s="3350"/>
      <c r="BA80" s="3350"/>
      <c r="BB80" s="3350"/>
      <c r="BC80" s="3350"/>
      <c r="BD80" s="3350"/>
      <c r="BE80" s="3350"/>
      <c r="BF80" s="3350"/>
      <c r="BG80" s="3350"/>
      <c r="BH80" s="3350"/>
      <c r="BI80" s="3350"/>
      <c r="BJ80" s="3350"/>
      <c r="BK80" s="3350"/>
      <c r="BL80" s="3350"/>
      <c r="BM80" s="3350"/>
      <c r="BN80" s="3350"/>
      <c r="BO80" s="3350"/>
      <c r="BP80" s="3350"/>
      <c r="BQ80" s="3350"/>
      <c r="BR80" s="3350"/>
      <c r="BS80" s="3350"/>
      <c r="BT80" s="3350"/>
      <c r="BU80" s="3350"/>
      <c r="BV80" s="3350"/>
      <c r="BW80" s="3350"/>
      <c r="BX80" s="3350"/>
      <c r="BY80" s="3350"/>
      <c r="BZ80" s="3350"/>
      <c r="CA80" s="3350"/>
      <c r="CB80" s="3350"/>
      <c r="CC80" s="3350"/>
      <c r="CD80" s="3350"/>
      <c r="CE80" s="3350"/>
      <c r="CF80" s="3350"/>
      <c r="CG80" s="3350"/>
      <c r="CH80" s="3350"/>
      <c r="CI80" s="3350"/>
      <c r="CJ80" s="3350"/>
      <c r="CK80" s="3350"/>
      <c r="CL80" s="3350"/>
      <c r="CM80" s="3350"/>
    </row>
    <row r="81" spans="1:91" s="2428" customFormat="1" ht="18.75" thickBot="1">
      <c r="A81" t="s">
        <v>1163</v>
      </c>
      <c r="B81"/>
      <c r="C81"/>
      <c r="D81"/>
      <c r="E81"/>
      <c r="F81"/>
      <c r="G81"/>
      <c r="H81" s="2623"/>
      <c r="I81" s="2624">
        <f>SUM(I80)</f>
        <v>1</v>
      </c>
      <c r="J81" s="2623"/>
      <c r="K81" s="2623"/>
      <c r="L81" s="2623"/>
      <c r="M81" s="2623"/>
      <c r="N81" s="2623"/>
      <c r="O81" s="2623"/>
      <c r="P81" s="2623"/>
      <c r="Q81" s="2623"/>
      <c r="R81" s="2623"/>
      <c r="S81" s="2623"/>
      <c r="T81" s="2623"/>
      <c r="U81" s="2623"/>
      <c r="V81" s="2623"/>
      <c r="W81" s="2623"/>
      <c r="X81" s="2625"/>
      <c r="Y81" s="1223"/>
      <c r="Z81" s="1223">
        <f>SUM(Z79)</f>
        <v>1036830228</v>
      </c>
      <c r="AA81" s="2302"/>
      <c r="AB81" s="2623"/>
      <c r="AL81" s="2622"/>
      <c r="AN81" s="3351"/>
      <c r="AO81" s="3351">
        <v>1</v>
      </c>
      <c r="AP81" s="3351"/>
      <c r="AQ81" s="3351">
        <f>AVERAGE(AQ80)</f>
        <v>0.8906976744186046</v>
      </c>
      <c r="AR81" s="3351"/>
      <c r="AS81" s="3351">
        <f>AVERAGE(AS80)</f>
        <v>0.14620279146141218</v>
      </c>
      <c r="AT81" s="3351"/>
      <c r="AU81" s="3351"/>
      <c r="AV81" s="3351"/>
      <c r="AW81" s="3351"/>
      <c r="AX81" s="3351"/>
      <c r="AY81" s="3351"/>
      <c r="AZ81" s="3351"/>
      <c r="BA81" s="3351"/>
      <c r="BB81" s="3351"/>
      <c r="BC81" s="3351"/>
      <c r="BD81" s="3351"/>
      <c r="BE81" s="3351"/>
      <c r="BF81" s="3351"/>
      <c r="BG81" s="3351"/>
      <c r="BH81" s="3351"/>
      <c r="BI81" s="3351"/>
      <c r="BJ81" s="3351"/>
      <c r="BK81" s="3351"/>
      <c r="BL81" s="3351"/>
      <c r="BM81" s="3351"/>
      <c r="BN81" s="3351"/>
      <c r="BO81" s="3351"/>
      <c r="BP81" s="3351"/>
      <c r="BQ81" s="3351"/>
      <c r="BR81" s="3351"/>
      <c r="BS81" s="3351"/>
      <c r="BT81" s="3351"/>
      <c r="BU81" s="3351"/>
      <c r="BV81" s="3351"/>
      <c r="BW81" s="3351"/>
      <c r="BX81" s="3351"/>
      <c r="BY81" s="3351"/>
      <c r="BZ81" s="3351"/>
      <c r="CA81" s="3351"/>
      <c r="CB81" s="3351"/>
      <c r="CC81" s="3351"/>
      <c r="CD81" s="3351"/>
      <c r="CE81" s="3351"/>
      <c r="CF81" s="3351"/>
      <c r="CG81" s="3351"/>
      <c r="CH81" s="3351"/>
      <c r="CI81" s="3351"/>
      <c r="CJ81" s="3351"/>
      <c r="CK81" s="3351"/>
      <c r="CL81" s="3351"/>
      <c r="CM81" s="3351"/>
    </row>
    <row r="82" ht="140.25" customHeight="1"/>
    <row r="83" ht="15.75">
      <c r="CK83" s="2125"/>
    </row>
    <row r="84" ht="15.75">
      <c r="CK84" s="2125"/>
    </row>
    <row r="85" ht="15.75">
      <c r="CK85" s="2126"/>
    </row>
  </sheetData>
  <sheetProtection/>
  <mergeCells count="41">
    <mergeCell ref="AN11:CM11"/>
    <mergeCell ref="AN13:CM13"/>
    <mergeCell ref="AN5:CM5"/>
    <mergeCell ref="AN6:CM6"/>
    <mergeCell ref="AN7:CM7"/>
    <mergeCell ref="AN8:CM8"/>
    <mergeCell ref="AN9:CM9"/>
    <mergeCell ref="A7:AB7"/>
    <mergeCell ref="A1:C4"/>
    <mergeCell ref="D1:AB2"/>
    <mergeCell ref="D3:AB4"/>
    <mergeCell ref="A5:AB5"/>
    <mergeCell ref="A6:AB6"/>
    <mergeCell ref="A8:AB8"/>
    <mergeCell ref="A9:AB9"/>
    <mergeCell ref="A11:C11"/>
    <mergeCell ref="D11:AB11"/>
    <mergeCell ref="A13:C13"/>
    <mergeCell ref="D13:AB13"/>
    <mergeCell ref="A16:A73"/>
    <mergeCell ref="B16:B73"/>
    <mergeCell ref="C16:C19"/>
    <mergeCell ref="C20:C23"/>
    <mergeCell ref="C24:C29"/>
    <mergeCell ref="C30:C31"/>
    <mergeCell ref="C32:C38"/>
    <mergeCell ref="C39:C41"/>
    <mergeCell ref="C42:C44"/>
    <mergeCell ref="C45:C55"/>
    <mergeCell ref="C56:C61"/>
    <mergeCell ref="C62:C70"/>
    <mergeCell ref="C71:C73"/>
    <mergeCell ref="G74:H74"/>
    <mergeCell ref="A81:G81"/>
    <mergeCell ref="A77:A78"/>
    <mergeCell ref="B77:B78"/>
    <mergeCell ref="A79:D79"/>
    <mergeCell ref="A80:F80"/>
    <mergeCell ref="A74:D74"/>
    <mergeCell ref="A76:D76"/>
    <mergeCell ref="G76:H76"/>
  </mergeCells>
  <printOptions/>
  <pageMargins left="0.7" right="0.7" top="0.75" bottom="0.75" header="0.3" footer="0.3"/>
  <pageSetup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1:CA85"/>
  <sheetViews>
    <sheetView zoomScale="60" zoomScaleNormal="60" zoomScalePageLayoutView="50" workbookViewId="0" topLeftCell="O13">
      <selection activeCell="AH39" sqref="AH39"/>
    </sheetView>
  </sheetViews>
  <sheetFormatPr defaultColWidth="11.421875" defaultRowHeight="15"/>
  <cols>
    <col min="1" max="1" width="11.421875" style="2406" customWidth="1"/>
    <col min="2" max="2" width="25.140625" style="2406" customWidth="1"/>
    <col min="3" max="3" width="33.28125" style="2406" customWidth="1"/>
    <col min="4" max="4" width="31.140625" style="2406" customWidth="1"/>
    <col min="5" max="5" width="14.421875" style="2406" customWidth="1"/>
    <col min="6" max="6" width="11.421875" style="2406" customWidth="1"/>
    <col min="7" max="7" width="23.28125" style="2406" customWidth="1"/>
    <col min="8" max="8" width="24.57421875" style="2406" customWidth="1"/>
    <col min="9" max="9" width="16.421875" style="2406" customWidth="1"/>
    <col min="10" max="10" width="17.421875" style="2406" customWidth="1"/>
    <col min="11" max="25" width="11.421875" style="2406" customWidth="1"/>
    <col min="26" max="27" width="23.57421875" style="2406" customWidth="1"/>
    <col min="28" max="28" width="23.00390625" style="2406" customWidth="1"/>
    <col min="29" max="29" width="22.140625" style="2406" customWidth="1"/>
    <col min="30" max="30" width="21.421875" style="2406" customWidth="1"/>
    <col min="31" max="31" width="15.140625" style="2406" customWidth="1"/>
    <col min="32" max="32" width="14.8515625" style="2406" customWidth="1"/>
    <col min="33" max="33" width="15.7109375" style="2406" customWidth="1"/>
    <col min="34" max="34" width="17.7109375" style="2406" customWidth="1"/>
    <col min="35" max="35" width="22.00390625" style="2406" customWidth="1"/>
    <col min="36" max="36" width="16.57421875" style="2406" customWidth="1"/>
    <col min="37" max="75" width="15.421875" style="2403" hidden="1" customWidth="1"/>
    <col min="76" max="76" width="26.140625" style="2403" bestFit="1" customWidth="1"/>
    <col min="77" max="77" width="15.421875" style="2403" customWidth="1"/>
    <col min="78" max="78" width="52.57421875" style="2406" customWidth="1"/>
    <col min="79" max="79" width="36.421875" style="2406" customWidth="1"/>
    <col min="80" max="16384" width="11.421875" style="2406" customWidth="1"/>
  </cols>
  <sheetData>
    <row r="1" spans="1:79" ht="16.5" thickBot="1">
      <c r="A1"/>
      <c r="B1"/>
      <c r="C1"/>
      <c r="D1" t="s">
        <v>307</v>
      </c>
      <c r="E1"/>
      <c r="F1"/>
      <c r="G1"/>
      <c r="H1"/>
      <c r="I1"/>
      <c r="J1"/>
      <c r="K1"/>
      <c r="L1"/>
      <c r="M1"/>
      <c r="N1"/>
      <c r="O1"/>
      <c r="P1"/>
      <c r="Q1"/>
      <c r="R1"/>
      <c r="S1"/>
      <c r="T1"/>
      <c r="U1"/>
      <c r="V1"/>
      <c r="W1"/>
      <c r="X1"/>
      <c r="Y1"/>
      <c r="Z1"/>
      <c r="AA1"/>
      <c r="AB1"/>
      <c r="AC1"/>
      <c r="AD1"/>
      <c r="AE1"/>
      <c r="AF1"/>
      <c r="AG1"/>
      <c r="AH1"/>
      <c r="AI1"/>
      <c r="AJ1" t="s">
        <v>1</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t="s">
        <v>308</v>
      </c>
    </row>
    <row r="2" spans="1:79" ht="16.5" thickBo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row>
    <row r="3" spans="1:79" ht="16.5" thickBot="1">
      <c r="A3"/>
      <c r="B3"/>
      <c r="C3"/>
      <c r="D3" t="s">
        <v>309</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79" ht="16.5"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ht="15.75">
      <c r="A5" t="s">
        <v>4</v>
      </c>
      <c r="B5"/>
      <c r="C5"/>
      <c r="D5"/>
      <c r="E5"/>
      <c r="F5"/>
      <c r="G5"/>
      <c r="H5"/>
      <c r="I5"/>
      <c r="J5"/>
      <c r="K5"/>
      <c r="L5"/>
      <c r="M5"/>
      <c r="N5"/>
      <c r="O5"/>
      <c r="P5"/>
      <c r="Q5"/>
      <c r="R5"/>
      <c r="S5"/>
      <c r="T5"/>
      <c r="U5"/>
      <c r="V5"/>
      <c r="W5"/>
      <c r="X5"/>
      <c r="Y5"/>
      <c r="Z5"/>
      <c r="AA5"/>
      <c r="AB5"/>
      <c r="AC5" t="s">
        <v>310</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ht="15.75">
      <c r="A6" s="3612" t="s">
        <v>5</v>
      </c>
      <c r="B6" s="3613"/>
      <c r="C6" s="3613"/>
      <c r="D6" s="3613"/>
      <c r="E6" s="3613"/>
      <c r="F6" s="3613"/>
      <c r="G6" s="3613"/>
      <c r="H6" s="3613"/>
      <c r="I6" s="3613"/>
      <c r="J6" s="3613"/>
      <c r="K6" s="3613"/>
      <c r="L6" s="3613"/>
      <c r="M6" s="3613"/>
      <c r="N6" s="3613"/>
      <c r="O6" s="3613"/>
      <c r="P6" s="3613"/>
      <c r="Q6" s="3613"/>
      <c r="R6" s="3613"/>
      <c r="S6" s="3613"/>
      <c r="T6" s="3613"/>
      <c r="U6" s="3613"/>
      <c r="V6" s="3613"/>
      <c r="W6" s="3613"/>
      <c r="X6" s="3613"/>
      <c r="Y6" s="3613"/>
      <c r="Z6" s="3613"/>
      <c r="AA6" s="3613"/>
      <c r="AB6" s="3614"/>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ht="15.75">
      <c r="A7" s="3612"/>
      <c r="B7" s="3613"/>
      <c r="C7" s="3613"/>
      <c r="D7" s="3613"/>
      <c r="E7" s="3613"/>
      <c r="F7" s="3613"/>
      <c r="G7" s="3613"/>
      <c r="H7" s="3613"/>
      <c r="I7" s="3613"/>
      <c r="J7" s="3613"/>
      <c r="K7" s="3613"/>
      <c r="L7" s="3613"/>
      <c r="M7" s="3613"/>
      <c r="N7" s="3613"/>
      <c r="O7" s="3613"/>
      <c r="P7" s="3613"/>
      <c r="Q7" s="3613"/>
      <c r="R7" s="3613"/>
      <c r="S7" s="3613"/>
      <c r="T7" s="3613"/>
      <c r="U7" s="3613"/>
      <c r="V7" s="3613"/>
      <c r="W7" s="3613"/>
      <c r="X7" s="3613"/>
      <c r="Y7" s="3613"/>
      <c r="Z7" s="3613"/>
      <c r="AA7" s="3613"/>
      <c r="AB7" s="3614"/>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ht="15.75">
      <c r="A8" s="3612" t="s">
        <v>6</v>
      </c>
      <c r="B8" s="3613"/>
      <c r="C8" s="3613"/>
      <c r="D8" s="3613"/>
      <c r="E8" s="3613"/>
      <c r="F8" s="3613"/>
      <c r="G8" s="3613"/>
      <c r="H8" s="3613"/>
      <c r="I8" s="3613"/>
      <c r="J8" s="3613"/>
      <c r="K8" s="3613"/>
      <c r="L8" s="3613"/>
      <c r="M8" s="3613"/>
      <c r="N8" s="3613"/>
      <c r="O8" s="3613"/>
      <c r="P8" s="3613"/>
      <c r="Q8" s="3613"/>
      <c r="R8" s="3613"/>
      <c r="S8" s="3613"/>
      <c r="T8" s="3613"/>
      <c r="U8" s="3613"/>
      <c r="V8" s="3613"/>
      <c r="W8" s="3613"/>
      <c r="X8" s="3613"/>
      <c r="Y8" s="3613"/>
      <c r="Z8" s="3613"/>
      <c r="AA8" s="3613"/>
      <c r="AB8" s="3614"/>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ht="16.5" thickBot="1">
      <c r="A9" t="s">
        <v>311</v>
      </c>
      <c r="B9"/>
      <c r="C9"/>
      <c r="D9"/>
      <c r="E9"/>
      <c r="F9"/>
      <c r="G9"/>
      <c r="H9"/>
      <c r="I9"/>
      <c r="J9"/>
      <c r="K9"/>
      <c r="L9"/>
      <c r="M9"/>
      <c r="N9"/>
      <c r="O9"/>
      <c r="P9"/>
      <c r="Q9"/>
      <c r="R9"/>
      <c r="S9"/>
      <c r="T9"/>
      <c r="U9"/>
      <c r="V9"/>
      <c r="W9"/>
      <c r="X9"/>
      <c r="Y9"/>
      <c r="Z9"/>
      <c r="AA9" s="3616"/>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28" ht="16.5" thickBot="1">
      <c r="A10" s="2627"/>
      <c r="B10" s="2628"/>
      <c r="C10" s="2627"/>
      <c r="D10" s="2627"/>
      <c r="E10" s="2627"/>
      <c r="F10" s="2629"/>
      <c r="G10" s="2627"/>
      <c r="H10" s="2627"/>
      <c r="I10" s="2630"/>
      <c r="J10" s="2627"/>
      <c r="K10" s="2631"/>
      <c r="L10" s="2631"/>
      <c r="M10" s="2627"/>
      <c r="N10" s="2627"/>
      <c r="O10" s="2627"/>
      <c r="P10" s="2627"/>
      <c r="Q10" s="2627"/>
      <c r="R10" s="2627"/>
      <c r="S10" s="2627"/>
      <c r="T10" s="2627"/>
      <c r="U10" s="2627"/>
      <c r="V10" s="2627"/>
      <c r="W10" s="2627"/>
      <c r="X10" s="2627"/>
      <c r="Y10" s="2632"/>
      <c r="Z10" s="2633"/>
      <c r="AA10" s="2633"/>
      <c r="AB10" s="2627"/>
    </row>
    <row r="11" spans="1:79" ht="16.5" thickBot="1">
      <c r="A11" t="s">
        <v>7</v>
      </c>
      <c r="B11"/>
      <c r="C11"/>
      <c r="D11"/>
      <c r="E11" t="s">
        <v>1498</v>
      </c>
      <c r="F11"/>
      <c r="G11"/>
      <c r="H11"/>
      <c r="I11"/>
      <c r="J11"/>
      <c r="K11"/>
      <c r="L11"/>
      <c r="M11"/>
      <c r="N11"/>
      <c r="O11"/>
      <c r="P11"/>
      <c r="Q11"/>
      <c r="R11"/>
      <c r="S11"/>
      <c r="T11"/>
      <c r="U11"/>
      <c r="V11"/>
      <c r="W11"/>
      <c r="X11"/>
      <c r="Y11"/>
      <c r="Z11"/>
      <c r="AA11"/>
      <c r="AB11"/>
      <c r="AC11" t="s">
        <v>1498</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1:79" ht="16.5" thickBot="1">
      <c r="A12" s="2634"/>
      <c r="B12" s="2635"/>
      <c r="C12" s="2634"/>
      <c r="D12" s="2634"/>
      <c r="E12" s="2634"/>
      <c r="F12" s="2636"/>
      <c r="G12" s="2634"/>
      <c r="H12" s="2634"/>
      <c r="I12" s="2637"/>
      <c r="J12" s="2634"/>
      <c r="K12" s="2638"/>
      <c r="L12" s="2638"/>
      <c r="M12" s="2634"/>
      <c r="N12" s="2634"/>
      <c r="O12" s="2634"/>
      <c r="P12" s="2634"/>
      <c r="Q12" s="2634"/>
      <c r="R12" s="2634"/>
      <c r="S12" s="2634"/>
      <c r="T12" s="2634"/>
      <c r="U12" s="2634"/>
      <c r="V12" s="2634"/>
      <c r="W12" s="2634"/>
      <c r="X12" s="2634"/>
      <c r="Y12" s="2634"/>
      <c r="Z12" s="2639"/>
      <c r="AA12" s="2639"/>
      <c r="AB12" s="2634"/>
      <c r="AC12" s="2634"/>
      <c r="AD12" s="2634"/>
      <c r="AE12" s="2634"/>
      <c r="AF12" s="2634"/>
      <c r="AG12" s="2634"/>
      <c r="AH12" s="2634"/>
      <c r="AI12" s="2634"/>
      <c r="AJ12" s="2634"/>
      <c r="AK12" s="2167"/>
      <c r="AL12" s="2167"/>
      <c r="AM12" s="2167"/>
      <c r="AN12" s="2167"/>
      <c r="AO12" s="2167"/>
      <c r="AP12" s="2167"/>
      <c r="AQ12" s="2167"/>
      <c r="AR12" s="2167"/>
      <c r="AS12" s="2167"/>
      <c r="AT12" s="2167"/>
      <c r="AU12" s="2167"/>
      <c r="AV12" s="2167"/>
      <c r="AW12" s="2167"/>
      <c r="AX12" s="2167"/>
      <c r="AY12" s="2167"/>
      <c r="AZ12" s="2167"/>
      <c r="BA12" s="2167"/>
      <c r="BB12" s="2167"/>
      <c r="BC12" s="2167"/>
      <c r="BD12" s="2167"/>
      <c r="BE12" s="2167"/>
      <c r="BF12" s="2167"/>
      <c r="BG12" s="2167"/>
      <c r="BH12" s="2167"/>
      <c r="BI12" s="2167"/>
      <c r="BJ12" s="2167"/>
      <c r="BK12" s="2167"/>
      <c r="BL12" s="2167"/>
      <c r="BM12" s="2167"/>
      <c r="BN12" s="2167"/>
      <c r="BO12" s="2167"/>
      <c r="BP12" s="2167"/>
      <c r="BQ12" s="2167"/>
      <c r="BR12" s="2167"/>
      <c r="BS12" s="2167"/>
      <c r="BT12" s="2167"/>
      <c r="BU12" s="2167"/>
      <c r="BV12" s="2167"/>
      <c r="BW12" s="2167"/>
      <c r="BX12" s="2167"/>
      <c r="BY12" s="2167"/>
      <c r="BZ12" s="2634"/>
      <c r="CA12" s="2634"/>
    </row>
    <row r="13" spans="1:79" ht="16.5" thickBot="1">
      <c r="A13" t="s">
        <v>9</v>
      </c>
      <c r="B13"/>
      <c r="C13"/>
      <c r="D13"/>
      <c r="E13" t="s">
        <v>367</v>
      </c>
      <c r="F13"/>
      <c r="G13"/>
      <c r="H13"/>
      <c r="I13"/>
      <c r="J13"/>
      <c r="K13"/>
      <c r="L13"/>
      <c r="M13"/>
      <c r="N13"/>
      <c r="O13"/>
      <c r="P13"/>
      <c r="Q13"/>
      <c r="R13"/>
      <c r="S13"/>
      <c r="T13"/>
      <c r="U13"/>
      <c r="V13"/>
      <c r="W13"/>
      <c r="X13"/>
      <c r="Y13"/>
      <c r="Z13"/>
      <c r="AA13"/>
      <c r="AB13"/>
      <c r="AC13" t="s">
        <v>367</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9" ht="16.5" thickBot="1">
      <c r="A14" s="2634"/>
      <c r="B14" s="2635"/>
      <c r="C14" s="2634"/>
      <c r="D14" s="2634"/>
      <c r="E14" s="2634"/>
      <c r="F14" s="2636"/>
      <c r="G14" s="2634"/>
      <c r="H14" s="2634"/>
      <c r="I14" s="2637"/>
      <c r="J14" s="2634"/>
      <c r="K14" s="2638"/>
      <c r="L14" s="2638"/>
      <c r="M14" s="2634"/>
      <c r="N14" s="2634"/>
      <c r="O14" s="2634"/>
      <c r="P14" s="2634"/>
      <c r="Q14" s="2634"/>
      <c r="R14" s="2634"/>
      <c r="S14" s="2634"/>
      <c r="T14" s="2634"/>
      <c r="U14" s="2634"/>
      <c r="V14" s="2634"/>
      <c r="W14" s="2634"/>
      <c r="X14" s="2634"/>
      <c r="Y14" s="2634"/>
      <c r="Z14" s="2639"/>
      <c r="AA14" s="2639"/>
      <c r="AB14" s="2634"/>
      <c r="AC14" s="2634"/>
      <c r="AD14" s="2634"/>
      <c r="AE14" s="2634"/>
      <c r="AF14" s="2634"/>
      <c r="AG14" s="2634"/>
      <c r="AH14" s="2634"/>
      <c r="AI14" s="2634"/>
      <c r="AJ14" s="2634"/>
      <c r="AK14" s="2167"/>
      <c r="AL14" s="2167"/>
      <c r="AM14" s="2167"/>
      <c r="AN14" s="2167"/>
      <c r="AO14" s="2167"/>
      <c r="AP14" s="2167"/>
      <c r="AQ14" s="2167"/>
      <c r="AR14" s="2167"/>
      <c r="AS14" s="2167"/>
      <c r="AT14" s="2167"/>
      <c r="AU14" s="2167"/>
      <c r="AV14" s="2167"/>
      <c r="AW14" s="2167"/>
      <c r="AX14" s="2167"/>
      <c r="AY14" s="2167"/>
      <c r="AZ14" s="2167"/>
      <c r="BA14" s="2167"/>
      <c r="BB14" s="2167"/>
      <c r="BC14" s="2167"/>
      <c r="BD14" s="2167"/>
      <c r="BE14" s="2167"/>
      <c r="BF14" s="2167"/>
      <c r="BG14" s="2167"/>
      <c r="BH14" s="2167"/>
      <c r="BI14" s="2167"/>
      <c r="BJ14" s="2167"/>
      <c r="BK14" s="2167"/>
      <c r="BL14" s="2167"/>
      <c r="BM14" s="2167"/>
      <c r="BN14" s="2167"/>
      <c r="BO14" s="2167"/>
      <c r="BP14" s="2167"/>
      <c r="BQ14" s="2167"/>
      <c r="BR14" s="2167"/>
      <c r="BS14" s="2167"/>
      <c r="BT14" s="2167"/>
      <c r="BU14" s="2167"/>
      <c r="BV14" s="2167"/>
      <c r="BW14" s="2167"/>
      <c r="BX14" s="2167"/>
      <c r="BY14" s="2167"/>
      <c r="BZ14" s="2634"/>
      <c r="CA14" s="2634"/>
    </row>
    <row r="15" spans="1:79" ht="48" thickBot="1">
      <c r="A15" s="2640" t="s">
        <v>11</v>
      </c>
      <c r="B15" s="2641" t="s">
        <v>12</v>
      </c>
      <c r="C15" s="2640" t="s">
        <v>13</v>
      </c>
      <c r="D15" s="2642" t="s">
        <v>14</v>
      </c>
      <c r="E15" s="2642" t="s">
        <v>15</v>
      </c>
      <c r="F15" s="2642" t="s">
        <v>16</v>
      </c>
      <c r="G15" s="2642" t="s">
        <v>17</v>
      </c>
      <c r="H15" s="2642" t="s">
        <v>18</v>
      </c>
      <c r="I15" s="2642" t="s">
        <v>19</v>
      </c>
      <c r="J15" s="2642" t="s">
        <v>20</v>
      </c>
      <c r="K15" s="2642" t="s">
        <v>21</v>
      </c>
      <c r="L15" s="2642" t="s">
        <v>22</v>
      </c>
      <c r="M15" s="2643" t="s">
        <v>23</v>
      </c>
      <c r="N15" s="2643" t="s">
        <v>24</v>
      </c>
      <c r="O15" s="2643" t="s">
        <v>25</v>
      </c>
      <c r="P15" s="2643" t="s">
        <v>26</v>
      </c>
      <c r="Q15" s="2643" t="s">
        <v>27</v>
      </c>
      <c r="R15" s="2643" t="s">
        <v>28</v>
      </c>
      <c r="S15" s="2643" t="s">
        <v>29</v>
      </c>
      <c r="T15" s="2643" t="s">
        <v>30</v>
      </c>
      <c r="U15" s="2643" t="s">
        <v>31</v>
      </c>
      <c r="V15" s="2643" t="s">
        <v>32</v>
      </c>
      <c r="W15" s="2643" t="s">
        <v>33</v>
      </c>
      <c r="X15" s="2643" t="s">
        <v>34</v>
      </c>
      <c r="Y15" s="2642" t="s">
        <v>35</v>
      </c>
      <c r="Z15" s="2644" t="s">
        <v>313</v>
      </c>
      <c r="AA15" s="895" t="s">
        <v>1895</v>
      </c>
      <c r="AB15" s="2642" t="s">
        <v>36</v>
      </c>
      <c r="AC15" s="2645" t="s">
        <v>189</v>
      </c>
      <c r="AD15" s="2645" t="s">
        <v>314</v>
      </c>
      <c r="AE15" s="2645" t="s">
        <v>190</v>
      </c>
      <c r="AF15" s="2645" t="s">
        <v>191</v>
      </c>
      <c r="AG15" s="2645" t="s">
        <v>184</v>
      </c>
      <c r="AH15" s="2645" t="s">
        <v>192</v>
      </c>
      <c r="AI15" s="2645" t="s">
        <v>185</v>
      </c>
      <c r="AJ15" s="2645" t="s">
        <v>186</v>
      </c>
      <c r="AK15" s="2414" t="s">
        <v>1870</v>
      </c>
      <c r="AL15" s="2415" t="s">
        <v>1871</v>
      </c>
      <c r="AM15" s="2415" t="s">
        <v>1872</v>
      </c>
      <c r="AN15" s="2415" t="s">
        <v>1873</v>
      </c>
      <c r="AO15" s="2415" t="s">
        <v>184</v>
      </c>
      <c r="AP15" s="2415" t="s">
        <v>1874</v>
      </c>
      <c r="AQ15" s="2415" t="s">
        <v>185</v>
      </c>
      <c r="AR15" s="2415" t="s">
        <v>186</v>
      </c>
      <c r="AS15" s="2416" t="s">
        <v>1875</v>
      </c>
      <c r="AT15" s="2417" t="s">
        <v>1876</v>
      </c>
      <c r="AU15" s="2417" t="s">
        <v>1877</v>
      </c>
      <c r="AV15" s="2417" t="s">
        <v>1878</v>
      </c>
      <c r="AW15" s="2417" t="s">
        <v>184</v>
      </c>
      <c r="AX15" s="2417" t="s">
        <v>1879</v>
      </c>
      <c r="AY15" s="2417" t="s">
        <v>185</v>
      </c>
      <c r="AZ15" s="2417" t="s">
        <v>186</v>
      </c>
      <c r="BA15" s="2418" t="s">
        <v>1880</v>
      </c>
      <c r="BB15" s="2419" t="s">
        <v>1881</v>
      </c>
      <c r="BC15" s="2419" t="s">
        <v>1882</v>
      </c>
      <c r="BD15" s="2419" t="s">
        <v>1883</v>
      </c>
      <c r="BE15" s="2419" t="s">
        <v>184</v>
      </c>
      <c r="BF15" s="2419" t="s">
        <v>1884</v>
      </c>
      <c r="BG15" s="2419" t="s">
        <v>185</v>
      </c>
      <c r="BH15" s="2419" t="s">
        <v>186</v>
      </c>
      <c r="BI15" s="2420" t="s">
        <v>1885</v>
      </c>
      <c r="BJ15" s="2421" t="s">
        <v>1886</v>
      </c>
      <c r="BK15" s="2421" t="s">
        <v>1887</v>
      </c>
      <c r="BL15" s="2421" t="s">
        <v>1888</v>
      </c>
      <c r="BM15" s="2421" t="s">
        <v>184</v>
      </c>
      <c r="BN15" s="2421" t="s">
        <v>1889</v>
      </c>
      <c r="BO15" s="2421" t="s">
        <v>185</v>
      </c>
      <c r="BP15" s="2421" t="s">
        <v>186</v>
      </c>
      <c r="BQ15" s="2422" t="s">
        <v>1890</v>
      </c>
      <c r="BR15" s="2423" t="s">
        <v>1891</v>
      </c>
      <c r="BS15" s="2423" t="s">
        <v>1892</v>
      </c>
      <c r="BT15" s="2423" t="s">
        <v>1893</v>
      </c>
      <c r="BU15" s="2423" t="s">
        <v>184</v>
      </c>
      <c r="BV15" s="2423" t="s">
        <v>1894</v>
      </c>
      <c r="BW15" s="2423" t="s">
        <v>185</v>
      </c>
      <c r="BX15" s="2423" t="s">
        <v>186</v>
      </c>
      <c r="BY15" s="2424" t="s">
        <v>35</v>
      </c>
      <c r="BZ15" s="2645" t="s">
        <v>187</v>
      </c>
      <c r="CA15" s="2645" t="s">
        <v>188</v>
      </c>
    </row>
    <row r="16" spans="1:79" s="2662" customFormat="1" ht="125.25" customHeight="1" thickBot="1">
      <c r="A16" s="2646">
        <v>1</v>
      </c>
      <c r="B16" s="2646" t="s">
        <v>418</v>
      </c>
      <c r="C16" s="2647" t="s">
        <v>555</v>
      </c>
      <c r="D16" s="2648" t="s">
        <v>1499</v>
      </c>
      <c r="E16" s="2649" t="s">
        <v>1500</v>
      </c>
      <c r="F16" s="2650">
        <v>1</v>
      </c>
      <c r="G16" s="2650" t="s">
        <v>1501</v>
      </c>
      <c r="H16" s="2651" t="s">
        <v>1502</v>
      </c>
      <c r="I16" s="2652">
        <v>1</v>
      </c>
      <c r="J16" s="2651" t="s">
        <v>1503</v>
      </c>
      <c r="K16" s="2653">
        <v>42370</v>
      </c>
      <c r="L16" s="2653">
        <v>42551</v>
      </c>
      <c r="M16" s="2654"/>
      <c r="N16" s="2654"/>
      <c r="O16" s="2655">
        <v>0.5</v>
      </c>
      <c r="P16" s="2654"/>
      <c r="Q16" s="2654"/>
      <c r="R16" s="2655">
        <v>0.5</v>
      </c>
      <c r="S16" s="2654"/>
      <c r="T16" s="2654"/>
      <c r="U16" s="2656"/>
      <c r="V16" s="2656"/>
      <c r="W16" s="2656"/>
      <c r="X16" s="2657"/>
      <c r="Y16" s="2658">
        <v>1</v>
      </c>
      <c r="Z16" s="2659">
        <v>0</v>
      </c>
      <c r="AA16" s="2660"/>
      <c r="AB16" s="2661"/>
      <c r="AC16" s="2309">
        <v>0</v>
      </c>
      <c r="AD16" s="2310">
        <v>0</v>
      </c>
      <c r="AE16" s="2309">
        <v>0</v>
      </c>
      <c r="AF16" s="2309" t="s">
        <v>55</v>
      </c>
      <c r="AG16" s="2309"/>
      <c r="AH16" s="2310">
        <v>0</v>
      </c>
      <c r="AI16" s="2309"/>
      <c r="AJ16" s="2309"/>
      <c r="AK16" s="1895"/>
      <c r="AL16" s="1895"/>
      <c r="AM16" s="1895"/>
      <c r="AN16" s="1895"/>
      <c r="AO16" s="1895"/>
      <c r="AP16" s="1895"/>
      <c r="AQ16" s="1895"/>
      <c r="AR16" s="1895"/>
      <c r="AS16" s="1926"/>
      <c r="AT16" s="1926"/>
      <c r="AU16" s="1926"/>
      <c r="AV16" s="1926"/>
      <c r="AW16" s="1926"/>
      <c r="AX16" s="1926"/>
      <c r="AY16" s="1926"/>
      <c r="AZ16" s="1926"/>
      <c r="BA16" s="1911"/>
      <c r="BB16" s="1911"/>
      <c r="BC16" s="1911"/>
      <c r="BD16" s="1911"/>
      <c r="BE16" s="1911"/>
      <c r="BF16" s="1911"/>
      <c r="BG16" s="1911"/>
      <c r="BH16" s="1911"/>
      <c r="BI16" s="1944"/>
      <c r="BJ16" s="1944"/>
      <c r="BK16" s="1944"/>
      <c r="BL16" s="1944"/>
      <c r="BM16" s="1944"/>
      <c r="BN16" s="1944"/>
      <c r="BO16" s="1944"/>
      <c r="BP16" s="1944"/>
      <c r="BQ16" s="1960"/>
      <c r="BR16" s="1960"/>
      <c r="BS16" s="1960"/>
      <c r="BT16" s="1960"/>
      <c r="BU16" s="1960"/>
      <c r="BV16" s="1960"/>
      <c r="BW16" s="1960"/>
      <c r="BX16" s="1960"/>
      <c r="BY16" s="2103"/>
      <c r="BZ16" s="2305" t="s">
        <v>1504</v>
      </c>
      <c r="CA16" s="2305" t="s">
        <v>1505</v>
      </c>
    </row>
    <row r="17" spans="1:79" ht="18.75" thickBot="1">
      <c r="A17" t="s">
        <v>38</v>
      </c>
      <c r="B17"/>
      <c r="C17"/>
      <c r="D17"/>
      <c r="E17" s="2663"/>
      <c r="F17" s="2663"/>
      <c r="G17" s="2663"/>
      <c r="H17" s="2663"/>
      <c r="I17" s="2664">
        <v>1</v>
      </c>
      <c r="J17" s="2663"/>
      <c r="K17" s="2663"/>
      <c r="L17" s="2663"/>
      <c r="M17" s="2663"/>
      <c r="N17" s="2663"/>
      <c r="O17" s="2663"/>
      <c r="P17" s="2663"/>
      <c r="Q17" s="2663"/>
      <c r="R17" s="2663"/>
      <c r="S17" s="2663"/>
      <c r="T17" s="2663"/>
      <c r="U17" s="2663"/>
      <c r="V17" s="2663"/>
      <c r="W17" s="2663"/>
      <c r="X17" s="2663"/>
      <c r="Y17" s="2663"/>
      <c r="Z17" s="2665">
        <v>0</v>
      </c>
      <c r="AA17" s="2666"/>
      <c r="AB17" s="2667"/>
      <c r="AC17" s="3352"/>
      <c r="AD17" s="3353">
        <v>1</v>
      </c>
      <c r="AE17" s="3353"/>
      <c r="AF17" s="3353" t="s">
        <v>55</v>
      </c>
      <c r="AG17" s="3353"/>
      <c r="AH17" s="3353">
        <f>AVERAGE(AH16)</f>
        <v>0</v>
      </c>
      <c r="AI17" s="3353"/>
      <c r="AJ17" s="3353"/>
      <c r="AK17" s="3354"/>
      <c r="AL17" s="3354"/>
      <c r="AM17" s="3354"/>
      <c r="AN17" s="3354"/>
      <c r="AO17" s="3354"/>
      <c r="AP17" s="3354"/>
      <c r="AQ17" s="3354"/>
      <c r="AR17" s="3354"/>
      <c r="AS17" s="3354"/>
      <c r="AT17" s="3354"/>
      <c r="AU17" s="3354"/>
      <c r="AV17" s="3354"/>
      <c r="AW17" s="3354"/>
      <c r="AX17" s="3354"/>
      <c r="AY17" s="3354"/>
      <c r="AZ17" s="3354"/>
      <c r="BA17" s="3354"/>
      <c r="BB17" s="3354"/>
      <c r="BC17" s="3354"/>
      <c r="BD17" s="3354"/>
      <c r="BE17" s="3354"/>
      <c r="BF17" s="3354"/>
      <c r="BG17" s="3354"/>
      <c r="BH17" s="3354"/>
      <c r="BI17" s="3354"/>
      <c r="BJ17" s="3354"/>
      <c r="BK17" s="3354"/>
      <c r="BL17" s="3354"/>
      <c r="BM17" s="3354"/>
      <c r="BN17" s="3354"/>
      <c r="BO17" s="3354"/>
      <c r="BP17" s="3354"/>
      <c r="BQ17" s="3354"/>
      <c r="BR17" s="3354"/>
      <c r="BS17" s="3354"/>
      <c r="BT17" s="3354"/>
      <c r="BU17" s="3354"/>
      <c r="BV17" s="3354"/>
      <c r="BW17" s="3354"/>
      <c r="BX17" s="3354"/>
      <c r="BY17" s="3354"/>
      <c r="BZ17" s="3354"/>
      <c r="CA17" s="3355"/>
    </row>
    <row r="18" spans="1:79" ht="18.75" thickBot="1">
      <c r="A18" t="s">
        <v>39</v>
      </c>
      <c r="B18"/>
      <c r="C18"/>
      <c r="D18"/>
      <c r="E18" s="2668"/>
      <c r="F18" s="2669"/>
      <c r="G18" s="2669"/>
      <c r="H18" s="2669"/>
      <c r="I18" s="2669"/>
      <c r="J18" s="2669"/>
      <c r="K18" s="2669"/>
      <c r="L18" s="2669"/>
      <c r="M18" s="2669"/>
      <c r="N18" s="2669"/>
      <c r="O18" s="2669"/>
      <c r="P18" s="2669"/>
      <c r="Q18" s="2669"/>
      <c r="R18" s="2669"/>
      <c r="S18" s="2669"/>
      <c r="T18" s="2669"/>
      <c r="U18" s="2669"/>
      <c r="V18" s="2669"/>
      <c r="W18" s="2669"/>
      <c r="X18" s="2669"/>
      <c r="Y18" s="2669"/>
      <c r="Z18" s="2670">
        <v>0</v>
      </c>
      <c r="AA18" s="1992"/>
      <c r="AB18" s="2671"/>
      <c r="AC18" s="3356"/>
      <c r="AD18" s="3357">
        <v>1</v>
      </c>
      <c r="AE18" s="3357"/>
      <c r="AF18" s="3357" t="s">
        <v>55</v>
      </c>
      <c r="AG18" s="3357"/>
      <c r="AH18" s="3357">
        <f>AVERAGE(AH17)</f>
        <v>0</v>
      </c>
      <c r="AI18" s="3357"/>
      <c r="AJ18" s="3357"/>
      <c r="AK18" s="3357"/>
      <c r="AL18" s="3357"/>
      <c r="AM18" s="3357"/>
      <c r="AN18" s="3357"/>
      <c r="AO18" s="3357"/>
      <c r="AP18" s="3357"/>
      <c r="AQ18" s="3357"/>
      <c r="AR18" s="3357"/>
      <c r="AS18" s="3357"/>
      <c r="AT18" s="3357"/>
      <c r="AU18" s="3357"/>
      <c r="AV18" s="3357"/>
      <c r="AW18" s="3357"/>
      <c r="AX18" s="3357"/>
      <c r="AY18" s="3357"/>
      <c r="AZ18" s="3357"/>
      <c r="BA18" s="3357"/>
      <c r="BB18" s="3357"/>
      <c r="BC18" s="3357"/>
      <c r="BD18" s="3357"/>
      <c r="BE18" s="3357"/>
      <c r="BF18" s="3357"/>
      <c r="BG18" s="3357"/>
      <c r="BH18" s="3357"/>
      <c r="BI18" s="3357"/>
      <c r="BJ18" s="3357"/>
      <c r="BK18" s="3357"/>
      <c r="BL18" s="3357"/>
      <c r="BM18" s="3357"/>
      <c r="BN18" s="3357"/>
      <c r="BO18" s="3357"/>
      <c r="BP18" s="3357"/>
      <c r="BQ18" s="3357"/>
      <c r="BR18" s="3357"/>
      <c r="BS18" s="3357"/>
      <c r="BT18" s="3357"/>
      <c r="BU18" s="3357"/>
      <c r="BV18" s="3357"/>
      <c r="BW18" s="3357"/>
      <c r="BX18" s="3357"/>
      <c r="BY18" s="3357"/>
      <c r="BZ18" s="3357"/>
      <c r="CA18" s="3358"/>
    </row>
    <row r="19" spans="1:79" ht="16.5" thickBot="1">
      <c r="A19" s="2634"/>
      <c r="B19" s="2635"/>
      <c r="C19" s="2634"/>
      <c r="D19" s="2634"/>
      <c r="E19" s="2634"/>
      <c r="F19" s="2636"/>
      <c r="G19" s="2634"/>
      <c r="H19" s="2634"/>
      <c r="I19" s="2637"/>
      <c r="J19" s="2634"/>
      <c r="K19" s="2638"/>
      <c r="L19" s="2638"/>
      <c r="M19" s="2634"/>
      <c r="N19" s="2634"/>
      <c r="O19" s="2634"/>
      <c r="P19" s="2634"/>
      <c r="Q19" s="2634"/>
      <c r="R19" s="2634"/>
      <c r="S19" s="2634"/>
      <c r="T19" s="2634"/>
      <c r="U19" s="2634"/>
      <c r="V19" s="2634"/>
      <c r="W19" s="2634"/>
      <c r="X19" s="2634"/>
      <c r="Y19" s="2672"/>
      <c r="Z19" s="2639"/>
      <c r="AA19" s="2639"/>
      <c r="AB19" s="2634"/>
      <c r="AC19" s="2634"/>
      <c r="AD19" s="2634"/>
      <c r="AE19" s="2634"/>
      <c r="AF19" s="2634"/>
      <c r="AG19" s="2634"/>
      <c r="AH19" s="2634"/>
      <c r="AI19" s="2634"/>
      <c r="AJ19" s="2634"/>
      <c r="AK19" s="2301"/>
      <c r="AL19" s="2301"/>
      <c r="AM19" s="2301"/>
      <c r="AN19" s="2301"/>
      <c r="AO19" s="2301"/>
      <c r="AP19" s="2301"/>
      <c r="AQ19" s="2301"/>
      <c r="AR19" s="2301"/>
      <c r="AS19" s="2301"/>
      <c r="AT19" s="2301"/>
      <c r="AU19" s="2301"/>
      <c r="AV19" s="2301"/>
      <c r="AW19" s="2301"/>
      <c r="AX19" s="2301"/>
      <c r="AY19" s="2301"/>
      <c r="AZ19" s="2301"/>
      <c r="BA19" s="2301"/>
      <c r="BB19" s="2301"/>
      <c r="BC19" s="2301"/>
      <c r="BD19" s="2301"/>
      <c r="BE19" s="2301"/>
      <c r="BF19" s="2301"/>
      <c r="BG19" s="2301"/>
      <c r="BH19" s="2301"/>
      <c r="BI19" s="2301"/>
      <c r="BJ19" s="2301"/>
      <c r="BK19" s="2301"/>
      <c r="BL19" s="2301"/>
      <c r="BM19" s="2301"/>
      <c r="BN19" s="2301"/>
      <c r="BO19" s="2301"/>
      <c r="BP19" s="2301"/>
      <c r="BQ19" s="2301"/>
      <c r="BR19" s="2301"/>
      <c r="BS19" s="2301"/>
      <c r="BT19" s="2301"/>
      <c r="BU19" s="2301"/>
      <c r="BV19" s="2301"/>
      <c r="BW19" s="2301"/>
      <c r="BX19" s="2301"/>
      <c r="BY19" s="2301"/>
      <c r="BZ19" s="2634"/>
      <c r="CA19" s="2634"/>
    </row>
    <row r="20" spans="1:79" ht="16.5" thickBot="1">
      <c r="A20" t="s">
        <v>9</v>
      </c>
      <c r="B20"/>
      <c r="C20"/>
      <c r="D20"/>
      <c r="E20" t="s">
        <v>312</v>
      </c>
      <c r="F20"/>
      <c r="G20"/>
      <c r="H20"/>
      <c r="I20"/>
      <c r="J20"/>
      <c r="K20"/>
      <c r="L20"/>
      <c r="M20"/>
      <c r="N20"/>
      <c r="O20"/>
      <c r="P20"/>
      <c r="Q20"/>
      <c r="R20"/>
      <c r="S20"/>
      <c r="T20"/>
      <c r="U20"/>
      <c r="V20"/>
      <c r="W20"/>
      <c r="X20"/>
      <c r="Y20"/>
      <c r="Z20"/>
      <c r="AA20"/>
      <c r="AB20"/>
      <c r="AC20" t="s">
        <v>312</v>
      </c>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row>
    <row r="21" spans="1:79" ht="16.5" thickBot="1">
      <c r="A21" s="2634"/>
      <c r="B21" s="2635"/>
      <c r="C21" s="2634"/>
      <c r="D21" s="2634"/>
      <c r="E21" s="2634"/>
      <c r="F21" s="2636"/>
      <c r="G21" s="2634"/>
      <c r="H21" s="2634"/>
      <c r="I21" s="2637"/>
      <c r="J21" s="2634"/>
      <c r="K21" s="2638"/>
      <c r="L21" s="2638"/>
      <c r="M21" s="2634"/>
      <c r="N21" s="2634"/>
      <c r="O21" s="2634"/>
      <c r="P21" s="2634"/>
      <c r="Q21" s="2634"/>
      <c r="R21" s="2634"/>
      <c r="S21" s="2634"/>
      <c r="T21" s="2634"/>
      <c r="U21" s="2634"/>
      <c r="V21" s="2634"/>
      <c r="W21" s="2634"/>
      <c r="X21" s="2634"/>
      <c r="Y21" s="2672"/>
      <c r="Z21" s="2639"/>
      <c r="AA21" s="2639"/>
      <c r="AB21" s="2634"/>
      <c r="AC21" s="2634"/>
      <c r="AD21" s="2634"/>
      <c r="AE21" s="2634"/>
      <c r="AF21" s="2634"/>
      <c r="AG21" s="2634"/>
      <c r="AH21" s="2634"/>
      <c r="AI21" s="2634"/>
      <c r="AJ21" s="2634"/>
      <c r="AK21" s="2306"/>
      <c r="AL21" s="2306"/>
      <c r="AM21" s="2306"/>
      <c r="AN21" s="2306"/>
      <c r="AO21" s="2306"/>
      <c r="AP21" s="2306"/>
      <c r="AQ21" s="2306"/>
      <c r="AR21" s="2306"/>
      <c r="AS21" s="2306"/>
      <c r="AT21" s="2306"/>
      <c r="AU21" s="2306"/>
      <c r="AV21" s="2306"/>
      <c r="AW21" s="2306"/>
      <c r="AX21" s="2306"/>
      <c r="AY21" s="2306"/>
      <c r="AZ21" s="2306"/>
      <c r="BA21" s="2306"/>
      <c r="BB21" s="2306"/>
      <c r="BC21" s="2306"/>
      <c r="BD21" s="2306"/>
      <c r="BE21" s="2306"/>
      <c r="BF21" s="2306"/>
      <c r="BG21" s="2306"/>
      <c r="BH21" s="2306"/>
      <c r="BI21" s="2306"/>
      <c r="BJ21" s="2306"/>
      <c r="BK21" s="2306"/>
      <c r="BL21" s="2306"/>
      <c r="BM21" s="2306"/>
      <c r="BN21" s="2306"/>
      <c r="BO21" s="2306"/>
      <c r="BP21" s="2306"/>
      <c r="BQ21" s="2306"/>
      <c r="BR21" s="2306"/>
      <c r="BS21" s="2306"/>
      <c r="BT21" s="2306"/>
      <c r="BU21" s="2306"/>
      <c r="BV21" s="2306"/>
      <c r="BW21" s="2306"/>
      <c r="BX21" s="2306"/>
      <c r="BY21" s="2306"/>
      <c r="BZ21" s="2634"/>
      <c r="CA21" s="2634"/>
    </row>
    <row r="22" spans="1:79" ht="48" thickBot="1">
      <c r="A22" s="2640" t="s">
        <v>11</v>
      </c>
      <c r="B22" s="2673" t="s">
        <v>12</v>
      </c>
      <c r="C22" s="2640" t="s">
        <v>13</v>
      </c>
      <c r="D22" s="2674" t="s">
        <v>14</v>
      </c>
      <c r="E22" s="2640" t="s">
        <v>15</v>
      </c>
      <c r="F22" s="2675" t="s">
        <v>16</v>
      </c>
      <c r="G22" s="2640" t="s">
        <v>17</v>
      </c>
      <c r="H22" s="2640" t="s">
        <v>18</v>
      </c>
      <c r="I22" s="2676" t="s">
        <v>19</v>
      </c>
      <c r="J22" s="2640" t="s">
        <v>20</v>
      </c>
      <c r="K22" s="2640" t="s">
        <v>21</v>
      </c>
      <c r="L22" s="2640" t="s">
        <v>22</v>
      </c>
      <c r="M22" s="2677" t="s">
        <v>23</v>
      </c>
      <c r="N22" s="2677" t="s">
        <v>24</v>
      </c>
      <c r="O22" s="2677" t="s">
        <v>25</v>
      </c>
      <c r="P22" s="2677" t="s">
        <v>26</v>
      </c>
      <c r="Q22" s="2677" t="s">
        <v>27</v>
      </c>
      <c r="R22" s="2677" t="s">
        <v>28</v>
      </c>
      <c r="S22" s="2677" t="s">
        <v>29</v>
      </c>
      <c r="T22" s="2677" t="s">
        <v>30</v>
      </c>
      <c r="U22" s="2677" t="s">
        <v>31</v>
      </c>
      <c r="V22" s="2677" t="s">
        <v>32</v>
      </c>
      <c r="W22" s="2677" t="s">
        <v>33</v>
      </c>
      <c r="X22" s="2677" t="s">
        <v>34</v>
      </c>
      <c r="Y22" s="2678" t="s">
        <v>35</v>
      </c>
      <c r="Z22" s="2640" t="s">
        <v>313</v>
      </c>
      <c r="AA22" s="2679" t="s">
        <v>1895</v>
      </c>
      <c r="AB22" s="2640" t="s">
        <v>36</v>
      </c>
      <c r="AC22" s="2645" t="s">
        <v>189</v>
      </c>
      <c r="AD22" s="2645" t="s">
        <v>314</v>
      </c>
      <c r="AE22" s="2645" t="s">
        <v>190</v>
      </c>
      <c r="AF22" s="2645" t="s">
        <v>191</v>
      </c>
      <c r="AG22" s="2645" t="s">
        <v>184</v>
      </c>
      <c r="AH22" s="2645" t="s">
        <v>192</v>
      </c>
      <c r="AI22" s="2645" t="s">
        <v>185</v>
      </c>
      <c r="AJ22" s="2645" t="s">
        <v>186</v>
      </c>
      <c r="AK22" s="2680" t="s">
        <v>1870</v>
      </c>
      <c r="AL22" s="2680" t="s">
        <v>1871</v>
      </c>
      <c r="AM22" s="2680" t="s">
        <v>1872</v>
      </c>
      <c r="AN22" s="2680" t="s">
        <v>1873</v>
      </c>
      <c r="AO22" s="2680" t="s">
        <v>184</v>
      </c>
      <c r="AP22" s="2680" t="s">
        <v>1874</v>
      </c>
      <c r="AQ22" s="2680" t="s">
        <v>185</v>
      </c>
      <c r="AR22" s="2680" t="s">
        <v>186</v>
      </c>
      <c r="AS22" s="2681" t="s">
        <v>1875</v>
      </c>
      <c r="AT22" s="2681" t="s">
        <v>1876</v>
      </c>
      <c r="AU22" s="2681" t="s">
        <v>1877</v>
      </c>
      <c r="AV22" s="2681" t="s">
        <v>1878</v>
      </c>
      <c r="AW22" s="2681" t="s">
        <v>184</v>
      </c>
      <c r="AX22" s="2681" t="s">
        <v>1879</v>
      </c>
      <c r="AY22" s="2681" t="s">
        <v>185</v>
      </c>
      <c r="AZ22" s="2681" t="s">
        <v>186</v>
      </c>
      <c r="BA22" s="2682" t="s">
        <v>1880</v>
      </c>
      <c r="BB22" s="2682" t="s">
        <v>1881</v>
      </c>
      <c r="BC22" s="2682" t="s">
        <v>1882</v>
      </c>
      <c r="BD22" s="2682" t="s">
        <v>1883</v>
      </c>
      <c r="BE22" s="2682" t="s">
        <v>184</v>
      </c>
      <c r="BF22" s="2682" t="s">
        <v>1884</v>
      </c>
      <c r="BG22" s="2682" t="s">
        <v>185</v>
      </c>
      <c r="BH22" s="2682" t="s">
        <v>186</v>
      </c>
      <c r="BI22" s="2683" t="s">
        <v>1885</v>
      </c>
      <c r="BJ22" s="2683" t="s">
        <v>1886</v>
      </c>
      <c r="BK22" s="2683" t="s">
        <v>1887</v>
      </c>
      <c r="BL22" s="2683" t="s">
        <v>1888</v>
      </c>
      <c r="BM22" s="2683" t="s">
        <v>184</v>
      </c>
      <c r="BN22" s="2683" t="s">
        <v>1889</v>
      </c>
      <c r="BO22" s="2683" t="s">
        <v>185</v>
      </c>
      <c r="BP22" s="2683" t="s">
        <v>186</v>
      </c>
      <c r="BQ22" s="2684" t="s">
        <v>1890</v>
      </c>
      <c r="BR22" s="2684" t="s">
        <v>1891</v>
      </c>
      <c r="BS22" s="2684" t="s">
        <v>1892</v>
      </c>
      <c r="BT22" s="2684" t="s">
        <v>1893</v>
      </c>
      <c r="BU22" s="2684" t="s">
        <v>184</v>
      </c>
      <c r="BV22" s="2684" t="s">
        <v>1894</v>
      </c>
      <c r="BW22" s="2684" t="s">
        <v>185</v>
      </c>
      <c r="BX22" s="2684" t="s">
        <v>186</v>
      </c>
      <c r="BY22" s="2424" t="s">
        <v>35</v>
      </c>
      <c r="BZ22" s="2645" t="s">
        <v>187</v>
      </c>
      <c r="CA22" s="2645" t="s">
        <v>188</v>
      </c>
    </row>
    <row r="23" spans="1:79" ht="111" thickBot="1">
      <c r="A23">
        <v>1</v>
      </c>
      <c r="B23" t="s">
        <v>1506</v>
      </c>
      <c r="C23" s="2685" t="s">
        <v>1507</v>
      </c>
      <c r="D23" s="2686" t="s">
        <v>1508</v>
      </c>
      <c r="E23" s="2649" t="s">
        <v>1509</v>
      </c>
      <c r="F23" s="2687">
        <v>1</v>
      </c>
      <c r="G23" s="2651" t="s">
        <v>1510</v>
      </c>
      <c r="H23" s="2651" t="s">
        <v>1502</v>
      </c>
      <c r="I23" s="2688">
        <v>0.2</v>
      </c>
      <c r="J23" s="2651" t="s">
        <v>1511</v>
      </c>
      <c r="K23" s="2689">
        <v>42370</v>
      </c>
      <c r="L23" s="2689">
        <v>42735</v>
      </c>
      <c r="M23" s="2690"/>
      <c r="N23" s="2690"/>
      <c r="O23" s="2690"/>
      <c r="P23" s="2690"/>
      <c r="Q23" s="2690"/>
      <c r="R23" s="2691"/>
      <c r="S23" s="2691"/>
      <c r="T23" s="2690"/>
      <c r="U23" s="2691"/>
      <c r="V23" s="2691"/>
      <c r="W23" s="2691"/>
      <c r="X23" s="2691"/>
      <c r="Y23" s="2651">
        <v>0</v>
      </c>
      <c r="Z23" s="2659">
        <v>0</v>
      </c>
      <c r="AA23" s="2660"/>
      <c r="AB23" s="2661"/>
      <c r="AC23" s="2309">
        <v>0</v>
      </c>
      <c r="AD23" s="2310">
        <v>0</v>
      </c>
      <c r="AE23" s="2309" t="s">
        <v>55</v>
      </c>
      <c r="AF23" s="2309" t="s">
        <v>55</v>
      </c>
      <c r="AG23" s="2309"/>
      <c r="AH23" s="2309" t="s">
        <v>55</v>
      </c>
      <c r="AI23" s="2309"/>
      <c r="AJ23" s="2309"/>
      <c r="AK23" s="2055"/>
      <c r="AL23" s="2055"/>
      <c r="AM23" s="2055"/>
      <c r="AN23" s="2055"/>
      <c r="AO23" s="2055"/>
      <c r="AP23" s="2055"/>
      <c r="AQ23" s="2055"/>
      <c r="AR23" s="2055"/>
      <c r="AS23" s="2056"/>
      <c r="AT23" s="2056"/>
      <c r="AU23" s="2056"/>
      <c r="AV23" s="2056"/>
      <c r="AW23" s="2056"/>
      <c r="AX23" s="2056"/>
      <c r="AY23" s="2056"/>
      <c r="AZ23" s="2056"/>
      <c r="BA23" s="2057"/>
      <c r="BB23" s="2057"/>
      <c r="BC23" s="2057"/>
      <c r="BD23" s="2057"/>
      <c r="BE23" s="2057"/>
      <c r="BF23" s="2057"/>
      <c r="BG23" s="2057"/>
      <c r="BH23" s="2057"/>
      <c r="BI23" s="2058"/>
      <c r="BJ23" s="2058"/>
      <c r="BK23" s="2058"/>
      <c r="BL23" s="2058"/>
      <c r="BM23" s="2058"/>
      <c r="BN23" s="2058"/>
      <c r="BO23" s="2058"/>
      <c r="BP23" s="2058"/>
      <c r="BQ23" s="2059"/>
      <c r="BR23" s="2059"/>
      <c r="BS23" s="2059"/>
      <c r="BT23" s="2059"/>
      <c r="BU23" s="2059"/>
      <c r="BV23" s="2059"/>
      <c r="BW23" s="2059"/>
      <c r="BX23" s="2059"/>
      <c r="BY23" s="2103"/>
      <c r="BZ23" s="2309" t="s">
        <v>1512</v>
      </c>
      <c r="CA23" s="2309"/>
    </row>
    <row r="24" spans="1:79" ht="95.25" thickBot="1">
      <c r="A24"/>
      <c r="B24"/>
      <c r="C24" s="2685" t="s">
        <v>1513</v>
      </c>
      <c r="D24" s="2692" t="s">
        <v>1514</v>
      </c>
      <c r="E24" s="2693" t="s">
        <v>1515</v>
      </c>
      <c r="F24" s="2694">
        <v>1</v>
      </c>
      <c r="G24" s="2695" t="s">
        <v>1516</v>
      </c>
      <c r="H24" s="2651" t="s">
        <v>1502</v>
      </c>
      <c r="I24" s="2688">
        <v>0.2</v>
      </c>
      <c r="J24" s="2651" t="s">
        <v>1511</v>
      </c>
      <c r="K24" s="2696">
        <v>42370</v>
      </c>
      <c r="L24" s="2696">
        <v>42735</v>
      </c>
      <c r="M24" s="2697"/>
      <c r="N24" s="2697"/>
      <c r="O24" s="2697"/>
      <c r="P24" s="2697"/>
      <c r="Q24" s="2697"/>
      <c r="R24" s="2697"/>
      <c r="S24" s="2697"/>
      <c r="T24" s="2697"/>
      <c r="U24" s="2698"/>
      <c r="V24" s="2698"/>
      <c r="W24" s="2698"/>
      <c r="X24" s="2698"/>
      <c r="Y24" s="2651">
        <v>0</v>
      </c>
      <c r="Z24" s="2659">
        <v>0</v>
      </c>
      <c r="AA24" s="1978"/>
      <c r="AB24" s="2699"/>
      <c r="AC24" s="2309">
        <v>0</v>
      </c>
      <c r="AD24" s="2310">
        <v>0</v>
      </c>
      <c r="AE24" s="2309" t="s">
        <v>55</v>
      </c>
      <c r="AF24" s="2309" t="s">
        <v>55</v>
      </c>
      <c r="AG24" s="2309"/>
      <c r="AH24" s="2309" t="s">
        <v>55</v>
      </c>
      <c r="AI24" s="2309"/>
      <c r="AJ24" s="2309"/>
      <c r="AK24" s="2055"/>
      <c r="AL24" s="2055"/>
      <c r="AM24" s="2055"/>
      <c r="AN24" s="2055"/>
      <c r="AO24" s="2055"/>
      <c r="AP24" s="2055"/>
      <c r="AQ24" s="2055"/>
      <c r="AR24" s="2055"/>
      <c r="AS24" s="2056"/>
      <c r="AT24" s="2056"/>
      <c r="AU24" s="2056"/>
      <c r="AV24" s="2056"/>
      <c r="AW24" s="2056"/>
      <c r="AX24" s="2056"/>
      <c r="AY24" s="2056"/>
      <c r="AZ24" s="2056"/>
      <c r="BA24" s="2057"/>
      <c r="BB24" s="2057"/>
      <c r="BC24" s="2057"/>
      <c r="BD24" s="2057"/>
      <c r="BE24" s="2057"/>
      <c r="BF24" s="2057"/>
      <c r="BG24" s="2057"/>
      <c r="BH24" s="2057"/>
      <c r="BI24" s="2058"/>
      <c r="BJ24" s="2058"/>
      <c r="BK24" s="2058"/>
      <c r="BL24" s="2058"/>
      <c r="BM24" s="2058"/>
      <c r="BN24" s="2058"/>
      <c r="BO24" s="2058"/>
      <c r="BP24" s="2058"/>
      <c r="BQ24" s="2059"/>
      <c r="BR24" s="2059"/>
      <c r="BS24" s="2059"/>
      <c r="BT24" s="2059"/>
      <c r="BU24" s="2059"/>
      <c r="BV24" s="2059"/>
      <c r="BW24" s="2059"/>
      <c r="BX24" s="2059"/>
      <c r="BY24" s="2103"/>
      <c r="BZ24" s="2309" t="s">
        <v>1517</v>
      </c>
      <c r="CA24" s="2309"/>
    </row>
    <row r="25" spans="1:79" ht="63.75" thickBot="1">
      <c r="A25"/>
      <c r="B25"/>
      <c r="C25" s="2685" t="s">
        <v>1518</v>
      </c>
      <c r="D25" s="2700" t="s">
        <v>1519</v>
      </c>
      <c r="E25" s="2701" t="s">
        <v>1520</v>
      </c>
      <c r="F25" s="2702">
        <v>2</v>
      </c>
      <c r="G25" s="2702"/>
      <c r="H25" s="2651" t="s">
        <v>1502</v>
      </c>
      <c r="I25" s="2688">
        <v>0.2</v>
      </c>
      <c r="J25" s="2651" t="s">
        <v>1521</v>
      </c>
      <c r="K25" s="2696">
        <v>42370</v>
      </c>
      <c r="L25" s="2696">
        <v>42735</v>
      </c>
      <c r="M25" s="2703"/>
      <c r="N25" s="2703"/>
      <c r="O25" s="2703"/>
      <c r="P25" s="2703"/>
      <c r="Q25" s="2703"/>
      <c r="R25" s="2703">
        <v>1</v>
      </c>
      <c r="S25" s="2703"/>
      <c r="T25" s="2703"/>
      <c r="U25" s="2704"/>
      <c r="V25" s="2704"/>
      <c r="W25" s="2704"/>
      <c r="X25" s="2704">
        <v>1</v>
      </c>
      <c r="Y25" s="2651">
        <v>2</v>
      </c>
      <c r="Z25" s="2659">
        <v>0</v>
      </c>
      <c r="AA25" s="1978"/>
      <c r="AB25" s="2699"/>
      <c r="AC25" s="2309">
        <v>0</v>
      </c>
      <c r="AD25" s="2310">
        <v>0</v>
      </c>
      <c r="AE25" s="2309">
        <v>0</v>
      </c>
      <c r="AF25" s="2309" t="s">
        <v>55</v>
      </c>
      <c r="AG25" s="2309"/>
      <c r="AH25" s="2309" t="s">
        <v>55</v>
      </c>
      <c r="AI25" s="2309"/>
      <c r="AJ25" s="2309"/>
      <c r="AK25" s="2055"/>
      <c r="AL25" s="2055"/>
      <c r="AM25" s="2055"/>
      <c r="AN25" s="2055"/>
      <c r="AO25" s="2055"/>
      <c r="AP25" s="2055"/>
      <c r="AQ25" s="2055"/>
      <c r="AR25" s="2055"/>
      <c r="AS25" s="2056"/>
      <c r="AT25" s="2056"/>
      <c r="AU25" s="2056"/>
      <c r="AV25" s="2056"/>
      <c r="AW25" s="2056"/>
      <c r="AX25" s="2056"/>
      <c r="AY25" s="2056"/>
      <c r="AZ25" s="2056"/>
      <c r="BA25" s="2057"/>
      <c r="BB25" s="2057"/>
      <c r="BC25" s="2057"/>
      <c r="BD25" s="2057"/>
      <c r="BE25" s="2057"/>
      <c r="BF25" s="2057"/>
      <c r="BG25" s="2057"/>
      <c r="BH25" s="2057"/>
      <c r="BI25" s="2058"/>
      <c r="BJ25" s="2058"/>
      <c r="BK25" s="2058"/>
      <c r="BL25" s="2058"/>
      <c r="BM25" s="2058"/>
      <c r="BN25" s="2058"/>
      <c r="BO25" s="2058"/>
      <c r="BP25" s="2058"/>
      <c r="BQ25" s="2059"/>
      <c r="BR25" s="2059"/>
      <c r="BS25" s="2059"/>
      <c r="BT25" s="2059"/>
      <c r="BU25" s="2059"/>
      <c r="BV25" s="2059"/>
      <c r="BW25" s="2059"/>
      <c r="BX25" s="2059"/>
      <c r="BY25" s="2103"/>
      <c r="BZ25" s="2309" t="s">
        <v>1522</v>
      </c>
      <c r="CA25" s="2309" t="s">
        <v>1523</v>
      </c>
    </row>
    <row r="26" spans="1:79" ht="158.25" customHeight="1" thickBot="1">
      <c r="A26"/>
      <c r="B26"/>
      <c r="C26" t="s">
        <v>1524</v>
      </c>
      <c r="D26" s="2705" t="s">
        <v>1525</v>
      </c>
      <c r="E26" s="2706" t="s">
        <v>1526</v>
      </c>
      <c r="F26" s="2707">
        <v>1</v>
      </c>
      <c r="G26" s="2708" t="s">
        <v>1527</v>
      </c>
      <c r="H26" s="2651" t="s">
        <v>1502</v>
      </c>
      <c r="I26" s="2709">
        <v>0.2</v>
      </c>
      <c r="J26" s="2710" t="s">
        <v>1528</v>
      </c>
      <c r="K26" s="2711">
        <v>42370</v>
      </c>
      <c r="L26" s="2711">
        <v>42735</v>
      </c>
      <c r="M26" s="2712"/>
      <c r="N26" s="2712"/>
      <c r="O26" s="2712"/>
      <c r="P26" s="2712"/>
      <c r="Q26" s="2712"/>
      <c r="R26" s="2712"/>
      <c r="S26" s="2712"/>
      <c r="T26" s="2712"/>
      <c r="U26" s="2713"/>
      <c r="V26" s="2713"/>
      <c r="W26" s="2713"/>
      <c r="X26" s="2713"/>
      <c r="Y26" s="2710">
        <v>0</v>
      </c>
      <c r="Z26" s="2714">
        <v>0</v>
      </c>
      <c r="AA26" s="2715"/>
      <c r="AB26" s="2716"/>
      <c r="AC26" s="2309">
        <v>0</v>
      </c>
      <c r="AD26" s="2310">
        <v>0</v>
      </c>
      <c r="AE26" s="2309" t="s">
        <v>55</v>
      </c>
      <c r="AF26" s="2309" t="s">
        <v>55</v>
      </c>
      <c r="AG26" s="2309"/>
      <c r="AH26" s="2309" t="s">
        <v>55</v>
      </c>
      <c r="AI26" s="2309"/>
      <c r="AJ26" s="2309"/>
      <c r="AK26" s="2060"/>
      <c r="AL26" s="2060"/>
      <c r="AM26" s="2060"/>
      <c r="AN26" s="2060"/>
      <c r="AO26" s="2060"/>
      <c r="AP26" s="2060"/>
      <c r="AQ26" s="2060"/>
      <c r="AR26" s="2060"/>
      <c r="AS26" s="2061"/>
      <c r="AT26" s="2061"/>
      <c r="AU26" s="2061"/>
      <c r="AV26" s="2061"/>
      <c r="AW26" s="2061"/>
      <c r="AX26" s="2061"/>
      <c r="AY26" s="2061"/>
      <c r="AZ26" s="2061"/>
      <c r="BA26" s="2062"/>
      <c r="BB26" s="2062"/>
      <c r="BC26" s="2062"/>
      <c r="BD26" s="2062"/>
      <c r="BE26" s="2062"/>
      <c r="BF26" s="2062"/>
      <c r="BG26" s="2062"/>
      <c r="BH26" s="2062"/>
      <c r="BI26" s="2063"/>
      <c r="BJ26" s="2063"/>
      <c r="BK26" s="2063"/>
      <c r="BL26" s="2063"/>
      <c r="BM26" s="2063"/>
      <c r="BN26" s="2063"/>
      <c r="BO26" s="2063"/>
      <c r="BP26" s="2063"/>
      <c r="BQ26" s="2064"/>
      <c r="BR26" s="2064"/>
      <c r="BS26" s="2064"/>
      <c r="BT26" s="2064"/>
      <c r="BU26" s="2064"/>
      <c r="BV26" s="2064"/>
      <c r="BW26" s="2064"/>
      <c r="BX26" s="2064"/>
      <c r="BY26" s="2103"/>
      <c r="BZ26" s="2309" t="s">
        <v>1529</v>
      </c>
      <c r="CA26" s="2309"/>
    </row>
    <row r="27" spans="1:79" ht="158.25" customHeight="1" thickBot="1">
      <c r="A27"/>
      <c r="B27"/>
      <c r="C27"/>
      <c r="D27" s="2717" t="s">
        <v>1530</v>
      </c>
      <c r="E27" s="2718" t="s">
        <v>1531</v>
      </c>
      <c r="F27" s="2719">
        <v>1</v>
      </c>
      <c r="G27" s="2720" t="s">
        <v>1532</v>
      </c>
      <c r="H27" s="2651" t="s">
        <v>1502</v>
      </c>
      <c r="I27" s="2721">
        <v>0.2</v>
      </c>
      <c r="J27" s="2722" t="s">
        <v>1533</v>
      </c>
      <c r="K27" s="2723">
        <v>42370</v>
      </c>
      <c r="L27" s="2723">
        <v>42735</v>
      </c>
      <c r="M27" s="2724"/>
      <c r="N27" s="2724"/>
      <c r="O27" s="2724"/>
      <c r="P27" s="2724"/>
      <c r="Q27" s="2724"/>
      <c r="R27" s="2724"/>
      <c r="S27" s="2724"/>
      <c r="T27" s="2724"/>
      <c r="U27" s="2725"/>
      <c r="V27" s="2725"/>
      <c r="W27" s="2725"/>
      <c r="X27" s="2725"/>
      <c r="Y27" s="2722">
        <v>0</v>
      </c>
      <c r="Z27" s="2726">
        <v>0</v>
      </c>
      <c r="AA27" s="2727"/>
      <c r="AB27" s="2728"/>
      <c r="AC27" s="2309">
        <v>0</v>
      </c>
      <c r="AD27" s="2310">
        <v>0</v>
      </c>
      <c r="AE27" s="2309" t="s">
        <v>55</v>
      </c>
      <c r="AF27" s="2309" t="s">
        <v>55</v>
      </c>
      <c r="AG27" s="2309"/>
      <c r="AH27" s="2309" t="s">
        <v>55</v>
      </c>
      <c r="AI27" s="2309"/>
      <c r="AJ27" s="2309"/>
      <c r="AK27" s="2065"/>
      <c r="AL27" s="2065"/>
      <c r="AM27" s="2065"/>
      <c r="AN27" s="2065"/>
      <c r="AO27" s="2065"/>
      <c r="AP27" s="2065"/>
      <c r="AQ27" s="2065"/>
      <c r="AR27" s="2065"/>
      <c r="AS27" s="2066"/>
      <c r="AT27" s="2066"/>
      <c r="AU27" s="2066"/>
      <c r="AV27" s="2066"/>
      <c r="AW27" s="2066"/>
      <c r="AX27" s="2066"/>
      <c r="AY27" s="2066"/>
      <c r="AZ27" s="2066"/>
      <c r="BA27" s="2067"/>
      <c r="BB27" s="2067"/>
      <c r="BC27" s="2067"/>
      <c r="BD27" s="2067"/>
      <c r="BE27" s="2067"/>
      <c r="BF27" s="2067"/>
      <c r="BG27" s="2067"/>
      <c r="BH27" s="2067"/>
      <c r="BI27" s="2068"/>
      <c r="BJ27" s="2068"/>
      <c r="BK27" s="2068"/>
      <c r="BL27" s="2068"/>
      <c r="BM27" s="2068"/>
      <c r="BN27" s="2068"/>
      <c r="BO27" s="2068"/>
      <c r="BP27" s="2068"/>
      <c r="BQ27" s="2069"/>
      <c r="BR27" s="2069"/>
      <c r="BS27" s="2069"/>
      <c r="BT27" s="2069"/>
      <c r="BU27" s="2069"/>
      <c r="BV27" s="2069"/>
      <c r="BW27" s="2069"/>
      <c r="BX27" s="2069"/>
      <c r="BY27" s="2103"/>
      <c r="BZ27" s="2309" t="s">
        <v>1534</v>
      </c>
      <c r="CA27" s="2309"/>
    </row>
    <row r="28" spans="1:79" ht="21" thickBot="1">
      <c r="A28" t="s">
        <v>38</v>
      </c>
      <c r="B28"/>
      <c r="C28"/>
      <c r="D28"/>
      <c r="E28" s="2729"/>
      <c r="F28" s="2663"/>
      <c r="G28" s="2663"/>
      <c r="H28" s="2663"/>
      <c r="I28" s="2730"/>
      <c r="J28" s="2663"/>
      <c r="K28" s="2663"/>
      <c r="L28" s="2663"/>
      <c r="M28" s="2663"/>
      <c r="N28" s="2663"/>
      <c r="O28" s="2663"/>
      <c r="P28" s="2663"/>
      <c r="Q28" s="2663"/>
      <c r="R28" s="2663"/>
      <c r="S28" s="2663"/>
      <c r="T28" s="2663"/>
      <c r="U28" s="2663"/>
      <c r="V28" s="2663"/>
      <c r="W28" s="2663"/>
      <c r="X28" s="2663"/>
      <c r="Y28" s="2731"/>
      <c r="Z28" s="2732">
        <v>0</v>
      </c>
      <c r="AA28" s="2666"/>
      <c r="AB28" s="2996"/>
      <c r="AC28" s="3362"/>
      <c r="AD28" s="3362">
        <v>1</v>
      </c>
      <c r="AE28" s="3362"/>
      <c r="AF28" s="3362" t="s">
        <v>55</v>
      </c>
      <c r="AG28" s="3362"/>
      <c r="AH28" s="3362" t="s">
        <v>55</v>
      </c>
      <c r="AI28" s="3362"/>
      <c r="AJ28" s="3362"/>
      <c r="AK28" s="3362"/>
      <c r="AL28" s="3362"/>
      <c r="AM28" s="3362"/>
      <c r="AN28" s="3362"/>
      <c r="AO28" s="3362"/>
      <c r="AP28" s="3362"/>
      <c r="AQ28" s="3362"/>
      <c r="AR28" s="3362"/>
      <c r="AS28" s="3362"/>
      <c r="AT28" s="3362"/>
      <c r="AU28" s="3362"/>
      <c r="AV28" s="3362"/>
      <c r="AW28" s="3362"/>
      <c r="AX28" s="3362"/>
      <c r="AY28" s="3362"/>
      <c r="AZ28" s="3362"/>
      <c r="BA28" s="3362"/>
      <c r="BB28" s="3362"/>
      <c r="BC28" s="3362"/>
      <c r="BD28" s="3362"/>
      <c r="BE28" s="3362"/>
      <c r="BF28" s="3362"/>
      <c r="BG28" s="3362"/>
      <c r="BH28" s="3362"/>
      <c r="BI28" s="3362"/>
      <c r="BJ28" s="3362"/>
      <c r="BK28" s="3362"/>
      <c r="BL28" s="3362"/>
      <c r="BM28" s="3362"/>
      <c r="BN28" s="3362"/>
      <c r="BO28" s="3362"/>
      <c r="BP28" s="3362"/>
      <c r="BQ28" s="3362"/>
      <c r="BR28" s="3362"/>
      <c r="BS28" s="3362"/>
      <c r="BT28" s="3362"/>
      <c r="BU28" s="3362"/>
      <c r="BV28" s="3362"/>
      <c r="BW28" s="3362"/>
      <c r="BX28" s="3362"/>
      <c r="BY28" s="3362"/>
      <c r="BZ28" s="3362"/>
      <c r="CA28" s="3362"/>
    </row>
    <row r="29" spans="1:79" ht="141" customHeight="1">
      <c r="A29">
        <v>2</v>
      </c>
      <c r="B29" t="s">
        <v>355</v>
      </c>
      <c r="C29" t="s">
        <v>356</v>
      </c>
      <c r="D29" s="2734" t="s">
        <v>406</v>
      </c>
      <c r="E29" s="2735" t="s">
        <v>1535</v>
      </c>
      <c r="F29" s="2736">
        <v>2</v>
      </c>
      <c r="G29" s="2736" t="s">
        <v>1536</v>
      </c>
      <c r="H29" s="2736" t="s">
        <v>1502</v>
      </c>
      <c r="I29" s="2737">
        <v>0.17</v>
      </c>
      <c r="J29" s="2736" t="s">
        <v>1537</v>
      </c>
      <c r="K29" s="2711">
        <v>42370</v>
      </c>
      <c r="L29" s="2711">
        <v>42735</v>
      </c>
      <c r="M29" s="2738"/>
      <c r="N29" s="2738"/>
      <c r="O29" s="2738"/>
      <c r="P29" s="2738"/>
      <c r="Q29" s="2738">
        <v>1</v>
      </c>
      <c r="R29" s="2738"/>
      <c r="S29" s="2738"/>
      <c r="T29" s="2738"/>
      <c r="U29" s="2738"/>
      <c r="V29" s="2738"/>
      <c r="W29" s="2738">
        <v>1</v>
      </c>
      <c r="X29" s="2738"/>
      <c r="Y29" s="2710">
        <v>2</v>
      </c>
      <c r="Z29" s="2714">
        <v>0</v>
      </c>
      <c r="AA29" s="2715"/>
      <c r="AB29" s="2716"/>
      <c r="AC29" s="2309">
        <v>0</v>
      </c>
      <c r="AD29" s="2310">
        <v>0</v>
      </c>
      <c r="AE29" s="2309">
        <v>0</v>
      </c>
      <c r="AF29" s="2309" t="s">
        <v>55</v>
      </c>
      <c r="AG29" s="2309"/>
      <c r="AH29" s="2310">
        <v>0</v>
      </c>
      <c r="AI29" s="2309"/>
      <c r="AJ29" s="2309"/>
      <c r="AK29" s="2070"/>
      <c r="AL29" s="2070"/>
      <c r="AM29" s="2070"/>
      <c r="AN29" s="2070"/>
      <c r="AO29" s="2070"/>
      <c r="AP29" s="2070"/>
      <c r="AQ29" s="2070"/>
      <c r="AR29" s="2070"/>
      <c r="AS29" s="2071"/>
      <c r="AT29" s="2071"/>
      <c r="AU29" s="2071"/>
      <c r="AV29" s="2071"/>
      <c r="AW29" s="2071"/>
      <c r="AX29" s="2071"/>
      <c r="AY29" s="2071"/>
      <c r="AZ29" s="2071"/>
      <c r="BA29" s="2072"/>
      <c r="BB29" s="2072"/>
      <c r="BC29" s="2072"/>
      <c r="BD29" s="2072"/>
      <c r="BE29" s="2072"/>
      <c r="BF29" s="2072"/>
      <c r="BG29" s="2072"/>
      <c r="BH29" s="2072"/>
      <c r="BI29" s="2073"/>
      <c r="BJ29" s="2073"/>
      <c r="BK29" s="2073"/>
      <c r="BL29" s="2073"/>
      <c r="BM29" s="2073"/>
      <c r="BN29" s="2073"/>
      <c r="BO29" s="2073"/>
      <c r="BP29" s="2073"/>
      <c r="BQ29" s="2074"/>
      <c r="BR29" s="2074"/>
      <c r="BS29" s="2074"/>
      <c r="BT29" s="2074"/>
      <c r="BU29" s="2074"/>
      <c r="BV29" s="2074"/>
      <c r="BW29" s="2074"/>
      <c r="BX29" s="2074"/>
      <c r="BY29" s="2103"/>
      <c r="BZ29" s="2309" t="s">
        <v>1538</v>
      </c>
      <c r="CA29" s="2309"/>
    </row>
    <row r="30" spans="1:79" ht="141" customHeight="1" thickBot="1">
      <c r="A30"/>
      <c r="B30"/>
      <c r="C30"/>
      <c r="D30" s="2739" t="s">
        <v>358</v>
      </c>
      <c r="E30" s="2740" t="s">
        <v>58</v>
      </c>
      <c r="F30" s="2722">
        <v>4</v>
      </c>
      <c r="G30" s="2741" t="s">
        <v>1539</v>
      </c>
      <c r="H30" s="2741" t="s">
        <v>1502</v>
      </c>
      <c r="I30" s="2742">
        <v>0.17</v>
      </c>
      <c r="J30" s="2741" t="s">
        <v>1540</v>
      </c>
      <c r="K30" s="2723">
        <v>42370</v>
      </c>
      <c r="L30" s="2723">
        <v>42735</v>
      </c>
      <c r="M30" s="2743"/>
      <c r="N30" s="2743"/>
      <c r="O30" s="2743">
        <v>1</v>
      </c>
      <c r="P30" s="2743"/>
      <c r="Q30" s="2743"/>
      <c r="R30" s="2743">
        <v>1</v>
      </c>
      <c r="S30" s="2743"/>
      <c r="T30" s="2743"/>
      <c r="U30" s="2743">
        <v>1</v>
      </c>
      <c r="V30" s="2743"/>
      <c r="W30" s="2743"/>
      <c r="X30" s="2743">
        <v>1</v>
      </c>
      <c r="Y30" s="2722">
        <v>4</v>
      </c>
      <c r="Z30" s="2726">
        <v>0</v>
      </c>
      <c r="AA30" s="2727"/>
      <c r="AB30" s="2728"/>
      <c r="AC30" s="2309">
        <v>0</v>
      </c>
      <c r="AD30" s="2310">
        <v>0</v>
      </c>
      <c r="AE30" s="2309">
        <v>0</v>
      </c>
      <c r="AF30" s="2309" t="s">
        <v>55</v>
      </c>
      <c r="AG30" s="2309"/>
      <c r="AH30" s="2310">
        <v>0</v>
      </c>
      <c r="AI30" s="2309"/>
      <c r="AJ30" s="2309"/>
      <c r="AK30" s="2065"/>
      <c r="AL30" s="2065"/>
      <c r="AM30" s="2065"/>
      <c r="AN30" s="2065"/>
      <c r="AO30" s="2065"/>
      <c r="AP30" s="2065"/>
      <c r="AQ30" s="2065"/>
      <c r="AR30" s="2065"/>
      <c r="AS30" s="2066"/>
      <c r="AT30" s="2066"/>
      <c r="AU30" s="2066"/>
      <c r="AV30" s="2066"/>
      <c r="AW30" s="2066"/>
      <c r="AX30" s="2066"/>
      <c r="AY30" s="2066"/>
      <c r="AZ30" s="2066"/>
      <c r="BA30" s="2067"/>
      <c r="BB30" s="2067"/>
      <c r="BC30" s="2067"/>
      <c r="BD30" s="2067"/>
      <c r="BE30" s="2067"/>
      <c r="BF30" s="2067"/>
      <c r="BG30" s="2067"/>
      <c r="BH30" s="2067"/>
      <c r="BI30" s="2068"/>
      <c r="BJ30" s="2068"/>
      <c r="BK30" s="2068"/>
      <c r="BL30" s="2068"/>
      <c r="BM30" s="2068"/>
      <c r="BN30" s="2068"/>
      <c r="BO30" s="2068"/>
      <c r="BP30" s="2068"/>
      <c r="BQ30" s="2069"/>
      <c r="BR30" s="2069"/>
      <c r="BS30" s="2069"/>
      <c r="BT30" s="2069"/>
      <c r="BU30" s="2069"/>
      <c r="BV30" s="2069"/>
      <c r="BW30" s="2069"/>
      <c r="BX30" s="2069"/>
      <c r="BY30" s="2103"/>
      <c r="BZ30" s="2309" t="s">
        <v>1541</v>
      </c>
      <c r="CA30" s="2309"/>
    </row>
    <row r="31" spans="1:79" ht="141" customHeight="1">
      <c r="A31"/>
      <c r="B31"/>
      <c r="C31" t="s">
        <v>359</v>
      </c>
      <c r="D31" s="2734" t="s">
        <v>360</v>
      </c>
      <c r="E31" s="2735" t="s">
        <v>408</v>
      </c>
      <c r="F31" s="2744">
        <v>12</v>
      </c>
      <c r="G31" s="2736" t="s">
        <v>1542</v>
      </c>
      <c r="H31" s="2736" t="s">
        <v>1502</v>
      </c>
      <c r="I31" s="2737">
        <v>0.17</v>
      </c>
      <c r="J31" s="2736" t="s">
        <v>362</v>
      </c>
      <c r="K31" s="2711">
        <v>42370</v>
      </c>
      <c r="L31" s="2711">
        <v>42735</v>
      </c>
      <c r="M31" s="2738">
        <v>1</v>
      </c>
      <c r="N31" s="2738">
        <v>1</v>
      </c>
      <c r="O31" s="2738">
        <v>1</v>
      </c>
      <c r="P31" s="2738">
        <v>1</v>
      </c>
      <c r="Q31" s="2738">
        <v>1</v>
      </c>
      <c r="R31" s="2738">
        <v>1</v>
      </c>
      <c r="S31" s="2738">
        <v>1</v>
      </c>
      <c r="T31" s="2738">
        <v>1</v>
      </c>
      <c r="U31" s="2738">
        <v>1</v>
      </c>
      <c r="V31" s="2738">
        <v>1</v>
      </c>
      <c r="W31" s="2738">
        <v>1</v>
      </c>
      <c r="X31" s="2738">
        <v>1</v>
      </c>
      <c r="Y31" s="2710">
        <v>12</v>
      </c>
      <c r="Z31" s="2714">
        <v>0</v>
      </c>
      <c r="AA31" s="2715"/>
      <c r="AB31" s="2716"/>
      <c r="AC31" s="2309">
        <v>2</v>
      </c>
      <c r="AD31" s="2310">
        <v>1</v>
      </c>
      <c r="AE31" s="2309">
        <v>2</v>
      </c>
      <c r="AF31" s="2310">
        <f>AE31/AC31</f>
        <v>1</v>
      </c>
      <c r="AG31" s="2309"/>
      <c r="AH31" s="2310">
        <f>AE31/Y31</f>
        <v>0.16666666666666666</v>
      </c>
      <c r="AI31" s="2309"/>
      <c r="AJ31" s="2309"/>
      <c r="AK31" s="2065"/>
      <c r="AL31" s="2065"/>
      <c r="AM31" s="2065"/>
      <c r="AN31" s="2065"/>
      <c r="AO31" s="2065"/>
      <c r="AP31" s="2065"/>
      <c r="AQ31" s="2065"/>
      <c r="AR31" s="2065"/>
      <c r="AS31" s="2066"/>
      <c r="AT31" s="2066"/>
      <c r="AU31" s="2066"/>
      <c r="AV31" s="2066"/>
      <c r="AW31" s="2066"/>
      <c r="AX31" s="2066"/>
      <c r="AY31" s="2066"/>
      <c r="AZ31" s="2066"/>
      <c r="BA31" s="2067"/>
      <c r="BB31" s="2067"/>
      <c r="BC31" s="2067"/>
      <c r="BD31" s="2067"/>
      <c r="BE31" s="2067"/>
      <c r="BF31" s="2067"/>
      <c r="BG31" s="2067"/>
      <c r="BH31" s="2067"/>
      <c r="BI31" s="2068"/>
      <c r="BJ31" s="2068"/>
      <c r="BK31" s="2068"/>
      <c r="BL31" s="2068"/>
      <c r="BM31" s="2068"/>
      <c r="BN31" s="2068"/>
      <c r="BO31" s="2068"/>
      <c r="BP31" s="2068"/>
      <c r="BQ31" s="2069"/>
      <c r="BR31" s="2069"/>
      <c r="BS31" s="2069"/>
      <c r="BT31" s="2069"/>
      <c r="BU31" s="2069"/>
      <c r="BV31" s="2069"/>
      <c r="BW31" s="2069"/>
      <c r="BX31" s="2069"/>
      <c r="BY31" s="2103"/>
      <c r="BZ31" s="2309" t="s">
        <v>1543</v>
      </c>
      <c r="CA31" s="2309"/>
    </row>
    <row r="32" spans="1:79" ht="141" customHeight="1">
      <c r="A32"/>
      <c r="B32"/>
      <c r="C32"/>
      <c r="D32" s="2745" t="s">
        <v>363</v>
      </c>
      <c r="E32" s="2746" t="s">
        <v>408</v>
      </c>
      <c r="F32" s="2747">
        <v>12</v>
      </c>
      <c r="G32" s="2748" t="s">
        <v>1544</v>
      </c>
      <c r="H32" s="2749" t="s">
        <v>1502</v>
      </c>
      <c r="I32" s="2750">
        <v>0.17</v>
      </c>
      <c r="J32" s="2749" t="s">
        <v>362</v>
      </c>
      <c r="K32" s="2751">
        <v>42370</v>
      </c>
      <c r="L32" s="2751">
        <v>42735</v>
      </c>
      <c r="M32" s="2752">
        <v>1</v>
      </c>
      <c r="N32" s="2752">
        <v>1</v>
      </c>
      <c r="O32" s="2752">
        <v>1</v>
      </c>
      <c r="P32" s="2752">
        <v>1</v>
      </c>
      <c r="Q32" s="2752">
        <v>1</v>
      </c>
      <c r="R32" s="2752">
        <v>1</v>
      </c>
      <c r="S32" s="2752">
        <v>1</v>
      </c>
      <c r="T32" s="2752">
        <v>1</v>
      </c>
      <c r="U32" s="2752">
        <v>1</v>
      </c>
      <c r="V32" s="2752">
        <v>1</v>
      </c>
      <c r="W32" s="2752">
        <v>1</v>
      </c>
      <c r="X32" s="2752">
        <v>1</v>
      </c>
      <c r="Y32" s="2748">
        <v>12</v>
      </c>
      <c r="Z32" s="788">
        <v>0</v>
      </c>
      <c r="AA32" s="1986"/>
      <c r="AB32" s="2753"/>
      <c r="AC32" s="2309">
        <v>2</v>
      </c>
      <c r="AD32" s="2310">
        <v>1</v>
      </c>
      <c r="AE32" s="2309">
        <v>2</v>
      </c>
      <c r="AF32" s="2310">
        <f>AE32/AC32</f>
        <v>1</v>
      </c>
      <c r="AG32" s="2309"/>
      <c r="AH32" s="2310">
        <f>AE32/Y32</f>
        <v>0.16666666666666666</v>
      </c>
      <c r="AI32" s="2309"/>
      <c r="AJ32" s="2309"/>
      <c r="AK32" s="2070"/>
      <c r="AL32" s="2070"/>
      <c r="AM32" s="2070"/>
      <c r="AN32" s="2070"/>
      <c r="AO32" s="2070"/>
      <c r="AP32" s="2070"/>
      <c r="AQ32" s="2070"/>
      <c r="AR32" s="2070"/>
      <c r="AS32" s="2071"/>
      <c r="AT32" s="2071"/>
      <c r="AU32" s="2071"/>
      <c r="AV32" s="2071"/>
      <c r="AW32" s="2071"/>
      <c r="AX32" s="2071"/>
      <c r="AY32" s="2071"/>
      <c r="AZ32" s="2071"/>
      <c r="BA32" s="2072"/>
      <c r="BB32" s="2072"/>
      <c r="BC32" s="2072"/>
      <c r="BD32" s="2072"/>
      <c r="BE32" s="2072"/>
      <c r="BF32" s="2072"/>
      <c r="BG32" s="2072"/>
      <c r="BH32" s="2072"/>
      <c r="BI32" s="2073"/>
      <c r="BJ32" s="2073"/>
      <c r="BK32" s="2073"/>
      <c r="BL32" s="2073"/>
      <c r="BM32" s="2073"/>
      <c r="BN32" s="2073"/>
      <c r="BO32" s="2073"/>
      <c r="BP32" s="2073"/>
      <c r="BQ32" s="2074"/>
      <c r="BR32" s="2074"/>
      <c r="BS32" s="2074"/>
      <c r="BT32" s="2074"/>
      <c r="BU32" s="2074"/>
      <c r="BV32" s="2074"/>
      <c r="BW32" s="2074"/>
      <c r="BX32" s="2074"/>
      <c r="BY32" s="2103"/>
      <c r="BZ32" s="2309" t="s">
        <v>1545</v>
      </c>
      <c r="CA32" s="2309" t="s">
        <v>1546</v>
      </c>
    </row>
    <row r="33" spans="1:79" ht="141" customHeight="1" thickBot="1">
      <c r="A33"/>
      <c r="B33"/>
      <c r="C33"/>
      <c r="D33" s="2745" t="s">
        <v>698</v>
      </c>
      <c r="E33" s="2746" t="s">
        <v>61</v>
      </c>
      <c r="F33" s="2754">
        <v>1</v>
      </c>
      <c r="G33" s="2755" t="s">
        <v>1547</v>
      </c>
      <c r="H33" s="2749" t="s">
        <v>1502</v>
      </c>
      <c r="I33" s="2750">
        <v>0.17</v>
      </c>
      <c r="J33" s="2749" t="s">
        <v>64</v>
      </c>
      <c r="K33" s="2751">
        <v>42370</v>
      </c>
      <c r="L33" s="2751">
        <v>42735</v>
      </c>
      <c r="M33" s="2752"/>
      <c r="N33" s="2752"/>
      <c r="O33" s="2752">
        <v>1</v>
      </c>
      <c r="P33" s="2752"/>
      <c r="Q33" s="2752"/>
      <c r="R33" s="2752">
        <v>1</v>
      </c>
      <c r="S33" s="2752"/>
      <c r="T33" s="2752"/>
      <c r="U33" s="2752">
        <v>1</v>
      </c>
      <c r="V33" s="2752"/>
      <c r="W33" s="2752"/>
      <c r="X33" s="2752">
        <v>1</v>
      </c>
      <c r="Y33" s="2748">
        <v>4</v>
      </c>
      <c r="Z33" s="788">
        <v>0</v>
      </c>
      <c r="AA33" s="1986"/>
      <c r="AB33" s="2753"/>
      <c r="AC33" s="2309">
        <v>0</v>
      </c>
      <c r="AD33" s="2310">
        <v>0</v>
      </c>
      <c r="AE33" s="2309">
        <v>0</v>
      </c>
      <c r="AF33" s="2310" t="s">
        <v>55</v>
      </c>
      <c r="AG33" s="2309"/>
      <c r="AH33" s="2310">
        <f>AE33/Y33</f>
        <v>0</v>
      </c>
      <c r="AI33" s="2309"/>
      <c r="AJ33" s="2309"/>
      <c r="AK33" s="2065"/>
      <c r="AL33" s="2065"/>
      <c r="AM33" s="2065"/>
      <c r="AN33" s="2065"/>
      <c r="AO33" s="2065"/>
      <c r="AP33" s="2065"/>
      <c r="AQ33" s="2065"/>
      <c r="AR33" s="2065"/>
      <c r="AS33" s="2066"/>
      <c r="AT33" s="2066"/>
      <c r="AU33" s="2066"/>
      <c r="AV33" s="2066"/>
      <c r="AW33" s="2066"/>
      <c r="AX33" s="2066"/>
      <c r="AY33" s="2066"/>
      <c r="AZ33" s="2066"/>
      <c r="BA33" s="2067"/>
      <c r="BB33" s="2067"/>
      <c r="BC33" s="2067"/>
      <c r="BD33" s="2067"/>
      <c r="BE33" s="2067"/>
      <c r="BF33" s="2067"/>
      <c r="BG33" s="2067"/>
      <c r="BH33" s="2067"/>
      <c r="BI33" s="2068"/>
      <c r="BJ33" s="2068"/>
      <c r="BK33" s="2068"/>
      <c r="BL33" s="2068"/>
      <c r="BM33" s="2068"/>
      <c r="BN33" s="2068"/>
      <c r="BO33" s="2068"/>
      <c r="BP33" s="2068"/>
      <c r="BQ33" s="2069"/>
      <c r="BR33" s="2069"/>
      <c r="BS33" s="2069"/>
      <c r="BT33" s="2069"/>
      <c r="BU33" s="2069"/>
      <c r="BV33" s="2069"/>
      <c r="BW33" s="2069"/>
      <c r="BX33" s="2069"/>
      <c r="BY33" s="2103"/>
      <c r="BZ33" s="2309" t="s">
        <v>1548</v>
      </c>
      <c r="CA33" s="2309"/>
    </row>
    <row r="34" spans="1:79" ht="141" customHeight="1" thickBot="1">
      <c r="A34"/>
      <c r="B34"/>
      <c r="C34"/>
      <c r="D34" s="2739" t="s">
        <v>1549</v>
      </c>
      <c r="E34" s="2740" t="s">
        <v>65</v>
      </c>
      <c r="F34" s="2741">
        <v>4</v>
      </c>
      <c r="G34" s="2722" t="s">
        <v>1550</v>
      </c>
      <c r="H34" s="2651" t="s">
        <v>1502</v>
      </c>
      <c r="I34" s="2742">
        <v>0.17</v>
      </c>
      <c r="J34" s="2741" t="s">
        <v>1551</v>
      </c>
      <c r="K34" s="2723">
        <v>42370</v>
      </c>
      <c r="L34" s="2723">
        <v>42735</v>
      </c>
      <c r="M34" s="2743"/>
      <c r="N34" s="2743"/>
      <c r="O34" s="2743">
        <v>1</v>
      </c>
      <c r="P34" s="2743">
        <v>1</v>
      </c>
      <c r="Q34" s="2743"/>
      <c r="R34" s="2743"/>
      <c r="S34" s="2743"/>
      <c r="T34" s="2743">
        <v>1</v>
      </c>
      <c r="U34" s="2743"/>
      <c r="V34" s="2743"/>
      <c r="W34" s="2743"/>
      <c r="X34" s="2743">
        <v>1</v>
      </c>
      <c r="Y34" s="2722">
        <v>4</v>
      </c>
      <c r="Z34" s="2726">
        <v>0</v>
      </c>
      <c r="AA34" s="2727"/>
      <c r="AB34" s="2728"/>
      <c r="AC34" s="2309">
        <v>0</v>
      </c>
      <c r="AD34" s="2310">
        <v>0</v>
      </c>
      <c r="AE34" s="2309">
        <v>0</v>
      </c>
      <c r="AF34" s="2310" t="s">
        <v>55</v>
      </c>
      <c r="AG34" s="2309"/>
      <c r="AH34" s="2310">
        <f>AE34/Y34</f>
        <v>0</v>
      </c>
      <c r="AI34" s="2309"/>
      <c r="AJ34" s="2309"/>
      <c r="AK34" s="2070"/>
      <c r="AL34" s="2070"/>
      <c r="AM34" s="2070"/>
      <c r="AN34" s="2070"/>
      <c r="AO34" s="2070"/>
      <c r="AP34" s="2070"/>
      <c r="AQ34" s="2070"/>
      <c r="AR34" s="2070"/>
      <c r="AS34" s="2071"/>
      <c r="AT34" s="2071"/>
      <c r="AU34" s="2071"/>
      <c r="AV34" s="2071"/>
      <c r="AW34" s="2071"/>
      <c r="AX34" s="2071"/>
      <c r="AY34" s="2071"/>
      <c r="AZ34" s="2071"/>
      <c r="BA34" s="2072"/>
      <c r="BB34" s="2072"/>
      <c r="BC34" s="2072"/>
      <c r="BD34" s="2072"/>
      <c r="BE34" s="2072"/>
      <c r="BF34" s="2072"/>
      <c r="BG34" s="2072"/>
      <c r="BH34" s="2072"/>
      <c r="BI34" s="2073"/>
      <c r="BJ34" s="2073"/>
      <c r="BK34" s="2073"/>
      <c r="BL34" s="2073"/>
      <c r="BM34" s="2073"/>
      <c r="BN34" s="2073"/>
      <c r="BO34" s="2073"/>
      <c r="BP34" s="2073"/>
      <c r="BQ34" s="2074"/>
      <c r="BR34" s="2074"/>
      <c r="BS34" s="2074"/>
      <c r="BT34" s="2074"/>
      <c r="BU34" s="2074"/>
      <c r="BV34" s="2074"/>
      <c r="BW34" s="2074"/>
      <c r="BX34" s="2074"/>
      <c r="BY34" s="2103"/>
      <c r="BZ34" s="2309" t="s">
        <v>1552</v>
      </c>
      <c r="CA34" s="2309"/>
    </row>
    <row r="35" spans="1:79" ht="18.75" thickBot="1">
      <c r="A35" t="s">
        <v>38</v>
      </c>
      <c r="B35"/>
      <c r="C35"/>
      <c r="D35"/>
      <c r="E35" s="2729"/>
      <c r="F35" s="2663"/>
      <c r="G35" s="2663"/>
      <c r="H35" s="2756"/>
      <c r="I35" s="2730"/>
      <c r="J35" s="2663"/>
      <c r="K35" s="2663"/>
      <c r="L35" s="2663"/>
      <c r="M35" s="2663"/>
      <c r="N35" s="2663"/>
      <c r="O35" s="2663"/>
      <c r="P35" s="2663"/>
      <c r="Q35" s="2663"/>
      <c r="R35" s="2663"/>
      <c r="S35" s="2663"/>
      <c r="T35" s="2663"/>
      <c r="U35" s="2663"/>
      <c r="V35" s="2663"/>
      <c r="W35" s="2663"/>
      <c r="X35" s="2663"/>
      <c r="Y35" s="2731">
        <v>38</v>
      </c>
      <c r="Z35" s="2757">
        <v>0</v>
      </c>
      <c r="AA35" s="2758"/>
      <c r="AB35" s="2733"/>
      <c r="AC35" s="3359"/>
      <c r="AD35" s="3360">
        <v>1</v>
      </c>
      <c r="AE35" s="3360"/>
      <c r="AF35" s="3360">
        <f>AVERAGE(AF29:AF34)</f>
        <v>1</v>
      </c>
      <c r="AG35" s="3360"/>
      <c r="AH35" s="3360">
        <f>AVERAGE(AH29:AH34)</f>
        <v>0.05555555555555555</v>
      </c>
      <c r="AI35" s="3360"/>
      <c r="AJ35" s="3360"/>
      <c r="AK35" s="3360"/>
      <c r="AL35" s="3360"/>
      <c r="AM35" s="3360"/>
      <c r="AN35" s="3360"/>
      <c r="AO35" s="3360"/>
      <c r="AP35" s="3360"/>
      <c r="AQ35" s="3360"/>
      <c r="AR35" s="3360"/>
      <c r="AS35" s="3360"/>
      <c r="AT35" s="3360"/>
      <c r="AU35" s="3360"/>
      <c r="AV35" s="3360"/>
      <c r="AW35" s="3360"/>
      <c r="AX35" s="3360"/>
      <c r="AY35" s="3360"/>
      <c r="AZ35" s="3360"/>
      <c r="BA35" s="3360"/>
      <c r="BB35" s="3360"/>
      <c r="BC35" s="3360"/>
      <c r="BD35" s="3360"/>
      <c r="BE35" s="3360"/>
      <c r="BF35" s="3360"/>
      <c r="BG35" s="3360"/>
      <c r="BH35" s="3360"/>
      <c r="BI35" s="3360"/>
      <c r="BJ35" s="3360"/>
      <c r="BK35" s="3360"/>
      <c r="BL35" s="3360"/>
      <c r="BM35" s="3360"/>
      <c r="BN35" s="3360"/>
      <c r="BO35" s="3360"/>
      <c r="BP35" s="3360"/>
      <c r="BQ35" s="3360"/>
      <c r="BR35" s="3360"/>
      <c r="BS35" s="3360"/>
      <c r="BT35" s="3360"/>
      <c r="BU35" s="3360"/>
      <c r="BV35" s="3360"/>
      <c r="BW35" s="3360"/>
      <c r="BX35" s="3360"/>
      <c r="BY35" s="3360"/>
      <c r="BZ35" s="3360"/>
      <c r="CA35" s="3361"/>
    </row>
    <row r="36" spans="1:79" ht="48" thickBot="1">
      <c r="A36" s="2759">
        <v>3</v>
      </c>
      <c r="B36" s="2759" t="s">
        <v>351</v>
      </c>
      <c r="C36" s="2685" t="s">
        <v>352</v>
      </c>
      <c r="D36" s="2700" t="s">
        <v>1553</v>
      </c>
      <c r="E36" s="2701" t="s">
        <v>65</v>
      </c>
      <c r="F36" s="2760">
        <v>4</v>
      </c>
      <c r="G36" s="2651" t="s">
        <v>1554</v>
      </c>
      <c r="H36" s="2651" t="s">
        <v>1502</v>
      </c>
      <c r="I36" s="2761">
        <v>1</v>
      </c>
      <c r="J36" s="2760" t="s">
        <v>1555</v>
      </c>
      <c r="K36" s="2696">
        <v>42370</v>
      </c>
      <c r="L36" s="2696">
        <v>42735</v>
      </c>
      <c r="M36" s="2762"/>
      <c r="N36" s="2762"/>
      <c r="O36" s="2762">
        <v>1</v>
      </c>
      <c r="P36" s="2762">
        <v>1</v>
      </c>
      <c r="Q36" s="2762"/>
      <c r="R36" s="2762"/>
      <c r="S36" s="2762"/>
      <c r="T36" s="2762">
        <v>1</v>
      </c>
      <c r="U36" s="2763"/>
      <c r="V36" s="2763"/>
      <c r="W36" s="2763"/>
      <c r="X36" s="2763">
        <v>1</v>
      </c>
      <c r="Y36" s="2764">
        <v>4</v>
      </c>
      <c r="Z36" s="2765">
        <v>0</v>
      </c>
      <c r="AA36" s="2766"/>
      <c r="AB36" s="2699"/>
      <c r="AC36" s="2309">
        <v>0</v>
      </c>
      <c r="AD36" s="2310">
        <v>0</v>
      </c>
      <c r="AE36" s="2309">
        <v>0</v>
      </c>
      <c r="AF36" s="2309" t="s">
        <v>55</v>
      </c>
      <c r="AG36" s="2309"/>
      <c r="AH36" s="2310">
        <v>0</v>
      </c>
      <c r="AI36" s="2309"/>
      <c r="AJ36" s="2309"/>
      <c r="AK36" s="2277"/>
      <c r="AL36" s="2277"/>
      <c r="AM36" s="2277"/>
      <c r="AN36" s="2277"/>
      <c r="AO36" s="2277"/>
      <c r="AP36" s="2277"/>
      <c r="AQ36" s="2277"/>
      <c r="AR36" s="2277"/>
      <c r="AS36" s="2226"/>
      <c r="AT36" s="2226"/>
      <c r="AU36" s="2226"/>
      <c r="AV36" s="2226"/>
      <c r="AW36" s="2226"/>
      <c r="AX36" s="2226"/>
      <c r="AY36" s="2226"/>
      <c r="AZ36" s="2226"/>
      <c r="BA36" s="2283"/>
      <c r="BB36" s="2283"/>
      <c r="BC36" s="2283"/>
      <c r="BD36" s="2283"/>
      <c r="BE36" s="2283"/>
      <c r="BF36" s="2283"/>
      <c r="BG36" s="2283"/>
      <c r="BH36" s="2283"/>
      <c r="BI36" s="2316"/>
      <c r="BJ36" s="2316"/>
      <c r="BK36" s="2316"/>
      <c r="BL36" s="2316"/>
      <c r="BM36" s="2316"/>
      <c r="BN36" s="2316"/>
      <c r="BO36" s="2316"/>
      <c r="BP36" s="2316"/>
      <c r="BQ36" s="2317"/>
      <c r="BR36" s="2317"/>
      <c r="BS36" s="2317"/>
      <c r="BT36" s="2317"/>
      <c r="BU36" s="2317"/>
      <c r="BV36" s="2317"/>
      <c r="BW36" s="2317"/>
      <c r="BX36" s="2317"/>
      <c r="BY36" s="2103"/>
      <c r="BZ36" s="2309" t="s">
        <v>1556</v>
      </c>
      <c r="CA36" s="2309"/>
    </row>
    <row r="37" spans="1:79" ht="18.75" thickBot="1">
      <c r="A37" t="s">
        <v>38</v>
      </c>
      <c r="B37"/>
      <c r="C37"/>
      <c r="D37"/>
      <c r="E37" s="2663"/>
      <c r="F37" s="2663"/>
      <c r="G37" s="2663"/>
      <c r="H37" s="2663"/>
      <c r="I37" s="2730"/>
      <c r="J37" s="2663"/>
      <c r="K37" s="2663"/>
      <c r="L37" s="2663"/>
      <c r="M37" s="2663"/>
      <c r="N37" s="2663"/>
      <c r="O37" s="2663"/>
      <c r="P37" s="2663"/>
      <c r="Q37" s="2663"/>
      <c r="R37" s="2663"/>
      <c r="S37" s="2663"/>
      <c r="T37" s="2663"/>
      <c r="U37" s="2663"/>
      <c r="V37" s="2663"/>
      <c r="W37" s="2663"/>
      <c r="X37" s="2663"/>
      <c r="Y37" s="2731"/>
      <c r="Z37" s="2732">
        <v>0</v>
      </c>
      <c r="AA37" s="2666"/>
      <c r="AB37" s="3363"/>
      <c r="AC37" s="3366"/>
      <c r="AD37" s="3366">
        <v>1</v>
      </c>
      <c r="AE37" s="3366"/>
      <c r="AF37" s="3366" t="s">
        <v>55</v>
      </c>
      <c r="AG37" s="3366"/>
      <c r="AH37" s="3366">
        <f>AVERAGE(AH36)</f>
        <v>0</v>
      </c>
      <c r="AI37" s="3366"/>
      <c r="AJ37" s="3366"/>
      <c r="AK37" s="3366"/>
      <c r="AL37" s="3366"/>
      <c r="AM37" s="3366"/>
      <c r="AN37" s="3366"/>
      <c r="AO37" s="3366"/>
      <c r="AP37" s="3366"/>
      <c r="AQ37" s="3366"/>
      <c r="AR37" s="3366"/>
      <c r="AS37" s="3366"/>
      <c r="AT37" s="3366"/>
      <c r="AU37" s="3366"/>
      <c r="AV37" s="3366"/>
      <c r="AW37" s="3366"/>
      <c r="AX37" s="3366"/>
      <c r="AY37" s="3366"/>
      <c r="AZ37" s="3366"/>
      <c r="BA37" s="3366"/>
      <c r="BB37" s="3366"/>
      <c r="BC37" s="3366"/>
      <c r="BD37" s="3366"/>
      <c r="BE37" s="3366"/>
      <c r="BF37" s="3366"/>
      <c r="BG37" s="3366"/>
      <c r="BH37" s="3366"/>
      <c r="BI37" s="3366"/>
      <c r="BJ37" s="3366"/>
      <c r="BK37" s="3366"/>
      <c r="BL37" s="3366"/>
      <c r="BM37" s="3366"/>
      <c r="BN37" s="3366"/>
      <c r="BO37" s="3366"/>
      <c r="BP37" s="3366"/>
      <c r="BQ37" s="3366"/>
      <c r="BR37" s="3366"/>
      <c r="BS37" s="3366"/>
      <c r="BT37" s="3366"/>
      <c r="BU37" s="3366"/>
      <c r="BV37" s="3366"/>
      <c r="BW37" s="3366"/>
      <c r="BX37" s="3366"/>
      <c r="BY37" s="3366"/>
      <c r="BZ37" s="3366"/>
      <c r="CA37" s="3366"/>
    </row>
    <row r="38" spans="1:79" ht="18.75" thickBot="1">
      <c r="A38" t="s">
        <v>39</v>
      </c>
      <c r="B38"/>
      <c r="C38"/>
      <c r="D38"/>
      <c r="E38" s="2668"/>
      <c r="F38" s="2669"/>
      <c r="G38" s="2669"/>
      <c r="H38" s="2669"/>
      <c r="I38" s="2767"/>
      <c r="J38" s="2669"/>
      <c r="K38" s="2669"/>
      <c r="L38" s="2669"/>
      <c r="M38" s="2669"/>
      <c r="N38" s="2669"/>
      <c r="O38" s="2669"/>
      <c r="P38" s="2669"/>
      <c r="Q38" s="2669"/>
      <c r="R38" s="2669"/>
      <c r="S38" s="2669"/>
      <c r="T38" s="2669"/>
      <c r="U38" s="2669"/>
      <c r="V38" s="2669"/>
      <c r="W38" s="2669"/>
      <c r="X38" s="2669"/>
      <c r="Y38" s="2768"/>
      <c r="Z38" s="2769">
        <v>0</v>
      </c>
      <c r="AA38" s="1992"/>
      <c r="AB38" s="3364"/>
      <c r="AC38" s="3368"/>
      <c r="AD38" s="3368">
        <v>1</v>
      </c>
      <c r="AE38" s="3368"/>
      <c r="AF38" s="3368">
        <f>AVERAGE(AF37,AF35,AF28)</f>
        <v>1</v>
      </c>
      <c r="AG38" s="3368"/>
      <c r="AH38" s="3369">
        <f>AVERAGE(AH37,AH35,AH28)</f>
        <v>0.027777777777777776</v>
      </c>
      <c r="AI38" s="3368"/>
      <c r="AJ38" s="3368"/>
      <c r="AK38" s="3368"/>
      <c r="AL38" s="3368"/>
      <c r="AM38" s="3368"/>
      <c r="AN38" s="3368"/>
      <c r="AO38" s="3368"/>
      <c r="AP38" s="3368"/>
      <c r="AQ38" s="3368"/>
      <c r="AR38" s="3368"/>
      <c r="AS38" s="3368"/>
      <c r="AT38" s="3368"/>
      <c r="AU38" s="3368"/>
      <c r="AV38" s="3368"/>
      <c r="AW38" s="3368"/>
      <c r="AX38" s="3368"/>
      <c r="AY38" s="3368"/>
      <c r="AZ38" s="3368"/>
      <c r="BA38" s="3368"/>
      <c r="BB38" s="3368"/>
      <c r="BC38" s="3368"/>
      <c r="BD38" s="3368"/>
      <c r="BE38" s="3368"/>
      <c r="BF38" s="3368"/>
      <c r="BG38" s="3368"/>
      <c r="BH38" s="3368"/>
      <c r="BI38" s="3368"/>
      <c r="BJ38" s="3368"/>
      <c r="BK38" s="3368"/>
      <c r="BL38" s="3368"/>
      <c r="BM38" s="3368"/>
      <c r="BN38" s="3368"/>
      <c r="BO38" s="3368"/>
      <c r="BP38" s="3368"/>
      <c r="BQ38" s="3368"/>
      <c r="BR38" s="3368"/>
      <c r="BS38" s="3368"/>
      <c r="BT38" s="3368"/>
      <c r="BU38" s="3368"/>
      <c r="BV38" s="3368"/>
      <c r="BW38" s="3368"/>
      <c r="BX38" s="3368"/>
      <c r="BY38" s="3368"/>
      <c r="BZ38" s="3368"/>
      <c r="CA38" s="3367"/>
    </row>
    <row r="39" spans="1:79" ht="21" thickBot="1">
      <c r="A39" s="2770"/>
      <c r="B39" s="2771"/>
      <c r="C39" s="2772"/>
      <c r="D39" s="2772"/>
      <c r="E39" s="2772"/>
      <c r="F39" s="2773"/>
      <c r="G39" s="2772"/>
      <c r="H39" s="2772"/>
      <c r="I39" s="2774"/>
      <c r="J39" s="2772"/>
      <c r="K39" s="2775"/>
      <c r="L39" s="2775"/>
      <c r="M39" s="2772"/>
      <c r="N39" s="2772"/>
      <c r="O39" s="2772"/>
      <c r="P39" s="2772"/>
      <c r="Q39" s="2772"/>
      <c r="R39" s="2772"/>
      <c r="S39" s="2772"/>
      <c r="T39" s="2772"/>
      <c r="U39" s="2772"/>
      <c r="V39" s="2772"/>
      <c r="W39" s="2772"/>
      <c r="X39" s="2772"/>
      <c r="Y39" s="2776"/>
      <c r="Z39" s="2777">
        <v>0</v>
      </c>
      <c r="AA39" s="2778"/>
      <c r="AB39" s="3365"/>
      <c r="AC39" s="3370"/>
      <c r="AD39" s="3370">
        <v>1</v>
      </c>
      <c r="AE39" s="3370"/>
      <c r="AF39" s="3370">
        <f>AVERAGE(AF38,AF18)</f>
        <v>1</v>
      </c>
      <c r="AG39" s="3370"/>
      <c r="AH39" s="3370">
        <f>AVERAGE(AH38,AH18)</f>
        <v>0.013888888888888888</v>
      </c>
      <c r="AI39" s="3370"/>
      <c r="AJ39" s="3370"/>
      <c r="AK39" s="3370"/>
      <c r="AL39" s="3370"/>
      <c r="AM39" s="3370"/>
      <c r="AN39" s="3370"/>
      <c r="AO39" s="3370"/>
      <c r="AP39" s="3370"/>
      <c r="AQ39" s="3370"/>
      <c r="AR39" s="3370"/>
      <c r="AS39" s="3370"/>
      <c r="AT39" s="3370"/>
      <c r="AU39" s="3370"/>
      <c r="AV39" s="3370"/>
      <c r="AW39" s="3370"/>
      <c r="AX39" s="3370"/>
      <c r="AY39" s="3370"/>
      <c r="AZ39" s="3370"/>
      <c r="BA39" s="3370"/>
      <c r="BB39" s="3370"/>
      <c r="BC39" s="3370"/>
      <c r="BD39" s="3370"/>
      <c r="BE39" s="3370"/>
      <c r="BF39" s="3370"/>
      <c r="BG39" s="3370"/>
      <c r="BH39" s="3370"/>
      <c r="BI39" s="3370"/>
      <c r="BJ39" s="3370"/>
      <c r="BK39" s="3370"/>
      <c r="BL39" s="3370"/>
      <c r="BM39" s="3370"/>
      <c r="BN39" s="3370"/>
      <c r="BO39" s="3370"/>
      <c r="BP39" s="3370"/>
      <c r="BQ39" s="3370"/>
      <c r="BR39" s="3370"/>
      <c r="BS39" s="3370"/>
      <c r="BT39" s="3370"/>
      <c r="BU39" s="3370"/>
      <c r="BV39" s="3370"/>
      <c r="BW39" s="3370"/>
      <c r="BX39" s="3370"/>
      <c r="BY39" s="3370"/>
      <c r="BZ39" s="3370"/>
      <c r="CA39" s="3370"/>
    </row>
    <row r="40" spans="37:77" ht="15.75">
      <c r="AK40" s="2013"/>
      <c r="AL40" s="2013"/>
      <c r="AM40" s="2013"/>
      <c r="AN40" s="2013"/>
      <c r="AO40" s="2013"/>
      <c r="AP40" s="2013"/>
      <c r="AQ40" s="2013"/>
      <c r="AR40" s="2013"/>
      <c r="AS40" s="2013"/>
      <c r="AT40" s="2013"/>
      <c r="AU40" s="2013"/>
      <c r="AV40" s="2013"/>
      <c r="AW40" s="2013"/>
      <c r="AX40" s="2013"/>
      <c r="AY40" s="2013"/>
      <c r="AZ40" s="2013"/>
      <c r="BA40" s="2013"/>
      <c r="BB40" s="2013"/>
      <c r="BC40" s="2013"/>
      <c r="BD40" s="2013"/>
      <c r="BE40" s="2013"/>
      <c r="BF40" s="2013"/>
      <c r="BG40" s="2013"/>
      <c r="BH40" s="2013"/>
      <c r="BI40" s="2013"/>
      <c r="BJ40" s="2013"/>
      <c r="BK40" s="2013"/>
      <c r="BL40" s="2013"/>
      <c r="BM40" s="2013"/>
      <c r="BN40" s="2013"/>
      <c r="BO40" s="2013"/>
      <c r="BP40" s="2013"/>
      <c r="BQ40" s="2013"/>
      <c r="BR40" s="2013"/>
      <c r="BS40" s="2013"/>
      <c r="BT40" s="2013"/>
      <c r="BU40" s="2013"/>
      <c r="BV40" s="2013"/>
      <c r="BW40" s="2013"/>
      <c r="BX40" s="2013"/>
      <c r="BY40" s="2165"/>
    </row>
    <row r="41" spans="37:77" ht="15.75">
      <c r="AK41" s="2013"/>
      <c r="AL41" s="2013"/>
      <c r="AM41" s="2013"/>
      <c r="AN41" s="2013"/>
      <c r="AO41" s="2013"/>
      <c r="AP41" s="2013"/>
      <c r="AQ41" s="2013"/>
      <c r="AR41" s="2013"/>
      <c r="AS41" s="2013"/>
      <c r="AT41" s="2013"/>
      <c r="AU41" s="2013"/>
      <c r="AV41" s="2013"/>
      <c r="AW41" s="2013"/>
      <c r="AX41" s="2013"/>
      <c r="AY41" s="2013"/>
      <c r="AZ41" s="2013"/>
      <c r="BA41" s="2013"/>
      <c r="BB41" s="2013"/>
      <c r="BC41" s="2013"/>
      <c r="BD41" s="2013"/>
      <c r="BE41" s="2013"/>
      <c r="BF41" s="2013"/>
      <c r="BG41" s="2013"/>
      <c r="BH41" s="2013"/>
      <c r="BI41" s="2013"/>
      <c r="BJ41" s="2013"/>
      <c r="BK41" s="2013"/>
      <c r="BL41" s="2013"/>
      <c r="BM41" s="2013"/>
      <c r="BN41" s="2013"/>
      <c r="BO41" s="2013"/>
      <c r="BP41" s="2013"/>
      <c r="BQ41" s="2013"/>
      <c r="BR41" s="2013"/>
      <c r="BS41" s="2013"/>
      <c r="BT41" s="2013"/>
      <c r="BU41" s="2013"/>
      <c r="BV41" s="2013"/>
      <c r="BW41" s="2013"/>
      <c r="BX41" s="2013"/>
      <c r="BY41" s="2165"/>
    </row>
    <row r="42" spans="37:77" ht="15.75">
      <c r="AK42" s="2013"/>
      <c r="AL42" s="2013"/>
      <c r="AM42" s="2013"/>
      <c r="AN42" s="2013"/>
      <c r="AO42" s="2013"/>
      <c r="AP42" s="2013"/>
      <c r="AQ42" s="2013"/>
      <c r="AR42" s="2013"/>
      <c r="AS42" s="2013"/>
      <c r="AT42" s="2013"/>
      <c r="AU42" s="2013"/>
      <c r="AV42" s="2013"/>
      <c r="AW42" s="2013"/>
      <c r="AX42" s="2013"/>
      <c r="AY42" s="2013"/>
      <c r="AZ42" s="2013"/>
      <c r="BA42" s="2013"/>
      <c r="BB42" s="2013"/>
      <c r="BC42" s="2013"/>
      <c r="BD42" s="2013"/>
      <c r="BE42" s="2013"/>
      <c r="BF42" s="2013"/>
      <c r="BG42" s="2013"/>
      <c r="BH42" s="2013"/>
      <c r="BI42" s="2013"/>
      <c r="BJ42" s="2013"/>
      <c r="BK42" s="2013"/>
      <c r="BL42" s="2013"/>
      <c r="BM42" s="2013"/>
      <c r="BN42" s="2013"/>
      <c r="BO42" s="2013"/>
      <c r="BP42" s="2013"/>
      <c r="BQ42" s="2013"/>
      <c r="BR42" s="2013"/>
      <c r="BS42" s="2013"/>
      <c r="BT42" s="2013"/>
      <c r="BU42" s="2013"/>
      <c r="BV42" s="2013"/>
      <c r="BW42" s="2013"/>
      <c r="BX42" s="2013"/>
      <c r="BY42" s="2165"/>
    </row>
    <row r="43" spans="37:77" ht="15.75">
      <c r="AK43" s="2013"/>
      <c r="AL43" s="2013"/>
      <c r="AM43" s="2013"/>
      <c r="AN43" s="2013"/>
      <c r="AO43" s="2013"/>
      <c r="AP43" s="2013"/>
      <c r="AQ43" s="2013"/>
      <c r="AR43" s="2013"/>
      <c r="AS43" s="2013"/>
      <c r="AT43" s="2013"/>
      <c r="AU43" s="2013"/>
      <c r="AV43" s="2013"/>
      <c r="AW43" s="2013"/>
      <c r="AX43" s="2013"/>
      <c r="AY43" s="2013"/>
      <c r="AZ43" s="2013"/>
      <c r="BA43" s="2013"/>
      <c r="BB43" s="2013"/>
      <c r="BC43" s="2013"/>
      <c r="BD43" s="2013"/>
      <c r="BE43" s="2013"/>
      <c r="BF43" s="2013"/>
      <c r="BG43" s="2013"/>
      <c r="BH43" s="2013"/>
      <c r="BI43" s="2013"/>
      <c r="BJ43" s="2013"/>
      <c r="BK43" s="2013"/>
      <c r="BL43" s="2013"/>
      <c r="BM43" s="2013"/>
      <c r="BN43" s="2013"/>
      <c r="BO43" s="2013"/>
      <c r="BP43" s="2013"/>
      <c r="BQ43" s="2013"/>
      <c r="BR43" s="2013"/>
      <c r="BS43" s="2013"/>
      <c r="BT43" s="2013"/>
      <c r="BU43" s="2013"/>
      <c r="BV43" s="2013"/>
      <c r="BW43" s="2013"/>
      <c r="BX43" s="2013"/>
      <c r="BY43" s="2165"/>
    </row>
    <row r="44" spans="37:77" ht="15.75">
      <c r="AK44" s="2166"/>
      <c r="AL44" s="2166"/>
      <c r="AM44" s="2166"/>
      <c r="AN44" s="2166"/>
      <c r="AO44" s="2166"/>
      <c r="AP44" s="2166"/>
      <c r="AQ44" s="2166"/>
      <c r="AR44" s="2166"/>
      <c r="AS44" s="2166"/>
      <c r="AT44" s="2166"/>
      <c r="AU44" s="2166"/>
      <c r="AV44" s="2166"/>
      <c r="AW44" s="2166"/>
      <c r="AX44" s="2166"/>
      <c r="AY44" s="2166"/>
      <c r="AZ44" s="2166"/>
      <c r="BA44" s="2166"/>
      <c r="BB44" s="2166"/>
      <c r="BC44" s="2166"/>
      <c r="BD44" s="2166"/>
      <c r="BE44" s="2166"/>
      <c r="BF44" s="2166"/>
      <c r="BG44" s="2166"/>
      <c r="BH44" s="2166"/>
      <c r="BI44" s="2166"/>
      <c r="BJ44" s="2166"/>
      <c r="BK44" s="2166"/>
      <c r="BL44" s="2166"/>
      <c r="BM44" s="2166"/>
      <c r="BN44" s="2166"/>
      <c r="BO44" s="2166"/>
      <c r="BP44" s="2166"/>
      <c r="BQ44" s="2166"/>
      <c r="BR44" s="2166"/>
      <c r="BS44" s="2166"/>
      <c r="BT44" s="2166"/>
      <c r="BU44" s="2166"/>
      <c r="BV44" s="2166"/>
      <c r="BW44" s="2166"/>
      <c r="BX44" s="2166"/>
      <c r="BY44" s="2165"/>
    </row>
    <row r="45" spans="37:77" ht="15.75">
      <c r="AK45" s="2013"/>
      <c r="AL45" s="2013"/>
      <c r="AM45" s="2013"/>
      <c r="AN45" s="2013"/>
      <c r="AO45" s="2013"/>
      <c r="AP45" s="2013"/>
      <c r="AQ45" s="2013"/>
      <c r="AR45" s="2013"/>
      <c r="AS45" s="2013"/>
      <c r="AT45" s="2013"/>
      <c r="AU45" s="2013"/>
      <c r="AV45" s="2013"/>
      <c r="AW45" s="2013"/>
      <c r="AX45" s="2013"/>
      <c r="AY45" s="2013"/>
      <c r="AZ45" s="2013"/>
      <c r="BA45" s="2013"/>
      <c r="BB45" s="2013"/>
      <c r="BC45" s="2013"/>
      <c r="BD45" s="2013"/>
      <c r="BE45" s="2013"/>
      <c r="BF45" s="2013"/>
      <c r="BG45" s="2013"/>
      <c r="BH45" s="2013"/>
      <c r="BI45" s="2013"/>
      <c r="BJ45" s="2013"/>
      <c r="BK45" s="2013"/>
      <c r="BL45" s="2013"/>
      <c r="BM45" s="2013"/>
      <c r="BN45" s="2013"/>
      <c r="BO45" s="2013"/>
      <c r="BP45" s="2013"/>
      <c r="BQ45" s="2013"/>
      <c r="BR45" s="2013"/>
      <c r="BS45" s="2013"/>
      <c r="BT45" s="2013"/>
      <c r="BU45" s="2013"/>
      <c r="BV45" s="2013"/>
      <c r="BW45" s="2013"/>
      <c r="BX45" s="2013"/>
      <c r="BY45" s="2165"/>
    </row>
    <row r="46" spans="37:77" ht="15.75">
      <c r="AK46" s="2013"/>
      <c r="AL46" s="2013"/>
      <c r="AM46" s="2013"/>
      <c r="AN46" s="2013"/>
      <c r="AO46" s="2013"/>
      <c r="AP46" s="2013"/>
      <c r="AQ46" s="2013"/>
      <c r="AR46" s="2013"/>
      <c r="AS46" s="2013"/>
      <c r="AT46" s="2013"/>
      <c r="AU46" s="2013"/>
      <c r="AV46" s="2013"/>
      <c r="AW46" s="2013"/>
      <c r="AX46" s="2013"/>
      <c r="AY46" s="2013"/>
      <c r="AZ46" s="2013"/>
      <c r="BA46" s="2013"/>
      <c r="BB46" s="2013"/>
      <c r="BC46" s="2013"/>
      <c r="BD46" s="2013"/>
      <c r="BE46" s="2013"/>
      <c r="BF46" s="2013"/>
      <c r="BG46" s="2013"/>
      <c r="BH46" s="2013"/>
      <c r="BI46" s="2013"/>
      <c r="BJ46" s="2013"/>
      <c r="BK46" s="2013"/>
      <c r="BL46" s="2013"/>
      <c r="BM46" s="2013"/>
      <c r="BN46" s="2013"/>
      <c r="BO46" s="2013"/>
      <c r="BP46" s="2013"/>
      <c r="BQ46" s="2013"/>
      <c r="BR46" s="2013"/>
      <c r="BS46" s="2013"/>
      <c r="BT46" s="2013"/>
      <c r="BU46" s="2013"/>
      <c r="BV46" s="2013"/>
      <c r="BW46" s="2013"/>
      <c r="BX46" s="2013"/>
      <c r="BY46" s="2165"/>
    </row>
    <row r="47" spans="37:77" ht="15.75">
      <c r="AK47" s="2166"/>
      <c r="AL47" s="2166"/>
      <c r="AM47" s="2166"/>
      <c r="AN47" s="2166"/>
      <c r="AO47" s="2166"/>
      <c r="AP47" s="2166"/>
      <c r="AQ47" s="2166"/>
      <c r="AR47" s="2166"/>
      <c r="AS47" s="2166"/>
      <c r="AT47" s="2166"/>
      <c r="AU47" s="2166"/>
      <c r="AV47" s="2166"/>
      <c r="AW47" s="2166"/>
      <c r="AX47" s="2166"/>
      <c r="AY47" s="2166"/>
      <c r="AZ47" s="2166"/>
      <c r="BA47" s="2166"/>
      <c r="BB47" s="2166"/>
      <c r="BC47" s="2166"/>
      <c r="BD47" s="2166"/>
      <c r="BE47" s="2166"/>
      <c r="BF47" s="2166"/>
      <c r="BG47" s="2166"/>
      <c r="BH47" s="2166"/>
      <c r="BI47" s="2166"/>
      <c r="BJ47" s="2166"/>
      <c r="BK47" s="2166"/>
      <c r="BL47" s="2166"/>
      <c r="BM47" s="2166"/>
      <c r="BN47" s="2166"/>
      <c r="BO47" s="2166"/>
      <c r="BP47" s="2166"/>
      <c r="BQ47" s="2166"/>
      <c r="BR47" s="2166"/>
      <c r="BS47" s="2166"/>
      <c r="BT47" s="2166"/>
      <c r="BU47" s="2166"/>
      <c r="BV47" s="2166"/>
      <c r="BW47" s="2166"/>
      <c r="BX47" s="2166"/>
      <c r="BY47" s="2165"/>
    </row>
    <row r="48" spans="37:77" ht="15.75">
      <c r="AK48" s="2166"/>
      <c r="AL48" s="2166"/>
      <c r="AM48" s="2166"/>
      <c r="AN48" s="2166"/>
      <c r="AO48" s="2166"/>
      <c r="AP48" s="2166"/>
      <c r="AQ48" s="2166"/>
      <c r="AR48" s="2166"/>
      <c r="AS48" s="2166"/>
      <c r="AT48" s="2166"/>
      <c r="AU48" s="2166"/>
      <c r="AV48" s="2166"/>
      <c r="AW48" s="2166"/>
      <c r="AX48" s="2166"/>
      <c r="AY48" s="2166"/>
      <c r="AZ48" s="2166"/>
      <c r="BA48" s="2166"/>
      <c r="BB48" s="2166"/>
      <c r="BC48" s="2166"/>
      <c r="BD48" s="2166"/>
      <c r="BE48" s="2166"/>
      <c r="BF48" s="2166"/>
      <c r="BG48" s="2166"/>
      <c r="BH48" s="2166"/>
      <c r="BI48" s="2166"/>
      <c r="BJ48" s="2166"/>
      <c r="BK48" s="2166"/>
      <c r="BL48" s="2166"/>
      <c r="BM48" s="2166"/>
      <c r="BN48" s="2166"/>
      <c r="BO48" s="2166"/>
      <c r="BP48" s="2166"/>
      <c r="BQ48" s="2166"/>
      <c r="BR48" s="2166"/>
      <c r="BS48" s="2166"/>
      <c r="BT48" s="2166"/>
      <c r="BU48" s="2166"/>
      <c r="BV48" s="2166"/>
      <c r="BW48" s="2166"/>
      <c r="BX48" s="2166"/>
      <c r="BY48" s="2165"/>
    </row>
    <row r="49" spans="37:77" ht="15.75">
      <c r="AK49" s="2167"/>
      <c r="AL49" s="2167"/>
      <c r="AM49" s="2167"/>
      <c r="AN49" s="2167"/>
      <c r="AO49" s="2167"/>
      <c r="AP49" s="2167"/>
      <c r="AQ49" s="2167"/>
      <c r="AR49" s="2167"/>
      <c r="AS49" s="2167"/>
      <c r="AT49" s="2167"/>
      <c r="AU49" s="2167"/>
      <c r="AV49" s="2167"/>
      <c r="AW49" s="2167"/>
      <c r="AX49" s="2167"/>
      <c r="AY49" s="2167"/>
      <c r="AZ49" s="2167"/>
      <c r="BA49" s="2167"/>
      <c r="BB49" s="2167"/>
      <c r="BC49" s="2167"/>
      <c r="BD49" s="2167"/>
      <c r="BE49" s="2167"/>
      <c r="BF49" s="2167"/>
      <c r="BG49" s="2167"/>
      <c r="BH49" s="2167"/>
      <c r="BI49" s="2167"/>
      <c r="BJ49" s="2167"/>
      <c r="BK49" s="2167"/>
      <c r="BL49" s="2167"/>
      <c r="BM49" s="2167"/>
      <c r="BN49" s="2167"/>
      <c r="BO49" s="2167"/>
      <c r="BP49" s="2167"/>
      <c r="BQ49" s="2167"/>
      <c r="BR49" s="2167"/>
      <c r="BS49" s="2167"/>
      <c r="BT49" s="2167"/>
      <c r="BU49" s="2167"/>
      <c r="BV49" s="2167"/>
      <c r="BW49" s="2167"/>
      <c r="BX49" s="2167"/>
      <c r="BY49" s="2165"/>
    </row>
    <row r="50" ht="15.75">
      <c r="BY50" s="2165"/>
    </row>
    <row r="51" ht="15.75">
      <c r="BY51" s="2165"/>
    </row>
    <row r="52" ht="15.75">
      <c r="BY52" s="2165"/>
    </row>
    <row r="53" ht="15.75">
      <c r="BY53" s="2165"/>
    </row>
    <row r="54" ht="15.75">
      <c r="BY54" s="2165"/>
    </row>
    <row r="55" ht="15.75">
      <c r="BY55" s="2165"/>
    </row>
    <row r="56" ht="15.75">
      <c r="BY56" s="2165"/>
    </row>
    <row r="57" ht="15.75">
      <c r="BY57" s="2165"/>
    </row>
    <row r="58" ht="15.75">
      <c r="BY58" s="2165"/>
    </row>
    <row r="59" ht="15.75">
      <c r="BY59" s="2165"/>
    </row>
    <row r="60" ht="15.75">
      <c r="BY60" s="2165"/>
    </row>
    <row r="61" ht="15.75">
      <c r="BY61" s="2165"/>
    </row>
    <row r="62" ht="15.75">
      <c r="BY62" s="2165"/>
    </row>
    <row r="63" ht="15.75">
      <c r="BY63" s="2165"/>
    </row>
    <row r="64" ht="15.75">
      <c r="BY64" s="2165"/>
    </row>
    <row r="65" ht="15.75">
      <c r="BY65" s="2165"/>
    </row>
    <row r="66" ht="15.75">
      <c r="BY66" s="2165"/>
    </row>
    <row r="67" ht="15.75">
      <c r="BY67" s="2165"/>
    </row>
    <row r="68" ht="15.75">
      <c r="BY68" s="2165"/>
    </row>
    <row r="69" ht="15.75">
      <c r="BY69" s="2165"/>
    </row>
    <row r="70" ht="15.75">
      <c r="BY70" s="2165"/>
    </row>
    <row r="71" ht="15.75">
      <c r="BY71" s="2165"/>
    </row>
    <row r="72" ht="15.75">
      <c r="BY72" s="2165"/>
    </row>
    <row r="73" ht="15.75">
      <c r="BY73" s="2165"/>
    </row>
    <row r="74" ht="15.75">
      <c r="BY74" s="2779"/>
    </row>
    <row r="75" ht="15.75">
      <c r="BY75" s="2165"/>
    </row>
    <row r="76" ht="15.75">
      <c r="BY76" s="2779"/>
    </row>
    <row r="77" ht="15.75">
      <c r="BY77" s="2165"/>
    </row>
    <row r="78" ht="15.75">
      <c r="BY78" s="2165"/>
    </row>
    <row r="79" ht="15.75">
      <c r="BY79" s="2779"/>
    </row>
    <row r="80" ht="15.75">
      <c r="BY80" s="2779"/>
    </row>
    <row r="81" ht="15.75">
      <c r="BY81" s="2780"/>
    </row>
    <row r="83" ht="15.75">
      <c r="BY83" s="2125"/>
    </row>
    <row r="84" ht="15.75">
      <c r="BY84" s="2125"/>
    </row>
    <row r="85" ht="15.75">
      <c r="BY85" s="2126"/>
    </row>
  </sheetData>
  <sheetProtection/>
  <mergeCells count="33">
    <mergeCell ref="A38:D38"/>
    <mergeCell ref="A28:D28"/>
    <mergeCell ref="A29:A34"/>
    <mergeCell ref="B29:B34"/>
    <mergeCell ref="C29:C30"/>
    <mergeCell ref="C31:C34"/>
    <mergeCell ref="A35:D35"/>
    <mergeCell ref="AC13:CA13"/>
    <mergeCell ref="AC20:CA20"/>
    <mergeCell ref="A37:D37"/>
    <mergeCell ref="A17:D17"/>
    <mergeCell ref="A18:D18"/>
    <mergeCell ref="A20:D20"/>
    <mergeCell ref="E20:AB20"/>
    <mergeCell ref="A23:A27"/>
    <mergeCell ref="B23:B27"/>
    <mergeCell ref="C26:C27"/>
    <mergeCell ref="A13:D13"/>
    <mergeCell ref="E13:AB13"/>
    <mergeCell ref="AJ1:BZ4"/>
    <mergeCell ref="CA1:CA4"/>
    <mergeCell ref="D3:AI4"/>
    <mergeCell ref="AC5:CA9"/>
    <mergeCell ref="AC11:CA11"/>
    <mergeCell ref="A8:AB8"/>
    <mergeCell ref="A9:AB9"/>
    <mergeCell ref="A11:D11"/>
    <mergeCell ref="E11:AB11"/>
    <mergeCell ref="A7:AB7"/>
    <mergeCell ref="A1:C4"/>
    <mergeCell ref="A5:AB5"/>
    <mergeCell ref="A6:AB6"/>
    <mergeCell ref="D1:AI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CC91"/>
  <sheetViews>
    <sheetView zoomScale="70" zoomScaleNormal="70" zoomScalePageLayoutView="55" workbookViewId="0" topLeftCell="I25">
      <selection activeCell="AF16" sqref="AF16"/>
    </sheetView>
  </sheetViews>
  <sheetFormatPr defaultColWidth="11.421875" defaultRowHeight="15"/>
  <cols>
    <col min="1" max="1" width="6.421875" style="1713" customWidth="1"/>
    <col min="2" max="2" width="18.28125" style="1807" customWidth="1"/>
    <col min="3" max="3" width="47.8515625" style="1713" customWidth="1"/>
    <col min="4" max="4" width="43.00390625" style="1713" customWidth="1"/>
    <col min="5" max="5" width="19.00390625" style="1713" customWidth="1"/>
    <col min="6" max="6" width="12.7109375" style="1713" customWidth="1"/>
    <col min="7" max="7" width="22.00390625" style="1713" customWidth="1"/>
    <col min="8" max="8" width="24.421875" style="1718" customWidth="1"/>
    <col min="9" max="9" width="16.421875" style="1713" customWidth="1"/>
    <col min="10" max="10" width="33.7109375" style="1713" customWidth="1"/>
    <col min="11" max="11" width="15.140625" style="1713" customWidth="1"/>
    <col min="12" max="12" width="17.421875" style="1713" customWidth="1"/>
    <col min="13" max="24" width="5.8515625" style="1713" customWidth="1"/>
    <col min="25" max="25" width="10.140625" style="1808" customWidth="1"/>
    <col min="26" max="27" width="26.00390625" style="1713" customWidth="1"/>
    <col min="28" max="28" width="22.140625" style="1713" customWidth="1"/>
    <col min="29" max="35" width="13.7109375" style="1713" customWidth="1"/>
    <col min="36" max="36" width="16.140625" style="1713" customWidth="1"/>
    <col min="37" max="76" width="15.421875" style="1482" hidden="1" customWidth="1"/>
    <col min="77" max="77" width="15.421875" style="1482" customWidth="1"/>
    <col min="78" max="78" width="38.8515625" style="1713" customWidth="1"/>
    <col min="79" max="79" width="18.421875" style="1713" customWidth="1"/>
    <col min="80" max="16384" width="11.421875" style="1713" customWidth="1"/>
  </cols>
  <sheetData>
    <row r="1" spans="1:79" ht="15" customHeight="1" thickBot="1">
      <c r="A1"/>
      <c r="B1"/>
      <c r="C1"/>
      <c r="D1" s="3592" t="s">
        <v>307</v>
      </c>
      <c r="E1" s="3594"/>
      <c r="F1" s="3594"/>
      <c r="G1" s="3594"/>
      <c r="H1" s="3594"/>
      <c r="I1" s="3594"/>
      <c r="J1" s="3594"/>
      <c r="K1" s="3594"/>
      <c r="L1" s="3594"/>
      <c r="M1" s="3594"/>
      <c r="N1" s="3594"/>
      <c r="O1" s="3594"/>
      <c r="P1" s="3594"/>
      <c r="Q1" s="3594"/>
      <c r="R1" s="3594"/>
      <c r="S1" s="3594"/>
      <c r="T1" s="3594"/>
      <c r="U1" s="3594"/>
      <c r="V1" s="3594"/>
      <c r="W1" s="3594"/>
      <c r="X1" s="3594"/>
      <c r="Y1" s="3594"/>
      <c r="Z1" s="3594"/>
      <c r="AA1" s="3594"/>
      <c r="AB1" s="3594"/>
      <c r="AC1" s="3594"/>
      <c r="AD1" s="3594"/>
      <c r="AE1" s="3594"/>
      <c r="AF1" s="3594"/>
      <c r="AG1" s="3594"/>
      <c r="AH1" s="3594"/>
      <c r="AI1"/>
      <c r="AJ1" s="3602" t="s">
        <v>1</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t="s">
        <v>308</v>
      </c>
    </row>
    <row r="2" spans="1:79" ht="20.25" customHeight="1" thickBot="1">
      <c r="A2"/>
      <c r="B2"/>
      <c r="C2"/>
      <c r="D2"/>
      <c r="E2" s="3599"/>
      <c r="F2" s="3599"/>
      <c r="G2" s="3599"/>
      <c r="H2" s="3599"/>
      <c r="I2" s="3599"/>
      <c r="J2" s="3599"/>
      <c r="K2" s="3599"/>
      <c r="L2" s="3599"/>
      <c r="M2" s="3599"/>
      <c r="N2" s="3599"/>
      <c r="O2" s="3599"/>
      <c r="P2" s="3599"/>
      <c r="Q2" s="3599"/>
      <c r="R2" s="3599"/>
      <c r="S2" s="3599"/>
      <c r="T2" s="3599"/>
      <c r="U2" s="3599"/>
      <c r="V2" s="3599"/>
      <c r="W2" s="3599"/>
      <c r="X2" s="3599"/>
      <c r="Y2" s="3599"/>
      <c r="Z2" s="3599"/>
      <c r="AA2" s="3599"/>
      <c r="AB2" s="3599"/>
      <c r="AC2" s="3599"/>
      <c r="AD2" s="3599"/>
      <c r="AE2" s="3599"/>
      <c r="AF2" s="3599"/>
      <c r="AG2" s="3599"/>
      <c r="AH2" s="3599"/>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s="3605"/>
      <c r="CA2"/>
    </row>
    <row r="3" spans="1:79" ht="19.5" customHeight="1" thickBot="1">
      <c r="A3"/>
      <c r="B3"/>
      <c r="C3"/>
      <c r="D3" s="3592" t="s">
        <v>309</v>
      </c>
      <c r="E3" s="3594"/>
      <c r="F3" s="3594"/>
      <c r="G3" s="3594"/>
      <c r="H3" s="3594"/>
      <c r="I3" s="3594"/>
      <c r="J3" s="3594"/>
      <c r="K3" s="3594"/>
      <c r="L3" s="3594"/>
      <c r="M3" s="3594"/>
      <c r="N3" s="3594"/>
      <c r="O3" s="3594"/>
      <c r="P3" s="3594"/>
      <c r="Q3" s="3594"/>
      <c r="R3" s="3594"/>
      <c r="S3" s="3594"/>
      <c r="T3" s="3594"/>
      <c r="U3" s="3594"/>
      <c r="V3" s="3594"/>
      <c r="W3" s="3594"/>
      <c r="X3" s="3594"/>
      <c r="Y3" s="3594"/>
      <c r="Z3" s="3594"/>
      <c r="AA3" s="3594"/>
      <c r="AB3" s="3594"/>
      <c r="AC3" s="3594"/>
      <c r="AD3" s="3594"/>
      <c r="AE3" s="3594"/>
      <c r="AF3" s="3594"/>
      <c r="AG3" s="3594"/>
      <c r="AH3" s="3594"/>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s="3605"/>
      <c r="CA3"/>
    </row>
    <row r="4" spans="1:79" ht="21.75" customHeight="1" thickBot="1">
      <c r="A4"/>
      <c r="B4"/>
      <c r="C4"/>
      <c r="D4"/>
      <c r="E4" s="3599"/>
      <c r="F4" s="3599"/>
      <c r="G4" s="3599"/>
      <c r="H4" s="3599"/>
      <c r="I4" s="3599"/>
      <c r="J4" s="3599"/>
      <c r="K4" s="3599"/>
      <c r="L4" s="3599"/>
      <c r="M4" s="3599"/>
      <c r="N4" s="3599"/>
      <c r="O4" s="3599"/>
      <c r="P4" s="3599"/>
      <c r="Q4" s="3599"/>
      <c r="R4" s="3599"/>
      <c r="S4" s="3599"/>
      <c r="T4" s="3599"/>
      <c r="U4" s="3599"/>
      <c r="V4" s="3599"/>
      <c r="W4" s="3599"/>
      <c r="X4" s="3599"/>
      <c r="Y4" s="3599"/>
      <c r="Z4" s="3599"/>
      <c r="AA4" s="3599"/>
      <c r="AB4" s="3599"/>
      <c r="AC4" s="3599"/>
      <c r="AD4" s="3599"/>
      <c r="AE4" s="3599"/>
      <c r="AF4" s="3599"/>
      <c r="AG4" s="3599"/>
      <c r="AH4" s="3599"/>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ht="20.25" customHeight="1">
      <c r="A5" t="s">
        <v>4</v>
      </c>
      <c r="B5" s="3557"/>
      <c r="C5" s="3557"/>
      <c r="D5" s="3557"/>
      <c r="E5" s="3557"/>
      <c r="F5" s="3557"/>
      <c r="G5" s="3557"/>
      <c r="H5" s="3557"/>
      <c r="I5" s="3557"/>
      <c r="J5" s="3557"/>
      <c r="K5" s="3557"/>
      <c r="L5" s="3557"/>
      <c r="M5" s="3557"/>
      <c r="N5" s="3557"/>
      <c r="O5" s="3557"/>
      <c r="P5" s="3557"/>
      <c r="Q5" s="3557"/>
      <c r="R5" s="3557"/>
      <c r="S5" s="3557"/>
      <c r="T5" s="3557"/>
      <c r="U5" s="3557"/>
      <c r="V5" s="3557"/>
      <c r="W5" s="3557"/>
      <c r="X5" s="3557"/>
      <c r="Y5" s="3557"/>
      <c r="Z5" s="3557"/>
      <c r="AA5" s="3557"/>
      <c r="AB5" s="3558"/>
      <c r="AC5" t="s">
        <v>310</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ht="15.75" customHeight="1">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ht="15.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ht="15.75" customHeight="1">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ht="15.75" customHeight="1" thickBot="1">
      <c r="A9" s="3616" t="s">
        <v>311</v>
      </c>
      <c r="B9" s="3616"/>
      <c r="C9" s="3616"/>
      <c r="D9" s="3616"/>
      <c r="E9" s="3616"/>
      <c r="F9" s="3616"/>
      <c r="G9" s="3616"/>
      <c r="H9" s="3616"/>
      <c r="I9" s="3616"/>
      <c r="J9" s="3616"/>
      <c r="K9" s="3616"/>
      <c r="L9" s="3616"/>
      <c r="M9" s="3616"/>
      <c r="N9" s="3616"/>
      <c r="O9" s="3616"/>
      <c r="P9" s="3616"/>
      <c r="Q9" s="3616"/>
      <c r="R9" s="3616"/>
      <c r="S9" s="3616"/>
      <c r="T9" s="3616"/>
      <c r="U9" s="3616"/>
      <c r="V9" s="3616"/>
      <c r="W9" s="3616"/>
      <c r="X9" s="3616"/>
      <c r="Y9" s="3616"/>
      <c r="Z9" s="3616"/>
      <c r="AA9" s="3616"/>
      <c r="AB9" s="3616"/>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28" ht="9" customHeight="1" thickBot="1">
      <c r="A10" s="1714"/>
      <c r="B10" s="1226"/>
      <c r="C10" s="1676"/>
      <c r="D10" s="1676"/>
      <c r="E10" s="1676"/>
      <c r="F10" s="1227"/>
      <c r="G10" s="1676"/>
      <c r="H10" s="1676"/>
      <c r="I10" s="1234"/>
      <c r="J10" s="1676"/>
      <c r="K10" s="1715"/>
      <c r="L10" s="1715"/>
      <c r="M10" s="1676"/>
      <c r="N10" s="1676"/>
      <c r="O10" s="1676"/>
      <c r="P10" s="1676"/>
      <c r="Q10" s="1676"/>
      <c r="R10" s="1676"/>
      <c r="S10" s="1676"/>
      <c r="T10" s="1676"/>
      <c r="U10" s="1676"/>
      <c r="V10" s="1676"/>
      <c r="W10" s="1676"/>
      <c r="X10" s="1676"/>
      <c r="Y10" s="1228"/>
      <c r="Z10" s="1716"/>
      <c r="AA10" s="1716"/>
      <c r="AB10" s="1717"/>
    </row>
    <row r="11" spans="1:79" s="1718" customFormat="1" ht="24" customHeight="1" thickBot="1">
      <c r="A11" t="s">
        <v>7</v>
      </c>
      <c r="B11"/>
      <c r="C11"/>
      <c r="D11"/>
      <c r="E11" t="s">
        <v>1643</v>
      </c>
      <c r="F11"/>
      <c r="G11"/>
      <c r="H11"/>
      <c r="I11"/>
      <c r="J11"/>
      <c r="K11"/>
      <c r="L11"/>
      <c r="M11"/>
      <c r="N11"/>
      <c r="O11"/>
      <c r="P11"/>
      <c r="Q11"/>
      <c r="R11"/>
      <c r="S11"/>
      <c r="T11"/>
      <c r="U11"/>
      <c r="V11"/>
      <c r="W11"/>
      <c r="X11"/>
      <c r="Y11"/>
      <c r="Z11"/>
      <c r="AA11"/>
      <c r="AB11"/>
      <c r="AC11" t="s">
        <v>1643</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1:77" s="1676" customFormat="1" ht="9.75" customHeight="1" thickBot="1">
      <c r="A12" s="1714"/>
      <c r="B12" s="1226"/>
      <c r="F12" s="1227"/>
      <c r="I12" s="1234"/>
      <c r="K12" s="1715"/>
      <c r="L12" s="1715"/>
      <c r="Y12" s="1228"/>
      <c r="Z12" s="1716"/>
      <c r="AA12" s="1716"/>
      <c r="AB12" s="1717"/>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row>
    <row r="13" spans="1:79" s="1719" customFormat="1" ht="24" customHeight="1" thickBot="1">
      <c r="A13" t="s">
        <v>9</v>
      </c>
      <c r="B13"/>
      <c r="C13"/>
      <c r="D13"/>
      <c r="E13" t="s">
        <v>312</v>
      </c>
      <c r="F13"/>
      <c r="G13"/>
      <c r="H13"/>
      <c r="I13"/>
      <c r="J13"/>
      <c r="K13"/>
      <c r="L13"/>
      <c r="M13"/>
      <c r="N13"/>
      <c r="O13"/>
      <c r="P13"/>
      <c r="Q13"/>
      <c r="R13"/>
      <c r="S13"/>
      <c r="T13"/>
      <c r="U13"/>
      <c r="V13"/>
      <c r="W13"/>
      <c r="X13"/>
      <c r="Y13"/>
      <c r="Z13"/>
      <c r="AA13"/>
      <c r="AB13"/>
      <c r="AC13" t="s">
        <v>312</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7" s="1676" customFormat="1" ht="9.75" customHeight="1" thickBot="1">
      <c r="A14" s="1714"/>
      <c r="B14" s="1226"/>
      <c r="F14" s="1227"/>
      <c r="I14" s="1234"/>
      <c r="K14" s="1715"/>
      <c r="L14" s="1715"/>
      <c r="Y14" s="1228"/>
      <c r="Z14" s="1716"/>
      <c r="AA14" s="1716"/>
      <c r="AB14" s="1717"/>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row>
    <row r="15" spans="1:79" s="1718" customFormat="1" ht="42" customHeight="1" thickBot="1">
      <c r="A15" s="1720" t="s">
        <v>11</v>
      </c>
      <c r="B15" s="1721" t="s">
        <v>12</v>
      </c>
      <c r="C15" s="1720" t="s">
        <v>13</v>
      </c>
      <c r="D15" s="1720" t="s">
        <v>14</v>
      </c>
      <c r="E15" s="1720" t="s">
        <v>15</v>
      </c>
      <c r="F15" s="1722" t="s">
        <v>16</v>
      </c>
      <c r="G15" s="1720" t="s">
        <v>17</v>
      </c>
      <c r="H15" s="1720" t="s">
        <v>18</v>
      </c>
      <c r="I15" s="1723" t="s">
        <v>19</v>
      </c>
      <c r="J15" s="1720" t="s">
        <v>20</v>
      </c>
      <c r="K15" s="1720" t="s">
        <v>21</v>
      </c>
      <c r="L15" s="1720" t="s">
        <v>22</v>
      </c>
      <c r="M15" s="1724" t="s">
        <v>23</v>
      </c>
      <c r="N15" s="1724" t="s">
        <v>24</v>
      </c>
      <c r="O15" s="1724" t="s">
        <v>25</v>
      </c>
      <c r="P15" s="1724" t="s">
        <v>26</v>
      </c>
      <c r="Q15" s="1724" t="s">
        <v>27</v>
      </c>
      <c r="R15" s="1724" t="s">
        <v>28</v>
      </c>
      <c r="S15" s="1724" t="s">
        <v>29</v>
      </c>
      <c r="T15" s="1724" t="s">
        <v>30</v>
      </c>
      <c r="U15" s="1724" t="s">
        <v>31</v>
      </c>
      <c r="V15" s="1724" t="s">
        <v>32</v>
      </c>
      <c r="W15" s="1724" t="s">
        <v>33</v>
      </c>
      <c r="X15" s="1724" t="s">
        <v>34</v>
      </c>
      <c r="Y15" s="1725" t="s">
        <v>35</v>
      </c>
      <c r="Z15" s="1720" t="s">
        <v>175</v>
      </c>
      <c r="AA15" s="2320" t="s">
        <v>1904</v>
      </c>
      <c r="AB15" s="1720" t="s">
        <v>36</v>
      </c>
      <c r="AC15" s="2325" t="s">
        <v>189</v>
      </c>
      <c r="AD15" s="1273" t="s">
        <v>314</v>
      </c>
      <c r="AE15" s="1273" t="s">
        <v>190</v>
      </c>
      <c r="AF15" s="1273" t="s">
        <v>191</v>
      </c>
      <c r="AG15" s="1273" t="s">
        <v>184</v>
      </c>
      <c r="AH15" s="1273" t="s">
        <v>192</v>
      </c>
      <c r="AI15" s="1273" t="s">
        <v>185</v>
      </c>
      <c r="AJ15" s="1273"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2102" t="s">
        <v>35</v>
      </c>
      <c r="BZ15" s="1726" t="s">
        <v>187</v>
      </c>
      <c r="CA15" s="1726" t="s">
        <v>188</v>
      </c>
    </row>
    <row r="16" spans="1:79" s="1731" customFormat="1" ht="59.25" customHeight="1">
      <c r="A16" s="3504">
        <v>1</v>
      </c>
      <c r="B16" s="3504" t="s">
        <v>1726</v>
      </c>
      <c r="C16" t="s">
        <v>1727</v>
      </c>
      <c r="D16" s="1727" t="s">
        <v>1664</v>
      </c>
      <c r="E16" s="1278" t="s">
        <v>1648</v>
      </c>
      <c r="F16" s="1292">
        <v>6</v>
      </c>
      <c r="G16" s="1279" t="s">
        <v>1646</v>
      </c>
      <c r="H16" s="1279" t="s">
        <v>1728</v>
      </c>
      <c r="I16" s="1288">
        <v>0.01</v>
      </c>
      <c r="J16" s="1279" t="s">
        <v>37</v>
      </c>
      <c r="K16" s="1728">
        <v>42428</v>
      </c>
      <c r="L16" s="1728">
        <v>42735</v>
      </c>
      <c r="M16" s="1286"/>
      <c r="N16" s="1286">
        <v>1</v>
      </c>
      <c r="O16" s="1286"/>
      <c r="P16" s="1286">
        <v>1</v>
      </c>
      <c r="Q16" s="1286"/>
      <c r="R16" s="1286">
        <v>1</v>
      </c>
      <c r="S16" s="1286"/>
      <c r="T16" s="1286">
        <v>1</v>
      </c>
      <c r="U16" s="1286"/>
      <c r="V16" s="1286">
        <v>1</v>
      </c>
      <c r="W16" s="1286"/>
      <c r="X16" s="1286">
        <v>1</v>
      </c>
      <c r="Y16" s="1729">
        <v>6</v>
      </c>
      <c r="Z16" s="1289"/>
      <c r="AA16" s="2321"/>
      <c r="AB16" s="2311"/>
      <c r="AC16" s="2309">
        <f>SUM(M16:N16)</f>
        <v>1</v>
      </c>
      <c r="AD16" s="2310">
        <f>IF(AC16=0,0%,100%)</f>
        <v>1</v>
      </c>
      <c r="AE16" s="2309">
        <v>0</v>
      </c>
      <c r="AF16" s="2310">
        <f>AE16/AC16</f>
        <v>0</v>
      </c>
      <c r="AG16" s="2309"/>
      <c r="AH16" s="2310">
        <f>AE16/Y16</f>
        <v>0</v>
      </c>
      <c r="AI16" s="2309"/>
      <c r="AJ16" s="2309"/>
      <c r="AK16" s="2307"/>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1299"/>
      <c r="CA16" s="1730"/>
    </row>
    <row r="17" spans="1:79" s="1731" customFormat="1" ht="78.75" customHeight="1">
      <c r="A17"/>
      <c r="B17"/>
      <c r="C17"/>
      <c r="D17" s="1732" t="s">
        <v>1644</v>
      </c>
      <c r="E17" s="1280" t="s">
        <v>1645</v>
      </c>
      <c r="F17" s="1293">
        <v>12</v>
      </c>
      <c r="G17" s="1281" t="s">
        <v>1646</v>
      </c>
      <c r="H17" s="1281" t="s">
        <v>1728</v>
      </c>
      <c r="I17" s="1294">
        <v>0.01</v>
      </c>
      <c r="J17" s="1281" t="s">
        <v>1647</v>
      </c>
      <c r="K17" s="1229">
        <v>42400</v>
      </c>
      <c r="L17" s="1229">
        <v>42735</v>
      </c>
      <c r="M17" s="1282">
        <v>1</v>
      </c>
      <c r="N17" s="1282">
        <v>1</v>
      </c>
      <c r="O17" s="1282">
        <v>1</v>
      </c>
      <c r="P17" s="1282">
        <v>1</v>
      </c>
      <c r="Q17" s="1282">
        <v>1</v>
      </c>
      <c r="R17" s="1282">
        <v>1</v>
      </c>
      <c r="S17" s="1282">
        <v>1</v>
      </c>
      <c r="T17" s="1282">
        <v>1</v>
      </c>
      <c r="U17" s="1282">
        <v>1</v>
      </c>
      <c r="V17" s="1282">
        <v>1</v>
      </c>
      <c r="W17" s="1282">
        <v>1</v>
      </c>
      <c r="X17" s="1282">
        <v>1</v>
      </c>
      <c r="Y17" s="1232">
        <v>12</v>
      </c>
      <c r="Z17" s="1677"/>
      <c r="AA17" s="2323"/>
      <c r="AB17" s="2314"/>
      <c r="AC17" s="2309">
        <f aca="true" t="shared" si="0" ref="AC17:AC80">SUM(M17:N17)</f>
        <v>2</v>
      </c>
      <c r="AD17" s="2310">
        <f aca="true" t="shared" si="1" ref="AD17:AD80">IF(AC17=0,0%,100%)</f>
        <v>1</v>
      </c>
      <c r="AE17" s="2309">
        <v>2</v>
      </c>
      <c r="AF17" s="2310">
        <f>AE17/AC17</f>
        <v>1</v>
      </c>
      <c r="AG17" s="2309"/>
      <c r="AH17" s="2310">
        <f aca="true" t="shared" si="2" ref="AH17:AH80">AE17/Y17</f>
        <v>0.16666666666666666</v>
      </c>
      <c r="AI17" s="2309"/>
      <c r="AJ17" s="2309"/>
      <c r="AK17" s="2307"/>
      <c r="AL17" s="2307"/>
      <c r="AM17" s="2307"/>
      <c r="AN17" s="2307"/>
      <c r="AO17" s="2307"/>
      <c r="AP17" s="2307"/>
      <c r="AQ17" s="2307"/>
      <c r="AR17" s="2307"/>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1300" t="s">
        <v>1729</v>
      </c>
      <c r="CA17" s="396"/>
    </row>
    <row r="18" spans="1:79" s="1731" customFormat="1" ht="71.25" customHeight="1">
      <c r="A18"/>
      <c r="B18"/>
      <c r="C18"/>
      <c r="D18" s="1732" t="s">
        <v>1730</v>
      </c>
      <c r="E18" s="1280" t="s">
        <v>1731</v>
      </c>
      <c r="F18" s="1293">
        <v>4</v>
      </c>
      <c r="G18" s="1281" t="s">
        <v>1646</v>
      </c>
      <c r="H18" s="1281" t="s">
        <v>1728</v>
      </c>
      <c r="I18" s="1294">
        <v>0.01</v>
      </c>
      <c r="J18" s="1281" t="s">
        <v>1732</v>
      </c>
      <c r="K18" s="1229">
        <v>42459</v>
      </c>
      <c r="L18" s="1229">
        <v>42735</v>
      </c>
      <c r="M18" s="1282"/>
      <c r="N18" s="1282"/>
      <c r="O18" s="1282">
        <v>1</v>
      </c>
      <c r="P18" s="1282"/>
      <c r="Q18" s="1282"/>
      <c r="R18" s="1282">
        <v>1</v>
      </c>
      <c r="S18" s="1282"/>
      <c r="T18" s="1282"/>
      <c r="U18" s="1282">
        <v>1</v>
      </c>
      <c r="V18" s="1282"/>
      <c r="W18" s="1282"/>
      <c r="X18" s="1282">
        <v>1</v>
      </c>
      <c r="Y18" s="1232">
        <v>4</v>
      </c>
      <c r="Z18" s="1677"/>
      <c r="AA18" s="2323"/>
      <c r="AB18" s="2314"/>
      <c r="AC18" s="2309">
        <f t="shared" si="0"/>
        <v>0</v>
      </c>
      <c r="AD18" s="2310">
        <f t="shared" si="1"/>
        <v>0</v>
      </c>
      <c r="AE18" s="2309">
        <v>0</v>
      </c>
      <c r="AF18" s="2310" t="s">
        <v>55</v>
      </c>
      <c r="AG18" s="2309"/>
      <c r="AH18" s="2310">
        <f t="shared" si="2"/>
        <v>0</v>
      </c>
      <c r="AI18" s="2309"/>
      <c r="AJ18" s="2309"/>
      <c r="AK18" s="2307"/>
      <c r="AL18" s="2307"/>
      <c r="AM18" s="2307"/>
      <c r="AN18" s="2307"/>
      <c r="AO18" s="2307"/>
      <c r="AP18" s="2307"/>
      <c r="AQ18" s="2307"/>
      <c r="AR18" s="2307"/>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2103"/>
      <c r="BZ18" s="1300"/>
      <c r="CA18" s="396"/>
    </row>
    <row r="19" spans="1:79" s="1731" customFormat="1" ht="51" customHeight="1">
      <c r="A19"/>
      <c r="B19"/>
      <c r="C19"/>
      <c r="D19" s="1732" t="s">
        <v>1733</v>
      </c>
      <c r="E19" s="1280" t="s">
        <v>1648</v>
      </c>
      <c r="F19" s="1293">
        <v>2</v>
      </c>
      <c r="G19" s="1281" t="s">
        <v>1646</v>
      </c>
      <c r="H19" s="1281" t="s">
        <v>1728</v>
      </c>
      <c r="I19" s="1294">
        <v>0.01</v>
      </c>
      <c r="J19" s="1281" t="s">
        <v>37</v>
      </c>
      <c r="K19" s="1229" t="s">
        <v>1649</v>
      </c>
      <c r="L19" s="1229">
        <v>42735</v>
      </c>
      <c r="M19" s="1282"/>
      <c r="N19" s="1282"/>
      <c r="O19" s="1282"/>
      <c r="P19" s="1282"/>
      <c r="Q19" s="1282"/>
      <c r="R19" s="1282">
        <v>1</v>
      </c>
      <c r="S19" s="1282"/>
      <c r="T19" s="1282"/>
      <c r="U19" s="1282"/>
      <c r="V19" s="1282"/>
      <c r="W19" s="1282"/>
      <c r="X19" s="1282">
        <v>1</v>
      </c>
      <c r="Y19" s="1232">
        <v>2</v>
      </c>
      <c r="Z19" s="1677"/>
      <c r="AA19" s="2323"/>
      <c r="AB19" s="2314"/>
      <c r="AC19" s="2309">
        <f t="shared" si="0"/>
        <v>0</v>
      </c>
      <c r="AD19" s="2310">
        <f t="shared" si="1"/>
        <v>0</v>
      </c>
      <c r="AE19" s="2309"/>
      <c r="AF19" s="2310" t="s">
        <v>55</v>
      </c>
      <c r="AG19" s="2309"/>
      <c r="AH19" s="2310">
        <f t="shared" si="2"/>
        <v>0</v>
      </c>
      <c r="AI19" s="2309"/>
      <c r="AJ19" s="2309"/>
      <c r="AK19" s="2307"/>
      <c r="AL19" s="2307"/>
      <c r="AM19" s="2307"/>
      <c r="AN19" s="2307"/>
      <c r="AO19" s="2307"/>
      <c r="AP19" s="2307"/>
      <c r="AQ19" s="2307"/>
      <c r="AR19" s="2307"/>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2103"/>
      <c r="BZ19" s="1300"/>
      <c r="CA19" s="396"/>
    </row>
    <row r="20" spans="1:79" s="1731" customFormat="1" ht="42" customHeight="1">
      <c r="A20"/>
      <c r="B20"/>
      <c r="C20"/>
      <c r="D20" s="1732" t="s">
        <v>1734</v>
      </c>
      <c r="E20" s="1280" t="s">
        <v>1684</v>
      </c>
      <c r="F20" s="1293">
        <v>12</v>
      </c>
      <c r="G20" s="1281" t="s">
        <v>1683</v>
      </c>
      <c r="H20" s="1281" t="s">
        <v>1728</v>
      </c>
      <c r="I20" s="1294">
        <v>0.01</v>
      </c>
      <c r="J20" s="1281" t="s">
        <v>1659</v>
      </c>
      <c r="K20" s="1229">
        <v>42399</v>
      </c>
      <c r="L20" s="1229">
        <v>42734</v>
      </c>
      <c r="M20" s="1282">
        <v>1</v>
      </c>
      <c r="N20" s="1282">
        <v>1</v>
      </c>
      <c r="O20" s="1282">
        <v>1</v>
      </c>
      <c r="P20" s="1282">
        <v>1</v>
      </c>
      <c r="Q20" s="1282">
        <v>1</v>
      </c>
      <c r="R20" s="1282">
        <v>1</v>
      </c>
      <c r="S20" s="1282">
        <v>1</v>
      </c>
      <c r="T20" s="1282">
        <v>1</v>
      </c>
      <c r="U20" s="1282">
        <v>1</v>
      </c>
      <c r="V20" s="1282">
        <v>1</v>
      </c>
      <c r="W20" s="1282">
        <v>1</v>
      </c>
      <c r="X20" s="1282">
        <v>1</v>
      </c>
      <c r="Y20" s="1232">
        <v>12</v>
      </c>
      <c r="Z20" s="1677"/>
      <c r="AA20" s="2323"/>
      <c r="AB20" s="2314"/>
      <c r="AC20" s="2309">
        <f t="shared" si="0"/>
        <v>2</v>
      </c>
      <c r="AD20" s="2310">
        <f t="shared" si="1"/>
        <v>1</v>
      </c>
      <c r="AE20" s="2309">
        <v>0</v>
      </c>
      <c r="AF20" s="2310">
        <f>AE20/AC20</f>
        <v>0</v>
      </c>
      <c r="AG20" s="2309"/>
      <c r="AH20" s="2310">
        <f t="shared" si="2"/>
        <v>0</v>
      </c>
      <c r="AI20" s="2309"/>
      <c r="AJ20" s="2309"/>
      <c r="AK20" s="2307"/>
      <c r="AL20" s="2307"/>
      <c r="AM20" s="2307"/>
      <c r="AN20" s="2307"/>
      <c r="AO20" s="2307"/>
      <c r="AP20" s="2307"/>
      <c r="AQ20" s="2307"/>
      <c r="AR20" s="2307"/>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2103"/>
      <c r="BZ20" s="1300"/>
      <c r="CA20" s="396"/>
    </row>
    <row r="21" spans="1:79" s="1731" customFormat="1" ht="57" customHeight="1">
      <c r="A21"/>
      <c r="B21"/>
      <c r="C21"/>
      <c r="D21" s="1732" t="s">
        <v>1735</v>
      </c>
      <c r="E21" s="1280" t="s">
        <v>1736</v>
      </c>
      <c r="F21" s="1293">
        <v>25</v>
      </c>
      <c r="G21" s="1281" t="s">
        <v>1646</v>
      </c>
      <c r="H21" s="1281" t="s">
        <v>1728</v>
      </c>
      <c r="I21" s="1294">
        <v>0.01</v>
      </c>
      <c r="J21" s="1281" t="s">
        <v>37</v>
      </c>
      <c r="K21" s="1229">
        <v>42400</v>
      </c>
      <c r="L21" s="1229">
        <v>42735</v>
      </c>
      <c r="M21" s="1282">
        <v>1</v>
      </c>
      <c r="N21" s="1282">
        <v>2</v>
      </c>
      <c r="O21" s="1282">
        <v>2</v>
      </c>
      <c r="P21" s="1282">
        <v>2</v>
      </c>
      <c r="Q21" s="1282">
        <v>2</v>
      </c>
      <c r="R21" s="1282">
        <v>2</v>
      </c>
      <c r="S21" s="1282">
        <v>2</v>
      </c>
      <c r="T21" s="1282">
        <v>2</v>
      </c>
      <c r="U21" s="1282">
        <v>2</v>
      </c>
      <c r="V21" s="1282">
        <v>4</v>
      </c>
      <c r="W21" s="1282">
        <v>1</v>
      </c>
      <c r="X21" s="1282">
        <v>3</v>
      </c>
      <c r="Y21" s="1232">
        <v>25</v>
      </c>
      <c r="Z21" s="1677"/>
      <c r="AA21" s="2323"/>
      <c r="AB21" s="2314"/>
      <c r="AC21" s="2309">
        <f t="shared" si="0"/>
        <v>3</v>
      </c>
      <c r="AD21" s="2310">
        <f t="shared" si="1"/>
        <v>1</v>
      </c>
      <c r="AE21" s="2309">
        <v>1</v>
      </c>
      <c r="AF21" s="2310">
        <f>AE21/AC21</f>
        <v>0.3333333333333333</v>
      </c>
      <c r="AG21" s="2309"/>
      <c r="AH21" s="2310">
        <f t="shared" si="2"/>
        <v>0.04</v>
      </c>
      <c r="AI21" s="2309"/>
      <c r="AJ21" s="2309"/>
      <c r="AK21" s="2307"/>
      <c r="AL21" s="2307"/>
      <c r="AM21" s="2307"/>
      <c r="AN21" s="2307"/>
      <c r="AO21" s="2307"/>
      <c r="AP21" s="2307"/>
      <c r="AQ21" s="2307"/>
      <c r="AR21" s="2307"/>
      <c r="AS21" s="1925"/>
      <c r="AT21" s="1925"/>
      <c r="AU21" s="1925"/>
      <c r="AV21" s="1925"/>
      <c r="AW21" s="1925"/>
      <c r="AX21" s="1925"/>
      <c r="AY21" s="1925"/>
      <c r="AZ21" s="1925"/>
      <c r="BA21" s="1910"/>
      <c r="BB21" s="1910"/>
      <c r="BC21" s="1910"/>
      <c r="BD21" s="1910"/>
      <c r="BE21" s="1910"/>
      <c r="BF21" s="1910"/>
      <c r="BG21" s="1910"/>
      <c r="BH21" s="1910"/>
      <c r="BI21" s="1943"/>
      <c r="BJ21" s="1943"/>
      <c r="BK21" s="1943"/>
      <c r="BL21" s="1943"/>
      <c r="BM21" s="1943"/>
      <c r="BN21" s="1943"/>
      <c r="BO21" s="1943"/>
      <c r="BP21" s="1943"/>
      <c r="BQ21" s="1959"/>
      <c r="BR21" s="1959"/>
      <c r="BS21" s="1959"/>
      <c r="BT21" s="1959"/>
      <c r="BU21" s="1959"/>
      <c r="BV21" s="1959"/>
      <c r="BW21" s="1959"/>
      <c r="BX21" s="1959"/>
      <c r="BY21" s="2103"/>
      <c r="BZ21" s="1300" t="s">
        <v>1737</v>
      </c>
      <c r="CA21" s="396"/>
    </row>
    <row r="22" spans="1:79" s="1731" customFormat="1" ht="45.75" customHeight="1">
      <c r="A22"/>
      <c r="B22"/>
      <c r="C22"/>
      <c r="D22" s="1732" t="s">
        <v>1738</v>
      </c>
      <c r="E22" s="1280" t="s">
        <v>1648</v>
      </c>
      <c r="F22" s="1293">
        <v>1</v>
      </c>
      <c r="G22" s="1281" t="s">
        <v>1739</v>
      </c>
      <c r="H22" s="1281" t="s">
        <v>1740</v>
      </c>
      <c r="I22" s="1294">
        <v>0.01</v>
      </c>
      <c r="J22" s="1281" t="s">
        <v>1676</v>
      </c>
      <c r="K22" s="1229">
        <v>42520</v>
      </c>
      <c r="L22" s="1229">
        <v>42551</v>
      </c>
      <c r="M22" s="1282"/>
      <c r="N22" s="1282"/>
      <c r="O22" s="1282"/>
      <c r="P22" s="1282"/>
      <c r="Q22" s="1282"/>
      <c r="R22" s="1282">
        <v>1</v>
      </c>
      <c r="S22" s="1282"/>
      <c r="T22" s="1282"/>
      <c r="U22" s="1282"/>
      <c r="V22" s="1282"/>
      <c r="W22" s="1282"/>
      <c r="X22" s="1282"/>
      <c r="Y22" s="1232">
        <v>1</v>
      </c>
      <c r="Z22" s="1677"/>
      <c r="AA22" s="2323"/>
      <c r="AB22" s="2314"/>
      <c r="AC22" s="2309">
        <f t="shared" si="0"/>
        <v>0</v>
      </c>
      <c r="AD22" s="2310">
        <f t="shared" si="1"/>
        <v>0</v>
      </c>
      <c r="AE22" s="2309"/>
      <c r="AF22" s="2310" t="s">
        <v>55</v>
      </c>
      <c r="AG22" s="2309"/>
      <c r="AH22" s="2310">
        <f t="shared" si="2"/>
        <v>0</v>
      </c>
      <c r="AI22" s="2309"/>
      <c r="AJ22" s="2309"/>
      <c r="AK22" s="2307"/>
      <c r="AL22" s="2307"/>
      <c r="AM22" s="2307"/>
      <c r="AN22" s="2307"/>
      <c r="AO22" s="2307"/>
      <c r="AP22" s="2307"/>
      <c r="AQ22" s="2307"/>
      <c r="AR22" s="2307"/>
      <c r="AS22" s="1925"/>
      <c r="AT22" s="1925"/>
      <c r="AU22" s="1925"/>
      <c r="AV22" s="1925"/>
      <c r="AW22" s="1925"/>
      <c r="AX22" s="1925"/>
      <c r="AY22" s="1925"/>
      <c r="AZ22" s="1925"/>
      <c r="BA22" s="1910"/>
      <c r="BB22" s="1910"/>
      <c r="BC22" s="1910"/>
      <c r="BD22" s="1910"/>
      <c r="BE22" s="1910"/>
      <c r="BF22" s="1910"/>
      <c r="BG22" s="1910"/>
      <c r="BH22" s="1910"/>
      <c r="BI22" s="1943"/>
      <c r="BJ22" s="1943"/>
      <c r="BK22" s="1943"/>
      <c r="BL22" s="1943"/>
      <c r="BM22" s="1943"/>
      <c r="BN22" s="1943"/>
      <c r="BO22" s="1943"/>
      <c r="BP22" s="1943"/>
      <c r="BQ22" s="1959"/>
      <c r="BR22" s="1959"/>
      <c r="BS22" s="1959"/>
      <c r="BT22" s="1959"/>
      <c r="BU22" s="1959"/>
      <c r="BV22" s="1959"/>
      <c r="BW22" s="1959"/>
      <c r="BX22" s="1959"/>
      <c r="BY22" s="2103"/>
      <c r="BZ22" s="1300"/>
      <c r="CA22" s="396"/>
    </row>
    <row r="23" spans="1:79" s="1731" customFormat="1" ht="54" customHeight="1">
      <c r="A23"/>
      <c r="B23"/>
      <c r="C23"/>
      <c r="D23" s="1732" t="s">
        <v>1741</v>
      </c>
      <c r="E23" s="1280" t="s">
        <v>1148</v>
      </c>
      <c r="F23" s="1293">
        <v>2</v>
      </c>
      <c r="G23" s="1281" t="s">
        <v>1742</v>
      </c>
      <c r="H23" s="1281" t="s">
        <v>1728</v>
      </c>
      <c r="I23" s="1294">
        <v>0.01</v>
      </c>
      <c r="J23" s="1281" t="s">
        <v>1148</v>
      </c>
      <c r="K23" s="1229">
        <v>42490</v>
      </c>
      <c r="L23" s="1229">
        <v>42735</v>
      </c>
      <c r="M23" s="1282"/>
      <c r="N23" s="1282"/>
      <c r="O23" s="1282"/>
      <c r="P23" s="1282">
        <v>1</v>
      </c>
      <c r="Q23" s="1282"/>
      <c r="R23" s="1282"/>
      <c r="S23" s="1282"/>
      <c r="T23" s="1282"/>
      <c r="U23" s="1282">
        <v>1</v>
      </c>
      <c r="V23" s="1282"/>
      <c r="W23" s="1282"/>
      <c r="X23" s="1282"/>
      <c r="Y23" s="1232">
        <v>2</v>
      </c>
      <c r="Z23" s="1677">
        <v>10000000</v>
      </c>
      <c r="AA23" s="2323"/>
      <c r="AB23" s="2314" t="s">
        <v>1359</v>
      </c>
      <c r="AC23" s="2309">
        <f t="shared" si="0"/>
        <v>0</v>
      </c>
      <c r="AD23" s="2310">
        <f t="shared" si="1"/>
        <v>0</v>
      </c>
      <c r="AE23" s="2309"/>
      <c r="AF23" s="2310" t="s">
        <v>55</v>
      </c>
      <c r="AG23" s="2309"/>
      <c r="AH23" s="2310">
        <f t="shared" si="2"/>
        <v>0</v>
      </c>
      <c r="AI23" s="2309"/>
      <c r="AJ23" s="2309"/>
      <c r="AK23" s="2307"/>
      <c r="AL23" s="2307"/>
      <c r="AM23" s="2307"/>
      <c r="AN23" s="2307"/>
      <c r="AO23" s="2307"/>
      <c r="AP23" s="2307"/>
      <c r="AQ23" s="2307"/>
      <c r="AR23" s="2307"/>
      <c r="AS23" s="1925"/>
      <c r="AT23" s="1925"/>
      <c r="AU23" s="1925"/>
      <c r="AV23" s="1925"/>
      <c r="AW23" s="1925"/>
      <c r="AX23" s="1925"/>
      <c r="AY23" s="1925"/>
      <c r="AZ23" s="1925"/>
      <c r="BA23" s="1910"/>
      <c r="BB23" s="1910"/>
      <c r="BC23" s="1910"/>
      <c r="BD23" s="1910"/>
      <c r="BE23" s="1910"/>
      <c r="BF23" s="1910"/>
      <c r="BG23" s="1910"/>
      <c r="BH23" s="1910"/>
      <c r="BI23" s="1943"/>
      <c r="BJ23" s="1943"/>
      <c r="BK23" s="1943"/>
      <c r="BL23" s="1943"/>
      <c r="BM23" s="1943"/>
      <c r="BN23" s="1943"/>
      <c r="BO23" s="1943"/>
      <c r="BP23" s="1943"/>
      <c r="BQ23" s="1959"/>
      <c r="BR23" s="1959"/>
      <c r="BS23" s="1959"/>
      <c r="BT23" s="1959"/>
      <c r="BU23" s="1959"/>
      <c r="BV23" s="1959"/>
      <c r="BW23" s="1959"/>
      <c r="BX23" s="1959"/>
      <c r="BY23" s="2103"/>
      <c r="BZ23" s="1300"/>
      <c r="CA23" s="396"/>
    </row>
    <row r="24" spans="1:79" s="1731" customFormat="1" ht="54" customHeight="1">
      <c r="A24"/>
      <c r="B24"/>
      <c r="C24"/>
      <c r="D24" s="1732" t="s">
        <v>1743</v>
      </c>
      <c r="E24" s="1280" t="s">
        <v>1650</v>
      </c>
      <c r="F24" s="1293">
        <v>4</v>
      </c>
      <c r="G24" s="1281" t="s">
        <v>1651</v>
      </c>
      <c r="H24" s="1281" t="s">
        <v>1744</v>
      </c>
      <c r="I24" s="1294">
        <v>0.01</v>
      </c>
      <c r="J24" s="1281" t="s">
        <v>1652</v>
      </c>
      <c r="K24" s="1229">
        <v>42490</v>
      </c>
      <c r="L24" s="1229" t="s">
        <v>1653</v>
      </c>
      <c r="M24" s="1282"/>
      <c r="N24" s="1282"/>
      <c r="O24" s="1282"/>
      <c r="P24" s="1282">
        <v>1</v>
      </c>
      <c r="Q24" s="1282"/>
      <c r="R24" s="1282">
        <v>1</v>
      </c>
      <c r="S24" s="1282"/>
      <c r="T24" s="1282">
        <v>1</v>
      </c>
      <c r="U24" s="1282"/>
      <c r="V24" s="1282"/>
      <c r="W24" s="1282">
        <v>1</v>
      </c>
      <c r="X24" s="1282"/>
      <c r="Y24" s="1232">
        <v>4</v>
      </c>
      <c r="Z24" s="1677"/>
      <c r="AA24" s="2323"/>
      <c r="AB24" s="2314"/>
      <c r="AC24" s="2309">
        <f t="shared" si="0"/>
        <v>0</v>
      </c>
      <c r="AD24" s="2310">
        <f t="shared" si="1"/>
        <v>0</v>
      </c>
      <c r="AE24" s="2309"/>
      <c r="AF24" s="2310" t="s">
        <v>55</v>
      </c>
      <c r="AG24" s="2309"/>
      <c r="AH24" s="2310">
        <f t="shared" si="2"/>
        <v>0</v>
      </c>
      <c r="AI24" s="2309"/>
      <c r="AJ24" s="2309"/>
      <c r="AK24" s="2307"/>
      <c r="AL24" s="2307"/>
      <c r="AM24" s="2307"/>
      <c r="AN24" s="2307"/>
      <c r="AO24" s="2307"/>
      <c r="AP24" s="2307"/>
      <c r="AQ24" s="2307"/>
      <c r="AR24" s="2307"/>
      <c r="AS24" s="1925"/>
      <c r="AT24" s="1925"/>
      <c r="AU24" s="1925"/>
      <c r="AV24" s="1925"/>
      <c r="AW24" s="1925"/>
      <c r="AX24" s="1925"/>
      <c r="AY24" s="1925"/>
      <c r="AZ24" s="1925"/>
      <c r="BA24" s="1910"/>
      <c r="BB24" s="1910"/>
      <c r="BC24" s="1910"/>
      <c r="BD24" s="1910"/>
      <c r="BE24" s="1910"/>
      <c r="BF24" s="1910"/>
      <c r="BG24" s="1910"/>
      <c r="BH24" s="1910"/>
      <c r="BI24" s="1943"/>
      <c r="BJ24" s="1943"/>
      <c r="BK24" s="1943"/>
      <c r="BL24" s="1943"/>
      <c r="BM24" s="1943"/>
      <c r="BN24" s="1943"/>
      <c r="BO24" s="1943"/>
      <c r="BP24" s="1943"/>
      <c r="BQ24" s="1959"/>
      <c r="BR24" s="1959"/>
      <c r="BS24" s="1959"/>
      <c r="BT24" s="1959"/>
      <c r="BU24" s="1959"/>
      <c r="BV24" s="1959"/>
      <c r="BW24" s="1959"/>
      <c r="BX24" s="1959"/>
      <c r="BY24" s="2103"/>
      <c r="BZ24" s="1300"/>
      <c r="CA24" s="396"/>
    </row>
    <row r="25" spans="1:79" s="1731" customFormat="1" ht="42" customHeight="1">
      <c r="A25"/>
      <c r="B25"/>
      <c r="C25"/>
      <c r="D25" s="1732" t="s">
        <v>1654</v>
      </c>
      <c r="E25" s="1280" t="s">
        <v>1645</v>
      </c>
      <c r="F25" s="1293">
        <v>1</v>
      </c>
      <c r="G25" s="1281" t="s">
        <v>1646</v>
      </c>
      <c r="H25" s="1281" t="s">
        <v>1745</v>
      </c>
      <c r="I25" s="1294">
        <v>0.01</v>
      </c>
      <c r="J25" s="1281" t="s">
        <v>37</v>
      </c>
      <c r="K25" s="1229" t="s">
        <v>1656</v>
      </c>
      <c r="L25" s="1229">
        <v>42521</v>
      </c>
      <c r="M25" s="1282"/>
      <c r="N25" s="1282"/>
      <c r="O25" s="1282"/>
      <c r="P25" s="1282"/>
      <c r="Q25" s="1282">
        <v>1</v>
      </c>
      <c r="R25" s="1282"/>
      <c r="S25" s="1282"/>
      <c r="T25" s="1282"/>
      <c r="U25" s="1282"/>
      <c r="V25" s="1282"/>
      <c r="W25" s="1282"/>
      <c r="X25" s="1282"/>
      <c r="Y25" s="1232">
        <v>1</v>
      </c>
      <c r="Z25" s="1677"/>
      <c r="AA25" s="2323"/>
      <c r="AB25" s="2314"/>
      <c r="AC25" s="2309">
        <f t="shared" si="0"/>
        <v>0</v>
      </c>
      <c r="AD25" s="2310">
        <f t="shared" si="1"/>
        <v>0</v>
      </c>
      <c r="AE25" s="2309"/>
      <c r="AF25" s="2310" t="s">
        <v>55</v>
      </c>
      <c r="AG25" s="2309"/>
      <c r="AH25" s="2310">
        <f t="shared" si="2"/>
        <v>0</v>
      </c>
      <c r="AI25" s="2309"/>
      <c r="AJ25" s="2309"/>
      <c r="AK25" s="2307"/>
      <c r="AL25" s="2307"/>
      <c r="AM25" s="2307"/>
      <c r="AN25" s="2307"/>
      <c r="AO25" s="2307"/>
      <c r="AP25" s="2307"/>
      <c r="AQ25" s="2307"/>
      <c r="AR25" s="2307"/>
      <c r="AS25" s="1925"/>
      <c r="AT25" s="1925"/>
      <c r="AU25" s="1925"/>
      <c r="AV25" s="1925"/>
      <c r="AW25" s="1925"/>
      <c r="AX25" s="1925"/>
      <c r="AY25" s="1925"/>
      <c r="AZ25" s="1925"/>
      <c r="BA25" s="1910"/>
      <c r="BB25" s="1910"/>
      <c r="BC25" s="1910"/>
      <c r="BD25" s="1910"/>
      <c r="BE25" s="1910"/>
      <c r="BF25" s="1910"/>
      <c r="BG25" s="1910"/>
      <c r="BH25" s="1910"/>
      <c r="BI25" s="1943"/>
      <c r="BJ25" s="1943"/>
      <c r="BK25" s="1943"/>
      <c r="BL25" s="1943"/>
      <c r="BM25" s="1943"/>
      <c r="BN25" s="1943"/>
      <c r="BO25" s="1943"/>
      <c r="BP25" s="1943"/>
      <c r="BQ25" s="1959"/>
      <c r="BR25" s="1959"/>
      <c r="BS25" s="1959"/>
      <c r="BT25" s="1959"/>
      <c r="BU25" s="1959"/>
      <c r="BV25" s="1959"/>
      <c r="BW25" s="1959"/>
      <c r="BX25" s="1959"/>
      <c r="BY25" s="2103"/>
      <c r="BZ25" s="1300"/>
      <c r="CA25" s="396"/>
    </row>
    <row r="26" spans="1:79" s="1731" customFormat="1" ht="87" customHeight="1">
      <c r="A26"/>
      <c r="B26"/>
      <c r="C26"/>
      <c r="D26" s="1732" t="s">
        <v>1746</v>
      </c>
      <c r="E26" s="1280" t="s">
        <v>1648</v>
      </c>
      <c r="F26" s="1293">
        <v>4</v>
      </c>
      <c r="G26" s="1281" t="s">
        <v>1646</v>
      </c>
      <c r="H26" s="1281" t="s">
        <v>1747</v>
      </c>
      <c r="I26" s="1294">
        <v>0.01</v>
      </c>
      <c r="J26" s="1281" t="s">
        <v>37</v>
      </c>
      <c r="K26" s="1229">
        <v>42370</v>
      </c>
      <c r="L26" s="1229" t="s">
        <v>1657</v>
      </c>
      <c r="M26" s="1282">
        <v>4</v>
      </c>
      <c r="N26" s="1282"/>
      <c r="O26" s="1282"/>
      <c r="P26" s="1282"/>
      <c r="Q26" s="1282"/>
      <c r="R26" s="1282"/>
      <c r="S26" s="1282"/>
      <c r="T26" s="1282"/>
      <c r="U26" s="1282"/>
      <c r="V26" s="1282"/>
      <c r="W26" s="1282"/>
      <c r="X26" s="1282"/>
      <c r="Y26" s="1232">
        <v>4</v>
      </c>
      <c r="Z26" s="1677"/>
      <c r="AA26" s="2323"/>
      <c r="AB26" s="2314"/>
      <c r="AC26" s="2309">
        <f t="shared" si="0"/>
        <v>4</v>
      </c>
      <c r="AD26" s="2310">
        <f t="shared" si="1"/>
        <v>1</v>
      </c>
      <c r="AE26" s="2309">
        <v>4</v>
      </c>
      <c r="AF26" s="2310">
        <f>AE26/AC26</f>
        <v>1</v>
      </c>
      <c r="AG26" s="2309"/>
      <c r="AH26" s="2310">
        <f t="shared" si="2"/>
        <v>1</v>
      </c>
      <c r="AI26" s="2309"/>
      <c r="AJ26" s="2309"/>
      <c r="AK26" s="2307"/>
      <c r="AL26" s="2307"/>
      <c r="AM26" s="2307"/>
      <c r="AN26" s="2307"/>
      <c r="AO26" s="2307"/>
      <c r="AP26" s="2307"/>
      <c r="AQ26" s="2307"/>
      <c r="AR26" s="2307"/>
      <c r="AS26" s="1925"/>
      <c r="AT26" s="1925"/>
      <c r="AU26" s="1925"/>
      <c r="AV26" s="1925"/>
      <c r="AW26" s="1925"/>
      <c r="AX26" s="1925"/>
      <c r="AY26" s="1925"/>
      <c r="AZ26" s="1925"/>
      <c r="BA26" s="1910"/>
      <c r="BB26" s="1910"/>
      <c r="BC26" s="1910"/>
      <c r="BD26" s="1910"/>
      <c r="BE26" s="1910"/>
      <c r="BF26" s="1910"/>
      <c r="BG26" s="1910"/>
      <c r="BH26" s="1910"/>
      <c r="BI26" s="1943"/>
      <c r="BJ26" s="1943"/>
      <c r="BK26" s="1943"/>
      <c r="BL26" s="1943"/>
      <c r="BM26" s="1943"/>
      <c r="BN26" s="1943"/>
      <c r="BO26" s="1943"/>
      <c r="BP26" s="1943"/>
      <c r="BQ26" s="1959"/>
      <c r="BR26" s="1959"/>
      <c r="BS26" s="1959"/>
      <c r="BT26" s="1959"/>
      <c r="BU26" s="1959"/>
      <c r="BV26" s="1959"/>
      <c r="BW26" s="1959"/>
      <c r="BX26" s="1959"/>
      <c r="BY26" s="2103"/>
      <c r="BZ26" s="1300" t="s">
        <v>1748</v>
      </c>
      <c r="CA26" s="396"/>
    </row>
    <row r="27" spans="1:79" s="1731" customFormat="1" ht="99.75" customHeight="1">
      <c r="A27"/>
      <c r="B27"/>
      <c r="C27"/>
      <c r="D27" s="1732" t="s">
        <v>1749</v>
      </c>
      <c r="E27" s="1280" t="s">
        <v>330</v>
      </c>
      <c r="F27" s="1293">
        <v>1</v>
      </c>
      <c r="G27" s="1281" t="s">
        <v>1646</v>
      </c>
      <c r="H27" s="1281" t="s">
        <v>1728</v>
      </c>
      <c r="I27" s="1294">
        <v>0.01</v>
      </c>
      <c r="J27" s="1281" t="s">
        <v>37</v>
      </c>
      <c r="K27" s="1229">
        <v>42370</v>
      </c>
      <c r="L27" s="1229">
        <v>42459</v>
      </c>
      <c r="M27" s="1282"/>
      <c r="N27" s="1282">
        <v>1</v>
      </c>
      <c r="O27" s="1282"/>
      <c r="P27" s="1282"/>
      <c r="Q27" s="1282"/>
      <c r="R27" s="1282"/>
      <c r="S27" s="1282"/>
      <c r="T27" s="1282"/>
      <c r="U27" s="1282"/>
      <c r="V27" s="1282"/>
      <c r="W27" s="1282"/>
      <c r="X27" s="1282"/>
      <c r="Y27" s="1232">
        <v>1</v>
      </c>
      <c r="Z27" s="1677"/>
      <c r="AA27" s="2323"/>
      <c r="AB27" s="2314"/>
      <c r="AC27" s="2309">
        <f t="shared" si="0"/>
        <v>1</v>
      </c>
      <c r="AD27" s="2310">
        <f t="shared" si="1"/>
        <v>1</v>
      </c>
      <c r="AE27" s="2309">
        <v>0</v>
      </c>
      <c r="AF27" s="2310">
        <f>AE27/AC27</f>
        <v>0</v>
      </c>
      <c r="AG27" s="2309"/>
      <c r="AH27" s="2310">
        <f t="shared" si="2"/>
        <v>0</v>
      </c>
      <c r="AI27" s="2309"/>
      <c r="AJ27" s="2309"/>
      <c r="AK27" s="2307"/>
      <c r="AL27" s="2307"/>
      <c r="AM27" s="2307"/>
      <c r="AN27" s="2307"/>
      <c r="AO27" s="2307"/>
      <c r="AP27" s="2307"/>
      <c r="AQ27" s="2307"/>
      <c r="AR27" s="2307"/>
      <c r="AS27" s="1925"/>
      <c r="AT27" s="1925"/>
      <c r="AU27" s="1925"/>
      <c r="AV27" s="1925"/>
      <c r="AW27" s="1925"/>
      <c r="AX27" s="1925"/>
      <c r="AY27" s="1925"/>
      <c r="AZ27" s="1925"/>
      <c r="BA27" s="1910"/>
      <c r="BB27" s="1910"/>
      <c r="BC27" s="1910"/>
      <c r="BD27" s="1910"/>
      <c r="BE27" s="1910"/>
      <c r="BF27" s="1910"/>
      <c r="BG27" s="1910"/>
      <c r="BH27" s="1910"/>
      <c r="BI27" s="1943"/>
      <c r="BJ27" s="1943"/>
      <c r="BK27" s="1943"/>
      <c r="BL27" s="1943"/>
      <c r="BM27" s="1943"/>
      <c r="BN27" s="1943"/>
      <c r="BO27" s="1943"/>
      <c r="BP27" s="1943"/>
      <c r="BQ27" s="1959"/>
      <c r="BR27" s="1959"/>
      <c r="BS27" s="1959"/>
      <c r="BT27" s="1959"/>
      <c r="BU27" s="1959"/>
      <c r="BV27" s="1959"/>
      <c r="BW27" s="1959"/>
      <c r="BX27" s="1959"/>
      <c r="BY27" s="2103"/>
      <c r="BZ27" s="1300"/>
      <c r="CA27" s="396"/>
    </row>
    <row r="28" spans="1:79" s="1731" customFormat="1" ht="51.75" customHeight="1">
      <c r="A28"/>
      <c r="B28"/>
      <c r="C28"/>
      <c r="D28" s="1732" t="s">
        <v>1750</v>
      </c>
      <c r="E28" s="1280" t="s">
        <v>1659</v>
      </c>
      <c r="F28" s="1293">
        <v>360</v>
      </c>
      <c r="G28" s="1281" t="s">
        <v>1646</v>
      </c>
      <c r="H28" s="1281" t="s">
        <v>1660</v>
      </c>
      <c r="I28" s="1294">
        <v>0.01</v>
      </c>
      <c r="J28" s="1281" t="s">
        <v>37</v>
      </c>
      <c r="K28" s="1229">
        <v>42370</v>
      </c>
      <c r="L28" s="1229">
        <v>42735</v>
      </c>
      <c r="M28" s="1282">
        <v>30</v>
      </c>
      <c r="N28" s="1282">
        <v>30</v>
      </c>
      <c r="O28" s="1282">
        <v>30</v>
      </c>
      <c r="P28" s="1282">
        <v>30</v>
      </c>
      <c r="Q28" s="1282">
        <v>30</v>
      </c>
      <c r="R28" s="1282">
        <v>30</v>
      </c>
      <c r="S28" s="1282">
        <v>30</v>
      </c>
      <c r="T28" s="1282">
        <v>30</v>
      </c>
      <c r="U28" s="1282">
        <v>30</v>
      </c>
      <c r="V28" s="1282">
        <v>30</v>
      </c>
      <c r="W28" s="1282">
        <v>30</v>
      </c>
      <c r="X28" s="1282">
        <v>30</v>
      </c>
      <c r="Y28" s="1232">
        <v>360</v>
      </c>
      <c r="Z28" s="1677"/>
      <c r="AA28" s="2323"/>
      <c r="AB28" s="2314"/>
      <c r="AC28" s="2309">
        <f t="shared" si="0"/>
        <v>60</v>
      </c>
      <c r="AD28" s="2310">
        <f t="shared" si="1"/>
        <v>1</v>
      </c>
      <c r="AE28" s="2309">
        <v>94</v>
      </c>
      <c r="AF28" s="2310">
        <v>1</v>
      </c>
      <c r="AG28" s="2309"/>
      <c r="AH28" s="2310">
        <f t="shared" si="2"/>
        <v>0.2611111111111111</v>
      </c>
      <c r="AI28" s="2309"/>
      <c r="AJ28" s="2309"/>
      <c r="AK28" s="2307"/>
      <c r="AL28" s="2307"/>
      <c r="AM28" s="2307"/>
      <c r="AN28" s="2307"/>
      <c r="AO28" s="2307"/>
      <c r="AP28" s="2307"/>
      <c r="AQ28" s="2307"/>
      <c r="AR28" s="2307"/>
      <c r="AS28" s="1925"/>
      <c r="AT28" s="1925"/>
      <c r="AU28" s="1925"/>
      <c r="AV28" s="1925"/>
      <c r="AW28" s="1925"/>
      <c r="AX28" s="1925"/>
      <c r="AY28" s="1925"/>
      <c r="AZ28" s="1925"/>
      <c r="BA28" s="1910"/>
      <c r="BB28" s="1910"/>
      <c r="BC28" s="1910"/>
      <c r="BD28" s="1910"/>
      <c r="BE28" s="1910"/>
      <c r="BF28" s="1910"/>
      <c r="BG28" s="1910"/>
      <c r="BH28" s="1910"/>
      <c r="BI28" s="1943"/>
      <c r="BJ28" s="1943"/>
      <c r="BK28" s="1943"/>
      <c r="BL28" s="1943"/>
      <c r="BM28" s="1943"/>
      <c r="BN28" s="1943"/>
      <c r="BO28" s="1943"/>
      <c r="BP28" s="1943"/>
      <c r="BQ28" s="1959"/>
      <c r="BR28" s="1959"/>
      <c r="BS28" s="1959"/>
      <c r="BT28" s="1959"/>
      <c r="BU28" s="1959"/>
      <c r="BV28" s="1959"/>
      <c r="BW28" s="1959"/>
      <c r="BX28" s="1959"/>
      <c r="BY28" s="2103"/>
      <c r="BZ28" s="1300" t="s">
        <v>1751</v>
      </c>
      <c r="CA28" s="396"/>
    </row>
    <row r="29" spans="1:79" s="1731" customFormat="1" ht="42" customHeight="1">
      <c r="A29"/>
      <c r="B29"/>
      <c r="C29"/>
      <c r="D29" s="1732" t="s">
        <v>1661</v>
      </c>
      <c r="E29" s="1280" t="s">
        <v>1659</v>
      </c>
      <c r="F29" s="1293">
        <v>6</v>
      </c>
      <c r="G29" s="1281" t="s">
        <v>1646</v>
      </c>
      <c r="H29" s="1281" t="s">
        <v>1662</v>
      </c>
      <c r="I29" s="1294">
        <v>0.01</v>
      </c>
      <c r="J29" s="1281" t="s">
        <v>37</v>
      </c>
      <c r="K29" s="1229" t="s">
        <v>1663</v>
      </c>
      <c r="L29" s="1229">
        <v>42735</v>
      </c>
      <c r="M29" s="1282"/>
      <c r="N29" s="1282">
        <v>1</v>
      </c>
      <c r="O29" s="1282"/>
      <c r="P29" s="1282">
        <v>1</v>
      </c>
      <c r="Q29" s="1282"/>
      <c r="R29" s="1282">
        <v>1</v>
      </c>
      <c r="S29" s="1282"/>
      <c r="T29" s="1282">
        <v>1</v>
      </c>
      <c r="U29" s="1282"/>
      <c r="V29" s="1282">
        <v>1</v>
      </c>
      <c r="W29" s="1282"/>
      <c r="X29" s="1282">
        <v>1</v>
      </c>
      <c r="Y29" s="1232">
        <v>6</v>
      </c>
      <c r="Z29" s="1677"/>
      <c r="AA29" s="2323"/>
      <c r="AB29" s="2314"/>
      <c r="AC29" s="2309">
        <f t="shared" si="0"/>
        <v>1</v>
      </c>
      <c r="AD29" s="2310">
        <f t="shared" si="1"/>
        <v>1</v>
      </c>
      <c r="AE29" s="2309">
        <v>0</v>
      </c>
      <c r="AF29" s="2310">
        <f>AE29/AC29</f>
        <v>0</v>
      </c>
      <c r="AG29" s="2309"/>
      <c r="AH29" s="2310">
        <f t="shared" si="2"/>
        <v>0</v>
      </c>
      <c r="AI29" s="2309"/>
      <c r="AJ29" s="2309"/>
      <c r="AK29" s="2307"/>
      <c r="AL29" s="2307"/>
      <c r="AM29" s="2307"/>
      <c r="AN29" s="2307"/>
      <c r="AO29" s="2307"/>
      <c r="AP29" s="2307"/>
      <c r="AQ29" s="2307"/>
      <c r="AR29" s="2307"/>
      <c r="AS29" s="1925"/>
      <c r="AT29" s="1925"/>
      <c r="AU29" s="1925"/>
      <c r="AV29" s="1925"/>
      <c r="AW29" s="1925"/>
      <c r="AX29" s="1925"/>
      <c r="AY29" s="1925"/>
      <c r="AZ29" s="1925"/>
      <c r="BA29" s="1910"/>
      <c r="BB29" s="1910"/>
      <c r="BC29" s="1910"/>
      <c r="BD29" s="1910"/>
      <c r="BE29" s="1910"/>
      <c r="BF29" s="1910"/>
      <c r="BG29" s="1910"/>
      <c r="BH29" s="1910"/>
      <c r="BI29" s="1943"/>
      <c r="BJ29" s="1943"/>
      <c r="BK29" s="1943"/>
      <c r="BL29" s="1943"/>
      <c r="BM29" s="1943"/>
      <c r="BN29" s="1943"/>
      <c r="BO29" s="1943"/>
      <c r="BP29" s="1943"/>
      <c r="BQ29" s="1959"/>
      <c r="BR29" s="1959"/>
      <c r="BS29" s="1959"/>
      <c r="BT29" s="1959"/>
      <c r="BU29" s="1959"/>
      <c r="BV29" s="1959"/>
      <c r="BW29" s="1959"/>
      <c r="BX29" s="1959"/>
      <c r="BY29" s="2103"/>
      <c r="BZ29" s="1300"/>
      <c r="CA29" s="396"/>
    </row>
    <row r="30" spans="1:79" s="1731" customFormat="1" ht="42" customHeight="1">
      <c r="A30"/>
      <c r="B30"/>
      <c r="C30"/>
      <c r="D30" s="1732" t="s">
        <v>1752</v>
      </c>
      <c r="E30" s="1280" t="s">
        <v>1659</v>
      </c>
      <c r="F30" s="1293">
        <v>2</v>
      </c>
      <c r="G30" s="1281" t="s">
        <v>1646</v>
      </c>
      <c r="H30" s="1281" t="s">
        <v>1753</v>
      </c>
      <c r="I30" s="1294">
        <v>0.01</v>
      </c>
      <c r="J30" s="1281" t="s">
        <v>37</v>
      </c>
      <c r="K30" s="1229">
        <v>42551</v>
      </c>
      <c r="L30" s="1229">
        <v>42735</v>
      </c>
      <c r="M30" s="1282"/>
      <c r="N30" s="1282"/>
      <c r="O30" s="1282"/>
      <c r="P30" s="1282"/>
      <c r="Q30" s="1282"/>
      <c r="R30" s="1282">
        <v>1</v>
      </c>
      <c r="S30" s="1282"/>
      <c r="T30" s="1282"/>
      <c r="U30" s="1282"/>
      <c r="V30" s="1282"/>
      <c r="W30" s="1282">
        <v>1</v>
      </c>
      <c r="X30" s="1282"/>
      <c r="Y30" s="1232">
        <v>2</v>
      </c>
      <c r="Z30" s="1677"/>
      <c r="AA30" s="2323"/>
      <c r="AB30" s="2314"/>
      <c r="AC30" s="2309">
        <f t="shared" si="0"/>
        <v>0</v>
      </c>
      <c r="AD30" s="2310">
        <f t="shared" si="1"/>
        <v>0</v>
      </c>
      <c r="AE30" s="2309"/>
      <c r="AF30" s="2310" t="s">
        <v>55</v>
      </c>
      <c r="AG30" s="2309"/>
      <c r="AH30" s="2310">
        <f t="shared" si="2"/>
        <v>0</v>
      </c>
      <c r="AI30" s="2309"/>
      <c r="AJ30" s="2309"/>
      <c r="AK30" s="2307"/>
      <c r="AL30" s="2307"/>
      <c r="AM30" s="2307"/>
      <c r="AN30" s="2307"/>
      <c r="AO30" s="2307"/>
      <c r="AP30" s="2307"/>
      <c r="AQ30" s="2307"/>
      <c r="AR30" s="2307"/>
      <c r="AS30" s="1925"/>
      <c r="AT30" s="1925"/>
      <c r="AU30" s="1925"/>
      <c r="AV30" s="1925"/>
      <c r="AW30" s="1925"/>
      <c r="AX30" s="1925"/>
      <c r="AY30" s="1925"/>
      <c r="AZ30" s="1925"/>
      <c r="BA30" s="1910"/>
      <c r="BB30" s="1910"/>
      <c r="BC30" s="1910"/>
      <c r="BD30" s="1910"/>
      <c r="BE30" s="1910"/>
      <c r="BF30" s="1910"/>
      <c r="BG30" s="1910"/>
      <c r="BH30" s="1910"/>
      <c r="BI30" s="1943"/>
      <c r="BJ30" s="1943"/>
      <c r="BK30" s="1943"/>
      <c r="BL30" s="1943"/>
      <c r="BM30" s="1943"/>
      <c r="BN30" s="1943"/>
      <c r="BO30" s="1943"/>
      <c r="BP30" s="1943"/>
      <c r="BQ30" s="1959"/>
      <c r="BR30" s="1959"/>
      <c r="BS30" s="1959"/>
      <c r="BT30" s="1959"/>
      <c r="BU30" s="1959"/>
      <c r="BV30" s="1959"/>
      <c r="BW30" s="1959"/>
      <c r="BX30" s="1959"/>
      <c r="BY30" s="2103"/>
      <c r="BZ30" s="1300"/>
      <c r="CA30" s="396"/>
    </row>
    <row r="31" spans="1:79" s="1731" customFormat="1" ht="42" customHeight="1">
      <c r="A31"/>
      <c r="B31"/>
      <c r="C31"/>
      <c r="D31" s="1732" t="s">
        <v>1665</v>
      </c>
      <c r="E31" s="1280" t="s">
        <v>1666</v>
      </c>
      <c r="F31" s="1293">
        <v>1</v>
      </c>
      <c r="G31" s="1281" t="s">
        <v>1667</v>
      </c>
      <c r="H31" s="1281" t="s">
        <v>1754</v>
      </c>
      <c r="I31" s="1294">
        <v>0.01</v>
      </c>
      <c r="J31" s="1281" t="s">
        <v>1666</v>
      </c>
      <c r="K31" s="1229">
        <v>42490</v>
      </c>
      <c r="L31" s="1229">
        <v>42735</v>
      </c>
      <c r="M31" s="1282"/>
      <c r="N31" s="1282"/>
      <c r="O31" s="1282"/>
      <c r="P31" s="1282"/>
      <c r="Q31" s="1282"/>
      <c r="R31" s="1282"/>
      <c r="S31" s="1282"/>
      <c r="T31" s="1282"/>
      <c r="U31" s="1282">
        <v>1</v>
      </c>
      <c r="V31" s="1282"/>
      <c r="W31" s="1282"/>
      <c r="X31" s="1282"/>
      <c r="Y31" s="1232">
        <v>1</v>
      </c>
      <c r="Z31" s="1677">
        <v>10000000</v>
      </c>
      <c r="AA31" s="2323"/>
      <c r="AB31" s="2314" t="s">
        <v>1359</v>
      </c>
      <c r="AC31" s="2309">
        <f t="shared" si="0"/>
        <v>0</v>
      </c>
      <c r="AD31" s="2310">
        <f t="shared" si="1"/>
        <v>0</v>
      </c>
      <c r="AE31" s="2309"/>
      <c r="AF31" s="2310" t="s">
        <v>55</v>
      </c>
      <c r="AG31" s="2309"/>
      <c r="AH31" s="2310">
        <f t="shared" si="2"/>
        <v>0</v>
      </c>
      <c r="AI31" s="2309"/>
      <c r="AJ31" s="2309"/>
      <c r="AK31" s="2307"/>
      <c r="AL31" s="2307"/>
      <c r="AM31" s="2307"/>
      <c r="AN31" s="2307"/>
      <c r="AO31" s="2307"/>
      <c r="AP31" s="2307"/>
      <c r="AQ31" s="2307"/>
      <c r="AR31" s="2307"/>
      <c r="AS31" s="1925"/>
      <c r="AT31" s="1925"/>
      <c r="AU31" s="1925"/>
      <c r="AV31" s="1925"/>
      <c r="AW31" s="1925"/>
      <c r="AX31" s="1925"/>
      <c r="AY31" s="1925"/>
      <c r="AZ31" s="1925"/>
      <c r="BA31" s="1910"/>
      <c r="BB31" s="1910"/>
      <c r="BC31" s="1910"/>
      <c r="BD31" s="1910"/>
      <c r="BE31" s="1910"/>
      <c r="BF31" s="1910"/>
      <c r="BG31" s="1910"/>
      <c r="BH31" s="1910"/>
      <c r="BI31" s="1943"/>
      <c r="BJ31" s="1943"/>
      <c r="BK31" s="1943"/>
      <c r="BL31" s="1943"/>
      <c r="BM31" s="1943"/>
      <c r="BN31" s="1943"/>
      <c r="BO31" s="1943"/>
      <c r="BP31" s="1943"/>
      <c r="BQ31" s="1959"/>
      <c r="BR31" s="1959"/>
      <c r="BS31" s="1959"/>
      <c r="BT31" s="1959"/>
      <c r="BU31" s="1959"/>
      <c r="BV31" s="1959"/>
      <c r="BW31" s="1959"/>
      <c r="BX31" s="1959"/>
      <c r="BY31" s="2103"/>
      <c r="BZ31" s="1300"/>
      <c r="CA31" s="396"/>
    </row>
    <row r="32" spans="1:79" s="1731" customFormat="1" ht="66" customHeight="1">
      <c r="A32"/>
      <c r="B32"/>
      <c r="C32"/>
      <c r="D32" s="1732" t="s">
        <v>1755</v>
      </c>
      <c r="E32" s="1280" t="s">
        <v>1639</v>
      </c>
      <c r="F32" s="1293">
        <v>120</v>
      </c>
      <c r="G32" s="1281" t="s">
        <v>1756</v>
      </c>
      <c r="H32" s="1281" t="s">
        <v>1757</v>
      </c>
      <c r="I32" s="1294">
        <v>0.01</v>
      </c>
      <c r="J32" s="1281" t="s">
        <v>37</v>
      </c>
      <c r="K32" s="1229">
        <v>42370</v>
      </c>
      <c r="L32" s="1229">
        <v>42735</v>
      </c>
      <c r="M32" s="1282">
        <v>10</v>
      </c>
      <c r="N32" s="1282">
        <v>10</v>
      </c>
      <c r="O32" s="1282">
        <v>10</v>
      </c>
      <c r="P32" s="1282">
        <v>10</v>
      </c>
      <c r="Q32" s="1282">
        <v>10</v>
      </c>
      <c r="R32" s="1282">
        <v>10</v>
      </c>
      <c r="S32" s="1282">
        <v>10</v>
      </c>
      <c r="T32" s="1282">
        <v>10</v>
      </c>
      <c r="U32" s="1282">
        <v>10</v>
      </c>
      <c r="V32" s="1282">
        <v>10</v>
      </c>
      <c r="W32" s="1282">
        <v>10</v>
      </c>
      <c r="X32" s="1282">
        <v>10</v>
      </c>
      <c r="Y32" s="1232">
        <v>120</v>
      </c>
      <c r="Z32" s="1677"/>
      <c r="AA32" s="2323"/>
      <c r="AB32" s="2314"/>
      <c r="AC32" s="2309">
        <f t="shared" si="0"/>
        <v>20</v>
      </c>
      <c r="AD32" s="2310">
        <f t="shared" si="1"/>
        <v>1</v>
      </c>
      <c r="AE32" s="2309">
        <v>84</v>
      </c>
      <c r="AF32" s="2310">
        <v>1</v>
      </c>
      <c r="AG32" s="2309"/>
      <c r="AH32" s="2310">
        <f t="shared" si="2"/>
        <v>0.7</v>
      </c>
      <c r="AI32" s="2309"/>
      <c r="AJ32" s="2309"/>
      <c r="AK32" s="2307"/>
      <c r="AL32" s="2307"/>
      <c r="AM32" s="2307"/>
      <c r="AN32" s="2307"/>
      <c r="AO32" s="2307"/>
      <c r="AP32" s="2307"/>
      <c r="AQ32" s="2307"/>
      <c r="AR32" s="2307"/>
      <c r="AS32" s="1925"/>
      <c r="AT32" s="1925"/>
      <c r="AU32" s="1925"/>
      <c r="AV32" s="1925"/>
      <c r="AW32" s="1925"/>
      <c r="AX32" s="1925"/>
      <c r="AY32" s="1925"/>
      <c r="AZ32" s="1925"/>
      <c r="BA32" s="1910"/>
      <c r="BB32" s="1910"/>
      <c r="BC32" s="1910"/>
      <c r="BD32" s="1910"/>
      <c r="BE32" s="1910"/>
      <c r="BF32" s="1910"/>
      <c r="BG32" s="1910"/>
      <c r="BH32" s="1910"/>
      <c r="BI32" s="1943"/>
      <c r="BJ32" s="1943"/>
      <c r="BK32" s="1943"/>
      <c r="BL32" s="1943"/>
      <c r="BM32" s="1943"/>
      <c r="BN32" s="1943"/>
      <c r="BO32" s="1943"/>
      <c r="BP32" s="1943"/>
      <c r="BQ32" s="1959"/>
      <c r="BR32" s="1959"/>
      <c r="BS32" s="1959"/>
      <c r="BT32" s="1959"/>
      <c r="BU32" s="1959"/>
      <c r="BV32" s="1959"/>
      <c r="BW32" s="1959"/>
      <c r="BX32" s="1959"/>
      <c r="BY32" s="2103"/>
      <c r="BZ32" s="1300" t="s">
        <v>1758</v>
      </c>
      <c r="CA32" s="396"/>
    </row>
    <row r="33" spans="1:79" s="1731" customFormat="1" ht="57" customHeight="1">
      <c r="A33"/>
      <c r="B33"/>
      <c r="C33"/>
      <c r="D33" s="1732" t="s">
        <v>1668</v>
      </c>
      <c r="E33" s="1280" t="s">
        <v>1669</v>
      </c>
      <c r="F33" s="1293">
        <v>10</v>
      </c>
      <c r="G33" s="1281" t="s">
        <v>1670</v>
      </c>
      <c r="H33" s="1281" t="s">
        <v>1655</v>
      </c>
      <c r="I33" s="1294">
        <v>0.01</v>
      </c>
      <c r="J33" s="1281" t="s">
        <v>1671</v>
      </c>
      <c r="K33" s="1229" t="s">
        <v>1656</v>
      </c>
      <c r="L33" s="1229">
        <v>42735</v>
      </c>
      <c r="M33" s="1282"/>
      <c r="N33" s="1282">
        <v>1</v>
      </c>
      <c r="O33" s="1282"/>
      <c r="P33" s="1282">
        <v>1</v>
      </c>
      <c r="Q33" s="1282">
        <v>1</v>
      </c>
      <c r="R33" s="1282">
        <v>1</v>
      </c>
      <c r="S33" s="1282">
        <v>1</v>
      </c>
      <c r="T33" s="1282">
        <v>1</v>
      </c>
      <c r="U33" s="1282">
        <v>1</v>
      </c>
      <c r="V33" s="1282">
        <v>1</v>
      </c>
      <c r="W33" s="1282">
        <v>1</v>
      </c>
      <c r="X33" s="1282">
        <v>1</v>
      </c>
      <c r="Y33" s="1232">
        <v>10</v>
      </c>
      <c r="Z33" s="1677"/>
      <c r="AA33" s="2323"/>
      <c r="AB33" s="2314"/>
      <c r="AC33" s="2309">
        <f t="shared" si="0"/>
        <v>1</v>
      </c>
      <c r="AD33" s="2310">
        <f t="shared" si="1"/>
        <v>1</v>
      </c>
      <c r="AE33" s="2309">
        <v>0</v>
      </c>
      <c r="AF33" s="2310">
        <f>AE33/AC33</f>
        <v>0</v>
      </c>
      <c r="AG33" s="2309"/>
      <c r="AH33" s="2310">
        <f t="shared" si="2"/>
        <v>0</v>
      </c>
      <c r="AI33" s="2309"/>
      <c r="AJ33" s="2309"/>
      <c r="AK33" s="2307"/>
      <c r="AL33" s="2307"/>
      <c r="AM33" s="2307"/>
      <c r="AN33" s="2307"/>
      <c r="AO33" s="2307"/>
      <c r="AP33" s="2307"/>
      <c r="AQ33" s="2307"/>
      <c r="AR33" s="2307"/>
      <c r="AS33" s="1925"/>
      <c r="AT33" s="1925"/>
      <c r="AU33" s="1925"/>
      <c r="AV33" s="1925"/>
      <c r="AW33" s="1925"/>
      <c r="AX33" s="1925"/>
      <c r="AY33" s="1925"/>
      <c r="AZ33" s="1925"/>
      <c r="BA33" s="1910"/>
      <c r="BB33" s="1910"/>
      <c r="BC33" s="1910"/>
      <c r="BD33" s="1910"/>
      <c r="BE33" s="1910"/>
      <c r="BF33" s="1910"/>
      <c r="BG33" s="1910"/>
      <c r="BH33" s="1910"/>
      <c r="BI33" s="1943"/>
      <c r="BJ33" s="1943"/>
      <c r="BK33" s="1943"/>
      <c r="BL33" s="1943"/>
      <c r="BM33" s="1943"/>
      <c r="BN33" s="1943"/>
      <c r="BO33" s="1943"/>
      <c r="BP33" s="1943"/>
      <c r="BQ33" s="1959"/>
      <c r="BR33" s="1959"/>
      <c r="BS33" s="1959"/>
      <c r="BT33" s="1959"/>
      <c r="BU33" s="1959"/>
      <c r="BV33" s="1959"/>
      <c r="BW33" s="1959"/>
      <c r="BX33" s="1959"/>
      <c r="BY33" s="2103"/>
      <c r="BZ33" s="1300"/>
      <c r="CA33" s="396"/>
    </row>
    <row r="34" spans="1:79" s="1731" customFormat="1" ht="55.5" customHeight="1">
      <c r="A34"/>
      <c r="B34"/>
      <c r="C34"/>
      <c r="D34" s="1732" t="s">
        <v>1759</v>
      </c>
      <c r="E34" s="1280" t="s">
        <v>37</v>
      </c>
      <c r="F34" s="1293">
        <v>4</v>
      </c>
      <c r="G34" s="1281" t="s">
        <v>1756</v>
      </c>
      <c r="H34" s="1281" t="s">
        <v>1728</v>
      </c>
      <c r="I34" s="1294">
        <v>0.01</v>
      </c>
      <c r="J34" s="1281" t="s">
        <v>37</v>
      </c>
      <c r="K34" s="1229">
        <v>42459</v>
      </c>
      <c r="L34" s="1229">
        <v>42735</v>
      </c>
      <c r="M34" s="1282"/>
      <c r="N34" s="1282"/>
      <c r="O34" s="1282">
        <v>1</v>
      </c>
      <c r="P34" s="1282"/>
      <c r="Q34" s="1282">
        <v>1</v>
      </c>
      <c r="R34" s="1282"/>
      <c r="S34" s="1282">
        <v>1</v>
      </c>
      <c r="T34" s="1282"/>
      <c r="U34" s="1282"/>
      <c r="V34" s="1282">
        <v>1</v>
      </c>
      <c r="W34" s="1282"/>
      <c r="X34" s="1282"/>
      <c r="Y34" s="1232">
        <v>4</v>
      </c>
      <c r="Z34" s="1677"/>
      <c r="AA34" s="2323"/>
      <c r="AB34" s="2314"/>
      <c r="AC34" s="2309">
        <f t="shared" si="0"/>
        <v>0</v>
      </c>
      <c r="AD34" s="2310">
        <f t="shared" si="1"/>
        <v>0</v>
      </c>
      <c r="AE34" s="2309"/>
      <c r="AF34" s="2310" t="s">
        <v>55</v>
      </c>
      <c r="AG34" s="2309"/>
      <c r="AH34" s="2310">
        <f t="shared" si="2"/>
        <v>0</v>
      </c>
      <c r="AI34" s="2309"/>
      <c r="AJ34" s="2309"/>
      <c r="AK34" s="2307"/>
      <c r="AL34" s="2307"/>
      <c r="AM34" s="2307"/>
      <c r="AN34" s="2307"/>
      <c r="AO34" s="2307"/>
      <c r="AP34" s="2307"/>
      <c r="AQ34" s="2307"/>
      <c r="AR34" s="2307"/>
      <c r="AS34" s="1925"/>
      <c r="AT34" s="1925"/>
      <c r="AU34" s="1925"/>
      <c r="AV34" s="1925"/>
      <c r="AW34" s="1925"/>
      <c r="AX34" s="1925"/>
      <c r="AY34" s="1925"/>
      <c r="AZ34" s="1925"/>
      <c r="BA34" s="1910"/>
      <c r="BB34" s="1910"/>
      <c r="BC34" s="1910"/>
      <c r="BD34" s="1910"/>
      <c r="BE34" s="1910"/>
      <c r="BF34" s="1910"/>
      <c r="BG34" s="1910"/>
      <c r="BH34" s="1910"/>
      <c r="BI34" s="1943"/>
      <c r="BJ34" s="1943"/>
      <c r="BK34" s="1943"/>
      <c r="BL34" s="1943"/>
      <c r="BM34" s="1943"/>
      <c r="BN34" s="1943"/>
      <c r="BO34" s="1943"/>
      <c r="BP34" s="1943"/>
      <c r="BQ34" s="1959"/>
      <c r="BR34" s="1959"/>
      <c r="BS34" s="1959"/>
      <c r="BT34" s="1959"/>
      <c r="BU34" s="1959"/>
      <c r="BV34" s="1959"/>
      <c r="BW34" s="1959"/>
      <c r="BX34" s="1959"/>
      <c r="BY34" s="2103"/>
      <c r="BZ34" s="1300"/>
      <c r="CA34" s="396"/>
    </row>
    <row r="35" spans="1:79" s="1731" customFormat="1" ht="62.25" customHeight="1">
      <c r="A35"/>
      <c r="B35"/>
      <c r="C35"/>
      <c r="D35" s="1732" t="s">
        <v>1760</v>
      </c>
      <c r="E35" s="1280" t="s">
        <v>1650</v>
      </c>
      <c r="F35" s="1293">
        <v>12</v>
      </c>
      <c r="G35" s="1281" t="s">
        <v>1761</v>
      </c>
      <c r="H35" s="1281" t="s">
        <v>1762</v>
      </c>
      <c r="I35" s="1294">
        <v>0.01</v>
      </c>
      <c r="J35" s="1281" t="s">
        <v>1652</v>
      </c>
      <c r="K35" s="1229">
        <v>42400</v>
      </c>
      <c r="L35" s="1229">
        <v>42735</v>
      </c>
      <c r="M35" s="1282">
        <v>1</v>
      </c>
      <c r="N35" s="1282">
        <v>1</v>
      </c>
      <c r="O35" s="1282">
        <v>1</v>
      </c>
      <c r="P35" s="1282">
        <v>1</v>
      </c>
      <c r="Q35" s="1282">
        <v>1</v>
      </c>
      <c r="R35" s="1282">
        <v>1</v>
      </c>
      <c r="S35" s="1282">
        <v>1</v>
      </c>
      <c r="T35" s="1282">
        <v>1</v>
      </c>
      <c r="U35" s="1282">
        <v>1</v>
      </c>
      <c r="V35" s="1282">
        <v>1</v>
      </c>
      <c r="W35" s="1282">
        <v>1</v>
      </c>
      <c r="X35" s="1282">
        <v>1</v>
      </c>
      <c r="Y35" s="1232">
        <v>12</v>
      </c>
      <c r="Z35" s="1677"/>
      <c r="AA35" s="2323"/>
      <c r="AB35" s="2314"/>
      <c r="AC35" s="2309">
        <f t="shared" si="0"/>
        <v>2</v>
      </c>
      <c r="AD35" s="2310">
        <f t="shared" si="1"/>
        <v>1</v>
      </c>
      <c r="AE35" s="2309">
        <v>2</v>
      </c>
      <c r="AF35" s="2310">
        <f>AE35/AC35</f>
        <v>1</v>
      </c>
      <c r="AG35" s="2309"/>
      <c r="AH35" s="2310">
        <f t="shared" si="2"/>
        <v>0.16666666666666666</v>
      </c>
      <c r="AI35" s="2309"/>
      <c r="AJ35" s="2309"/>
      <c r="AK35" s="2307"/>
      <c r="AL35" s="2307"/>
      <c r="AM35" s="2307"/>
      <c r="AN35" s="2307"/>
      <c r="AO35" s="2307"/>
      <c r="AP35" s="2307"/>
      <c r="AQ35" s="2307"/>
      <c r="AR35" s="2307"/>
      <c r="AS35" s="1925"/>
      <c r="AT35" s="1925"/>
      <c r="AU35" s="1925"/>
      <c r="AV35" s="1925"/>
      <c r="AW35" s="1925"/>
      <c r="AX35" s="1925"/>
      <c r="AY35" s="1925"/>
      <c r="AZ35" s="1925"/>
      <c r="BA35" s="1910"/>
      <c r="BB35" s="1910"/>
      <c r="BC35" s="1910"/>
      <c r="BD35" s="1910"/>
      <c r="BE35" s="1910"/>
      <c r="BF35" s="1910"/>
      <c r="BG35" s="1910"/>
      <c r="BH35" s="1910"/>
      <c r="BI35" s="1943"/>
      <c r="BJ35" s="1943"/>
      <c r="BK35" s="1943"/>
      <c r="BL35" s="1943"/>
      <c r="BM35" s="1943"/>
      <c r="BN35" s="1943"/>
      <c r="BO35" s="1943"/>
      <c r="BP35" s="1943"/>
      <c r="BQ35" s="1959"/>
      <c r="BR35" s="1959"/>
      <c r="BS35" s="1959"/>
      <c r="BT35" s="1959"/>
      <c r="BU35" s="1959"/>
      <c r="BV35" s="1959"/>
      <c r="BW35" s="1959"/>
      <c r="BX35" s="1959"/>
      <c r="BY35" s="2103"/>
      <c r="BZ35" s="1300" t="s">
        <v>1763</v>
      </c>
      <c r="CA35" s="396"/>
    </row>
    <row r="36" spans="1:79" s="1731" customFormat="1" ht="42" customHeight="1">
      <c r="A36"/>
      <c r="B36"/>
      <c r="C36"/>
      <c r="D36" s="1732" t="s">
        <v>1764</v>
      </c>
      <c r="E36" s="1280" t="s">
        <v>1650</v>
      </c>
      <c r="F36" s="1293">
        <v>5</v>
      </c>
      <c r="G36" s="1281" t="s">
        <v>1651</v>
      </c>
      <c r="H36" s="1281" t="s">
        <v>1762</v>
      </c>
      <c r="I36" s="1294">
        <v>0.01</v>
      </c>
      <c r="J36" s="1281" t="s">
        <v>1652</v>
      </c>
      <c r="K36" s="1229">
        <v>42430</v>
      </c>
      <c r="L36" s="1229">
        <v>42735</v>
      </c>
      <c r="M36" s="1282"/>
      <c r="N36" s="1282"/>
      <c r="O36" s="1282">
        <v>1</v>
      </c>
      <c r="P36" s="1282"/>
      <c r="Q36" s="1282">
        <v>1</v>
      </c>
      <c r="R36" s="1282"/>
      <c r="S36" s="1282">
        <v>1</v>
      </c>
      <c r="T36" s="1282"/>
      <c r="U36" s="1282">
        <v>1</v>
      </c>
      <c r="V36" s="1282"/>
      <c r="W36" s="1282">
        <v>1</v>
      </c>
      <c r="X36" s="1282"/>
      <c r="Y36" s="1232">
        <v>5</v>
      </c>
      <c r="Z36" s="1677"/>
      <c r="AA36" s="2323"/>
      <c r="AB36" s="2314"/>
      <c r="AC36" s="2309">
        <f t="shared" si="0"/>
        <v>0</v>
      </c>
      <c r="AD36" s="2310">
        <f t="shared" si="1"/>
        <v>0</v>
      </c>
      <c r="AE36" s="2309"/>
      <c r="AF36" s="2310" t="s">
        <v>55</v>
      </c>
      <c r="AG36" s="2309"/>
      <c r="AH36" s="2310">
        <f t="shared" si="2"/>
        <v>0</v>
      </c>
      <c r="AI36" s="2309"/>
      <c r="AJ36" s="2309"/>
      <c r="AK36" s="2307"/>
      <c r="AL36" s="2307"/>
      <c r="AM36" s="2307"/>
      <c r="AN36" s="2307"/>
      <c r="AO36" s="2307"/>
      <c r="AP36" s="2307"/>
      <c r="AQ36" s="2307"/>
      <c r="AR36" s="2307"/>
      <c r="AS36" s="1925"/>
      <c r="AT36" s="1925"/>
      <c r="AU36" s="1925"/>
      <c r="AV36" s="1925"/>
      <c r="AW36" s="1925"/>
      <c r="AX36" s="1925"/>
      <c r="AY36" s="1925"/>
      <c r="AZ36" s="1925"/>
      <c r="BA36" s="1910"/>
      <c r="BB36" s="1910"/>
      <c r="BC36" s="1910"/>
      <c r="BD36" s="1910"/>
      <c r="BE36" s="1910"/>
      <c r="BF36" s="1910"/>
      <c r="BG36" s="1910"/>
      <c r="BH36" s="1910"/>
      <c r="BI36" s="1943"/>
      <c r="BJ36" s="1943"/>
      <c r="BK36" s="1943"/>
      <c r="BL36" s="1943"/>
      <c r="BM36" s="1943"/>
      <c r="BN36" s="1943"/>
      <c r="BO36" s="1943"/>
      <c r="BP36" s="1943"/>
      <c r="BQ36" s="1959"/>
      <c r="BR36" s="1959"/>
      <c r="BS36" s="1959"/>
      <c r="BT36" s="1959"/>
      <c r="BU36" s="1959"/>
      <c r="BV36" s="1959"/>
      <c r="BW36" s="1959"/>
      <c r="BX36" s="1959"/>
      <c r="BY36" s="2103"/>
      <c r="BZ36" s="1300"/>
      <c r="CA36" s="396"/>
    </row>
    <row r="37" spans="1:79" s="1731" customFormat="1" ht="78" customHeight="1">
      <c r="A37"/>
      <c r="B37"/>
      <c r="C37"/>
      <c r="D37" s="1732" t="s">
        <v>1765</v>
      </c>
      <c r="E37" s="1280" t="s">
        <v>37</v>
      </c>
      <c r="F37" s="1293">
        <v>1</v>
      </c>
      <c r="G37" s="1281" t="s">
        <v>1646</v>
      </c>
      <c r="H37" s="1281" t="s">
        <v>1766</v>
      </c>
      <c r="I37" s="1294">
        <v>0.01</v>
      </c>
      <c r="J37" s="1281" t="s">
        <v>37</v>
      </c>
      <c r="K37" s="1229">
        <v>42370</v>
      </c>
      <c r="L37" s="1229">
        <v>42735</v>
      </c>
      <c r="M37" s="1282"/>
      <c r="N37" s="1282"/>
      <c r="O37" s="1282"/>
      <c r="P37" s="1282"/>
      <c r="Q37" s="1282"/>
      <c r="R37" s="1282">
        <v>1</v>
      </c>
      <c r="S37" s="1282"/>
      <c r="T37" s="1282"/>
      <c r="U37" s="1282"/>
      <c r="V37" s="1282"/>
      <c r="W37" s="1282"/>
      <c r="X37" s="1282"/>
      <c r="Y37" s="1232">
        <v>1</v>
      </c>
      <c r="Z37" s="1677"/>
      <c r="AA37" s="2323"/>
      <c r="AB37" s="2314"/>
      <c r="AC37" s="2309">
        <f t="shared" si="0"/>
        <v>0</v>
      </c>
      <c r="AD37" s="2310">
        <f t="shared" si="1"/>
        <v>0</v>
      </c>
      <c r="AE37" s="2309"/>
      <c r="AF37" s="2310" t="s">
        <v>55</v>
      </c>
      <c r="AG37" s="2309"/>
      <c r="AH37" s="2310">
        <f t="shared" si="2"/>
        <v>0</v>
      </c>
      <c r="AI37" s="2309"/>
      <c r="AJ37" s="2309"/>
      <c r="AK37" s="2307"/>
      <c r="AL37" s="2307"/>
      <c r="AM37" s="2307"/>
      <c r="AN37" s="2307"/>
      <c r="AO37" s="2307"/>
      <c r="AP37" s="2307"/>
      <c r="AQ37" s="2307"/>
      <c r="AR37" s="2307"/>
      <c r="AS37" s="1925"/>
      <c r="AT37" s="1925"/>
      <c r="AU37" s="1925"/>
      <c r="AV37" s="1925"/>
      <c r="AW37" s="1925"/>
      <c r="AX37" s="1925"/>
      <c r="AY37" s="1925"/>
      <c r="AZ37" s="1925"/>
      <c r="BA37" s="1910"/>
      <c r="BB37" s="1910"/>
      <c r="BC37" s="1910"/>
      <c r="BD37" s="1910"/>
      <c r="BE37" s="1910"/>
      <c r="BF37" s="1910"/>
      <c r="BG37" s="1910"/>
      <c r="BH37" s="1910"/>
      <c r="BI37" s="1943"/>
      <c r="BJ37" s="1943"/>
      <c r="BK37" s="1943"/>
      <c r="BL37" s="1943"/>
      <c r="BM37" s="1943"/>
      <c r="BN37" s="1943"/>
      <c r="BO37" s="1943"/>
      <c r="BP37" s="1943"/>
      <c r="BQ37" s="1959"/>
      <c r="BR37" s="1959"/>
      <c r="BS37" s="1959"/>
      <c r="BT37" s="1959"/>
      <c r="BU37" s="1959"/>
      <c r="BV37" s="1959"/>
      <c r="BW37" s="1959"/>
      <c r="BX37" s="1959"/>
      <c r="BY37" s="2103"/>
      <c r="BZ37" s="1300"/>
      <c r="CA37" s="396"/>
    </row>
    <row r="38" spans="1:79" s="1731" customFormat="1" ht="56.25" customHeight="1">
      <c r="A38"/>
      <c r="B38"/>
      <c r="C38"/>
      <c r="D38" s="1732" t="s">
        <v>1767</v>
      </c>
      <c r="E38" s="1280" t="s">
        <v>1650</v>
      </c>
      <c r="F38" s="1293">
        <v>5</v>
      </c>
      <c r="G38" s="1281" t="s">
        <v>1651</v>
      </c>
      <c r="H38" s="1281" t="s">
        <v>1762</v>
      </c>
      <c r="I38" s="1294">
        <v>0.01</v>
      </c>
      <c r="J38" s="1281" t="s">
        <v>1652</v>
      </c>
      <c r="K38" s="1229">
        <v>42461</v>
      </c>
      <c r="L38" s="1229">
        <v>42735</v>
      </c>
      <c r="M38" s="1282"/>
      <c r="N38" s="1282"/>
      <c r="O38" s="1282"/>
      <c r="P38" s="1282">
        <v>1</v>
      </c>
      <c r="Q38" s="1282"/>
      <c r="R38" s="1282">
        <v>1</v>
      </c>
      <c r="S38" s="1282"/>
      <c r="T38" s="1282">
        <v>1</v>
      </c>
      <c r="U38" s="1282"/>
      <c r="V38" s="1282">
        <v>1</v>
      </c>
      <c r="W38" s="1282"/>
      <c r="X38" s="1282">
        <v>1</v>
      </c>
      <c r="Y38" s="1232">
        <v>5</v>
      </c>
      <c r="Z38" s="1677"/>
      <c r="AA38" s="2323"/>
      <c r="AB38" s="2314"/>
      <c r="AC38" s="2309">
        <f t="shared" si="0"/>
        <v>0</v>
      </c>
      <c r="AD38" s="2310">
        <f t="shared" si="1"/>
        <v>0</v>
      </c>
      <c r="AE38" s="2309"/>
      <c r="AF38" s="2310" t="s">
        <v>55</v>
      </c>
      <c r="AG38" s="2309"/>
      <c r="AH38" s="2310">
        <f t="shared" si="2"/>
        <v>0</v>
      </c>
      <c r="AI38" s="2309"/>
      <c r="AJ38" s="2309"/>
      <c r="AK38" s="2307"/>
      <c r="AL38" s="2307"/>
      <c r="AM38" s="2307"/>
      <c r="AN38" s="2307"/>
      <c r="AO38" s="2307"/>
      <c r="AP38" s="2307"/>
      <c r="AQ38" s="2307"/>
      <c r="AR38" s="2307"/>
      <c r="AS38" s="1925"/>
      <c r="AT38" s="1925"/>
      <c r="AU38" s="1925"/>
      <c r="AV38" s="1925"/>
      <c r="AW38" s="1925"/>
      <c r="AX38" s="1925"/>
      <c r="AY38" s="1925"/>
      <c r="AZ38" s="1925"/>
      <c r="BA38" s="1910"/>
      <c r="BB38" s="1910"/>
      <c r="BC38" s="1910"/>
      <c r="BD38" s="1910"/>
      <c r="BE38" s="1910"/>
      <c r="BF38" s="1910"/>
      <c r="BG38" s="1910"/>
      <c r="BH38" s="1910"/>
      <c r="BI38" s="1943"/>
      <c r="BJ38" s="1943"/>
      <c r="BK38" s="1943"/>
      <c r="BL38" s="1943"/>
      <c r="BM38" s="1943"/>
      <c r="BN38" s="1943"/>
      <c r="BO38" s="1943"/>
      <c r="BP38" s="1943"/>
      <c r="BQ38" s="1959"/>
      <c r="BR38" s="1959"/>
      <c r="BS38" s="1959"/>
      <c r="BT38" s="1959"/>
      <c r="BU38" s="1959"/>
      <c r="BV38" s="1959"/>
      <c r="BW38" s="1959"/>
      <c r="BX38" s="1959"/>
      <c r="BY38" s="2103"/>
      <c r="BZ38" s="1300"/>
      <c r="CA38" s="396"/>
    </row>
    <row r="39" spans="1:79" s="1731" customFormat="1" ht="56.25" customHeight="1">
      <c r="A39"/>
      <c r="B39"/>
      <c r="C39"/>
      <c r="D39" s="1732" t="s">
        <v>1768</v>
      </c>
      <c r="E39" s="1280" t="s">
        <v>1769</v>
      </c>
      <c r="F39" s="1293">
        <v>10</v>
      </c>
      <c r="G39" s="1281" t="s">
        <v>1739</v>
      </c>
      <c r="H39" s="1281" t="s">
        <v>1770</v>
      </c>
      <c r="I39" s="1294">
        <v>0.01</v>
      </c>
      <c r="J39" s="1281" t="s">
        <v>37</v>
      </c>
      <c r="K39" s="1229">
        <v>42370</v>
      </c>
      <c r="L39" s="1229">
        <v>42370</v>
      </c>
      <c r="M39" s="1282"/>
      <c r="N39" s="1282">
        <v>2</v>
      </c>
      <c r="O39" s="1282">
        <v>1</v>
      </c>
      <c r="P39" s="1282">
        <v>1</v>
      </c>
      <c r="Q39" s="1282">
        <v>1</v>
      </c>
      <c r="R39" s="1282">
        <v>1</v>
      </c>
      <c r="S39" s="1282">
        <v>1</v>
      </c>
      <c r="T39" s="1282">
        <v>1</v>
      </c>
      <c r="U39" s="1282">
        <v>1</v>
      </c>
      <c r="V39" s="1282">
        <v>1</v>
      </c>
      <c r="W39" s="1282">
        <v>1</v>
      </c>
      <c r="X39" s="1282"/>
      <c r="Y39" s="1232">
        <v>10</v>
      </c>
      <c r="Z39" s="1677"/>
      <c r="AA39" s="2323"/>
      <c r="AB39" s="2314"/>
      <c r="AC39" s="2309">
        <f t="shared" si="0"/>
        <v>2</v>
      </c>
      <c r="AD39" s="2310">
        <f t="shared" si="1"/>
        <v>1</v>
      </c>
      <c r="AE39" s="2309">
        <v>0</v>
      </c>
      <c r="AF39" s="2310">
        <f>AE39/AC39</f>
        <v>0</v>
      </c>
      <c r="AG39" s="2309"/>
      <c r="AH39" s="2310">
        <f t="shared" si="2"/>
        <v>0</v>
      </c>
      <c r="AI39" s="2309"/>
      <c r="AJ39" s="2309"/>
      <c r="AK39" s="2307"/>
      <c r="AL39" s="2307"/>
      <c r="AM39" s="2307"/>
      <c r="AN39" s="2307"/>
      <c r="AO39" s="2307"/>
      <c r="AP39" s="2307"/>
      <c r="AQ39" s="2307"/>
      <c r="AR39" s="2307"/>
      <c r="AS39" s="1925"/>
      <c r="AT39" s="1925"/>
      <c r="AU39" s="1925"/>
      <c r="AV39" s="1925"/>
      <c r="AW39" s="1925"/>
      <c r="AX39" s="1925"/>
      <c r="AY39" s="1925"/>
      <c r="AZ39" s="1925"/>
      <c r="BA39" s="1910"/>
      <c r="BB39" s="1910"/>
      <c r="BC39" s="1910"/>
      <c r="BD39" s="1910"/>
      <c r="BE39" s="1910"/>
      <c r="BF39" s="1910"/>
      <c r="BG39" s="1910"/>
      <c r="BH39" s="1910"/>
      <c r="BI39" s="1943"/>
      <c r="BJ39" s="1943"/>
      <c r="BK39" s="1943"/>
      <c r="BL39" s="1943"/>
      <c r="BM39" s="1943"/>
      <c r="BN39" s="1943"/>
      <c r="BO39" s="1943"/>
      <c r="BP39" s="1943"/>
      <c r="BQ39" s="1959"/>
      <c r="BR39" s="1959"/>
      <c r="BS39" s="1959"/>
      <c r="BT39" s="1959"/>
      <c r="BU39" s="1959"/>
      <c r="BV39" s="1959"/>
      <c r="BW39" s="1959"/>
      <c r="BX39" s="1959"/>
      <c r="BY39" s="2103"/>
      <c r="BZ39" s="1300"/>
      <c r="CA39" s="396"/>
    </row>
    <row r="40" spans="1:79" s="1731" customFormat="1" ht="97.5" customHeight="1">
      <c r="A40"/>
      <c r="B40"/>
      <c r="C40"/>
      <c r="D40" s="1733" t="s">
        <v>1771</v>
      </c>
      <c r="E40" s="1280" t="s">
        <v>1769</v>
      </c>
      <c r="F40" s="1293">
        <v>1</v>
      </c>
      <c r="G40" s="1281" t="s">
        <v>1674</v>
      </c>
      <c r="H40" s="1281" t="s">
        <v>1770</v>
      </c>
      <c r="I40" s="1294">
        <v>0.01</v>
      </c>
      <c r="J40" s="1281" t="s">
        <v>37</v>
      </c>
      <c r="K40" s="1229">
        <v>42459</v>
      </c>
      <c r="L40" s="1229">
        <v>42735</v>
      </c>
      <c r="M40" s="1282"/>
      <c r="N40" s="1282"/>
      <c r="O40" s="1282"/>
      <c r="P40" s="1282"/>
      <c r="Q40" s="1282"/>
      <c r="R40" s="1282">
        <v>1</v>
      </c>
      <c r="S40" s="1282"/>
      <c r="T40" s="1282"/>
      <c r="U40" s="1282"/>
      <c r="V40" s="1282"/>
      <c r="W40" s="1282"/>
      <c r="X40" s="1282"/>
      <c r="Y40" s="1232">
        <v>1</v>
      </c>
      <c r="Z40" s="1677"/>
      <c r="AA40" s="2323"/>
      <c r="AB40" s="2314"/>
      <c r="AC40" s="2309">
        <f t="shared" si="0"/>
        <v>0</v>
      </c>
      <c r="AD40" s="2310">
        <f t="shared" si="1"/>
        <v>0</v>
      </c>
      <c r="AE40" s="2309"/>
      <c r="AF40" s="2310" t="s">
        <v>55</v>
      </c>
      <c r="AG40" s="2309"/>
      <c r="AH40" s="2310">
        <f t="shared" si="2"/>
        <v>0</v>
      </c>
      <c r="AI40" s="2309"/>
      <c r="AJ40" s="2309"/>
      <c r="AK40" s="2307"/>
      <c r="AL40" s="2307"/>
      <c r="AM40" s="2307"/>
      <c r="AN40" s="2307"/>
      <c r="AO40" s="2307"/>
      <c r="AP40" s="2307"/>
      <c r="AQ40" s="2307"/>
      <c r="AR40" s="2307"/>
      <c r="AS40" s="1925"/>
      <c r="AT40" s="1925"/>
      <c r="AU40" s="1925"/>
      <c r="AV40" s="1925"/>
      <c r="AW40" s="1925"/>
      <c r="AX40" s="1925"/>
      <c r="AY40" s="1925"/>
      <c r="AZ40" s="1925"/>
      <c r="BA40" s="1910"/>
      <c r="BB40" s="1910"/>
      <c r="BC40" s="1910"/>
      <c r="BD40" s="1910"/>
      <c r="BE40" s="1910"/>
      <c r="BF40" s="1910"/>
      <c r="BG40" s="1910"/>
      <c r="BH40" s="1910"/>
      <c r="BI40" s="1943"/>
      <c r="BJ40" s="1943"/>
      <c r="BK40" s="1943"/>
      <c r="BL40" s="1943"/>
      <c r="BM40" s="1943"/>
      <c r="BN40" s="1943"/>
      <c r="BO40" s="1943"/>
      <c r="BP40" s="1943"/>
      <c r="BQ40" s="1959"/>
      <c r="BR40" s="1959"/>
      <c r="BS40" s="1959"/>
      <c r="BT40" s="1959"/>
      <c r="BU40" s="1959"/>
      <c r="BV40" s="1959"/>
      <c r="BW40" s="1959"/>
      <c r="BX40" s="1959"/>
      <c r="BY40" s="2103"/>
      <c r="BZ40" s="1300"/>
      <c r="CA40" s="396"/>
    </row>
    <row r="41" spans="1:79" s="1731" customFormat="1" ht="74.25" customHeight="1">
      <c r="A41"/>
      <c r="B41"/>
      <c r="C41"/>
      <c r="D41" s="1733" t="s">
        <v>1772</v>
      </c>
      <c r="E41" s="1280" t="s">
        <v>1672</v>
      </c>
      <c r="F41" s="1293">
        <v>10</v>
      </c>
      <c r="G41" s="1281" t="s">
        <v>1673</v>
      </c>
      <c r="H41" s="1281" t="s">
        <v>1770</v>
      </c>
      <c r="I41" s="1294">
        <v>0.01</v>
      </c>
      <c r="J41" s="1281" t="s">
        <v>1672</v>
      </c>
      <c r="K41" s="1229">
        <v>42459</v>
      </c>
      <c r="L41" s="1229">
        <v>42735</v>
      </c>
      <c r="M41" s="1282"/>
      <c r="N41" s="1282"/>
      <c r="O41" s="1282">
        <v>1</v>
      </c>
      <c r="P41" s="1282">
        <v>2</v>
      </c>
      <c r="Q41" s="1282">
        <v>2</v>
      </c>
      <c r="R41" s="1282">
        <v>1</v>
      </c>
      <c r="S41" s="1282">
        <v>1</v>
      </c>
      <c r="T41" s="1282"/>
      <c r="U41" s="1282"/>
      <c r="V41" s="1282">
        <v>2</v>
      </c>
      <c r="W41" s="1282"/>
      <c r="X41" s="1282">
        <v>2</v>
      </c>
      <c r="Y41" s="1232">
        <v>10</v>
      </c>
      <c r="Z41" s="1677"/>
      <c r="AA41" s="2323"/>
      <c r="AB41" s="2314"/>
      <c r="AC41" s="2309">
        <f t="shared" si="0"/>
        <v>0</v>
      </c>
      <c r="AD41" s="2310">
        <f t="shared" si="1"/>
        <v>0</v>
      </c>
      <c r="AE41" s="2309"/>
      <c r="AF41" s="2310" t="s">
        <v>55</v>
      </c>
      <c r="AG41" s="2309"/>
      <c r="AH41" s="2310">
        <f t="shared" si="2"/>
        <v>0</v>
      </c>
      <c r="AI41" s="2309"/>
      <c r="AJ41" s="2309"/>
      <c r="AK41" s="2307"/>
      <c r="AL41" s="2307"/>
      <c r="AM41" s="2307"/>
      <c r="AN41" s="2307"/>
      <c r="AO41" s="2307"/>
      <c r="AP41" s="2307"/>
      <c r="AQ41" s="2307"/>
      <c r="AR41" s="2307"/>
      <c r="AS41" s="1925"/>
      <c r="AT41" s="1925"/>
      <c r="AU41" s="1925"/>
      <c r="AV41" s="1925"/>
      <c r="AW41" s="1925"/>
      <c r="AX41" s="1925"/>
      <c r="AY41" s="1925"/>
      <c r="AZ41" s="1925"/>
      <c r="BA41" s="1910"/>
      <c r="BB41" s="1910"/>
      <c r="BC41" s="1910"/>
      <c r="BD41" s="1910"/>
      <c r="BE41" s="1910"/>
      <c r="BF41" s="1910"/>
      <c r="BG41" s="1910"/>
      <c r="BH41" s="1910"/>
      <c r="BI41" s="1943"/>
      <c r="BJ41" s="1943"/>
      <c r="BK41" s="1943"/>
      <c r="BL41" s="1943"/>
      <c r="BM41" s="1943"/>
      <c r="BN41" s="1943"/>
      <c r="BO41" s="1943"/>
      <c r="BP41" s="1943"/>
      <c r="BQ41" s="1959"/>
      <c r="BR41" s="1959"/>
      <c r="BS41" s="1959"/>
      <c r="BT41" s="1959"/>
      <c r="BU41" s="1959"/>
      <c r="BV41" s="1959"/>
      <c r="BW41" s="1959"/>
      <c r="BX41" s="1959"/>
      <c r="BY41" s="2103"/>
      <c r="BZ41" s="1300"/>
      <c r="CA41" s="396"/>
    </row>
    <row r="42" spans="1:79" s="1731" customFormat="1" ht="108" customHeight="1">
      <c r="A42"/>
      <c r="B42"/>
      <c r="C42"/>
      <c r="D42" s="1733" t="s">
        <v>1773</v>
      </c>
      <c r="E42" s="1280" t="s">
        <v>37</v>
      </c>
      <c r="F42" s="1293">
        <v>1</v>
      </c>
      <c r="G42" s="1281" t="s">
        <v>1646</v>
      </c>
      <c r="H42" s="1281" t="s">
        <v>1770</v>
      </c>
      <c r="I42" s="1294">
        <v>0.01</v>
      </c>
      <c r="J42" s="1281" t="s">
        <v>37</v>
      </c>
      <c r="K42" s="1229">
        <v>42430</v>
      </c>
      <c r="L42" s="1229">
        <v>42735</v>
      </c>
      <c r="M42" s="1282"/>
      <c r="N42" s="1282"/>
      <c r="O42" s="1282"/>
      <c r="P42" s="1282">
        <v>1</v>
      </c>
      <c r="Q42" s="1282"/>
      <c r="R42" s="1282"/>
      <c r="S42" s="1282"/>
      <c r="T42" s="1282"/>
      <c r="U42" s="1282"/>
      <c r="V42" s="1282"/>
      <c r="W42" s="1282"/>
      <c r="X42" s="1282"/>
      <c r="Y42" s="1232">
        <v>1</v>
      </c>
      <c r="Z42" s="1677"/>
      <c r="AA42" s="2323"/>
      <c r="AB42" s="2314"/>
      <c r="AC42" s="2309">
        <f t="shared" si="0"/>
        <v>0</v>
      </c>
      <c r="AD42" s="2310">
        <f t="shared" si="1"/>
        <v>0</v>
      </c>
      <c r="AE42" s="2309"/>
      <c r="AF42" s="2310" t="s">
        <v>55</v>
      </c>
      <c r="AG42" s="2309"/>
      <c r="AH42" s="2310">
        <f t="shared" si="2"/>
        <v>0</v>
      </c>
      <c r="AI42" s="2309"/>
      <c r="AJ42" s="2309"/>
      <c r="AK42" s="2307"/>
      <c r="AL42" s="2307"/>
      <c r="AM42" s="2307"/>
      <c r="AN42" s="2307"/>
      <c r="AO42" s="2307"/>
      <c r="AP42" s="2307"/>
      <c r="AQ42" s="2307"/>
      <c r="AR42" s="2307"/>
      <c r="AS42" s="1925"/>
      <c r="AT42" s="1925"/>
      <c r="AU42" s="1925"/>
      <c r="AV42" s="1925"/>
      <c r="AW42" s="1925"/>
      <c r="AX42" s="1925"/>
      <c r="AY42" s="1925"/>
      <c r="AZ42" s="1925"/>
      <c r="BA42" s="1910"/>
      <c r="BB42" s="1910"/>
      <c r="BC42" s="1910"/>
      <c r="BD42" s="1910"/>
      <c r="BE42" s="1910"/>
      <c r="BF42" s="1910"/>
      <c r="BG42" s="1910"/>
      <c r="BH42" s="1910"/>
      <c r="BI42" s="1943"/>
      <c r="BJ42" s="1943"/>
      <c r="BK42" s="1943"/>
      <c r="BL42" s="1943"/>
      <c r="BM42" s="1943"/>
      <c r="BN42" s="1943"/>
      <c r="BO42" s="1943"/>
      <c r="BP42" s="1943"/>
      <c r="BQ42" s="1959"/>
      <c r="BR42" s="1959"/>
      <c r="BS42" s="1959"/>
      <c r="BT42" s="1959"/>
      <c r="BU42" s="1959"/>
      <c r="BV42" s="1959"/>
      <c r="BW42" s="1959"/>
      <c r="BX42" s="1959"/>
      <c r="BY42" s="2103"/>
      <c r="BZ42" s="1300"/>
      <c r="CA42" s="396"/>
    </row>
    <row r="43" spans="1:79" s="1731" customFormat="1" ht="107.25" customHeight="1">
      <c r="A43"/>
      <c r="B43"/>
      <c r="C43"/>
      <c r="D43" s="1732" t="s">
        <v>1774</v>
      </c>
      <c r="E43" s="1280" t="s">
        <v>37</v>
      </c>
      <c r="F43" s="1293">
        <v>1</v>
      </c>
      <c r="G43" s="1281" t="s">
        <v>1674</v>
      </c>
      <c r="H43" s="1281" t="s">
        <v>1770</v>
      </c>
      <c r="I43" s="1294">
        <v>0.01</v>
      </c>
      <c r="J43" s="1281" t="s">
        <v>1675</v>
      </c>
      <c r="K43" s="1229">
        <v>42461</v>
      </c>
      <c r="L43" s="1229">
        <v>42704</v>
      </c>
      <c r="M43" s="1282"/>
      <c r="N43" s="1282"/>
      <c r="O43" s="1282"/>
      <c r="P43" s="1282">
        <v>1</v>
      </c>
      <c r="Q43" s="1282"/>
      <c r="R43" s="1282"/>
      <c r="S43" s="1282"/>
      <c r="T43" s="1282"/>
      <c r="U43" s="1282"/>
      <c r="V43" s="1282"/>
      <c r="W43" s="1282"/>
      <c r="X43" s="1282"/>
      <c r="Y43" s="1232">
        <v>1</v>
      </c>
      <c r="Z43" s="1677"/>
      <c r="AA43" s="2323"/>
      <c r="AB43" s="2314"/>
      <c r="AC43" s="2309">
        <f t="shared" si="0"/>
        <v>0</v>
      </c>
      <c r="AD43" s="2310">
        <f t="shared" si="1"/>
        <v>0</v>
      </c>
      <c r="AE43" s="2309"/>
      <c r="AF43" s="2310" t="s">
        <v>55</v>
      </c>
      <c r="AG43" s="2309"/>
      <c r="AH43" s="2310">
        <f t="shared" si="2"/>
        <v>0</v>
      </c>
      <c r="AI43" s="2309"/>
      <c r="AJ43" s="2309"/>
      <c r="AK43" s="2307"/>
      <c r="AL43" s="2307"/>
      <c r="AM43" s="2307"/>
      <c r="AN43" s="2307"/>
      <c r="AO43" s="2307"/>
      <c r="AP43" s="2307"/>
      <c r="AQ43" s="2307"/>
      <c r="AR43" s="2307"/>
      <c r="AS43" s="1925"/>
      <c r="AT43" s="1925"/>
      <c r="AU43" s="1925"/>
      <c r="AV43" s="1925"/>
      <c r="AW43" s="1925"/>
      <c r="AX43" s="1925"/>
      <c r="AY43" s="1925"/>
      <c r="AZ43" s="1925"/>
      <c r="BA43" s="1910"/>
      <c r="BB43" s="1910"/>
      <c r="BC43" s="1910"/>
      <c r="BD43" s="1910"/>
      <c r="BE43" s="1910"/>
      <c r="BF43" s="1910"/>
      <c r="BG43" s="1910"/>
      <c r="BH43" s="1910"/>
      <c r="BI43" s="1943"/>
      <c r="BJ43" s="1943"/>
      <c r="BK43" s="1943"/>
      <c r="BL43" s="1943"/>
      <c r="BM43" s="1943"/>
      <c r="BN43" s="1943"/>
      <c r="BO43" s="1943"/>
      <c r="BP43" s="1943"/>
      <c r="BQ43" s="1959"/>
      <c r="BR43" s="1959"/>
      <c r="BS43" s="1959"/>
      <c r="BT43" s="1959"/>
      <c r="BU43" s="1959"/>
      <c r="BV43" s="1959"/>
      <c r="BW43" s="1959"/>
      <c r="BX43" s="1959"/>
      <c r="BY43" s="2103"/>
      <c r="BZ43" s="1300"/>
      <c r="CA43" s="396"/>
    </row>
    <row r="44" spans="1:79" s="1731" customFormat="1" ht="47.25" customHeight="1" thickBot="1">
      <c r="A44"/>
      <c r="B44"/>
      <c r="C44"/>
      <c r="D44" s="1734" t="s">
        <v>1775</v>
      </c>
      <c r="E44" s="1735" t="s">
        <v>1776</v>
      </c>
      <c r="F44" s="1736">
        <v>6</v>
      </c>
      <c r="G44" s="1737" t="s">
        <v>1777</v>
      </c>
      <c r="H44" s="1737" t="s">
        <v>1770</v>
      </c>
      <c r="I44" s="1738">
        <v>0.01</v>
      </c>
      <c r="J44" s="1737" t="s">
        <v>1776</v>
      </c>
      <c r="K44" s="1739">
        <v>42461</v>
      </c>
      <c r="L44" s="1739">
        <v>42735</v>
      </c>
      <c r="M44" s="1740"/>
      <c r="N44" s="1740"/>
      <c r="O44" s="1740"/>
      <c r="P44" s="1740"/>
      <c r="Q44" s="1740">
        <v>1</v>
      </c>
      <c r="R44" s="1740"/>
      <c r="S44" s="1740"/>
      <c r="T44" s="1740"/>
      <c r="U44" s="1740"/>
      <c r="V44" s="1740">
        <v>2</v>
      </c>
      <c r="W44" s="1740">
        <v>2</v>
      </c>
      <c r="X44" s="1740">
        <v>1</v>
      </c>
      <c r="Y44" s="1741">
        <v>6</v>
      </c>
      <c r="Z44" s="1742"/>
      <c r="AA44" s="2327"/>
      <c r="AB44" s="2324"/>
      <c r="AC44" s="2309">
        <f t="shared" si="0"/>
        <v>0</v>
      </c>
      <c r="AD44" s="2310">
        <f t="shared" si="1"/>
        <v>0</v>
      </c>
      <c r="AE44" s="2309"/>
      <c r="AF44" s="2310" t="s">
        <v>55</v>
      </c>
      <c r="AG44" s="2309"/>
      <c r="AH44" s="2310">
        <f t="shared" si="2"/>
        <v>0</v>
      </c>
      <c r="AI44" s="2309"/>
      <c r="AJ44" s="2309"/>
      <c r="AK44" s="2307"/>
      <c r="AL44" s="2307"/>
      <c r="AM44" s="2307"/>
      <c r="AN44" s="2307"/>
      <c r="AO44" s="2307"/>
      <c r="AP44" s="2307"/>
      <c r="AQ44" s="2307"/>
      <c r="AR44" s="2307"/>
      <c r="AS44" s="1925"/>
      <c r="AT44" s="1925"/>
      <c r="AU44" s="1925"/>
      <c r="AV44" s="1925"/>
      <c r="AW44" s="1925"/>
      <c r="AX44" s="1925"/>
      <c r="AY44" s="1925"/>
      <c r="AZ44" s="1925"/>
      <c r="BA44" s="1910"/>
      <c r="BB44" s="1910"/>
      <c r="BC44" s="1910"/>
      <c r="BD44" s="1910"/>
      <c r="BE44" s="1910"/>
      <c r="BF44" s="1910"/>
      <c r="BG44" s="1910"/>
      <c r="BH44" s="1910"/>
      <c r="BI44" s="1943"/>
      <c r="BJ44" s="1943"/>
      <c r="BK44" s="1943"/>
      <c r="BL44" s="1943"/>
      <c r="BM44" s="1943"/>
      <c r="BN44" s="1943"/>
      <c r="BO44" s="1943"/>
      <c r="BP44" s="1943"/>
      <c r="BQ44" s="1959"/>
      <c r="BR44" s="1959"/>
      <c r="BS44" s="1959"/>
      <c r="BT44" s="1959"/>
      <c r="BU44" s="1959"/>
      <c r="BV44" s="1959"/>
      <c r="BW44" s="1959"/>
      <c r="BX44" s="1959"/>
      <c r="BY44" s="2103"/>
      <c r="BZ44" s="1743"/>
      <c r="CA44" s="1744"/>
    </row>
    <row r="45" spans="1:81" s="1731" customFormat="1" ht="49.5" customHeight="1">
      <c r="A45"/>
      <c r="B45"/>
      <c r="C45" s="3502" t="s">
        <v>1778</v>
      </c>
      <c r="D45" s="1727" t="s">
        <v>1779</v>
      </c>
      <c r="E45" s="1278" t="s">
        <v>37</v>
      </c>
      <c r="F45" s="1292">
        <v>1</v>
      </c>
      <c r="G45" s="1279" t="s">
        <v>1646</v>
      </c>
      <c r="H45" s="1279" t="s">
        <v>1677</v>
      </c>
      <c r="I45" s="1288">
        <v>0.01</v>
      </c>
      <c r="J45" s="1279" t="s">
        <v>37</v>
      </c>
      <c r="K45" s="1728">
        <v>42370</v>
      </c>
      <c r="L45" s="1728">
        <v>42490</v>
      </c>
      <c r="M45" s="1286"/>
      <c r="N45" s="1286"/>
      <c r="O45" s="1286">
        <v>1</v>
      </c>
      <c r="P45" s="1286"/>
      <c r="Q45" s="1286"/>
      <c r="R45" s="1286"/>
      <c r="S45" s="1286"/>
      <c r="T45" s="1286"/>
      <c r="U45" s="1286"/>
      <c r="V45" s="1286"/>
      <c r="W45" s="1286"/>
      <c r="X45" s="1286"/>
      <c r="Y45" s="1729">
        <v>1</v>
      </c>
      <c r="Z45" s="1289"/>
      <c r="AA45" s="2321"/>
      <c r="AB45" s="2311"/>
      <c r="AC45" s="2309">
        <f t="shared" si="0"/>
        <v>0</v>
      </c>
      <c r="AD45" s="2310">
        <f t="shared" si="1"/>
        <v>0</v>
      </c>
      <c r="AE45" s="2309"/>
      <c r="AF45" s="2310" t="s">
        <v>55</v>
      </c>
      <c r="AG45" s="2309"/>
      <c r="AH45" s="2310">
        <f t="shared" si="2"/>
        <v>0</v>
      </c>
      <c r="AI45" s="2309"/>
      <c r="AJ45" s="2309"/>
      <c r="AK45" s="2307"/>
      <c r="AL45" s="2307"/>
      <c r="AM45" s="2307"/>
      <c r="AN45" s="2307"/>
      <c r="AO45" s="2307"/>
      <c r="AP45" s="2307"/>
      <c r="AQ45" s="2307"/>
      <c r="AR45" s="2307"/>
      <c r="AS45" s="1925"/>
      <c r="AT45" s="1925"/>
      <c r="AU45" s="1925"/>
      <c r="AV45" s="1925"/>
      <c r="AW45" s="1925"/>
      <c r="AX45" s="1925"/>
      <c r="AY45" s="1925"/>
      <c r="AZ45" s="1925"/>
      <c r="BA45" s="1910"/>
      <c r="BB45" s="1910"/>
      <c r="BC45" s="1910"/>
      <c r="BD45" s="1910"/>
      <c r="BE45" s="1910"/>
      <c r="BF45" s="1910"/>
      <c r="BG45" s="1910"/>
      <c r="BH45" s="1910"/>
      <c r="BI45" s="1943"/>
      <c r="BJ45" s="1943"/>
      <c r="BK45" s="1943"/>
      <c r="BL45" s="1943"/>
      <c r="BM45" s="1943"/>
      <c r="BN45" s="1943"/>
      <c r="BO45" s="1943"/>
      <c r="BP45" s="1943"/>
      <c r="BQ45" s="1959"/>
      <c r="BR45" s="1959"/>
      <c r="BS45" s="1959"/>
      <c r="BT45" s="1959"/>
      <c r="BU45" s="1959"/>
      <c r="BV45" s="1959"/>
      <c r="BW45" s="1959"/>
      <c r="BX45" s="1959"/>
      <c r="BY45" s="2103"/>
      <c r="BZ45" s="1299"/>
      <c r="CA45" s="1730"/>
      <c r="CB45" s="1745"/>
      <c r="CC45" s="1745"/>
    </row>
    <row r="46" spans="1:81" s="1731" customFormat="1" ht="64.5" customHeight="1">
      <c r="A46"/>
      <c r="B46"/>
      <c r="C46"/>
      <c r="D46" s="1732" t="s">
        <v>1780</v>
      </c>
      <c r="E46" s="1280" t="s">
        <v>37</v>
      </c>
      <c r="F46" s="1293">
        <v>1</v>
      </c>
      <c r="G46" s="1281" t="s">
        <v>1646</v>
      </c>
      <c r="H46" s="1281" t="s">
        <v>1677</v>
      </c>
      <c r="I46" s="1294">
        <v>0.01</v>
      </c>
      <c r="J46" s="1281" t="s">
        <v>37</v>
      </c>
      <c r="K46" s="1229">
        <v>42370</v>
      </c>
      <c r="L46" s="1229">
        <v>42490</v>
      </c>
      <c r="M46" s="1282"/>
      <c r="N46" s="1282">
        <v>1</v>
      </c>
      <c r="O46" s="1282"/>
      <c r="P46" s="1282"/>
      <c r="Q46" s="1282"/>
      <c r="R46" s="1282"/>
      <c r="S46" s="1282"/>
      <c r="T46" s="1282"/>
      <c r="U46" s="1282"/>
      <c r="V46" s="1282"/>
      <c r="W46" s="1282"/>
      <c r="X46" s="1282"/>
      <c r="Y46" s="1232">
        <v>1</v>
      </c>
      <c r="Z46" s="1677">
        <v>60000000</v>
      </c>
      <c r="AA46" s="2323"/>
      <c r="AB46" s="2314" t="s">
        <v>1359</v>
      </c>
      <c r="AC46" s="2309">
        <f t="shared" si="0"/>
        <v>1</v>
      </c>
      <c r="AD46" s="2310">
        <f t="shared" si="1"/>
        <v>1</v>
      </c>
      <c r="AE46" s="2309">
        <v>0</v>
      </c>
      <c r="AF46" s="2310">
        <f>AE46/AC46</f>
        <v>0</v>
      </c>
      <c r="AG46" s="2309"/>
      <c r="AH46" s="2310">
        <f t="shared" si="2"/>
        <v>0</v>
      </c>
      <c r="AI46" s="2309"/>
      <c r="AJ46" s="2309"/>
      <c r="AK46" s="2307"/>
      <c r="AL46" s="2307"/>
      <c r="AM46" s="2307"/>
      <c r="AN46" s="2307"/>
      <c r="AO46" s="2307"/>
      <c r="AP46" s="2307"/>
      <c r="AQ46" s="2307"/>
      <c r="AR46" s="2307"/>
      <c r="AS46" s="1925"/>
      <c r="AT46" s="1925"/>
      <c r="AU46" s="1925"/>
      <c r="AV46" s="1925"/>
      <c r="AW46" s="1925"/>
      <c r="AX46" s="1925"/>
      <c r="AY46" s="1925"/>
      <c r="AZ46" s="1925"/>
      <c r="BA46" s="1910"/>
      <c r="BB46" s="1910"/>
      <c r="BC46" s="1910"/>
      <c r="BD46" s="1910"/>
      <c r="BE46" s="1910"/>
      <c r="BF46" s="1910"/>
      <c r="BG46" s="1910"/>
      <c r="BH46" s="1910"/>
      <c r="BI46" s="1943"/>
      <c r="BJ46" s="1943"/>
      <c r="BK46" s="1943"/>
      <c r="BL46" s="1943"/>
      <c r="BM46" s="1943"/>
      <c r="BN46" s="1943"/>
      <c r="BO46" s="1943"/>
      <c r="BP46" s="1943"/>
      <c r="BQ46" s="1959"/>
      <c r="BR46" s="1959"/>
      <c r="BS46" s="1959"/>
      <c r="BT46" s="1959"/>
      <c r="BU46" s="1959"/>
      <c r="BV46" s="1959"/>
      <c r="BW46" s="1959"/>
      <c r="BX46" s="1959"/>
      <c r="BY46" s="2103"/>
      <c r="BZ46" s="1300"/>
      <c r="CA46" s="396"/>
      <c r="CB46" s="1745"/>
      <c r="CC46" s="1745"/>
    </row>
    <row r="47" spans="1:81" s="1731" customFormat="1" ht="42" customHeight="1">
      <c r="A47"/>
      <c r="B47"/>
      <c r="C47"/>
      <c r="D47" s="1732" t="s">
        <v>1781</v>
      </c>
      <c r="E47" s="1280" t="s">
        <v>1666</v>
      </c>
      <c r="F47" s="1293">
        <v>5</v>
      </c>
      <c r="G47" s="1281" t="s">
        <v>1667</v>
      </c>
      <c r="H47" s="1281" t="s">
        <v>1662</v>
      </c>
      <c r="I47" s="1294">
        <v>0.01</v>
      </c>
      <c r="J47" s="1281" t="s">
        <v>1666</v>
      </c>
      <c r="K47" s="1229">
        <v>42430</v>
      </c>
      <c r="L47" s="1229">
        <v>42734</v>
      </c>
      <c r="M47" s="1282"/>
      <c r="N47" s="1282"/>
      <c r="O47" s="1282">
        <v>1</v>
      </c>
      <c r="P47" s="1282"/>
      <c r="Q47" s="1282"/>
      <c r="R47" s="1282">
        <v>1</v>
      </c>
      <c r="S47" s="1282"/>
      <c r="T47" s="1282">
        <v>1</v>
      </c>
      <c r="U47" s="1282"/>
      <c r="V47" s="1282">
        <v>1</v>
      </c>
      <c r="W47" s="1282"/>
      <c r="X47" s="1282">
        <v>1</v>
      </c>
      <c r="Y47" s="1232">
        <v>5</v>
      </c>
      <c r="Z47" s="1677"/>
      <c r="AA47" s="2323"/>
      <c r="AB47" s="2314"/>
      <c r="AC47" s="2309">
        <f t="shared" si="0"/>
        <v>0</v>
      </c>
      <c r="AD47" s="2310">
        <f t="shared" si="1"/>
        <v>0</v>
      </c>
      <c r="AE47" s="2309"/>
      <c r="AF47" s="2310" t="s">
        <v>55</v>
      </c>
      <c r="AG47" s="2309"/>
      <c r="AH47" s="2310">
        <f t="shared" si="2"/>
        <v>0</v>
      </c>
      <c r="AI47" s="2309"/>
      <c r="AJ47" s="2309"/>
      <c r="AK47" s="2307"/>
      <c r="AL47" s="2307"/>
      <c r="AM47" s="2307"/>
      <c r="AN47" s="2307"/>
      <c r="AO47" s="2307"/>
      <c r="AP47" s="2307"/>
      <c r="AQ47" s="2307"/>
      <c r="AR47" s="2307"/>
      <c r="AS47" s="1925"/>
      <c r="AT47" s="1925"/>
      <c r="AU47" s="1925"/>
      <c r="AV47" s="1925"/>
      <c r="AW47" s="1925"/>
      <c r="AX47" s="1925"/>
      <c r="AY47" s="1925"/>
      <c r="AZ47" s="1925"/>
      <c r="BA47" s="1910"/>
      <c r="BB47" s="1910"/>
      <c r="BC47" s="1910"/>
      <c r="BD47" s="1910"/>
      <c r="BE47" s="1910"/>
      <c r="BF47" s="1910"/>
      <c r="BG47" s="1910"/>
      <c r="BH47" s="1910"/>
      <c r="BI47" s="1943"/>
      <c r="BJ47" s="1943"/>
      <c r="BK47" s="1943"/>
      <c r="BL47" s="1943"/>
      <c r="BM47" s="1943"/>
      <c r="BN47" s="1943"/>
      <c r="BO47" s="1943"/>
      <c r="BP47" s="1943"/>
      <c r="BQ47" s="1959"/>
      <c r="BR47" s="1959"/>
      <c r="BS47" s="1959"/>
      <c r="BT47" s="1959"/>
      <c r="BU47" s="1959"/>
      <c r="BV47" s="1959"/>
      <c r="BW47" s="1959"/>
      <c r="BX47" s="1959"/>
      <c r="BY47" s="2103"/>
      <c r="BZ47" s="1300"/>
      <c r="CA47" s="396"/>
      <c r="CB47" s="1745"/>
      <c r="CC47" s="1745"/>
    </row>
    <row r="48" spans="1:81" s="1731" customFormat="1" ht="82.5" customHeight="1">
      <c r="A48"/>
      <c r="B48"/>
      <c r="C48"/>
      <c r="D48" s="1732" t="s">
        <v>1782</v>
      </c>
      <c r="E48" s="1280" t="s">
        <v>1676</v>
      </c>
      <c r="F48" s="1293">
        <v>36</v>
      </c>
      <c r="G48" s="1281" t="s">
        <v>1783</v>
      </c>
      <c r="H48" s="1281" t="s">
        <v>1757</v>
      </c>
      <c r="I48" s="1294">
        <v>0.01</v>
      </c>
      <c r="J48" s="1281" t="s">
        <v>1676</v>
      </c>
      <c r="K48" s="1229">
        <v>42370</v>
      </c>
      <c r="L48" s="1229">
        <v>42735</v>
      </c>
      <c r="M48" s="1282">
        <v>3</v>
      </c>
      <c r="N48" s="1282">
        <v>3</v>
      </c>
      <c r="O48" s="1282">
        <v>3</v>
      </c>
      <c r="P48" s="1282">
        <v>3</v>
      </c>
      <c r="Q48" s="1282">
        <v>3</v>
      </c>
      <c r="R48" s="1282">
        <v>3</v>
      </c>
      <c r="S48" s="1282">
        <v>3</v>
      </c>
      <c r="T48" s="1282">
        <v>3</v>
      </c>
      <c r="U48" s="1282">
        <v>3</v>
      </c>
      <c r="V48" s="1282">
        <v>3</v>
      </c>
      <c r="W48" s="1282">
        <v>3</v>
      </c>
      <c r="X48" s="1282">
        <v>3</v>
      </c>
      <c r="Y48" s="1232">
        <v>36</v>
      </c>
      <c r="Z48" s="1677"/>
      <c r="AA48" s="2323"/>
      <c r="AB48" s="2314"/>
      <c r="AC48" s="2309">
        <f t="shared" si="0"/>
        <v>6</v>
      </c>
      <c r="AD48" s="2310">
        <f t="shared" si="1"/>
        <v>1</v>
      </c>
      <c r="AE48" s="2309">
        <v>6</v>
      </c>
      <c r="AF48" s="2310">
        <f>AE48/AC48</f>
        <v>1</v>
      </c>
      <c r="AG48" s="2309"/>
      <c r="AH48" s="2310">
        <f t="shared" si="2"/>
        <v>0.16666666666666666</v>
      </c>
      <c r="AI48" s="2309"/>
      <c r="AJ48" s="2309"/>
      <c r="AK48" s="2307"/>
      <c r="AL48" s="2307"/>
      <c r="AM48" s="2307"/>
      <c r="AN48" s="2307"/>
      <c r="AO48" s="2307"/>
      <c r="AP48" s="2307"/>
      <c r="AQ48" s="2307"/>
      <c r="AR48" s="2307"/>
      <c r="AS48" s="1925"/>
      <c r="AT48" s="1925"/>
      <c r="AU48" s="1925"/>
      <c r="AV48" s="1925"/>
      <c r="AW48" s="1925"/>
      <c r="AX48" s="1925"/>
      <c r="AY48" s="1925"/>
      <c r="AZ48" s="1925"/>
      <c r="BA48" s="1910"/>
      <c r="BB48" s="1910"/>
      <c r="BC48" s="1910"/>
      <c r="BD48" s="1910"/>
      <c r="BE48" s="1910"/>
      <c r="BF48" s="1910"/>
      <c r="BG48" s="1910"/>
      <c r="BH48" s="1910"/>
      <c r="BI48" s="1943"/>
      <c r="BJ48" s="1943"/>
      <c r="BK48" s="1943"/>
      <c r="BL48" s="1943"/>
      <c r="BM48" s="1943"/>
      <c r="BN48" s="1943"/>
      <c r="BO48" s="1943"/>
      <c r="BP48" s="1943"/>
      <c r="BQ48" s="1959"/>
      <c r="BR48" s="1959"/>
      <c r="BS48" s="1959"/>
      <c r="BT48" s="1959"/>
      <c r="BU48" s="1959"/>
      <c r="BV48" s="1959"/>
      <c r="BW48" s="1959"/>
      <c r="BX48" s="1959"/>
      <c r="BY48" s="2103"/>
      <c r="BZ48" s="1300" t="s">
        <v>1784</v>
      </c>
      <c r="CA48" s="396"/>
      <c r="CB48" s="1745"/>
      <c r="CC48" s="1745"/>
    </row>
    <row r="49" spans="1:81" s="1731" customFormat="1" ht="42" customHeight="1">
      <c r="A49"/>
      <c r="B49"/>
      <c r="C49"/>
      <c r="D49" s="1732" t="s">
        <v>1785</v>
      </c>
      <c r="E49" s="1280" t="s">
        <v>1786</v>
      </c>
      <c r="F49" s="1293">
        <v>2</v>
      </c>
      <c r="G49" s="1281" t="s">
        <v>1787</v>
      </c>
      <c r="H49" s="1281" t="s">
        <v>1662</v>
      </c>
      <c r="I49" s="1294">
        <v>0.01</v>
      </c>
      <c r="J49" s="1281" t="s">
        <v>408</v>
      </c>
      <c r="K49" s="1229">
        <v>42490</v>
      </c>
      <c r="L49" s="1229">
        <v>42735</v>
      </c>
      <c r="M49" s="1282"/>
      <c r="N49" s="1282"/>
      <c r="O49" s="1282"/>
      <c r="P49" s="1282"/>
      <c r="Q49" s="1282"/>
      <c r="R49" s="1282">
        <v>1</v>
      </c>
      <c r="S49" s="1282"/>
      <c r="T49" s="1282"/>
      <c r="U49" s="1282"/>
      <c r="V49" s="1282"/>
      <c r="W49" s="1282"/>
      <c r="X49" s="1282">
        <v>1</v>
      </c>
      <c r="Y49" s="1232">
        <v>2</v>
      </c>
      <c r="Z49" s="1677"/>
      <c r="AA49" s="2323"/>
      <c r="AB49" s="2314"/>
      <c r="AC49" s="2309">
        <f t="shared" si="0"/>
        <v>0</v>
      </c>
      <c r="AD49" s="2310">
        <f t="shared" si="1"/>
        <v>0</v>
      </c>
      <c r="AE49" s="2309"/>
      <c r="AF49" s="2310" t="s">
        <v>55</v>
      </c>
      <c r="AG49" s="2309"/>
      <c r="AH49" s="2310">
        <f t="shared" si="2"/>
        <v>0</v>
      </c>
      <c r="AI49" s="2309"/>
      <c r="AJ49" s="2309"/>
      <c r="AK49" s="2307"/>
      <c r="AL49" s="2307"/>
      <c r="AM49" s="2307"/>
      <c r="AN49" s="2307"/>
      <c r="AO49" s="2307"/>
      <c r="AP49" s="2307"/>
      <c r="AQ49" s="2307"/>
      <c r="AR49" s="2307"/>
      <c r="AS49" s="1925"/>
      <c r="AT49" s="1925"/>
      <c r="AU49" s="1925"/>
      <c r="AV49" s="1925"/>
      <c r="AW49" s="1925"/>
      <c r="AX49" s="1925"/>
      <c r="AY49" s="1925"/>
      <c r="AZ49" s="1925"/>
      <c r="BA49" s="1910"/>
      <c r="BB49" s="1910"/>
      <c r="BC49" s="1910"/>
      <c r="BD49" s="1910"/>
      <c r="BE49" s="1910"/>
      <c r="BF49" s="1910"/>
      <c r="BG49" s="1910"/>
      <c r="BH49" s="1910"/>
      <c r="BI49" s="1943"/>
      <c r="BJ49" s="1943"/>
      <c r="BK49" s="1943"/>
      <c r="BL49" s="1943"/>
      <c r="BM49" s="1943"/>
      <c r="BN49" s="1943"/>
      <c r="BO49" s="1943"/>
      <c r="BP49" s="1943"/>
      <c r="BQ49" s="1959"/>
      <c r="BR49" s="1959"/>
      <c r="BS49" s="1959"/>
      <c r="BT49" s="1959"/>
      <c r="BU49" s="1959"/>
      <c r="BV49" s="1959"/>
      <c r="BW49" s="1959"/>
      <c r="BX49" s="1959"/>
      <c r="BY49" s="2103"/>
      <c r="BZ49" s="1300"/>
      <c r="CA49" s="396"/>
      <c r="CB49" s="1745"/>
      <c r="CC49" s="1745"/>
    </row>
    <row r="50" spans="1:81" s="1731" customFormat="1" ht="42" customHeight="1">
      <c r="A50"/>
      <c r="B50"/>
      <c r="C50"/>
      <c r="D50" s="1732" t="s">
        <v>1788</v>
      </c>
      <c r="E50" s="1280" t="s">
        <v>1678</v>
      </c>
      <c r="F50" s="1293">
        <v>360</v>
      </c>
      <c r="G50" s="1281" t="s">
        <v>1679</v>
      </c>
      <c r="H50" s="1281" t="s">
        <v>1789</v>
      </c>
      <c r="I50" s="1294">
        <v>0.01</v>
      </c>
      <c r="J50" s="1281" t="s">
        <v>1678</v>
      </c>
      <c r="K50" s="1229">
        <v>42379</v>
      </c>
      <c r="L50" s="1229">
        <v>42735</v>
      </c>
      <c r="M50" s="1282">
        <v>30</v>
      </c>
      <c r="N50" s="1282">
        <v>30</v>
      </c>
      <c r="O50" s="1282">
        <v>30</v>
      </c>
      <c r="P50" s="1282">
        <v>30</v>
      </c>
      <c r="Q50" s="1282">
        <v>30</v>
      </c>
      <c r="R50" s="1282">
        <v>30</v>
      </c>
      <c r="S50" s="1282">
        <v>30</v>
      </c>
      <c r="T50" s="1282">
        <v>30</v>
      </c>
      <c r="U50" s="1282">
        <v>30</v>
      </c>
      <c r="V50" s="1282">
        <v>30</v>
      </c>
      <c r="W50" s="1282">
        <v>30</v>
      </c>
      <c r="X50" s="1282">
        <v>30</v>
      </c>
      <c r="Y50" s="1232">
        <v>360</v>
      </c>
      <c r="Z50" s="1677"/>
      <c r="AA50" s="2323"/>
      <c r="AB50" s="2314"/>
      <c r="AC50" s="2309">
        <f t="shared" si="0"/>
        <v>60</v>
      </c>
      <c r="AD50" s="2310">
        <f t="shared" si="1"/>
        <v>1</v>
      </c>
      <c r="AE50" s="2309">
        <v>1758</v>
      </c>
      <c r="AF50" s="2310">
        <v>1</v>
      </c>
      <c r="AG50" s="2309"/>
      <c r="AH50" s="2310">
        <v>1</v>
      </c>
      <c r="AI50" s="2309"/>
      <c r="AJ50" s="2309"/>
      <c r="AK50" s="2307"/>
      <c r="AL50" s="2307"/>
      <c r="AM50" s="2307"/>
      <c r="AN50" s="2307"/>
      <c r="AO50" s="2307"/>
      <c r="AP50" s="2307"/>
      <c r="AQ50" s="2307"/>
      <c r="AR50" s="2307"/>
      <c r="AS50" s="1925"/>
      <c r="AT50" s="1925"/>
      <c r="AU50" s="1925"/>
      <c r="AV50" s="1925"/>
      <c r="AW50" s="1925"/>
      <c r="AX50" s="1925"/>
      <c r="AY50" s="1925"/>
      <c r="AZ50" s="1925"/>
      <c r="BA50" s="1910"/>
      <c r="BB50" s="1910"/>
      <c r="BC50" s="1910"/>
      <c r="BD50" s="1910"/>
      <c r="BE50" s="1910"/>
      <c r="BF50" s="1910"/>
      <c r="BG50" s="1910"/>
      <c r="BH50" s="1910"/>
      <c r="BI50" s="1943"/>
      <c r="BJ50" s="1943"/>
      <c r="BK50" s="1943"/>
      <c r="BL50" s="1943"/>
      <c r="BM50" s="1943"/>
      <c r="BN50" s="1943"/>
      <c r="BO50" s="1943"/>
      <c r="BP50" s="1943"/>
      <c r="BQ50" s="1959"/>
      <c r="BR50" s="1959"/>
      <c r="BS50" s="1959"/>
      <c r="BT50" s="1959"/>
      <c r="BU50" s="1959"/>
      <c r="BV50" s="1959"/>
      <c r="BW50" s="1959"/>
      <c r="BX50" s="1959"/>
      <c r="BY50" s="2103"/>
      <c r="BZ50" s="1300" t="s">
        <v>1790</v>
      </c>
      <c r="CA50" s="396"/>
      <c r="CB50" s="1745"/>
      <c r="CC50" s="1745"/>
    </row>
    <row r="51" spans="1:81" s="1731" customFormat="1" ht="82.5" customHeight="1">
      <c r="A51"/>
      <c r="B51"/>
      <c r="C51"/>
      <c r="D51" s="1732" t="s">
        <v>1791</v>
      </c>
      <c r="E51" s="1280" t="s">
        <v>1650</v>
      </c>
      <c r="F51" s="1293">
        <v>21</v>
      </c>
      <c r="G51" s="1281" t="s">
        <v>1651</v>
      </c>
      <c r="H51" s="1281" t="s">
        <v>1762</v>
      </c>
      <c r="I51" s="1294">
        <v>0.01</v>
      </c>
      <c r="J51" s="1281" t="s">
        <v>1652</v>
      </c>
      <c r="K51" s="1229">
        <v>42399</v>
      </c>
      <c r="L51" s="1229">
        <v>42735</v>
      </c>
      <c r="M51" s="1282">
        <v>1</v>
      </c>
      <c r="N51" s="1282">
        <v>3</v>
      </c>
      <c r="O51" s="1282">
        <v>3</v>
      </c>
      <c r="P51" s="1282">
        <v>2</v>
      </c>
      <c r="Q51" s="1282">
        <v>1</v>
      </c>
      <c r="R51" s="1282">
        <v>2</v>
      </c>
      <c r="S51" s="1282">
        <v>1</v>
      </c>
      <c r="T51" s="1282">
        <v>2</v>
      </c>
      <c r="U51" s="1282">
        <v>1</v>
      </c>
      <c r="V51" s="1282">
        <v>3</v>
      </c>
      <c r="W51" s="1282">
        <v>1</v>
      </c>
      <c r="X51" s="1282">
        <v>1</v>
      </c>
      <c r="Y51" s="1232">
        <v>21</v>
      </c>
      <c r="Z51" s="1677"/>
      <c r="AA51" s="2323"/>
      <c r="AB51" s="2314"/>
      <c r="AC51" s="2309">
        <f t="shared" si="0"/>
        <v>4</v>
      </c>
      <c r="AD51" s="2310">
        <f t="shared" si="1"/>
        <v>1</v>
      </c>
      <c r="AE51" s="2309">
        <v>6</v>
      </c>
      <c r="AF51" s="2310">
        <v>1</v>
      </c>
      <c r="AG51" s="2309"/>
      <c r="AH51" s="2310">
        <f t="shared" si="2"/>
        <v>0.2857142857142857</v>
      </c>
      <c r="AI51" s="2309"/>
      <c r="AJ51" s="2309"/>
      <c r="AK51" s="2307"/>
      <c r="AL51" s="2307"/>
      <c r="AM51" s="2307"/>
      <c r="AN51" s="2307"/>
      <c r="AO51" s="2307"/>
      <c r="AP51" s="2307"/>
      <c r="AQ51" s="2307"/>
      <c r="AR51" s="2307"/>
      <c r="AS51" s="1925"/>
      <c r="AT51" s="1925"/>
      <c r="AU51" s="1925"/>
      <c r="AV51" s="1925"/>
      <c r="AW51" s="1925"/>
      <c r="AX51" s="1925"/>
      <c r="AY51" s="1925"/>
      <c r="AZ51" s="1925"/>
      <c r="BA51" s="1910"/>
      <c r="BB51" s="1910"/>
      <c r="BC51" s="1910"/>
      <c r="BD51" s="1910"/>
      <c r="BE51" s="1910"/>
      <c r="BF51" s="1910"/>
      <c r="BG51" s="1910"/>
      <c r="BH51" s="1910"/>
      <c r="BI51" s="1943"/>
      <c r="BJ51" s="1943"/>
      <c r="BK51" s="1943"/>
      <c r="BL51" s="1943"/>
      <c r="BM51" s="1943"/>
      <c r="BN51" s="1943"/>
      <c r="BO51" s="1943"/>
      <c r="BP51" s="1943"/>
      <c r="BQ51" s="1959"/>
      <c r="BR51" s="1959"/>
      <c r="BS51" s="1959"/>
      <c r="BT51" s="1959"/>
      <c r="BU51" s="1959"/>
      <c r="BV51" s="1959"/>
      <c r="BW51" s="1959"/>
      <c r="BX51" s="1959"/>
      <c r="BY51" s="2103"/>
      <c r="BZ51" s="1300" t="s">
        <v>1792</v>
      </c>
      <c r="CA51" s="396"/>
      <c r="CB51" s="1745"/>
      <c r="CC51" s="1745"/>
    </row>
    <row r="52" spans="1:81" s="1731" customFormat="1" ht="42" customHeight="1" thickBot="1">
      <c r="A52"/>
      <c r="B52"/>
      <c r="C52"/>
      <c r="D52" s="1746" t="s">
        <v>1793</v>
      </c>
      <c r="E52" s="1283" t="s">
        <v>1794</v>
      </c>
      <c r="F52" s="1235">
        <v>65</v>
      </c>
      <c r="G52" s="1284" t="s">
        <v>1795</v>
      </c>
      <c r="H52" s="1284" t="s">
        <v>1677</v>
      </c>
      <c r="I52" s="1290">
        <v>0.01</v>
      </c>
      <c r="J52" s="1284" t="s">
        <v>1796</v>
      </c>
      <c r="K52" s="1230">
        <v>42370</v>
      </c>
      <c r="L52" s="1230">
        <v>42735</v>
      </c>
      <c r="M52" s="1674">
        <v>4</v>
      </c>
      <c r="N52" s="1674">
        <v>4</v>
      </c>
      <c r="O52" s="1674">
        <v>10</v>
      </c>
      <c r="P52" s="1674">
        <v>4</v>
      </c>
      <c r="Q52" s="1674">
        <v>5</v>
      </c>
      <c r="R52" s="1674">
        <v>10</v>
      </c>
      <c r="S52" s="1674">
        <v>4</v>
      </c>
      <c r="T52" s="1674">
        <v>4</v>
      </c>
      <c r="U52" s="1674">
        <v>4</v>
      </c>
      <c r="V52" s="1674">
        <v>10</v>
      </c>
      <c r="W52" s="1674">
        <v>4</v>
      </c>
      <c r="X52" s="1674">
        <v>10</v>
      </c>
      <c r="Y52" s="1231">
        <v>65</v>
      </c>
      <c r="Z52" s="1291"/>
      <c r="AA52" s="2322"/>
      <c r="AB52" s="2312"/>
      <c r="AC52" s="2309">
        <f t="shared" si="0"/>
        <v>8</v>
      </c>
      <c r="AD52" s="2310">
        <f t="shared" si="1"/>
        <v>1</v>
      </c>
      <c r="AE52" s="2309">
        <v>8</v>
      </c>
      <c r="AF52" s="2310">
        <f>AE52/AC52</f>
        <v>1</v>
      </c>
      <c r="AG52" s="2309"/>
      <c r="AH52" s="2310">
        <f t="shared" si="2"/>
        <v>0.12307692307692308</v>
      </c>
      <c r="AI52" s="2309"/>
      <c r="AJ52" s="2309"/>
      <c r="AK52" s="2307"/>
      <c r="AL52" s="2307"/>
      <c r="AM52" s="2307"/>
      <c r="AN52" s="2307"/>
      <c r="AO52" s="2307"/>
      <c r="AP52" s="2307"/>
      <c r="AQ52" s="2307"/>
      <c r="AR52" s="2307"/>
      <c r="AS52" s="1925"/>
      <c r="AT52" s="1925"/>
      <c r="AU52" s="1925"/>
      <c r="AV52" s="1925"/>
      <c r="AW52" s="1925"/>
      <c r="AX52" s="1925"/>
      <c r="AY52" s="1925"/>
      <c r="AZ52" s="1925"/>
      <c r="BA52" s="1910"/>
      <c r="BB52" s="1910"/>
      <c r="BC52" s="1910"/>
      <c r="BD52" s="1910"/>
      <c r="BE52" s="1910"/>
      <c r="BF52" s="1910"/>
      <c r="BG52" s="1910"/>
      <c r="BH52" s="1910"/>
      <c r="BI52" s="1943"/>
      <c r="BJ52" s="1943"/>
      <c r="BK52" s="1943"/>
      <c r="BL52" s="1943"/>
      <c r="BM52" s="1943"/>
      <c r="BN52" s="1943"/>
      <c r="BO52" s="1943"/>
      <c r="BP52" s="1943"/>
      <c r="BQ52" s="1959"/>
      <c r="BR52" s="1959"/>
      <c r="BS52" s="1959"/>
      <c r="BT52" s="1959"/>
      <c r="BU52" s="1959"/>
      <c r="BV52" s="1959"/>
      <c r="BW52" s="1959"/>
      <c r="BX52" s="1959"/>
      <c r="BY52" s="2103"/>
      <c r="BZ52" s="1743" t="s">
        <v>1797</v>
      </c>
      <c r="CA52" s="1744"/>
      <c r="CB52" s="1745"/>
      <c r="CC52" s="1745"/>
    </row>
    <row r="53" spans="1:81" s="1731" customFormat="1" ht="42" customHeight="1">
      <c r="A53"/>
      <c r="B53"/>
      <c r="C53" s="3502" t="s">
        <v>1798</v>
      </c>
      <c r="D53" s="1727" t="s">
        <v>1799</v>
      </c>
      <c r="E53" s="1278" t="s">
        <v>1800</v>
      </c>
      <c r="F53" s="1292">
        <v>1</v>
      </c>
      <c r="G53" s="1279" t="s">
        <v>1801</v>
      </c>
      <c r="H53" s="1279" t="s">
        <v>1677</v>
      </c>
      <c r="I53" s="1288">
        <v>0.01</v>
      </c>
      <c r="J53" s="1279" t="s">
        <v>1800</v>
      </c>
      <c r="K53" s="1728">
        <v>42370</v>
      </c>
      <c r="L53" s="1728">
        <v>42735</v>
      </c>
      <c r="M53" s="1286"/>
      <c r="N53" s="1286"/>
      <c r="O53" s="1286"/>
      <c r="P53" s="1286"/>
      <c r="Q53" s="1286"/>
      <c r="R53" s="1286"/>
      <c r="S53" s="1286"/>
      <c r="T53" s="1286"/>
      <c r="U53" s="1286"/>
      <c r="V53" s="1286"/>
      <c r="W53" s="1286"/>
      <c r="X53" s="1286">
        <v>1</v>
      </c>
      <c r="Y53" s="1729">
        <v>1</v>
      </c>
      <c r="Z53" s="1289"/>
      <c r="AA53" s="2321"/>
      <c r="AB53" s="2311"/>
      <c r="AC53" s="2309">
        <f t="shared" si="0"/>
        <v>0</v>
      </c>
      <c r="AD53" s="2310">
        <f t="shared" si="1"/>
        <v>0</v>
      </c>
      <c r="AE53" s="2309"/>
      <c r="AF53" s="2310" t="s">
        <v>55</v>
      </c>
      <c r="AG53" s="2309"/>
      <c r="AH53" s="2310">
        <f t="shared" si="2"/>
        <v>0</v>
      </c>
      <c r="AI53" s="2309"/>
      <c r="AJ53" s="2309"/>
      <c r="AK53" s="2307"/>
      <c r="AL53" s="2307"/>
      <c r="AM53" s="2307"/>
      <c r="AN53" s="2307"/>
      <c r="AO53" s="2307"/>
      <c r="AP53" s="2307"/>
      <c r="AQ53" s="2307"/>
      <c r="AR53" s="2307"/>
      <c r="AS53" s="1925"/>
      <c r="AT53" s="1925"/>
      <c r="AU53" s="1925"/>
      <c r="AV53" s="1925"/>
      <c r="AW53" s="1925"/>
      <c r="AX53" s="1925"/>
      <c r="AY53" s="1925"/>
      <c r="AZ53" s="1925"/>
      <c r="BA53" s="1910"/>
      <c r="BB53" s="1910"/>
      <c r="BC53" s="1910"/>
      <c r="BD53" s="1910"/>
      <c r="BE53" s="1910"/>
      <c r="BF53" s="1910"/>
      <c r="BG53" s="1910"/>
      <c r="BH53" s="1910"/>
      <c r="BI53" s="1943"/>
      <c r="BJ53" s="1943"/>
      <c r="BK53" s="1943"/>
      <c r="BL53" s="1943"/>
      <c r="BM53" s="1943"/>
      <c r="BN53" s="1943"/>
      <c r="BO53" s="1943"/>
      <c r="BP53" s="1943"/>
      <c r="BQ53" s="1959"/>
      <c r="BR53" s="1959"/>
      <c r="BS53" s="1959"/>
      <c r="BT53" s="1959"/>
      <c r="BU53" s="1959"/>
      <c r="BV53" s="1959"/>
      <c r="BW53" s="1959"/>
      <c r="BX53" s="1959"/>
      <c r="BY53" s="2103"/>
      <c r="BZ53" s="1299"/>
      <c r="CA53" s="1730"/>
      <c r="CB53" s="1745"/>
      <c r="CC53" s="1745"/>
    </row>
    <row r="54" spans="1:79" s="1731" customFormat="1" ht="42" customHeight="1">
      <c r="A54"/>
      <c r="B54"/>
      <c r="C54"/>
      <c r="D54" s="1732" t="s">
        <v>1802</v>
      </c>
      <c r="E54" s="1280" t="s">
        <v>1680</v>
      </c>
      <c r="F54" s="1293">
        <v>2400</v>
      </c>
      <c r="G54" s="1281" t="s">
        <v>1681</v>
      </c>
      <c r="H54" s="1281" t="s">
        <v>1803</v>
      </c>
      <c r="I54" s="1294">
        <v>0.01</v>
      </c>
      <c r="J54" s="1281" t="s">
        <v>1682</v>
      </c>
      <c r="K54" s="1229">
        <v>42399</v>
      </c>
      <c r="L54" s="1229">
        <v>42735</v>
      </c>
      <c r="M54" s="1282">
        <v>200</v>
      </c>
      <c r="N54" s="1282">
        <v>200</v>
      </c>
      <c r="O54" s="1282">
        <v>200</v>
      </c>
      <c r="P54" s="1282">
        <v>200</v>
      </c>
      <c r="Q54" s="1282">
        <v>200</v>
      </c>
      <c r="R54" s="1282">
        <v>200</v>
      </c>
      <c r="S54" s="1282">
        <v>200</v>
      </c>
      <c r="T54" s="1282">
        <v>200</v>
      </c>
      <c r="U54" s="1282">
        <v>200</v>
      </c>
      <c r="V54" s="1282">
        <v>200</v>
      </c>
      <c r="W54" s="1282">
        <v>200</v>
      </c>
      <c r="X54" s="1282">
        <v>200</v>
      </c>
      <c r="Y54" s="1232">
        <v>2400</v>
      </c>
      <c r="Z54" s="1677"/>
      <c r="AA54" s="2323"/>
      <c r="AB54" s="2314"/>
      <c r="AC54" s="2309">
        <f t="shared" si="0"/>
        <v>400</v>
      </c>
      <c r="AD54" s="2310">
        <f t="shared" si="1"/>
        <v>1</v>
      </c>
      <c r="AE54" s="2309">
        <v>250</v>
      </c>
      <c r="AF54" s="2310">
        <f>AE54/AC54</f>
        <v>0.625</v>
      </c>
      <c r="AG54" s="2309"/>
      <c r="AH54" s="2310">
        <f t="shared" si="2"/>
        <v>0.10416666666666667</v>
      </c>
      <c r="AI54" s="2309"/>
      <c r="AJ54" s="2309"/>
      <c r="AK54" s="2307"/>
      <c r="AL54" s="2307"/>
      <c r="AM54" s="2307"/>
      <c r="AN54" s="2307"/>
      <c r="AO54" s="2307"/>
      <c r="AP54" s="2307"/>
      <c r="AQ54" s="2307"/>
      <c r="AR54" s="2307"/>
      <c r="AS54" s="1925"/>
      <c r="AT54" s="1925"/>
      <c r="AU54" s="1925"/>
      <c r="AV54" s="1925"/>
      <c r="AW54" s="1925"/>
      <c r="AX54" s="1925"/>
      <c r="AY54" s="1925"/>
      <c r="AZ54" s="1925"/>
      <c r="BA54" s="1910"/>
      <c r="BB54" s="1910"/>
      <c r="BC54" s="1910"/>
      <c r="BD54" s="1910"/>
      <c r="BE54" s="1910"/>
      <c r="BF54" s="1910"/>
      <c r="BG54" s="1910"/>
      <c r="BH54" s="1910"/>
      <c r="BI54" s="1943"/>
      <c r="BJ54" s="1943"/>
      <c r="BK54" s="1943"/>
      <c r="BL54" s="1943"/>
      <c r="BM54" s="1943"/>
      <c r="BN54" s="1943"/>
      <c r="BO54" s="1943"/>
      <c r="BP54" s="1943"/>
      <c r="BQ54" s="1959"/>
      <c r="BR54" s="1959"/>
      <c r="BS54" s="1959"/>
      <c r="BT54" s="1959"/>
      <c r="BU54" s="1959"/>
      <c r="BV54" s="1959"/>
      <c r="BW54" s="1959"/>
      <c r="BX54" s="1959"/>
      <c r="BY54" s="2103"/>
      <c r="BZ54" s="1300" t="s">
        <v>1804</v>
      </c>
      <c r="CA54" s="396"/>
    </row>
    <row r="55" spans="1:79" s="1731" customFormat="1" ht="42" customHeight="1">
      <c r="A55"/>
      <c r="B55"/>
      <c r="C55"/>
      <c r="D55" s="1732" t="s">
        <v>1805</v>
      </c>
      <c r="E55" s="1280" t="s">
        <v>1684</v>
      </c>
      <c r="F55" s="1293">
        <v>5</v>
      </c>
      <c r="G55" s="1281" t="s">
        <v>1683</v>
      </c>
      <c r="H55" s="1281" t="s">
        <v>1728</v>
      </c>
      <c r="I55" s="1294">
        <v>0.01</v>
      </c>
      <c r="J55" s="1281" t="s">
        <v>1684</v>
      </c>
      <c r="K55" s="1229">
        <v>42461</v>
      </c>
      <c r="L55" s="1229">
        <v>42735</v>
      </c>
      <c r="M55" s="1282"/>
      <c r="N55" s="1282"/>
      <c r="O55" s="1282">
        <v>1</v>
      </c>
      <c r="P55" s="1282"/>
      <c r="Q55" s="1282">
        <v>1</v>
      </c>
      <c r="R55" s="1282"/>
      <c r="S55" s="1282">
        <v>1</v>
      </c>
      <c r="T55" s="1282"/>
      <c r="U55" s="1282">
        <v>1</v>
      </c>
      <c r="V55" s="1282"/>
      <c r="W55" s="1282">
        <v>1</v>
      </c>
      <c r="X55" s="1282"/>
      <c r="Y55" s="1232">
        <v>5</v>
      </c>
      <c r="Z55" s="1677"/>
      <c r="AA55" s="2323"/>
      <c r="AB55" s="2314"/>
      <c r="AC55" s="2309">
        <f t="shared" si="0"/>
        <v>0</v>
      </c>
      <c r="AD55" s="2310">
        <f t="shared" si="1"/>
        <v>0</v>
      </c>
      <c r="AE55" s="2309"/>
      <c r="AF55" s="2310" t="s">
        <v>55</v>
      </c>
      <c r="AG55" s="2309"/>
      <c r="AH55" s="2310">
        <f t="shared" si="2"/>
        <v>0</v>
      </c>
      <c r="AI55" s="2309"/>
      <c r="AJ55" s="2309"/>
      <c r="AK55" s="2307"/>
      <c r="AL55" s="2307"/>
      <c r="AM55" s="2307"/>
      <c r="AN55" s="2307"/>
      <c r="AO55" s="2307"/>
      <c r="AP55" s="2307"/>
      <c r="AQ55" s="2307"/>
      <c r="AR55" s="2307"/>
      <c r="AS55" s="1925"/>
      <c r="AT55" s="1925"/>
      <c r="AU55" s="1925"/>
      <c r="AV55" s="1925"/>
      <c r="AW55" s="1925"/>
      <c r="AX55" s="1925"/>
      <c r="AY55" s="1925"/>
      <c r="AZ55" s="1925"/>
      <c r="BA55" s="1910"/>
      <c r="BB55" s="1910"/>
      <c r="BC55" s="1910"/>
      <c r="BD55" s="1910"/>
      <c r="BE55" s="1910"/>
      <c r="BF55" s="1910"/>
      <c r="BG55" s="1910"/>
      <c r="BH55" s="1910"/>
      <c r="BI55" s="1943"/>
      <c r="BJ55" s="1943"/>
      <c r="BK55" s="1943"/>
      <c r="BL55" s="1943"/>
      <c r="BM55" s="1943"/>
      <c r="BN55" s="1943"/>
      <c r="BO55" s="1943"/>
      <c r="BP55" s="1943"/>
      <c r="BQ55" s="1959"/>
      <c r="BR55" s="1959"/>
      <c r="BS55" s="1959"/>
      <c r="BT55" s="1959"/>
      <c r="BU55" s="1959"/>
      <c r="BV55" s="1959"/>
      <c r="BW55" s="1959"/>
      <c r="BX55" s="1959"/>
      <c r="BY55" s="2103"/>
      <c r="BZ55" s="1300"/>
      <c r="CA55" s="396"/>
    </row>
    <row r="56" spans="1:79" s="1731" customFormat="1" ht="70.5" customHeight="1">
      <c r="A56"/>
      <c r="B56"/>
      <c r="C56"/>
      <c r="D56" s="1732" t="s">
        <v>1806</v>
      </c>
      <c r="E56" s="1280" t="s">
        <v>654</v>
      </c>
      <c r="F56" s="1293">
        <v>1</v>
      </c>
      <c r="G56" s="1281" t="s">
        <v>1683</v>
      </c>
      <c r="H56" s="1281" t="s">
        <v>1807</v>
      </c>
      <c r="I56" s="1294">
        <v>0.01</v>
      </c>
      <c r="J56" s="1281" t="s">
        <v>1684</v>
      </c>
      <c r="K56" s="1229">
        <v>42490</v>
      </c>
      <c r="L56" s="1229">
        <v>42735</v>
      </c>
      <c r="M56" s="1282"/>
      <c r="N56" s="1282"/>
      <c r="O56" s="1282"/>
      <c r="P56" s="1282">
        <v>1</v>
      </c>
      <c r="Q56" s="1282"/>
      <c r="R56" s="1282"/>
      <c r="S56" s="1282"/>
      <c r="T56" s="1282"/>
      <c r="U56" s="1282"/>
      <c r="V56" s="1282"/>
      <c r="W56" s="1282"/>
      <c r="X56" s="1282"/>
      <c r="Y56" s="1232">
        <v>1</v>
      </c>
      <c r="Z56" s="1677"/>
      <c r="AA56" s="2323"/>
      <c r="AB56" s="2314"/>
      <c r="AC56" s="2309">
        <f t="shared" si="0"/>
        <v>0</v>
      </c>
      <c r="AD56" s="2310">
        <f t="shared" si="1"/>
        <v>0</v>
      </c>
      <c r="AE56" s="2309"/>
      <c r="AF56" s="2310" t="s">
        <v>55</v>
      </c>
      <c r="AG56" s="2309"/>
      <c r="AH56" s="2310">
        <f t="shared" si="2"/>
        <v>0</v>
      </c>
      <c r="AI56" s="2309"/>
      <c r="AJ56" s="2309"/>
      <c r="AK56" s="2307"/>
      <c r="AL56" s="2307"/>
      <c r="AM56" s="2307"/>
      <c r="AN56" s="2307"/>
      <c r="AO56" s="2307"/>
      <c r="AP56" s="2307"/>
      <c r="AQ56" s="2307"/>
      <c r="AR56" s="2307"/>
      <c r="AS56" s="1925"/>
      <c r="AT56" s="1925"/>
      <c r="AU56" s="1925"/>
      <c r="AV56" s="1925"/>
      <c r="AW56" s="1925"/>
      <c r="AX56" s="1925"/>
      <c r="AY56" s="1925"/>
      <c r="AZ56" s="1925"/>
      <c r="BA56" s="1910"/>
      <c r="BB56" s="1910"/>
      <c r="BC56" s="1910"/>
      <c r="BD56" s="1910"/>
      <c r="BE56" s="1910"/>
      <c r="BF56" s="1910"/>
      <c r="BG56" s="1910"/>
      <c r="BH56" s="1910"/>
      <c r="BI56" s="1943"/>
      <c r="BJ56" s="1943"/>
      <c r="BK56" s="1943"/>
      <c r="BL56" s="1943"/>
      <c r="BM56" s="1943"/>
      <c r="BN56" s="1943"/>
      <c r="BO56" s="1943"/>
      <c r="BP56" s="1943"/>
      <c r="BQ56" s="1959"/>
      <c r="BR56" s="1959"/>
      <c r="BS56" s="1959"/>
      <c r="BT56" s="1959"/>
      <c r="BU56" s="1959"/>
      <c r="BV56" s="1959"/>
      <c r="BW56" s="1959"/>
      <c r="BX56" s="1959"/>
      <c r="BY56" s="2103"/>
      <c r="BZ56" s="1300"/>
      <c r="CA56" s="396"/>
    </row>
    <row r="57" spans="1:79" s="1731" customFormat="1" ht="87.75" customHeight="1">
      <c r="A57"/>
      <c r="B57"/>
      <c r="C57"/>
      <c r="D57" s="1732" t="s">
        <v>1808</v>
      </c>
      <c r="E57" s="1280" t="s">
        <v>654</v>
      </c>
      <c r="F57" s="1293">
        <v>1</v>
      </c>
      <c r="G57" s="1281" t="s">
        <v>1683</v>
      </c>
      <c r="H57" s="1281" t="s">
        <v>1807</v>
      </c>
      <c r="I57" s="1294">
        <v>0.01</v>
      </c>
      <c r="J57" s="1281" t="s">
        <v>1684</v>
      </c>
      <c r="K57" s="1229">
        <v>42459</v>
      </c>
      <c r="L57" s="1229">
        <v>42735</v>
      </c>
      <c r="M57" s="1282"/>
      <c r="N57" s="1282"/>
      <c r="O57" s="1282"/>
      <c r="P57" s="1282">
        <v>1</v>
      </c>
      <c r="Q57" s="1282"/>
      <c r="R57" s="1282"/>
      <c r="S57" s="1282"/>
      <c r="T57" s="1282"/>
      <c r="U57" s="1282"/>
      <c r="V57" s="1282"/>
      <c r="W57" s="1282"/>
      <c r="X57" s="1282"/>
      <c r="Y57" s="1232">
        <v>1</v>
      </c>
      <c r="Z57" s="1677"/>
      <c r="AA57" s="2323"/>
      <c r="AB57" s="2314"/>
      <c r="AC57" s="2309">
        <f t="shared" si="0"/>
        <v>0</v>
      </c>
      <c r="AD57" s="2310">
        <f t="shared" si="1"/>
        <v>0</v>
      </c>
      <c r="AE57" s="2309"/>
      <c r="AF57" s="2310" t="s">
        <v>55</v>
      </c>
      <c r="AG57" s="2309"/>
      <c r="AH57" s="2310">
        <f t="shared" si="2"/>
        <v>0</v>
      </c>
      <c r="AI57" s="2309"/>
      <c r="AJ57" s="2309"/>
      <c r="AK57" s="2307"/>
      <c r="AL57" s="2307"/>
      <c r="AM57" s="2307"/>
      <c r="AN57" s="2307"/>
      <c r="AO57" s="2307"/>
      <c r="AP57" s="2307"/>
      <c r="AQ57" s="2307"/>
      <c r="AR57" s="2307"/>
      <c r="AS57" s="1925"/>
      <c r="AT57" s="1925"/>
      <c r="AU57" s="1925"/>
      <c r="AV57" s="1925"/>
      <c r="AW57" s="1925"/>
      <c r="AX57" s="1925"/>
      <c r="AY57" s="1925"/>
      <c r="AZ57" s="1925"/>
      <c r="BA57" s="1910"/>
      <c r="BB57" s="1910"/>
      <c r="BC57" s="1910"/>
      <c r="BD57" s="1910"/>
      <c r="BE57" s="1910"/>
      <c r="BF57" s="1910"/>
      <c r="BG57" s="1910"/>
      <c r="BH57" s="1910"/>
      <c r="BI57" s="1943"/>
      <c r="BJ57" s="1943"/>
      <c r="BK57" s="1943"/>
      <c r="BL57" s="1943"/>
      <c r="BM57" s="1943"/>
      <c r="BN57" s="1943"/>
      <c r="BO57" s="1943"/>
      <c r="BP57" s="1943"/>
      <c r="BQ57" s="1959"/>
      <c r="BR57" s="1959"/>
      <c r="BS57" s="1959"/>
      <c r="BT57" s="1959"/>
      <c r="BU57" s="1959"/>
      <c r="BV57" s="1959"/>
      <c r="BW57" s="1959"/>
      <c r="BX57" s="1959"/>
      <c r="BY57" s="2103"/>
      <c r="BZ57" s="1300"/>
      <c r="CA57" s="396"/>
    </row>
    <row r="58" spans="1:79" s="1731" customFormat="1" ht="42" customHeight="1">
      <c r="A58"/>
      <c r="B58"/>
      <c r="C58"/>
      <c r="D58" s="1747" t="s">
        <v>1809</v>
      </c>
      <c r="E58" s="1280" t="s">
        <v>1810</v>
      </c>
      <c r="F58" s="1293">
        <v>4</v>
      </c>
      <c r="G58" s="1281" t="s">
        <v>1811</v>
      </c>
      <c r="H58" s="1281" t="s">
        <v>1812</v>
      </c>
      <c r="I58" s="1294">
        <v>0.01</v>
      </c>
      <c r="J58" s="1281" t="s">
        <v>1810</v>
      </c>
      <c r="K58" s="1229">
        <v>42520</v>
      </c>
      <c r="L58" s="1229">
        <v>38717</v>
      </c>
      <c r="M58" s="1282"/>
      <c r="N58" s="1282"/>
      <c r="O58" s="1282"/>
      <c r="P58" s="1282">
        <v>1</v>
      </c>
      <c r="Q58" s="1282"/>
      <c r="R58" s="1282">
        <v>1</v>
      </c>
      <c r="S58" s="1282"/>
      <c r="T58" s="1282"/>
      <c r="U58" s="1282">
        <v>1</v>
      </c>
      <c r="V58" s="1282"/>
      <c r="W58" s="1282"/>
      <c r="X58" s="1282">
        <v>1</v>
      </c>
      <c r="Y58" s="1232">
        <v>4</v>
      </c>
      <c r="Z58" s="1677"/>
      <c r="AA58" s="2323"/>
      <c r="AB58" s="2314"/>
      <c r="AC58" s="2309">
        <f t="shared" si="0"/>
        <v>0</v>
      </c>
      <c r="AD58" s="2310">
        <f t="shared" si="1"/>
        <v>0</v>
      </c>
      <c r="AE58" s="2309"/>
      <c r="AF58" s="2310" t="s">
        <v>55</v>
      </c>
      <c r="AG58" s="2309"/>
      <c r="AH58" s="2310">
        <f t="shared" si="2"/>
        <v>0</v>
      </c>
      <c r="AI58" s="2309"/>
      <c r="AJ58" s="2309"/>
      <c r="AK58" s="2307"/>
      <c r="AL58" s="2307"/>
      <c r="AM58" s="2307"/>
      <c r="AN58" s="2307"/>
      <c r="AO58" s="2307"/>
      <c r="AP58" s="2307"/>
      <c r="AQ58" s="2307"/>
      <c r="AR58" s="2307"/>
      <c r="AS58" s="1925"/>
      <c r="AT58" s="1925"/>
      <c r="AU58" s="1925"/>
      <c r="AV58" s="1925"/>
      <c r="AW58" s="1925"/>
      <c r="AX58" s="1925"/>
      <c r="AY58" s="1925"/>
      <c r="AZ58" s="1925"/>
      <c r="BA58" s="1910"/>
      <c r="BB58" s="1910"/>
      <c r="BC58" s="1910"/>
      <c r="BD58" s="1910"/>
      <c r="BE58" s="1910"/>
      <c r="BF58" s="1910"/>
      <c r="BG58" s="1910"/>
      <c r="BH58" s="1910"/>
      <c r="BI58" s="1943"/>
      <c r="BJ58" s="1943"/>
      <c r="BK58" s="1943"/>
      <c r="BL58" s="1943"/>
      <c r="BM58" s="1943"/>
      <c r="BN58" s="1943"/>
      <c r="BO58" s="1943"/>
      <c r="BP58" s="1943"/>
      <c r="BQ58" s="1959"/>
      <c r="BR58" s="1959"/>
      <c r="BS58" s="1959"/>
      <c r="BT58" s="1959"/>
      <c r="BU58" s="1959"/>
      <c r="BV58" s="1959"/>
      <c r="BW58" s="1959"/>
      <c r="BX58" s="1959"/>
      <c r="BY58" s="2103"/>
      <c r="BZ58" s="1300"/>
      <c r="CA58" s="396"/>
    </row>
    <row r="59" spans="1:79" s="1731" customFormat="1" ht="72" customHeight="1">
      <c r="A59"/>
      <c r="B59"/>
      <c r="C59"/>
      <c r="D59" s="1747" t="s">
        <v>1685</v>
      </c>
      <c r="E59" s="1280" t="s">
        <v>548</v>
      </c>
      <c r="F59" s="1293">
        <v>66</v>
      </c>
      <c r="G59" s="1281" t="s">
        <v>1686</v>
      </c>
      <c r="H59" s="1281" t="s">
        <v>1655</v>
      </c>
      <c r="I59" s="1294">
        <v>0.01</v>
      </c>
      <c r="J59" s="1281" t="s">
        <v>1687</v>
      </c>
      <c r="K59" s="1229">
        <v>42459</v>
      </c>
      <c r="L59" s="1229">
        <v>42735</v>
      </c>
      <c r="M59" s="1282"/>
      <c r="N59" s="1282">
        <v>2</v>
      </c>
      <c r="O59" s="1282">
        <v>4</v>
      </c>
      <c r="P59" s="1282">
        <v>5</v>
      </c>
      <c r="Q59" s="1282">
        <v>5</v>
      </c>
      <c r="R59" s="1282">
        <v>10</v>
      </c>
      <c r="S59" s="1282">
        <v>5</v>
      </c>
      <c r="T59" s="1282">
        <v>10</v>
      </c>
      <c r="U59" s="1282">
        <v>5</v>
      </c>
      <c r="V59" s="1282">
        <v>10</v>
      </c>
      <c r="W59" s="1282">
        <v>5</v>
      </c>
      <c r="X59" s="1282">
        <v>5</v>
      </c>
      <c r="Y59" s="1232">
        <v>66</v>
      </c>
      <c r="Z59" s="1677"/>
      <c r="AA59" s="2323"/>
      <c r="AB59" s="2314"/>
      <c r="AC59" s="2309">
        <f t="shared" si="0"/>
        <v>2</v>
      </c>
      <c r="AD59" s="2310">
        <f t="shared" si="1"/>
        <v>1</v>
      </c>
      <c r="AE59" s="2309">
        <v>3</v>
      </c>
      <c r="AF59" s="2310">
        <v>1</v>
      </c>
      <c r="AG59" s="2309"/>
      <c r="AH59" s="2310">
        <f t="shared" si="2"/>
        <v>0.045454545454545456</v>
      </c>
      <c r="AI59" s="2309"/>
      <c r="AJ59" s="2309"/>
      <c r="AK59" s="2307"/>
      <c r="AL59" s="2307"/>
      <c r="AM59" s="2307"/>
      <c r="AN59" s="2307"/>
      <c r="AO59" s="2307"/>
      <c r="AP59" s="2307"/>
      <c r="AQ59" s="2307"/>
      <c r="AR59" s="2307"/>
      <c r="AS59" s="1925"/>
      <c r="AT59" s="1925"/>
      <c r="AU59" s="1925"/>
      <c r="AV59" s="1925"/>
      <c r="AW59" s="1925"/>
      <c r="AX59" s="1925"/>
      <c r="AY59" s="1925"/>
      <c r="AZ59" s="1925"/>
      <c r="BA59" s="1910"/>
      <c r="BB59" s="1910"/>
      <c r="BC59" s="1910"/>
      <c r="BD59" s="1910"/>
      <c r="BE59" s="1910"/>
      <c r="BF59" s="1910"/>
      <c r="BG59" s="1910"/>
      <c r="BH59" s="1910"/>
      <c r="BI59" s="1943"/>
      <c r="BJ59" s="1943"/>
      <c r="BK59" s="1943"/>
      <c r="BL59" s="1943"/>
      <c r="BM59" s="1943"/>
      <c r="BN59" s="1943"/>
      <c r="BO59" s="1943"/>
      <c r="BP59" s="1943"/>
      <c r="BQ59" s="1959"/>
      <c r="BR59" s="1959"/>
      <c r="BS59" s="1959"/>
      <c r="BT59" s="1959"/>
      <c r="BU59" s="1959"/>
      <c r="BV59" s="1959"/>
      <c r="BW59" s="1959"/>
      <c r="BX59" s="1959"/>
      <c r="BY59" s="2103"/>
      <c r="BZ59" s="1300" t="s">
        <v>1813</v>
      </c>
      <c r="CA59" s="396"/>
    </row>
    <row r="60" spans="1:79" s="1731" customFormat="1" ht="42" customHeight="1">
      <c r="A60"/>
      <c r="B60"/>
      <c r="C60"/>
      <c r="D60" s="1747" t="s">
        <v>1814</v>
      </c>
      <c r="E60" s="1280" t="s">
        <v>71</v>
      </c>
      <c r="F60" s="1293">
        <v>11</v>
      </c>
      <c r="G60" s="1281" t="s">
        <v>1815</v>
      </c>
      <c r="H60" s="1281" t="s">
        <v>1655</v>
      </c>
      <c r="I60" s="1294">
        <v>0.01</v>
      </c>
      <c r="J60" s="1281" t="s">
        <v>1687</v>
      </c>
      <c r="K60" s="1229">
        <v>42428</v>
      </c>
      <c r="L60" s="1229">
        <v>42735</v>
      </c>
      <c r="M60" s="1282"/>
      <c r="N60" s="1282">
        <v>1</v>
      </c>
      <c r="O60" s="1282">
        <v>1</v>
      </c>
      <c r="P60" s="1282">
        <v>1</v>
      </c>
      <c r="Q60" s="1282">
        <v>1</v>
      </c>
      <c r="R60" s="1282">
        <v>1</v>
      </c>
      <c r="S60" s="1282">
        <v>1</v>
      </c>
      <c r="T60" s="1282">
        <v>1</v>
      </c>
      <c r="U60" s="1282">
        <v>1</v>
      </c>
      <c r="V60" s="1282">
        <v>1</v>
      </c>
      <c r="W60" s="1282">
        <v>1</v>
      </c>
      <c r="X60" s="1282">
        <v>1</v>
      </c>
      <c r="Y60" s="1232">
        <v>11</v>
      </c>
      <c r="Z60" s="1677"/>
      <c r="AA60" s="2323"/>
      <c r="AB60" s="2314"/>
      <c r="AC60" s="2309">
        <f t="shared" si="0"/>
        <v>1</v>
      </c>
      <c r="AD60" s="2310">
        <f t="shared" si="1"/>
        <v>1</v>
      </c>
      <c r="AE60" s="2309">
        <v>0</v>
      </c>
      <c r="AF60" s="2310">
        <f>AE60/AC60</f>
        <v>0</v>
      </c>
      <c r="AG60" s="2309"/>
      <c r="AH60" s="2310">
        <f t="shared" si="2"/>
        <v>0</v>
      </c>
      <c r="AI60" s="2309"/>
      <c r="AJ60" s="2309"/>
      <c r="AK60" s="2307"/>
      <c r="AL60" s="2307"/>
      <c r="AM60" s="2307"/>
      <c r="AN60" s="2307"/>
      <c r="AO60" s="2307"/>
      <c r="AP60" s="2307"/>
      <c r="AQ60" s="2307"/>
      <c r="AR60" s="2307"/>
      <c r="AS60" s="1925"/>
      <c r="AT60" s="1925"/>
      <c r="AU60" s="1925"/>
      <c r="AV60" s="1925"/>
      <c r="AW60" s="1925"/>
      <c r="AX60" s="1925"/>
      <c r="AY60" s="1925"/>
      <c r="AZ60" s="1925"/>
      <c r="BA60" s="1910"/>
      <c r="BB60" s="1910"/>
      <c r="BC60" s="1910"/>
      <c r="BD60" s="1910"/>
      <c r="BE60" s="1910"/>
      <c r="BF60" s="1910"/>
      <c r="BG60" s="1910"/>
      <c r="BH60" s="1910"/>
      <c r="BI60" s="1943"/>
      <c r="BJ60" s="1943"/>
      <c r="BK60" s="1943"/>
      <c r="BL60" s="1943"/>
      <c r="BM60" s="1943"/>
      <c r="BN60" s="1943"/>
      <c r="BO60" s="1943"/>
      <c r="BP60" s="1943"/>
      <c r="BQ60" s="1959"/>
      <c r="BR60" s="1959"/>
      <c r="BS60" s="1959"/>
      <c r="BT60" s="1959"/>
      <c r="BU60" s="1959"/>
      <c r="BV60" s="1959"/>
      <c r="BW60" s="1959"/>
      <c r="BX60" s="1959"/>
      <c r="BY60" s="2103"/>
      <c r="BZ60" s="1300"/>
      <c r="CA60" s="396"/>
    </row>
    <row r="61" spans="1:79" s="1731" customFormat="1" ht="42" customHeight="1">
      <c r="A61"/>
      <c r="B61"/>
      <c r="C61"/>
      <c r="D61" s="1747" t="s">
        <v>1816</v>
      </c>
      <c r="E61" s="1280" t="s">
        <v>1817</v>
      </c>
      <c r="F61" s="1293">
        <v>22</v>
      </c>
      <c r="G61" s="1281" t="s">
        <v>1818</v>
      </c>
      <c r="H61" s="1281" t="s">
        <v>1655</v>
      </c>
      <c r="I61" s="1294">
        <v>0.02</v>
      </c>
      <c r="J61" s="1281" t="s">
        <v>1819</v>
      </c>
      <c r="K61" s="1229">
        <v>42428</v>
      </c>
      <c r="L61" s="1229">
        <v>42735</v>
      </c>
      <c r="M61" s="1282"/>
      <c r="N61" s="1282">
        <v>2</v>
      </c>
      <c r="O61" s="1282">
        <v>2</v>
      </c>
      <c r="P61" s="1282">
        <v>2</v>
      </c>
      <c r="Q61" s="1282">
        <v>2</v>
      </c>
      <c r="R61" s="1282">
        <v>2</v>
      </c>
      <c r="S61" s="1282">
        <v>2</v>
      </c>
      <c r="T61" s="1282">
        <v>2</v>
      </c>
      <c r="U61" s="1282">
        <v>2</v>
      </c>
      <c r="V61" s="1282">
        <v>2</v>
      </c>
      <c r="W61" s="1282">
        <v>2</v>
      </c>
      <c r="X61" s="1282">
        <v>2</v>
      </c>
      <c r="Y61" s="1232">
        <v>22</v>
      </c>
      <c r="Z61" s="1677"/>
      <c r="AA61" s="2323"/>
      <c r="AB61" s="2314"/>
      <c r="AC61" s="2309">
        <f t="shared" si="0"/>
        <v>2</v>
      </c>
      <c r="AD61" s="2310">
        <f t="shared" si="1"/>
        <v>1</v>
      </c>
      <c r="AE61" s="2309">
        <v>4</v>
      </c>
      <c r="AF61" s="2310">
        <v>1</v>
      </c>
      <c r="AG61" s="2309"/>
      <c r="AH61" s="2310">
        <f t="shared" si="2"/>
        <v>0.18181818181818182</v>
      </c>
      <c r="AI61" s="2309"/>
      <c r="AJ61" s="2309"/>
      <c r="AK61" s="2307"/>
      <c r="AL61" s="2307"/>
      <c r="AM61" s="2307"/>
      <c r="AN61" s="2307"/>
      <c r="AO61" s="2307"/>
      <c r="AP61" s="2307"/>
      <c r="AQ61" s="2307"/>
      <c r="AR61" s="2307"/>
      <c r="AS61" s="1925"/>
      <c r="AT61" s="1925"/>
      <c r="AU61" s="1925"/>
      <c r="AV61" s="1925"/>
      <c r="AW61" s="1925"/>
      <c r="AX61" s="1925"/>
      <c r="AY61" s="1925"/>
      <c r="AZ61" s="1925"/>
      <c r="BA61" s="1910"/>
      <c r="BB61" s="1910"/>
      <c r="BC61" s="1910"/>
      <c r="BD61" s="1910"/>
      <c r="BE61" s="1910"/>
      <c r="BF61" s="1910"/>
      <c r="BG61" s="1910"/>
      <c r="BH61" s="1910"/>
      <c r="BI61" s="1943"/>
      <c r="BJ61" s="1943"/>
      <c r="BK61" s="1943"/>
      <c r="BL61" s="1943"/>
      <c r="BM61" s="1943"/>
      <c r="BN61" s="1943"/>
      <c r="BO61" s="1943"/>
      <c r="BP61" s="1943"/>
      <c r="BQ61" s="1959"/>
      <c r="BR61" s="1959"/>
      <c r="BS61" s="1959"/>
      <c r="BT61" s="1959"/>
      <c r="BU61" s="1959"/>
      <c r="BV61" s="1959"/>
      <c r="BW61" s="1959"/>
      <c r="BX61" s="1959"/>
      <c r="BY61" s="2103"/>
      <c r="BZ61" s="1300" t="s">
        <v>1820</v>
      </c>
      <c r="CA61" s="396"/>
    </row>
    <row r="62" spans="1:79" s="1731" customFormat="1" ht="42" customHeight="1">
      <c r="A62"/>
      <c r="B62"/>
      <c r="C62"/>
      <c r="D62" s="1747" t="s">
        <v>1821</v>
      </c>
      <c r="E62" s="1280" t="s">
        <v>1822</v>
      </c>
      <c r="F62" s="1293">
        <v>4</v>
      </c>
      <c r="G62" s="1281" t="s">
        <v>1823</v>
      </c>
      <c r="H62" s="1281" t="s">
        <v>1655</v>
      </c>
      <c r="I62" s="1294">
        <v>0.02</v>
      </c>
      <c r="J62" s="1281" t="s">
        <v>1720</v>
      </c>
      <c r="K62" s="1229">
        <v>42428</v>
      </c>
      <c r="L62" s="1229">
        <v>42735</v>
      </c>
      <c r="M62" s="1282"/>
      <c r="N62" s="1282"/>
      <c r="O62" s="1282">
        <v>1</v>
      </c>
      <c r="P62" s="1282">
        <v>1</v>
      </c>
      <c r="Q62" s="1282"/>
      <c r="R62" s="1282"/>
      <c r="S62" s="1282">
        <v>1</v>
      </c>
      <c r="T62" s="1282"/>
      <c r="U62" s="1282"/>
      <c r="V62" s="1282"/>
      <c r="W62" s="1282"/>
      <c r="X62" s="1282">
        <v>1</v>
      </c>
      <c r="Y62" s="1232">
        <v>4</v>
      </c>
      <c r="Z62" s="1677"/>
      <c r="AA62" s="2323"/>
      <c r="AB62" s="2314"/>
      <c r="AC62" s="2309">
        <f t="shared" si="0"/>
        <v>0</v>
      </c>
      <c r="AD62" s="2310">
        <f t="shared" si="1"/>
        <v>0</v>
      </c>
      <c r="AE62" s="2309"/>
      <c r="AF62" s="2310" t="s">
        <v>55</v>
      </c>
      <c r="AG62" s="2309"/>
      <c r="AH62" s="2310">
        <f t="shared" si="2"/>
        <v>0</v>
      </c>
      <c r="AI62" s="2309"/>
      <c r="AJ62" s="2309"/>
      <c r="AK62" s="2307"/>
      <c r="AL62" s="2307"/>
      <c r="AM62" s="2307"/>
      <c r="AN62" s="2307"/>
      <c r="AO62" s="2307"/>
      <c r="AP62" s="2307"/>
      <c r="AQ62" s="2307"/>
      <c r="AR62" s="2307"/>
      <c r="AS62" s="1925"/>
      <c r="AT62" s="1925"/>
      <c r="AU62" s="1925"/>
      <c r="AV62" s="1925"/>
      <c r="AW62" s="1925"/>
      <c r="AX62" s="1925"/>
      <c r="AY62" s="1925"/>
      <c r="AZ62" s="1925"/>
      <c r="BA62" s="1910"/>
      <c r="BB62" s="1910"/>
      <c r="BC62" s="1910"/>
      <c r="BD62" s="1910"/>
      <c r="BE62" s="1910"/>
      <c r="BF62" s="1910"/>
      <c r="BG62" s="1910"/>
      <c r="BH62" s="1910"/>
      <c r="BI62" s="1943"/>
      <c r="BJ62" s="1943"/>
      <c r="BK62" s="1943"/>
      <c r="BL62" s="1943"/>
      <c r="BM62" s="1943"/>
      <c r="BN62" s="1943"/>
      <c r="BO62" s="1943"/>
      <c r="BP62" s="1943"/>
      <c r="BQ62" s="1959"/>
      <c r="BR62" s="1959"/>
      <c r="BS62" s="1959"/>
      <c r="BT62" s="1959"/>
      <c r="BU62" s="1959"/>
      <c r="BV62" s="1959"/>
      <c r="BW62" s="1959"/>
      <c r="BX62" s="1959"/>
      <c r="BY62" s="2103"/>
      <c r="BZ62" s="1300"/>
      <c r="CA62" s="396"/>
    </row>
    <row r="63" spans="1:79" s="1731" customFormat="1" ht="42" customHeight="1">
      <c r="A63"/>
      <c r="B63"/>
      <c r="C63"/>
      <c r="D63" s="1732" t="s">
        <v>1824</v>
      </c>
      <c r="E63" s="1280" t="s">
        <v>1825</v>
      </c>
      <c r="F63" s="1293">
        <v>2</v>
      </c>
      <c r="G63" s="1281" t="s">
        <v>1651</v>
      </c>
      <c r="H63" s="1281" t="s">
        <v>1826</v>
      </c>
      <c r="I63" s="1294">
        <v>0.02</v>
      </c>
      <c r="J63" s="1281" t="s">
        <v>1650</v>
      </c>
      <c r="K63" s="1229">
        <v>42490</v>
      </c>
      <c r="L63" s="1229">
        <v>42735</v>
      </c>
      <c r="M63" s="1282"/>
      <c r="N63" s="1282"/>
      <c r="O63" s="1282"/>
      <c r="P63" s="1282"/>
      <c r="Q63" s="1282"/>
      <c r="R63" s="1282">
        <v>1</v>
      </c>
      <c r="S63" s="1282"/>
      <c r="T63" s="1282"/>
      <c r="U63" s="1282"/>
      <c r="V63" s="1282"/>
      <c r="W63" s="1282"/>
      <c r="X63" s="1282">
        <v>1</v>
      </c>
      <c r="Y63" s="1232">
        <v>2</v>
      </c>
      <c r="Z63" s="1677"/>
      <c r="AA63" s="2323"/>
      <c r="AB63" s="2314"/>
      <c r="AC63" s="2309">
        <f t="shared" si="0"/>
        <v>0</v>
      </c>
      <c r="AD63" s="2310">
        <f t="shared" si="1"/>
        <v>0</v>
      </c>
      <c r="AE63" s="2309"/>
      <c r="AF63" s="2310" t="s">
        <v>55</v>
      </c>
      <c r="AG63" s="2309"/>
      <c r="AH63" s="2310">
        <f t="shared" si="2"/>
        <v>0</v>
      </c>
      <c r="AI63" s="2309"/>
      <c r="AJ63" s="2309"/>
      <c r="AK63" s="2307"/>
      <c r="AL63" s="2307"/>
      <c r="AM63" s="2307"/>
      <c r="AN63" s="2307"/>
      <c r="AO63" s="2307"/>
      <c r="AP63" s="2307"/>
      <c r="AQ63" s="2307"/>
      <c r="AR63" s="2307"/>
      <c r="AS63" s="1925"/>
      <c r="AT63" s="1925"/>
      <c r="AU63" s="1925"/>
      <c r="AV63" s="1925"/>
      <c r="AW63" s="1925"/>
      <c r="AX63" s="1925"/>
      <c r="AY63" s="1925"/>
      <c r="AZ63" s="1925"/>
      <c r="BA63" s="1910"/>
      <c r="BB63" s="1910"/>
      <c r="BC63" s="1910"/>
      <c r="BD63" s="1910"/>
      <c r="BE63" s="1910"/>
      <c r="BF63" s="1910"/>
      <c r="BG63" s="1910"/>
      <c r="BH63" s="1910"/>
      <c r="BI63" s="1943"/>
      <c r="BJ63" s="1943"/>
      <c r="BK63" s="1943"/>
      <c r="BL63" s="1943"/>
      <c r="BM63" s="1943"/>
      <c r="BN63" s="1943"/>
      <c r="BO63" s="1943"/>
      <c r="BP63" s="1943"/>
      <c r="BQ63" s="1959"/>
      <c r="BR63" s="1959"/>
      <c r="BS63" s="1959"/>
      <c r="BT63" s="1959"/>
      <c r="BU63" s="1959"/>
      <c r="BV63" s="1959"/>
      <c r="BW63" s="1959"/>
      <c r="BX63" s="1959"/>
      <c r="BY63" s="2103"/>
      <c r="BZ63" s="1300"/>
      <c r="CA63" s="396"/>
    </row>
    <row r="64" spans="1:79" s="1731" customFormat="1" ht="53.25" customHeight="1">
      <c r="A64"/>
      <c r="B64"/>
      <c r="C64"/>
      <c r="D64" s="1732" t="s">
        <v>1827</v>
      </c>
      <c r="E64" s="1748" t="s">
        <v>1676</v>
      </c>
      <c r="F64" s="1293">
        <v>12</v>
      </c>
      <c r="G64" s="1281" t="s">
        <v>1828</v>
      </c>
      <c r="H64" s="1281" t="s">
        <v>1766</v>
      </c>
      <c r="I64" s="1294">
        <v>0.02</v>
      </c>
      <c r="J64" s="1281" t="s">
        <v>1676</v>
      </c>
      <c r="K64" s="1229">
        <v>42399</v>
      </c>
      <c r="L64" s="1229">
        <v>42735</v>
      </c>
      <c r="M64" s="1282">
        <v>1</v>
      </c>
      <c r="N64" s="1282">
        <v>1</v>
      </c>
      <c r="O64" s="1282">
        <v>1</v>
      </c>
      <c r="P64" s="1282">
        <v>1</v>
      </c>
      <c r="Q64" s="1282">
        <v>1</v>
      </c>
      <c r="R64" s="1282">
        <v>1</v>
      </c>
      <c r="S64" s="1282">
        <v>1</v>
      </c>
      <c r="T64" s="1282">
        <v>1</v>
      </c>
      <c r="U64" s="1282">
        <v>1</v>
      </c>
      <c r="V64" s="1282">
        <v>1</v>
      </c>
      <c r="W64" s="1282">
        <v>1</v>
      </c>
      <c r="X64" s="1282">
        <v>1</v>
      </c>
      <c r="Y64" s="1232">
        <v>12</v>
      </c>
      <c r="Z64" s="1677"/>
      <c r="AA64" s="2323"/>
      <c r="AB64" s="2314"/>
      <c r="AC64" s="2309">
        <f t="shared" si="0"/>
        <v>2</v>
      </c>
      <c r="AD64" s="2310">
        <f t="shared" si="1"/>
        <v>1</v>
      </c>
      <c r="AE64" s="2309">
        <v>2</v>
      </c>
      <c r="AF64" s="2310">
        <f>AE64/AC64</f>
        <v>1</v>
      </c>
      <c r="AG64" s="2309"/>
      <c r="AH64" s="2310">
        <f t="shared" si="2"/>
        <v>0.16666666666666666</v>
      </c>
      <c r="AI64" s="2309"/>
      <c r="AJ64" s="2309"/>
      <c r="AK64" s="2307"/>
      <c r="AL64" s="2307"/>
      <c r="AM64" s="2307"/>
      <c r="AN64" s="2307"/>
      <c r="AO64" s="2307"/>
      <c r="AP64" s="2307"/>
      <c r="AQ64" s="2307"/>
      <c r="AR64" s="2307"/>
      <c r="AS64" s="1925"/>
      <c r="AT64" s="1925"/>
      <c r="AU64" s="1925"/>
      <c r="AV64" s="1925"/>
      <c r="AW64" s="1925"/>
      <c r="AX64" s="1925"/>
      <c r="AY64" s="1925"/>
      <c r="AZ64" s="1925"/>
      <c r="BA64" s="1910"/>
      <c r="BB64" s="1910"/>
      <c r="BC64" s="1910"/>
      <c r="BD64" s="1910"/>
      <c r="BE64" s="1910"/>
      <c r="BF64" s="1910"/>
      <c r="BG64" s="1910"/>
      <c r="BH64" s="1910"/>
      <c r="BI64" s="1943"/>
      <c r="BJ64" s="1943"/>
      <c r="BK64" s="1943"/>
      <c r="BL64" s="1943"/>
      <c r="BM64" s="1943"/>
      <c r="BN64" s="1943"/>
      <c r="BO64" s="1943"/>
      <c r="BP64" s="1943"/>
      <c r="BQ64" s="1959"/>
      <c r="BR64" s="1959"/>
      <c r="BS64" s="1959"/>
      <c r="BT64" s="1959"/>
      <c r="BU64" s="1959"/>
      <c r="BV64" s="1959"/>
      <c r="BW64" s="1959"/>
      <c r="BX64" s="1959"/>
      <c r="BY64" s="2103"/>
      <c r="BZ64" s="1300" t="s">
        <v>1829</v>
      </c>
      <c r="CA64" s="396"/>
    </row>
    <row r="65" spans="1:79" s="1731" customFormat="1" ht="42" customHeight="1">
      <c r="A65"/>
      <c r="B65"/>
      <c r="C65"/>
      <c r="D65" s="1732" t="s">
        <v>1830</v>
      </c>
      <c r="E65" s="1748" t="s">
        <v>1831</v>
      </c>
      <c r="F65" s="1293">
        <v>4</v>
      </c>
      <c r="G65" s="1281" t="s">
        <v>1832</v>
      </c>
      <c r="H65" s="1281" t="s">
        <v>1833</v>
      </c>
      <c r="I65" s="1294">
        <v>0.02</v>
      </c>
      <c r="J65" s="1749" t="s">
        <v>1834</v>
      </c>
      <c r="K65" s="1229">
        <v>42520</v>
      </c>
      <c r="L65" s="1229">
        <v>42673</v>
      </c>
      <c r="M65" s="1282"/>
      <c r="N65" s="1282"/>
      <c r="O65" s="1282">
        <v>1</v>
      </c>
      <c r="P65" s="1282"/>
      <c r="Q65" s="1282">
        <v>1</v>
      </c>
      <c r="R65" s="1282"/>
      <c r="S65" s="1282"/>
      <c r="T65" s="1282">
        <v>1</v>
      </c>
      <c r="U65" s="1282"/>
      <c r="V65" s="1282">
        <v>1</v>
      </c>
      <c r="W65" s="1282"/>
      <c r="X65" s="1282"/>
      <c r="Y65" s="1232">
        <v>4</v>
      </c>
      <c r="Z65" s="1677"/>
      <c r="AA65" s="2323"/>
      <c r="AB65" s="2314"/>
      <c r="AC65" s="2309">
        <f t="shared" si="0"/>
        <v>0</v>
      </c>
      <c r="AD65" s="2310">
        <f t="shared" si="1"/>
        <v>0</v>
      </c>
      <c r="AE65" s="2309"/>
      <c r="AF65" s="2310" t="s">
        <v>55</v>
      </c>
      <c r="AG65" s="2309"/>
      <c r="AH65" s="2310">
        <f t="shared" si="2"/>
        <v>0</v>
      </c>
      <c r="AI65" s="2309"/>
      <c r="AJ65" s="2309"/>
      <c r="AK65" s="2307"/>
      <c r="AL65" s="2307"/>
      <c r="AM65" s="2307"/>
      <c r="AN65" s="2307"/>
      <c r="AO65" s="2307"/>
      <c r="AP65" s="2307"/>
      <c r="AQ65" s="2307"/>
      <c r="AR65" s="2307"/>
      <c r="AS65" s="1925"/>
      <c r="AT65" s="1925"/>
      <c r="AU65" s="1925"/>
      <c r="AV65" s="1925"/>
      <c r="AW65" s="1925"/>
      <c r="AX65" s="1925"/>
      <c r="AY65" s="1925"/>
      <c r="AZ65" s="1925"/>
      <c r="BA65" s="1910"/>
      <c r="BB65" s="1910"/>
      <c r="BC65" s="1910"/>
      <c r="BD65" s="1910"/>
      <c r="BE65" s="1910"/>
      <c r="BF65" s="1910"/>
      <c r="BG65" s="1910"/>
      <c r="BH65" s="1910"/>
      <c r="BI65" s="1943"/>
      <c r="BJ65" s="1943"/>
      <c r="BK65" s="1943"/>
      <c r="BL65" s="1943"/>
      <c r="BM65" s="1943"/>
      <c r="BN65" s="1943"/>
      <c r="BO65" s="1943"/>
      <c r="BP65" s="1943"/>
      <c r="BQ65" s="1959"/>
      <c r="BR65" s="1959"/>
      <c r="BS65" s="1959"/>
      <c r="BT65" s="1959"/>
      <c r="BU65" s="1959"/>
      <c r="BV65" s="1959"/>
      <c r="BW65" s="1959"/>
      <c r="BX65" s="1959"/>
      <c r="BY65" s="2103"/>
      <c r="BZ65" s="1300"/>
      <c r="CA65" s="396"/>
    </row>
    <row r="66" spans="1:79" s="1731" customFormat="1" ht="42" customHeight="1">
      <c r="A66"/>
      <c r="B66"/>
      <c r="C66"/>
      <c r="D66" s="1732" t="s">
        <v>1835</v>
      </c>
      <c r="E66" s="1280" t="s">
        <v>1836</v>
      </c>
      <c r="F66" s="1293">
        <v>1</v>
      </c>
      <c r="G66" s="1281" t="s">
        <v>1837</v>
      </c>
      <c r="H66" s="1281" t="s">
        <v>1677</v>
      </c>
      <c r="I66" s="1294">
        <v>0.02</v>
      </c>
      <c r="J66" s="1281" t="s">
        <v>37</v>
      </c>
      <c r="K66" s="1229">
        <v>42520</v>
      </c>
      <c r="L66" s="1229">
        <v>42673</v>
      </c>
      <c r="M66" s="1282"/>
      <c r="N66" s="1282"/>
      <c r="O66" s="1282"/>
      <c r="P66" s="1282"/>
      <c r="Q66" s="1282"/>
      <c r="R66" s="1282"/>
      <c r="S66" s="1282"/>
      <c r="T66" s="1282"/>
      <c r="U66" s="1282"/>
      <c r="V66" s="1282">
        <v>1</v>
      </c>
      <c r="W66" s="1282"/>
      <c r="X66" s="1282"/>
      <c r="Y66" s="1232">
        <v>1</v>
      </c>
      <c r="Z66" s="1677"/>
      <c r="AA66" s="2323"/>
      <c r="AB66" s="2314"/>
      <c r="AC66" s="2309">
        <f t="shared" si="0"/>
        <v>0</v>
      </c>
      <c r="AD66" s="2310">
        <f t="shared" si="1"/>
        <v>0</v>
      </c>
      <c r="AE66" s="2309"/>
      <c r="AF66" s="2310" t="s">
        <v>55</v>
      </c>
      <c r="AG66" s="2309"/>
      <c r="AH66" s="2310">
        <f t="shared" si="2"/>
        <v>0</v>
      </c>
      <c r="AI66" s="2309"/>
      <c r="AJ66" s="2309"/>
      <c r="AK66" s="2307"/>
      <c r="AL66" s="2307"/>
      <c r="AM66" s="2307"/>
      <c r="AN66" s="2307"/>
      <c r="AO66" s="2307"/>
      <c r="AP66" s="2307"/>
      <c r="AQ66" s="2307"/>
      <c r="AR66" s="2307"/>
      <c r="AS66" s="1925"/>
      <c r="AT66" s="1925"/>
      <c r="AU66" s="1925"/>
      <c r="AV66" s="1925"/>
      <c r="AW66" s="1925"/>
      <c r="AX66" s="1925"/>
      <c r="AY66" s="1925"/>
      <c r="AZ66" s="1925"/>
      <c r="BA66" s="1910"/>
      <c r="BB66" s="1910"/>
      <c r="BC66" s="1910"/>
      <c r="BD66" s="1910"/>
      <c r="BE66" s="1910"/>
      <c r="BF66" s="1910"/>
      <c r="BG66" s="1910"/>
      <c r="BH66" s="1910"/>
      <c r="BI66" s="1943"/>
      <c r="BJ66" s="1943"/>
      <c r="BK66" s="1943"/>
      <c r="BL66" s="1943"/>
      <c r="BM66" s="1943"/>
      <c r="BN66" s="1943"/>
      <c r="BO66" s="1943"/>
      <c r="BP66" s="1943"/>
      <c r="BQ66" s="1959"/>
      <c r="BR66" s="1959"/>
      <c r="BS66" s="1959"/>
      <c r="BT66" s="1959"/>
      <c r="BU66" s="1959"/>
      <c r="BV66" s="1959"/>
      <c r="BW66" s="1959"/>
      <c r="BX66" s="1959"/>
      <c r="BY66" s="2103"/>
      <c r="BZ66" s="1300"/>
      <c r="CA66" s="396"/>
    </row>
    <row r="67" spans="1:79" s="1731" customFormat="1" ht="42" customHeight="1">
      <c r="A67"/>
      <c r="B67"/>
      <c r="C67"/>
      <c r="D67" s="1732" t="s">
        <v>1688</v>
      </c>
      <c r="E67" s="1280" t="s">
        <v>37</v>
      </c>
      <c r="F67" s="1293">
        <v>1</v>
      </c>
      <c r="G67" s="1281" t="s">
        <v>1838</v>
      </c>
      <c r="H67" s="1281" t="s">
        <v>1728</v>
      </c>
      <c r="I67" s="1294">
        <v>0.02</v>
      </c>
      <c r="J67" s="1281" t="s">
        <v>37</v>
      </c>
      <c r="K67" s="1229">
        <v>42459</v>
      </c>
      <c r="L67" s="1229">
        <v>42735</v>
      </c>
      <c r="M67" s="1282"/>
      <c r="N67" s="1282"/>
      <c r="O67" s="1282">
        <v>1</v>
      </c>
      <c r="P67" s="1282"/>
      <c r="Q67" s="1282"/>
      <c r="R67" s="1282"/>
      <c r="S67" s="1282"/>
      <c r="T67" s="1282"/>
      <c r="U67" s="1282"/>
      <c r="V67" s="1282"/>
      <c r="W67" s="1282"/>
      <c r="X67" s="1282"/>
      <c r="Y67" s="1232">
        <v>1</v>
      </c>
      <c r="Z67" s="1677"/>
      <c r="AA67" s="2323"/>
      <c r="AB67" s="2314"/>
      <c r="AC67" s="2309">
        <f t="shared" si="0"/>
        <v>0</v>
      </c>
      <c r="AD67" s="2310">
        <f t="shared" si="1"/>
        <v>0</v>
      </c>
      <c r="AE67" s="2309"/>
      <c r="AF67" s="2310" t="s">
        <v>55</v>
      </c>
      <c r="AG67" s="2309"/>
      <c r="AH67" s="2310">
        <f t="shared" si="2"/>
        <v>0</v>
      </c>
      <c r="AI67" s="2309"/>
      <c r="AJ67" s="2309"/>
      <c r="AK67" s="2307"/>
      <c r="AL67" s="2307"/>
      <c r="AM67" s="2307"/>
      <c r="AN67" s="2307"/>
      <c r="AO67" s="2307"/>
      <c r="AP67" s="2307"/>
      <c r="AQ67" s="2307"/>
      <c r="AR67" s="2307"/>
      <c r="AS67" s="1925"/>
      <c r="AT67" s="1925"/>
      <c r="AU67" s="1925"/>
      <c r="AV67" s="1925"/>
      <c r="AW67" s="1925"/>
      <c r="AX67" s="1925"/>
      <c r="AY67" s="1925"/>
      <c r="AZ67" s="1925"/>
      <c r="BA67" s="1910"/>
      <c r="BB67" s="1910"/>
      <c r="BC67" s="1910"/>
      <c r="BD67" s="1910"/>
      <c r="BE67" s="1910"/>
      <c r="BF67" s="1910"/>
      <c r="BG67" s="1910"/>
      <c r="BH67" s="1910"/>
      <c r="BI67" s="1943"/>
      <c r="BJ67" s="1943"/>
      <c r="BK67" s="1943"/>
      <c r="BL67" s="1943"/>
      <c r="BM67" s="1943"/>
      <c r="BN67" s="1943"/>
      <c r="BO67" s="1943"/>
      <c r="BP67" s="1943"/>
      <c r="BQ67" s="1959"/>
      <c r="BR67" s="1959"/>
      <c r="BS67" s="1959"/>
      <c r="BT67" s="1959"/>
      <c r="BU67" s="1959"/>
      <c r="BV67" s="1959"/>
      <c r="BW67" s="1959"/>
      <c r="BX67" s="1959"/>
      <c r="BY67" s="2103"/>
      <c r="BZ67" s="1300"/>
      <c r="CA67" s="396"/>
    </row>
    <row r="68" spans="1:79" s="1731" customFormat="1" ht="80.25" customHeight="1">
      <c r="A68"/>
      <c r="B68"/>
      <c r="C68"/>
      <c r="D68" s="1732" t="s">
        <v>1839</v>
      </c>
      <c r="E68" s="1748" t="s">
        <v>1840</v>
      </c>
      <c r="F68" s="1293">
        <v>1</v>
      </c>
      <c r="G68" s="1281" t="s">
        <v>1646</v>
      </c>
      <c r="H68" s="1281" t="s">
        <v>1841</v>
      </c>
      <c r="I68" s="1294">
        <v>0.02</v>
      </c>
      <c r="J68" s="1281" t="s">
        <v>37</v>
      </c>
      <c r="K68" s="1229">
        <v>42428</v>
      </c>
      <c r="L68" s="1229">
        <v>42459</v>
      </c>
      <c r="M68" s="1282"/>
      <c r="N68" s="1282"/>
      <c r="O68" s="1282">
        <v>1</v>
      </c>
      <c r="P68" s="1282"/>
      <c r="Q68" s="1282"/>
      <c r="R68" s="1282"/>
      <c r="S68" s="1282"/>
      <c r="T68" s="1282"/>
      <c r="U68" s="1282"/>
      <c r="V68" s="1282"/>
      <c r="W68" s="1282"/>
      <c r="X68" s="1282"/>
      <c r="Y68" s="1232">
        <v>1</v>
      </c>
      <c r="Z68" s="1677"/>
      <c r="AA68" s="2323"/>
      <c r="AB68" s="2314"/>
      <c r="AC68" s="2309">
        <f t="shared" si="0"/>
        <v>0</v>
      </c>
      <c r="AD68" s="2310">
        <f t="shared" si="1"/>
        <v>0</v>
      </c>
      <c r="AE68" s="2309"/>
      <c r="AF68" s="2310" t="s">
        <v>55</v>
      </c>
      <c r="AG68" s="2309"/>
      <c r="AH68" s="2310">
        <f t="shared" si="2"/>
        <v>0</v>
      </c>
      <c r="AI68" s="2309"/>
      <c r="AJ68" s="2309"/>
      <c r="AK68" s="2307"/>
      <c r="AL68" s="2307"/>
      <c r="AM68" s="2307"/>
      <c r="AN68" s="2307"/>
      <c r="AO68" s="2307"/>
      <c r="AP68" s="2307"/>
      <c r="AQ68" s="2307"/>
      <c r="AR68" s="2307"/>
      <c r="AS68" s="1925"/>
      <c r="AT68" s="1925"/>
      <c r="AU68" s="1925"/>
      <c r="AV68" s="1925"/>
      <c r="AW68" s="1925"/>
      <c r="AX68" s="1925"/>
      <c r="AY68" s="1925"/>
      <c r="AZ68" s="1925"/>
      <c r="BA68" s="1910"/>
      <c r="BB68" s="1910"/>
      <c r="BC68" s="1910"/>
      <c r="BD68" s="1910"/>
      <c r="BE68" s="1910"/>
      <c r="BF68" s="1910"/>
      <c r="BG68" s="1910"/>
      <c r="BH68" s="1910"/>
      <c r="BI68" s="1943"/>
      <c r="BJ68" s="1943"/>
      <c r="BK68" s="1943"/>
      <c r="BL68" s="1943"/>
      <c r="BM68" s="1943"/>
      <c r="BN68" s="1943"/>
      <c r="BO68" s="1943"/>
      <c r="BP68" s="1943"/>
      <c r="BQ68" s="1959"/>
      <c r="BR68" s="1959"/>
      <c r="BS68" s="1959"/>
      <c r="BT68" s="1959"/>
      <c r="BU68" s="1959"/>
      <c r="BV68" s="1959"/>
      <c r="BW68" s="1959"/>
      <c r="BX68" s="1959"/>
      <c r="BY68" s="2103"/>
      <c r="BZ68" s="1300"/>
      <c r="CA68" s="396"/>
    </row>
    <row r="69" spans="1:79" s="1731" customFormat="1" ht="70.5" customHeight="1">
      <c r="A69"/>
      <c r="B69"/>
      <c r="C69"/>
      <c r="D69" s="1732" t="s">
        <v>1842</v>
      </c>
      <c r="E69" s="1748" t="s">
        <v>37</v>
      </c>
      <c r="F69" s="1293">
        <v>1</v>
      </c>
      <c r="G69" s="1281" t="s">
        <v>1646</v>
      </c>
      <c r="H69" s="1281" t="s">
        <v>1677</v>
      </c>
      <c r="I69" s="1294">
        <v>0.02</v>
      </c>
      <c r="J69" s="1281" t="s">
        <v>37</v>
      </c>
      <c r="K69" s="1229">
        <v>42428</v>
      </c>
      <c r="L69" s="1229">
        <v>42490</v>
      </c>
      <c r="M69" s="1282"/>
      <c r="N69" s="1282"/>
      <c r="O69" s="1282"/>
      <c r="P69" s="1282">
        <v>1</v>
      </c>
      <c r="Q69" s="1282"/>
      <c r="R69" s="1282"/>
      <c r="S69" s="1282"/>
      <c r="T69" s="1282"/>
      <c r="U69" s="1282"/>
      <c r="V69" s="1282"/>
      <c r="W69" s="1282"/>
      <c r="X69" s="1282"/>
      <c r="Y69" s="1232">
        <v>1</v>
      </c>
      <c r="Z69" s="1677"/>
      <c r="AA69" s="2323"/>
      <c r="AB69" s="2314"/>
      <c r="AC69" s="2309">
        <f t="shared" si="0"/>
        <v>0</v>
      </c>
      <c r="AD69" s="2310">
        <f t="shared" si="1"/>
        <v>0</v>
      </c>
      <c r="AE69" s="2309"/>
      <c r="AF69" s="2310" t="s">
        <v>55</v>
      </c>
      <c r="AG69" s="2309"/>
      <c r="AH69" s="2310">
        <f t="shared" si="2"/>
        <v>0</v>
      </c>
      <c r="AI69" s="2309"/>
      <c r="AJ69" s="2309"/>
      <c r="AK69" s="2307"/>
      <c r="AL69" s="2307"/>
      <c r="AM69" s="2307"/>
      <c r="AN69" s="2307"/>
      <c r="AO69" s="2307"/>
      <c r="AP69" s="2307"/>
      <c r="AQ69" s="2307"/>
      <c r="AR69" s="2307"/>
      <c r="AS69" s="1925"/>
      <c r="AT69" s="1925"/>
      <c r="AU69" s="1925"/>
      <c r="AV69" s="1925"/>
      <c r="AW69" s="1925"/>
      <c r="AX69" s="1925"/>
      <c r="AY69" s="1925"/>
      <c r="AZ69" s="1925"/>
      <c r="BA69" s="1910"/>
      <c r="BB69" s="1910"/>
      <c r="BC69" s="1910"/>
      <c r="BD69" s="1910"/>
      <c r="BE69" s="1910"/>
      <c r="BF69" s="1910"/>
      <c r="BG69" s="1910"/>
      <c r="BH69" s="1910"/>
      <c r="BI69" s="1943"/>
      <c r="BJ69" s="1943"/>
      <c r="BK69" s="1943"/>
      <c r="BL69" s="1943"/>
      <c r="BM69" s="1943"/>
      <c r="BN69" s="1943"/>
      <c r="BO69" s="1943"/>
      <c r="BP69" s="1943"/>
      <c r="BQ69" s="1959"/>
      <c r="BR69" s="1959"/>
      <c r="BS69" s="1959"/>
      <c r="BT69" s="1959"/>
      <c r="BU69" s="1959"/>
      <c r="BV69" s="1959"/>
      <c r="BW69" s="1959"/>
      <c r="BX69" s="1959"/>
      <c r="BY69" s="2103"/>
      <c r="BZ69" s="1300"/>
      <c r="CA69" s="396"/>
    </row>
    <row r="70" spans="1:79" s="1731" customFormat="1" ht="44.25" customHeight="1">
      <c r="A70"/>
      <c r="B70"/>
      <c r="C70"/>
      <c r="D70" s="1732" t="s">
        <v>1843</v>
      </c>
      <c r="E70" s="1748" t="s">
        <v>1844</v>
      </c>
      <c r="F70" s="1293">
        <v>1</v>
      </c>
      <c r="G70" s="1281" t="s">
        <v>1845</v>
      </c>
      <c r="H70" s="1281" t="s">
        <v>1841</v>
      </c>
      <c r="I70" s="1294">
        <v>0.02</v>
      </c>
      <c r="J70" s="1281" t="s">
        <v>1846</v>
      </c>
      <c r="K70" s="1229">
        <v>42185</v>
      </c>
      <c r="L70" s="1229">
        <v>42704</v>
      </c>
      <c r="M70" s="1282"/>
      <c r="N70" s="1282"/>
      <c r="O70" s="1282"/>
      <c r="P70" s="1282"/>
      <c r="Q70" s="1282"/>
      <c r="R70" s="1282"/>
      <c r="S70" s="1282"/>
      <c r="T70" s="1282"/>
      <c r="U70" s="1282"/>
      <c r="V70" s="1282"/>
      <c r="W70" s="1282">
        <v>1</v>
      </c>
      <c r="X70" s="1282"/>
      <c r="Y70" s="1232">
        <v>1</v>
      </c>
      <c r="Z70" s="1677"/>
      <c r="AA70" s="2323"/>
      <c r="AB70" s="2314"/>
      <c r="AC70" s="2309">
        <f t="shared" si="0"/>
        <v>0</v>
      </c>
      <c r="AD70" s="2310">
        <f t="shared" si="1"/>
        <v>0</v>
      </c>
      <c r="AE70" s="2309"/>
      <c r="AF70" s="2310" t="s">
        <v>55</v>
      </c>
      <c r="AG70" s="2309"/>
      <c r="AH70" s="2310">
        <f t="shared" si="2"/>
        <v>0</v>
      </c>
      <c r="AI70" s="2309"/>
      <c r="AJ70" s="2309"/>
      <c r="AK70" s="2307"/>
      <c r="AL70" s="2307"/>
      <c r="AM70" s="2307"/>
      <c r="AN70" s="2307"/>
      <c r="AO70" s="2307"/>
      <c r="AP70" s="2307"/>
      <c r="AQ70" s="2307"/>
      <c r="AR70" s="2307"/>
      <c r="AS70" s="1925"/>
      <c r="AT70" s="1925"/>
      <c r="AU70" s="1925"/>
      <c r="AV70" s="1925"/>
      <c r="AW70" s="1925"/>
      <c r="AX70" s="1925"/>
      <c r="AY70" s="1925"/>
      <c r="AZ70" s="1925"/>
      <c r="BA70" s="1910"/>
      <c r="BB70" s="1910"/>
      <c r="BC70" s="1910"/>
      <c r="BD70" s="1910"/>
      <c r="BE70" s="1910"/>
      <c r="BF70" s="1910"/>
      <c r="BG70" s="1910"/>
      <c r="BH70" s="1910"/>
      <c r="BI70" s="1943"/>
      <c r="BJ70" s="1943"/>
      <c r="BK70" s="1943"/>
      <c r="BL70" s="1943"/>
      <c r="BM70" s="1943"/>
      <c r="BN70" s="1943"/>
      <c r="BO70" s="1943"/>
      <c r="BP70" s="1943"/>
      <c r="BQ70" s="1959"/>
      <c r="BR70" s="1959"/>
      <c r="BS70" s="1959"/>
      <c r="BT70" s="1959"/>
      <c r="BU70" s="1959"/>
      <c r="BV70" s="1959"/>
      <c r="BW70" s="1959"/>
      <c r="BX70" s="1959"/>
      <c r="BY70" s="2103"/>
      <c r="BZ70" s="1300"/>
      <c r="CA70" s="396"/>
    </row>
    <row r="71" spans="1:79" s="1731" customFormat="1" ht="84" customHeight="1">
      <c r="A71"/>
      <c r="B71"/>
      <c r="C71"/>
      <c r="D71" s="1732" t="s">
        <v>1847</v>
      </c>
      <c r="E71" s="1748" t="s">
        <v>1848</v>
      </c>
      <c r="F71" s="1293">
        <v>120</v>
      </c>
      <c r="G71" s="1281" t="s">
        <v>1849</v>
      </c>
      <c r="H71" s="1281" t="s">
        <v>1807</v>
      </c>
      <c r="I71" s="1294">
        <v>0.02</v>
      </c>
      <c r="J71" s="1281" t="s">
        <v>1850</v>
      </c>
      <c r="K71" s="1229">
        <v>42370</v>
      </c>
      <c r="L71" s="1229">
        <v>42735</v>
      </c>
      <c r="M71" s="1282">
        <v>10</v>
      </c>
      <c r="N71" s="1282">
        <v>10</v>
      </c>
      <c r="O71" s="1282">
        <v>10</v>
      </c>
      <c r="P71" s="1282">
        <v>10</v>
      </c>
      <c r="Q71" s="1282">
        <v>10</v>
      </c>
      <c r="R71" s="1282">
        <v>10</v>
      </c>
      <c r="S71" s="1282">
        <v>10</v>
      </c>
      <c r="T71" s="1282">
        <v>10</v>
      </c>
      <c r="U71" s="1282">
        <v>10</v>
      </c>
      <c r="V71" s="1282">
        <v>10</v>
      </c>
      <c r="W71" s="1282">
        <v>10</v>
      </c>
      <c r="X71" s="1282">
        <v>10</v>
      </c>
      <c r="Y71" s="1232">
        <v>120</v>
      </c>
      <c r="Z71" s="1677"/>
      <c r="AA71" s="2323"/>
      <c r="AB71" s="2314"/>
      <c r="AC71" s="2309">
        <f t="shared" si="0"/>
        <v>20</v>
      </c>
      <c r="AD71" s="2310">
        <f t="shared" si="1"/>
        <v>1</v>
      </c>
      <c r="AE71" s="2309">
        <v>20</v>
      </c>
      <c r="AF71" s="2310">
        <f>AE71/AC71</f>
        <v>1</v>
      </c>
      <c r="AG71" s="2309"/>
      <c r="AH71" s="2310">
        <f t="shared" si="2"/>
        <v>0.16666666666666666</v>
      </c>
      <c r="AI71" s="2309"/>
      <c r="AJ71" s="2309"/>
      <c r="AK71" s="2307"/>
      <c r="AL71" s="2307"/>
      <c r="AM71" s="2307"/>
      <c r="AN71" s="2307"/>
      <c r="AO71" s="2307"/>
      <c r="AP71" s="2307"/>
      <c r="AQ71" s="2307"/>
      <c r="AR71" s="2307"/>
      <c r="AS71" s="1925"/>
      <c r="AT71" s="1925"/>
      <c r="AU71" s="1925"/>
      <c r="AV71" s="1925"/>
      <c r="AW71" s="1925"/>
      <c r="AX71" s="1925"/>
      <c r="AY71" s="1925"/>
      <c r="AZ71" s="1925"/>
      <c r="BA71" s="1910"/>
      <c r="BB71" s="1910"/>
      <c r="BC71" s="1910"/>
      <c r="BD71" s="1910"/>
      <c r="BE71" s="1910"/>
      <c r="BF71" s="1910"/>
      <c r="BG71" s="1910"/>
      <c r="BH71" s="1910"/>
      <c r="BI71" s="1943"/>
      <c r="BJ71" s="1943"/>
      <c r="BK71" s="1943"/>
      <c r="BL71" s="1943"/>
      <c r="BM71" s="1943"/>
      <c r="BN71" s="1943"/>
      <c r="BO71" s="1943"/>
      <c r="BP71" s="1943"/>
      <c r="BQ71" s="1959"/>
      <c r="BR71" s="1959"/>
      <c r="BS71" s="1959"/>
      <c r="BT71" s="1959"/>
      <c r="BU71" s="1959"/>
      <c r="BV71" s="1959"/>
      <c r="BW71" s="1959"/>
      <c r="BX71" s="1959"/>
      <c r="BY71" s="2103"/>
      <c r="BZ71" s="1300" t="s">
        <v>1851</v>
      </c>
      <c r="CA71" s="396"/>
    </row>
    <row r="72" spans="1:79" s="1731" customFormat="1" ht="59.25" customHeight="1" thickBot="1">
      <c r="A72"/>
      <c r="B72"/>
      <c r="C72"/>
      <c r="D72" s="1287" t="s">
        <v>1852</v>
      </c>
      <c r="E72" s="1283" t="s">
        <v>1853</v>
      </c>
      <c r="F72" s="1235">
        <v>4</v>
      </c>
      <c r="G72" s="1284" t="s">
        <v>1854</v>
      </c>
      <c r="H72" s="1284" t="s">
        <v>1655</v>
      </c>
      <c r="I72" s="1290">
        <v>0.02</v>
      </c>
      <c r="J72" s="1284" t="s">
        <v>1687</v>
      </c>
      <c r="K72" s="1230">
        <v>42490</v>
      </c>
      <c r="L72" s="1230">
        <v>42704</v>
      </c>
      <c r="M72" s="1674"/>
      <c r="N72" s="1674"/>
      <c r="O72" s="1674"/>
      <c r="P72" s="1674">
        <v>1</v>
      </c>
      <c r="Q72" s="1674"/>
      <c r="R72" s="1674">
        <v>1</v>
      </c>
      <c r="S72" s="1674"/>
      <c r="T72" s="1674">
        <v>1</v>
      </c>
      <c r="U72" s="1674"/>
      <c r="V72" s="1674"/>
      <c r="W72" s="1674">
        <v>1</v>
      </c>
      <c r="X72" s="1674"/>
      <c r="Y72" s="1231">
        <v>4</v>
      </c>
      <c r="Z72" s="1291"/>
      <c r="AA72" s="2322"/>
      <c r="AB72" s="2312"/>
      <c r="AC72" s="2309">
        <f t="shared" si="0"/>
        <v>0</v>
      </c>
      <c r="AD72" s="2310">
        <f t="shared" si="1"/>
        <v>0</v>
      </c>
      <c r="AE72" s="2309"/>
      <c r="AF72" s="2310" t="s">
        <v>55</v>
      </c>
      <c r="AG72" s="2309"/>
      <c r="AH72" s="2310">
        <f t="shared" si="2"/>
        <v>0</v>
      </c>
      <c r="AI72" s="2309"/>
      <c r="AJ72" s="2309"/>
      <c r="AK72" s="2307"/>
      <c r="AL72" s="2307"/>
      <c r="AM72" s="2307"/>
      <c r="AN72" s="2307"/>
      <c r="AO72" s="2307"/>
      <c r="AP72" s="2307"/>
      <c r="AQ72" s="2307"/>
      <c r="AR72" s="2307"/>
      <c r="AS72" s="1925"/>
      <c r="AT72" s="1925"/>
      <c r="AU72" s="1925"/>
      <c r="AV72" s="1925"/>
      <c r="AW72" s="1925"/>
      <c r="AX72" s="1925"/>
      <c r="AY72" s="1925"/>
      <c r="AZ72" s="1925"/>
      <c r="BA72" s="1910"/>
      <c r="BB72" s="1910"/>
      <c r="BC72" s="1910"/>
      <c r="BD72" s="1910"/>
      <c r="BE72" s="1910"/>
      <c r="BF72" s="1910"/>
      <c r="BG72" s="1910"/>
      <c r="BH72" s="1910"/>
      <c r="BI72" s="1943"/>
      <c r="BJ72" s="1943"/>
      <c r="BK72" s="1943"/>
      <c r="BL72" s="1943"/>
      <c r="BM72" s="1943"/>
      <c r="BN72" s="1943"/>
      <c r="BO72" s="1943"/>
      <c r="BP72" s="1943"/>
      <c r="BQ72" s="1959"/>
      <c r="BR72" s="1959"/>
      <c r="BS72" s="1959"/>
      <c r="BT72" s="1959"/>
      <c r="BU72" s="1959"/>
      <c r="BV72" s="1959"/>
      <c r="BW72" s="1959"/>
      <c r="BX72" s="1959"/>
      <c r="BY72" s="2103"/>
      <c r="BZ72" s="1743"/>
      <c r="CA72" s="1744"/>
    </row>
    <row r="73" spans="1:79" s="1731" customFormat="1" ht="42" customHeight="1">
      <c r="A73"/>
      <c r="B73"/>
      <c r="C73" s="3502" t="s">
        <v>1689</v>
      </c>
      <c r="D73" s="1285" t="s">
        <v>1855</v>
      </c>
      <c r="E73" s="1278" t="s">
        <v>37</v>
      </c>
      <c r="F73" s="1292">
        <v>1</v>
      </c>
      <c r="G73" s="1279" t="s">
        <v>1646</v>
      </c>
      <c r="H73" s="1279" t="s">
        <v>1856</v>
      </c>
      <c r="I73" s="1288">
        <v>0.01</v>
      </c>
      <c r="J73" s="1279" t="s">
        <v>1690</v>
      </c>
      <c r="K73" s="1728">
        <v>42370</v>
      </c>
      <c r="L73" s="1728">
        <v>42520</v>
      </c>
      <c r="M73" s="1286"/>
      <c r="N73" s="1286"/>
      <c r="O73" s="1286"/>
      <c r="P73" s="1286">
        <v>1</v>
      </c>
      <c r="Q73" s="1286"/>
      <c r="R73" s="1286"/>
      <c r="S73" s="1286"/>
      <c r="T73" s="1286"/>
      <c r="U73" s="1286"/>
      <c r="V73" s="1286"/>
      <c r="W73" s="1286"/>
      <c r="X73" s="1286"/>
      <c r="Y73" s="1729">
        <v>1</v>
      </c>
      <c r="Z73" s="1289"/>
      <c r="AA73" s="2321"/>
      <c r="AB73" s="2311"/>
      <c r="AC73" s="2309">
        <f t="shared" si="0"/>
        <v>0</v>
      </c>
      <c r="AD73" s="2310">
        <f t="shared" si="1"/>
        <v>0</v>
      </c>
      <c r="AE73" s="2309"/>
      <c r="AF73" s="2310" t="s">
        <v>55</v>
      </c>
      <c r="AG73" s="2309"/>
      <c r="AH73" s="2310">
        <f t="shared" si="2"/>
        <v>0</v>
      </c>
      <c r="AI73" s="2309"/>
      <c r="AJ73" s="2309"/>
      <c r="AK73" s="2307"/>
      <c r="AL73" s="2307"/>
      <c r="AM73" s="2307"/>
      <c r="AN73" s="2307"/>
      <c r="AO73" s="2307"/>
      <c r="AP73" s="2307"/>
      <c r="AQ73" s="2307"/>
      <c r="AR73" s="2307"/>
      <c r="AS73" s="1925"/>
      <c r="AT73" s="1925"/>
      <c r="AU73" s="1925"/>
      <c r="AV73" s="1925"/>
      <c r="AW73" s="1925"/>
      <c r="AX73" s="1925"/>
      <c r="AY73" s="1925"/>
      <c r="AZ73" s="1925"/>
      <c r="BA73" s="1910"/>
      <c r="BB73" s="1910"/>
      <c r="BC73" s="1910"/>
      <c r="BD73" s="1910"/>
      <c r="BE73" s="1910"/>
      <c r="BF73" s="1910"/>
      <c r="BG73" s="1910"/>
      <c r="BH73" s="1910"/>
      <c r="BI73" s="1943"/>
      <c r="BJ73" s="1943"/>
      <c r="BK73" s="1943"/>
      <c r="BL73" s="1943"/>
      <c r="BM73" s="1943"/>
      <c r="BN73" s="1943"/>
      <c r="BO73" s="1943"/>
      <c r="BP73" s="1943"/>
      <c r="BQ73" s="1959"/>
      <c r="BR73" s="1959"/>
      <c r="BS73" s="1959"/>
      <c r="BT73" s="1959"/>
      <c r="BU73" s="1959"/>
      <c r="BV73" s="1959"/>
      <c r="BW73" s="1959"/>
      <c r="BX73" s="1959"/>
      <c r="BY73" s="2103"/>
      <c r="BZ73" s="1299"/>
      <c r="CA73" s="1730"/>
    </row>
    <row r="74" spans="1:79" s="1731" customFormat="1" ht="48" customHeight="1" thickBot="1">
      <c r="A74"/>
      <c r="B74"/>
      <c r="C74"/>
      <c r="D74" s="1287" t="s">
        <v>1857</v>
      </c>
      <c r="E74" s="1283" t="s">
        <v>1858</v>
      </c>
      <c r="F74" s="1235">
        <v>1</v>
      </c>
      <c r="G74" s="1284" t="s">
        <v>1646</v>
      </c>
      <c r="H74" s="1284" t="s">
        <v>1807</v>
      </c>
      <c r="I74" s="1290">
        <v>0.01</v>
      </c>
      <c r="J74" s="1284" t="s">
        <v>1690</v>
      </c>
      <c r="K74" s="1230">
        <v>42370</v>
      </c>
      <c r="L74" s="1230">
        <v>42735</v>
      </c>
      <c r="M74" s="1674"/>
      <c r="N74" s="1674"/>
      <c r="O74" s="1674">
        <v>1</v>
      </c>
      <c r="P74" s="1674"/>
      <c r="Q74" s="1674"/>
      <c r="R74" s="1674"/>
      <c r="S74" s="1674"/>
      <c r="T74" s="1674"/>
      <c r="U74" s="1674"/>
      <c r="V74" s="1674"/>
      <c r="W74" s="1674"/>
      <c r="X74" s="1674"/>
      <c r="Y74" s="1231">
        <v>1</v>
      </c>
      <c r="Z74" s="1291"/>
      <c r="AA74" s="2322"/>
      <c r="AB74" s="2312"/>
      <c r="AC74" s="2309">
        <f t="shared" si="0"/>
        <v>0</v>
      </c>
      <c r="AD74" s="2310">
        <f t="shared" si="1"/>
        <v>0</v>
      </c>
      <c r="AE74" s="2309"/>
      <c r="AF74" s="2310" t="s">
        <v>55</v>
      </c>
      <c r="AG74" s="2309"/>
      <c r="AH74" s="2310">
        <f t="shared" si="2"/>
        <v>0</v>
      </c>
      <c r="AI74" s="2309"/>
      <c r="AJ74" s="2309"/>
      <c r="AK74" s="2307"/>
      <c r="AL74" s="2307"/>
      <c r="AM74" s="2307"/>
      <c r="AN74" s="2307"/>
      <c r="AO74" s="2307"/>
      <c r="AP74" s="2307"/>
      <c r="AQ74" s="2307"/>
      <c r="AR74" s="2307"/>
      <c r="AS74" s="1925"/>
      <c r="AT74" s="1925"/>
      <c r="AU74" s="1925"/>
      <c r="AV74" s="1925"/>
      <c r="AW74" s="1925"/>
      <c r="AX74" s="1925"/>
      <c r="AY74" s="1925"/>
      <c r="AZ74" s="1925"/>
      <c r="BA74" s="1910"/>
      <c r="BB74" s="1910"/>
      <c r="BC74" s="1910"/>
      <c r="BD74" s="1910"/>
      <c r="BE74" s="1910"/>
      <c r="BF74" s="1910"/>
      <c r="BG74" s="1910"/>
      <c r="BH74" s="1910"/>
      <c r="BI74" s="1943"/>
      <c r="BJ74" s="1943"/>
      <c r="BK74" s="1943"/>
      <c r="BL74" s="1943"/>
      <c r="BM74" s="1943"/>
      <c r="BN74" s="1943"/>
      <c r="BO74" s="1943"/>
      <c r="BP74" s="1943"/>
      <c r="BQ74" s="1959"/>
      <c r="BR74" s="1959"/>
      <c r="BS74" s="1959"/>
      <c r="BT74" s="1959"/>
      <c r="BU74" s="1959"/>
      <c r="BV74" s="1959"/>
      <c r="BW74" s="1959"/>
      <c r="BX74" s="1959"/>
      <c r="BY74" s="2103"/>
      <c r="BZ74" s="1301"/>
      <c r="CA74" s="410"/>
    </row>
    <row r="75" spans="1:79" s="1731" customFormat="1" ht="42" customHeight="1">
      <c r="A75"/>
      <c r="B75"/>
      <c r="C75" s="3502" t="s">
        <v>1691</v>
      </c>
      <c r="D75" s="1750" t="s">
        <v>1692</v>
      </c>
      <c r="E75" s="1751" t="s">
        <v>1693</v>
      </c>
      <c r="F75" s="1292">
        <v>1</v>
      </c>
      <c r="G75" s="1752" t="s">
        <v>1694</v>
      </c>
      <c r="H75" s="1279" t="s">
        <v>1695</v>
      </c>
      <c r="I75" s="1288">
        <v>0.02</v>
      </c>
      <c r="J75" s="1752" t="s">
        <v>1696</v>
      </c>
      <c r="K75" s="1753">
        <v>42402</v>
      </c>
      <c r="L75" s="1728">
        <v>42734</v>
      </c>
      <c r="M75" s="1754"/>
      <c r="N75" s="1754">
        <v>1</v>
      </c>
      <c r="O75" s="1754">
        <v>1</v>
      </c>
      <c r="P75" s="1754">
        <v>1</v>
      </c>
      <c r="Q75" s="1754">
        <v>1</v>
      </c>
      <c r="R75" s="1754">
        <v>1</v>
      </c>
      <c r="S75" s="1754">
        <v>1</v>
      </c>
      <c r="T75" s="1754">
        <v>1</v>
      </c>
      <c r="U75" s="1754">
        <v>1</v>
      </c>
      <c r="V75" s="1754">
        <v>1</v>
      </c>
      <c r="W75" s="1754">
        <v>1</v>
      </c>
      <c r="X75" s="1754">
        <v>1</v>
      </c>
      <c r="Y75" s="1755">
        <v>11</v>
      </c>
      <c r="Z75" s="1756"/>
      <c r="AA75" s="2328"/>
      <c r="AB75" s="2311"/>
      <c r="AC75" s="2309">
        <f t="shared" si="0"/>
        <v>1</v>
      </c>
      <c r="AD75" s="2310">
        <f t="shared" si="1"/>
        <v>1</v>
      </c>
      <c r="AE75" s="2309">
        <v>1</v>
      </c>
      <c r="AF75" s="2310">
        <f>AE75/AC75</f>
        <v>1</v>
      </c>
      <c r="AG75" s="2309"/>
      <c r="AH75" s="2310">
        <f t="shared" si="2"/>
        <v>0.09090909090909091</v>
      </c>
      <c r="AI75" s="2309"/>
      <c r="AJ75" s="2309"/>
      <c r="AK75" s="2307"/>
      <c r="AL75" s="2307"/>
      <c r="AM75" s="2307"/>
      <c r="AN75" s="2307"/>
      <c r="AO75" s="2307"/>
      <c r="AP75" s="2307"/>
      <c r="AQ75" s="2307"/>
      <c r="AR75" s="2307"/>
      <c r="AS75" s="1925"/>
      <c r="AT75" s="1925"/>
      <c r="AU75" s="1925"/>
      <c r="AV75" s="1925"/>
      <c r="AW75" s="1925"/>
      <c r="AX75" s="1925"/>
      <c r="AY75" s="1925"/>
      <c r="AZ75" s="1925"/>
      <c r="BA75" s="1910"/>
      <c r="BB75" s="1910"/>
      <c r="BC75" s="1910"/>
      <c r="BD75" s="1910"/>
      <c r="BE75" s="1910"/>
      <c r="BF75" s="1910"/>
      <c r="BG75" s="1910"/>
      <c r="BH75" s="1910"/>
      <c r="BI75" s="1943"/>
      <c r="BJ75" s="1943"/>
      <c r="BK75" s="1943"/>
      <c r="BL75" s="1943"/>
      <c r="BM75" s="1943"/>
      <c r="BN75" s="1943"/>
      <c r="BO75" s="1943"/>
      <c r="BP75" s="1943"/>
      <c r="BQ75" s="1959"/>
      <c r="BR75" s="1959"/>
      <c r="BS75" s="1959"/>
      <c r="BT75" s="1959"/>
      <c r="BU75" s="1959"/>
      <c r="BV75" s="1959"/>
      <c r="BW75" s="1959"/>
      <c r="BX75" s="1959"/>
      <c r="BY75" s="2103"/>
      <c r="BZ75" s="1302" t="s">
        <v>1859</v>
      </c>
      <c r="CA75" s="434"/>
    </row>
    <row r="76" spans="1:79" s="1731" customFormat="1" ht="42" customHeight="1">
      <c r="A76"/>
      <c r="B76"/>
      <c r="C76"/>
      <c r="D76" s="1757" t="s">
        <v>1697</v>
      </c>
      <c r="E76" s="1758" t="s">
        <v>1698</v>
      </c>
      <c r="F76" s="1293">
        <v>10</v>
      </c>
      <c r="G76" s="1759" t="s">
        <v>1699</v>
      </c>
      <c r="H76" s="1281" t="s">
        <v>1695</v>
      </c>
      <c r="I76" s="1294">
        <v>0.02</v>
      </c>
      <c r="J76" s="1759" t="s">
        <v>1700</v>
      </c>
      <c r="K76" s="1760">
        <v>42403</v>
      </c>
      <c r="L76" s="1760">
        <v>42704</v>
      </c>
      <c r="M76" s="1761"/>
      <c r="N76" s="1761">
        <v>1</v>
      </c>
      <c r="O76" s="1761">
        <v>1</v>
      </c>
      <c r="P76" s="1761">
        <v>1</v>
      </c>
      <c r="Q76" s="1761">
        <v>1</v>
      </c>
      <c r="R76" s="1761">
        <v>1</v>
      </c>
      <c r="S76" s="1761">
        <v>1</v>
      </c>
      <c r="T76" s="1761">
        <v>1</v>
      </c>
      <c r="U76" s="1761">
        <v>1</v>
      </c>
      <c r="V76" s="1761">
        <v>1</v>
      </c>
      <c r="W76" s="1761">
        <v>1</v>
      </c>
      <c r="X76" s="1761">
        <v>1</v>
      </c>
      <c r="Y76" s="1762">
        <v>11</v>
      </c>
      <c r="Z76" s="1763"/>
      <c r="AA76" s="2329"/>
      <c r="AB76" s="2314"/>
      <c r="AC76" s="2309">
        <f t="shared" si="0"/>
        <v>1</v>
      </c>
      <c r="AD76" s="2310">
        <f t="shared" si="1"/>
        <v>1</v>
      </c>
      <c r="AE76" s="2309">
        <v>1</v>
      </c>
      <c r="AF76" s="2310">
        <f>AE76/AC76</f>
        <v>1</v>
      </c>
      <c r="AG76" s="2309"/>
      <c r="AH76" s="2310">
        <f t="shared" si="2"/>
        <v>0.09090909090909091</v>
      </c>
      <c r="AI76" s="2309"/>
      <c r="AJ76" s="2309"/>
      <c r="AK76" s="2307"/>
      <c r="AL76" s="2307"/>
      <c r="AM76" s="2307"/>
      <c r="AN76" s="2307"/>
      <c r="AO76" s="2307"/>
      <c r="AP76" s="2307"/>
      <c r="AQ76" s="2307"/>
      <c r="AR76" s="2307"/>
      <c r="AS76" s="1925"/>
      <c r="AT76" s="1925"/>
      <c r="AU76" s="1925"/>
      <c r="AV76" s="1925"/>
      <c r="AW76" s="1925"/>
      <c r="AX76" s="1925"/>
      <c r="AY76" s="1925"/>
      <c r="AZ76" s="1925"/>
      <c r="BA76" s="1910"/>
      <c r="BB76" s="1910"/>
      <c r="BC76" s="1910"/>
      <c r="BD76" s="1910"/>
      <c r="BE76" s="1910"/>
      <c r="BF76" s="1910"/>
      <c r="BG76" s="1910"/>
      <c r="BH76" s="1910"/>
      <c r="BI76" s="1943"/>
      <c r="BJ76" s="1943"/>
      <c r="BK76" s="1943"/>
      <c r="BL76" s="1943"/>
      <c r="BM76" s="1943"/>
      <c r="BN76" s="1943"/>
      <c r="BO76" s="1943"/>
      <c r="BP76" s="1943"/>
      <c r="BQ76" s="1959"/>
      <c r="BR76" s="1959"/>
      <c r="BS76" s="1959"/>
      <c r="BT76" s="1959"/>
      <c r="BU76" s="1959"/>
      <c r="BV76" s="1959"/>
      <c r="BW76" s="1959"/>
      <c r="BX76" s="1959"/>
      <c r="BY76" s="2103"/>
      <c r="BZ76" s="1300" t="s">
        <v>1860</v>
      </c>
      <c r="CA76" s="396"/>
    </row>
    <row r="77" spans="1:79" s="1731" customFormat="1" ht="42" customHeight="1">
      <c r="A77"/>
      <c r="B77"/>
      <c r="C77"/>
      <c r="D77" s="1757" t="s">
        <v>1701</v>
      </c>
      <c r="E77" s="1758" t="s">
        <v>1698</v>
      </c>
      <c r="F77" s="1764">
        <v>10</v>
      </c>
      <c r="G77" s="1759" t="s">
        <v>1699</v>
      </c>
      <c r="H77" s="1759" t="s">
        <v>1702</v>
      </c>
      <c r="I77" s="1765">
        <v>0.016666666666666666</v>
      </c>
      <c r="J77" s="1759" t="s">
        <v>1700</v>
      </c>
      <c r="K77" s="1760">
        <v>42403</v>
      </c>
      <c r="L77" s="1760">
        <v>42704</v>
      </c>
      <c r="M77" s="1761"/>
      <c r="N77" s="1761">
        <v>10</v>
      </c>
      <c r="O77" s="1761">
        <v>10</v>
      </c>
      <c r="P77" s="1761">
        <v>10</v>
      </c>
      <c r="Q77" s="1761">
        <v>10</v>
      </c>
      <c r="R77" s="1761">
        <v>10</v>
      </c>
      <c r="S77" s="1761">
        <v>10</v>
      </c>
      <c r="T77" s="1761">
        <v>10</v>
      </c>
      <c r="U77" s="1761">
        <v>10</v>
      </c>
      <c r="V77" s="1761">
        <v>10</v>
      </c>
      <c r="W77" s="1761">
        <v>10</v>
      </c>
      <c r="X77" s="1761"/>
      <c r="Y77" s="1762">
        <v>100</v>
      </c>
      <c r="Z77" s="1763"/>
      <c r="AA77" s="2329"/>
      <c r="AB77" s="2314"/>
      <c r="AC77" s="2309">
        <f t="shared" si="0"/>
        <v>10</v>
      </c>
      <c r="AD77" s="2310">
        <f t="shared" si="1"/>
        <v>1</v>
      </c>
      <c r="AE77" s="2309">
        <v>10</v>
      </c>
      <c r="AF77" s="2310">
        <f>AE77/AC77</f>
        <v>1</v>
      </c>
      <c r="AG77" s="2309"/>
      <c r="AH77" s="2310">
        <f t="shared" si="2"/>
        <v>0.1</v>
      </c>
      <c r="AI77" s="2309"/>
      <c r="AJ77" s="2309"/>
      <c r="AK77" s="2307"/>
      <c r="AL77" s="2307"/>
      <c r="AM77" s="2307"/>
      <c r="AN77" s="2307"/>
      <c r="AO77" s="2307"/>
      <c r="AP77" s="2307"/>
      <c r="AQ77" s="2307"/>
      <c r="AR77" s="2307"/>
      <c r="AS77" s="1925"/>
      <c r="AT77" s="1925"/>
      <c r="AU77" s="1925"/>
      <c r="AV77" s="1925"/>
      <c r="AW77" s="1925"/>
      <c r="AX77" s="1925"/>
      <c r="AY77" s="1925"/>
      <c r="AZ77" s="1925"/>
      <c r="BA77" s="1910"/>
      <c r="BB77" s="1910"/>
      <c r="BC77" s="1910"/>
      <c r="BD77" s="1910"/>
      <c r="BE77" s="1910"/>
      <c r="BF77" s="1910"/>
      <c r="BG77" s="1910"/>
      <c r="BH77" s="1910"/>
      <c r="BI77" s="1943"/>
      <c r="BJ77" s="1943"/>
      <c r="BK77" s="1943"/>
      <c r="BL77" s="1943"/>
      <c r="BM77" s="1943"/>
      <c r="BN77" s="1943"/>
      <c r="BO77" s="1943"/>
      <c r="BP77" s="1943"/>
      <c r="BQ77" s="1959"/>
      <c r="BR77" s="1959"/>
      <c r="BS77" s="1959"/>
      <c r="BT77" s="1959"/>
      <c r="BU77" s="1959"/>
      <c r="BV77" s="1959"/>
      <c r="BW77" s="1959"/>
      <c r="BX77" s="1959"/>
      <c r="BY77" s="2103"/>
      <c r="BZ77" s="1300" t="s">
        <v>1861</v>
      </c>
      <c r="CA77" s="396"/>
    </row>
    <row r="78" spans="1:79" s="1731" customFormat="1" ht="63.75" customHeight="1">
      <c r="A78"/>
      <c r="B78"/>
      <c r="C78"/>
      <c r="D78" s="1757" t="s">
        <v>1703</v>
      </c>
      <c r="E78" s="1758" t="s">
        <v>408</v>
      </c>
      <c r="F78" s="1764">
        <v>2</v>
      </c>
      <c r="G78" s="1759" t="s">
        <v>1704</v>
      </c>
      <c r="H78" s="1759" t="s">
        <v>1702</v>
      </c>
      <c r="I78" s="1765">
        <v>0.016666666666666666</v>
      </c>
      <c r="J78" s="1759" t="s">
        <v>37</v>
      </c>
      <c r="K78" s="1760">
        <v>42430</v>
      </c>
      <c r="L78" s="1760" t="s">
        <v>1705</v>
      </c>
      <c r="M78" s="1761"/>
      <c r="N78" s="1761"/>
      <c r="O78" s="1761"/>
      <c r="P78" s="1761"/>
      <c r="Q78" s="1761"/>
      <c r="R78" s="1761"/>
      <c r="S78" s="1761"/>
      <c r="T78" s="1761"/>
      <c r="U78" s="1761"/>
      <c r="V78" s="1761"/>
      <c r="W78" s="1761"/>
      <c r="X78" s="1761"/>
      <c r="Y78" s="1762"/>
      <c r="Z78" s="1763"/>
      <c r="AA78" s="2329"/>
      <c r="AB78" s="2314"/>
      <c r="AC78" s="2309">
        <f t="shared" si="0"/>
        <v>0</v>
      </c>
      <c r="AD78" s="2310">
        <f t="shared" si="1"/>
        <v>0</v>
      </c>
      <c r="AE78" s="2309">
        <v>0</v>
      </c>
      <c r="AF78" s="2310" t="s">
        <v>55</v>
      </c>
      <c r="AG78" s="2309"/>
      <c r="AH78" s="2310" t="s">
        <v>55</v>
      </c>
      <c r="AI78" s="2309"/>
      <c r="AJ78" s="2309"/>
      <c r="AK78" s="2307"/>
      <c r="AL78" s="2307"/>
      <c r="AM78" s="2307"/>
      <c r="AN78" s="2307"/>
      <c r="AO78" s="2307"/>
      <c r="AP78" s="2307"/>
      <c r="AQ78" s="2307"/>
      <c r="AR78" s="2307"/>
      <c r="AS78" s="1925"/>
      <c r="AT78" s="1925"/>
      <c r="AU78" s="1925"/>
      <c r="AV78" s="1925"/>
      <c r="AW78" s="1925"/>
      <c r="AX78" s="1925"/>
      <c r="AY78" s="1925"/>
      <c r="AZ78" s="1925"/>
      <c r="BA78" s="1910"/>
      <c r="BB78" s="1910"/>
      <c r="BC78" s="1910"/>
      <c r="BD78" s="1910"/>
      <c r="BE78" s="1910"/>
      <c r="BF78" s="1910"/>
      <c r="BG78" s="1910"/>
      <c r="BH78" s="1910"/>
      <c r="BI78" s="1943"/>
      <c r="BJ78" s="1943"/>
      <c r="BK78" s="1943"/>
      <c r="BL78" s="1943"/>
      <c r="BM78" s="1943"/>
      <c r="BN78" s="1943"/>
      <c r="BO78" s="1943"/>
      <c r="BP78" s="1943"/>
      <c r="BQ78" s="1959"/>
      <c r="BR78" s="1959"/>
      <c r="BS78" s="1959"/>
      <c r="BT78" s="1959"/>
      <c r="BU78" s="1959"/>
      <c r="BV78" s="1959"/>
      <c r="BW78" s="1959"/>
      <c r="BX78" s="1959"/>
      <c r="BY78" s="2103"/>
      <c r="BZ78" s="1300"/>
      <c r="CA78" s="396"/>
    </row>
    <row r="79" spans="1:79" s="1731" customFormat="1" ht="59.25" customHeight="1">
      <c r="A79"/>
      <c r="B79"/>
      <c r="C79"/>
      <c r="D79" s="1757" t="s">
        <v>1706</v>
      </c>
      <c r="E79" s="1758" t="s">
        <v>1707</v>
      </c>
      <c r="F79" s="1764">
        <v>10</v>
      </c>
      <c r="G79" s="1759" t="s">
        <v>1708</v>
      </c>
      <c r="H79" s="1759" t="s">
        <v>1709</v>
      </c>
      <c r="I79" s="1765">
        <v>0.016666666666666666</v>
      </c>
      <c r="J79" s="1759" t="s">
        <v>1710</v>
      </c>
      <c r="K79" s="1760">
        <v>42430</v>
      </c>
      <c r="L79" s="1760">
        <v>42734</v>
      </c>
      <c r="M79" s="1761"/>
      <c r="N79" s="1761">
        <v>1</v>
      </c>
      <c r="O79" s="1761">
        <v>1</v>
      </c>
      <c r="P79" s="1761">
        <v>1</v>
      </c>
      <c r="Q79" s="1761">
        <v>1</v>
      </c>
      <c r="R79" s="1761">
        <v>1</v>
      </c>
      <c r="S79" s="1761">
        <v>1</v>
      </c>
      <c r="T79" s="1761">
        <v>1</v>
      </c>
      <c r="U79" s="1761">
        <v>1</v>
      </c>
      <c r="V79" s="1761">
        <v>1</v>
      </c>
      <c r="W79" s="1761">
        <v>1</v>
      </c>
      <c r="X79" s="1761"/>
      <c r="Y79" s="1762">
        <v>10</v>
      </c>
      <c r="Z79" s="1763"/>
      <c r="AA79" s="2329"/>
      <c r="AB79" s="2314"/>
      <c r="AC79" s="2309">
        <f t="shared" si="0"/>
        <v>1</v>
      </c>
      <c r="AD79" s="2310">
        <f t="shared" si="1"/>
        <v>1</v>
      </c>
      <c r="AE79" s="2309">
        <v>1</v>
      </c>
      <c r="AF79" s="2310">
        <f>AE79/AC79</f>
        <v>1</v>
      </c>
      <c r="AG79" s="2309"/>
      <c r="AH79" s="2310">
        <f t="shared" si="2"/>
        <v>0.1</v>
      </c>
      <c r="AI79" s="2309"/>
      <c r="AJ79" s="2309"/>
      <c r="AK79" s="2307"/>
      <c r="AL79" s="2307"/>
      <c r="AM79" s="2307"/>
      <c r="AN79" s="2307"/>
      <c r="AO79" s="2307"/>
      <c r="AP79" s="2307"/>
      <c r="AQ79" s="2307"/>
      <c r="AR79" s="2307"/>
      <c r="AS79" s="1925"/>
      <c r="AT79" s="1925"/>
      <c r="AU79" s="1925"/>
      <c r="AV79" s="1925"/>
      <c r="AW79" s="1925"/>
      <c r="AX79" s="1925"/>
      <c r="AY79" s="1925"/>
      <c r="AZ79" s="1925"/>
      <c r="BA79" s="1910"/>
      <c r="BB79" s="1910"/>
      <c r="BC79" s="1910"/>
      <c r="BD79" s="1910"/>
      <c r="BE79" s="1910"/>
      <c r="BF79" s="1910"/>
      <c r="BG79" s="1910"/>
      <c r="BH79" s="1910"/>
      <c r="BI79" s="1943"/>
      <c r="BJ79" s="1943"/>
      <c r="BK79" s="1943"/>
      <c r="BL79" s="1943"/>
      <c r="BM79" s="1943"/>
      <c r="BN79" s="1943"/>
      <c r="BO79" s="1943"/>
      <c r="BP79" s="1943"/>
      <c r="BQ79" s="1959"/>
      <c r="BR79" s="1959"/>
      <c r="BS79" s="1959"/>
      <c r="BT79" s="1959"/>
      <c r="BU79" s="1959"/>
      <c r="BV79" s="1959"/>
      <c r="BW79" s="1959"/>
      <c r="BX79" s="1959"/>
      <c r="BY79" s="2103"/>
      <c r="BZ79" s="1300"/>
      <c r="CA79" s="396"/>
    </row>
    <row r="80" spans="1:79" s="1731" customFormat="1" ht="71.25" customHeight="1">
      <c r="A80"/>
      <c r="B80"/>
      <c r="C80"/>
      <c r="D80" s="1757" t="s">
        <v>1711</v>
      </c>
      <c r="E80" s="1758" t="s">
        <v>1693</v>
      </c>
      <c r="F80" s="1764">
        <v>5</v>
      </c>
      <c r="G80" s="1759" t="s">
        <v>1712</v>
      </c>
      <c r="H80" s="1759" t="s">
        <v>1702</v>
      </c>
      <c r="I80" s="1765">
        <v>0.016666666666666666</v>
      </c>
      <c r="J80" s="1759" t="s">
        <v>1713</v>
      </c>
      <c r="K80" s="1760">
        <v>42463</v>
      </c>
      <c r="L80" s="1760">
        <v>42734</v>
      </c>
      <c r="M80" s="1761"/>
      <c r="N80" s="1761"/>
      <c r="O80" s="1761"/>
      <c r="P80" s="1761">
        <v>1</v>
      </c>
      <c r="Q80" s="1761">
        <v>1</v>
      </c>
      <c r="R80" s="1761">
        <v>1</v>
      </c>
      <c r="S80" s="1761">
        <v>1</v>
      </c>
      <c r="T80" s="1761">
        <v>1</v>
      </c>
      <c r="U80" s="1761">
        <v>1</v>
      </c>
      <c r="V80" s="1761">
        <v>1</v>
      </c>
      <c r="W80" s="1761">
        <v>1</v>
      </c>
      <c r="X80" s="1761">
        <v>1</v>
      </c>
      <c r="Y80" s="1762">
        <v>9</v>
      </c>
      <c r="Z80" s="1763"/>
      <c r="AA80" s="2329"/>
      <c r="AB80" s="2314"/>
      <c r="AC80" s="2309">
        <f t="shared" si="0"/>
        <v>0</v>
      </c>
      <c r="AD80" s="2310">
        <f t="shared" si="1"/>
        <v>0</v>
      </c>
      <c r="AE80" s="2309"/>
      <c r="AF80" s="2310" t="s">
        <v>55</v>
      </c>
      <c r="AG80" s="2309"/>
      <c r="AH80" s="2310">
        <f t="shared" si="2"/>
        <v>0</v>
      </c>
      <c r="AI80" s="2309"/>
      <c r="AJ80" s="2309"/>
      <c r="AK80" s="2307"/>
      <c r="AL80" s="2307"/>
      <c r="AM80" s="2307"/>
      <c r="AN80" s="2307"/>
      <c r="AO80" s="2307"/>
      <c r="AP80" s="2307"/>
      <c r="AQ80" s="2307"/>
      <c r="AR80" s="2307"/>
      <c r="AS80" s="1925"/>
      <c r="AT80" s="1925"/>
      <c r="AU80" s="1925"/>
      <c r="AV80" s="1925"/>
      <c r="AW80" s="1925"/>
      <c r="AX80" s="1925"/>
      <c r="AY80" s="1925"/>
      <c r="AZ80" s="1925"/>
      <c r="BA80" s="1910"/>
      <c r="BB80" s="1910"/>
      <c r="BC80" s="1910"/>
      <c r="BD80" s="1910"/>
      <c r="BE80" s="1910"/>
      <c r="BF80" s="1910"/>
      <c r="BG80" s="1910"/>
      <c r="BH80" s="1910"/>
      <c r="BI80" s="1943"/>
      <c r="BJ80" s="1943"/>
      <c r="BK80" s="1943"/>
      <c r="BL80" s="1943"/>
      <c r="BM80" s="1943"/>
      <c r="BN80" s="1943"/>
      <c r="BO80" s="1943"/>
      <c r="BP80" s="1943"/>
      <c r="BQ80" s="1959"/>
      <c r="BR80" s="1959"/>
      <c r="BS80" s="1959"/>
      <c r="BT80" s="1959"/>
      <c r="BU80" s="1959"/>
      <c r="BV80" s="1959"/>
      <c r="BW80" s="1959"/>
      <c r="BX80" s="1959"/>
      <c r="BY80" s="2103"/>
      <c r="BZ80" s="1300"/>
      <c r="CA80" s="396"/>
    </row>
    <row r="81" spans="1:79" s="1731" customFormat="1" ht="59.25" customHeight="1">
      <c r="A81"/>
      <c r="B81"/>
      <c r="C81"/>
      <c r="D81" s="1757" t="s">
        <v>1862</v>
      </c>
      <c r="E81" s="1758"/>
      <c r="F81" s="1764"/>
      <c r="G81" s="1759"/>
      <c r="H81" s="1759"/>
      <c r="I81" s="1765"/>
      <c r="J81" s="1759"/>
      <c r="K81" s="1760"/>
      <c r="L81" s="1760"/>
      <c r="M81" s="1761">
        <v>1</v>
      </c>
      <c r="N81" s="1761"/>
      <c r="O81" s="1761"/>
      <c r="P81" s="1761"/>
      <c r="Q81" s="1761"/>
      <c r="R81" s="1761"/>
      <c r="S81" s="1761"/>
      <c r="T81" s="1761"/>
      <c r="U81" s="1761"/>
      <c r="V81" s="1761"/>
      <c r="W81" s="1761"/>
      <c r="X81" s="1761"/>
      <c r="Y81" s="1762">
        <v>1</v>
      </c>
      <c r="Z81" s="2781">
        <v>17000000</v>
      </c>
      <c r="AA81" s="2329">
        <v>38200000</v>
      </c>
      <c r="AB81" s="2314" t="s">
        <v>70</v>
      </c>
      <c r="AC81" s="2309">
        <f>SUM(M81:N81)</f>
        <v>1</v>
      </c>
      <c r="AD81" s="2310">
        <f aca="true" t="shared" si="3" ref="AD81:AD88">IF(AC81=0,0%,100%)</f>
        <v>1</v>
      </c>
      <c r="AE81" s="2309">
        <v>0</v>
      </c>
      <c r="AF81" s="2310">
        <f>AE81/AC81</f>
        <v>0</v>
      </c>
      <c r="AG81" s="2309"/>
      <c r="AH81" s="2310">
        <f>AE81/Y81</f>
        <v>0</v>
      </c>
      <c r="AI81" s="2309"/>
      <c r="AJ81" s="2309"/>
      <c r="AK81" s="2307"/>
      <c r="AL81" s="2307"/>
      <c r="AM81" s="2307"/>
      <c r="AN81" s="2307"/>
      <c r="AO81" s="2307"/>
      <c r="AP81" s="2307"/>
      <c r="AQ81" s="2307"/>
      <c r="AR81" s="2307"/>
      <c r="AS81" s="1925"/>
      <c r="AT81" s="1925"/>
      <c r="AU81" s="1925"/>
      <c r="AV81" s="1925"/>
      <c r="AW81" s="1925"/>
      <c r="AX81" s="1925"/>
      <c r="AY81" s="1925"/>
      <c r="AZ81" s="1925"/>
      <c r="BA81" s="1910"/>
      <c r="BB81" s="1910"/>
      <c r="BC81" s="1910"/>
      <c r="BD81" s="1910"/>
      <c r="BE81" s="1910"/>
      <c r="BF81" s="1910"/>
      <c r="BG81" s="1910"/>
      <c r="BH81" s="1910"/>
      <c r="BI81" s="1943"/>
      <c r="BJ81" s="1943"/>
      <c r="BK81" s="1943"/>
      <c r="BL81" s="1943"/>
      <c r="BM81" s="1943"/>
      <c r="BN81" s="1943"/>
      <c r="BO81" s="1943"/>
      <c r="BP81" s="1943"/>
      <c r="BQ81" s="1959"/>
      <c r="BR81" s="1959"/>
      <c r="BS81" s="1959"/>
      <c r="BT81" s="1959"/>
      <c r="BU81" s="1959"/>
      <c r="BV81" s="1959"/>
      <c r="BW81" s="1959"/>
      <c r="BX81" s="1959"/>
      <c r="BY81" s="2103"/>
      <c r="BZ81" s="1300" t="s">
        <v>1863</v>
      </c>
      <c r="CA81" s="396"/>
    </row>
    <row r="82" spans="1:79" s="1731" customFormat="1" ht="80.25" customHeight="1" thickBot="1">
      <c r="A82"/>
      <c r="B82"/>
      <c r="C82"/>
      <c r="D82" s="1766" t="s">
        <v>1864</v>
      </c>
      <c r="E82" s="1767"/>
      <c r="F82" s="1768"/>
      <c r="G82" s="1769"/>
      <c r="H82" s="1769"/>
      <c r="I82" s="1770"/>
      <c r="J82" s="1769"/>
      <c r="K82" s="1771"/>
      <c r="L82" s="1771"/>
      <c r="M82" s="1772"/>
      <c r="N82" s="1772"/>
      <c r="O82" s="1772"/>
      <c r="P82" s="1772"/>
      <c r="Q82" s="1772"/>
      <c r="R82" s="1772"/>
      <c r="S82" s="1772"/>
      <c r="T82" s="1772"/>
      <c r="U82" s="1772"/>
      <c r="V82" s="1772"/>
      <c r="W82" s="1772"/>
      <c r="X82" s="1772"/>
      <c r="Y82" s="1773"/>
      <c r="Z82" s="1774">
        <v>5000000</v>
      </c>
      <c r="AA82" s="2330">
        <v>3000000</v>
      </c>
      <c r="AB82" s="2312" t="s">
        <v>70</v>
      </c>
      <c r="AC82" s="3371">
        <f>SUM(M82:N82)</f>
        <v>0</v>
      </c>
      <c r="AD82" s="3372">
        <f t="shared" si="3"/>
        <v>0</v>
      </c>
      <c r="AE82" s="3371"/>
      <c r="AF82" s="3372" t="s">
        <v>55</v>
      </c>
      <c r="AG82" s="3371"/>
      <c r="AH82" s="2310" t="s">
        <v>55</v>
      </c>
      <c r="AI82" s="3371"/>
      <c r="AJ82" s="3371"/>
      <c r="AK82" s="3373"/>
      <c r="AL82" s="3373"/>
      <c r="AM82" s="3373"/>
      <c r="AN82" s="3373"/>
      <c r="AO82" s="3373"/>
      <c r="AP82" s="3373"/>
      <c r="AQ82" s="3373"/>
      <c r="AR82" s="3373"/>
      <c r="AS82" s="1926"/>
      <c r="AT82" s="1926"/>
      <c r="AU82" s="1926"/>
      <c r="AV82" s="1926"/>
      <c r="AW82" s="1926"/>
      <c r="AX82" s="1926"/>
      <c r="AY82" s="1926"/>
      <c r="AZ82" s="1926"/>
      <c r="BA82" s="1911"/>
      <c r="BB82" s="1911"/>
      <c r="BC82" s="1911"/>
      <c r="BD82" s="1911"/>
      <c r="BE82" s="1911"/>
      <c r="BF82" s="1911"/>
      <c r="BG82" s="1911"/>
      <c r="BH82" s="1911"/>
      <c r="BI82" s="1944"/>
      <c r="BJ82" s="1944"/>
      <c r="BK82" s="1944"/>
      <c r="BL82" s="1944"/>
      <c r="BM82" s="1944"/>
      <c r="BN82" s="1944"/>
      <c r="BO82" s="1944"/>
      <c r="BP82" s="1944"/>
      <c r="BQ82" s="1960"/>
      <c r="BR82" s="1960"/>
      <c r="BS82" s="1960"/>
      <c r="BT82" s="1960"/>
      <c r="BU82" s="1960"/>
      <c r="BV82" s="1960"/>
      <c r="BW82" s="1960"/>
      <c r="BX82" s="1960"/>
      <c r="BY82" s="2104"/>
      <c r="BZ82" s="1743"/>
      <c r="CA82" s="1744"/>
    </row>
    <row r="83" spans="1:79" s="1719" customFormat="1" ht="24" customHeight="1" thickBot="1">
      <c r="A83" t="s">
        <v>38</v>
      </c>
      <c r="B83"/>
      <c r="C83"/>
      <c r="D83"/>
      <c r="E83" s="1775"/>
      <c r="F83" s="935"/>
      <c r="G83" s="935"/>
      <c r="H83" s="935"/>
      <c r="I83" s="1776"/>
      <c r="J83" s="935"/>
      <c r="K83" s="935"/>
      <c r="L83" s="935"/>
      <c r="M83" s="1777"/>
      <c r="N83" s="1777"/>
      <c r="O83" s="1777"/>
      <c r="P83" s="1777"/>
      <c r="Q83" s="1777"/>
      <c r="R83" s="1777"/>
      <c r="S83" s="1777"/>
      <c r="T83" s="1777"/>
      <c r="U83" s="1777"/>
      <c r="V83" s="1777"/>
      <c r="W83" s="1777"/>
      <c r="X83" s="1777"/>
      <c r="Y83" s="1778">
        <f>SUM(Y16:Y82)</f>
        <v>3926</v>
      </c>
      <c r="Z83" s="1779">
        <f>SUM(Z16:Z82)</f>
        <v>102000000</v>
      </c>
      <c r="AA83" s="2331">
        <f>SUM(AA16:AA82)</f>
        <v>41200000</v>
      </c>
      <c r="AB83" s="3056"/>
      <c r="AC83" s="3362"/>
      <c r="AD83" s="3362">
        <v>1</v>
      </c>
      <c r="AE83" s="3362"/>
      <c r="AF83" s="3362">
        <f>AVERAGE(AF16:AF82)</f>
        <v>0.6413690476190476</v>
      </c>
      <c r="AG83" s="3362"/>
      <c r="AH83" s="3362">
        <f>AVERAGE(AH16:AH82)</f>
        <v>0.0762537419845112</v>
      </c>
      <c r="AI83" s="3362"/>
      <c r="AJ83" s="3362"/>
      <c r="AK83" s="3362"/>
      <c r="AL83" s="3362"/>
      <c r="AM83" s="3362"/>
      <c r="AN83" s="3362"/>
      <c r="AO83" s="3362"/>
      <c r="AP83" s="3362"/>
      <c r="AQ83" s="3362"/>
      <c r="AR83" s="3362"/>
      <c r="AS83" s="3362"/>
      <c r="AT83" s="3362"/>
      <c r="AU83" s="3362"/>
      <c r="AV83" s="3362"/>
      <c r="AW83" s="3362"/>
      <c r="AX83" s="3362"/>
      <c r="AY83" s="3362"/>
      <c r="AZ83" s="3362"/>
      <c r="BA83" s="3362"/>
      <c r="BB83" s="3362"/>
      <c r="BC83" s="3362"/>
      <c r="BD83" s="3362"/>
      <c r="BE83" s="3362"/>
      <c r="BF83" s="3362"/>
      <c r="BG83" s="3362"/>
      <c r="BH83" s="3362"/>
      <c r="BI83" s="3362"/>
      <c r="BJ83" s="3362"/>
      <c r="BK83" s="3362"/>
      <c r="BL83" s="3362"/>
      <c r="BM83" s="3362"/>
      <c r="BN83" s="3362"/>
      <c r="BO83" s="3362"/>
      <c r="BP83" s="3362"/>
      <c r="BQ83" s="3362"/>
      <c r="BR83" s="3362"/>
      <c r="BS83" s="3362"/>
      <c r="BT83" s="3362"/>
      <c r="BU83" s="3362"/>
      <c r="BV83" s="3362"/>
      <c r="BW83" s="3362"/>
      <c r="BX83" s="3362"/>
      <c r="BY83" s="3362"/>
      <c r="BZ83" s="3362"/>
      <c r="CA83" s="3362"/>
    </row>
    <row r="84" spans="1:79" s="1731" customFormat="1" ht="42" customHeight="1" thickBot="1">
      <c r="A84">
        <v>2</v>
      </c>
      <c r="B84" t="s">
        <v>355</v>
      </c>
      <c r="C84" s="1672" t="s">
        <v>356</v>
      </c>
      <c r="D84" s="1780" t="s">
        <v>1714</v>
      </c>
      <c r="E84" s="636" t="s">
        <v>71</v>
      </c>
      <c r="F84" s="1781">
        <v>2</v>
      </c>
      <c r="G84" s="1782" t="s">
        <v>1715</v>
      </c>
      <c r="H84" s="1782" t="s">
        <v>1716</v>
      </c>
      <c r="I84" s="1783">
        <v>0.01</v>
      </c>
      <c r="J84" s="1782" t="s">
        <v>37</v>
      </c>
      <c r="K84" s="1784">
        <v>42520</v>
      </c>
      <c r="L84" s="1784">
        <v>42735</v>
      </c>
      <c r="M84" s="1785"/>
      <c r="N84" s="1785"/>
      <c r="O84" s="1785"/>
      <c r="P84" s="1785"/>
      <c r="Q84" s="1785"/>
      <c r="R84" s="1785"/>
      <c r="S84" s="1785">
        <v>1</v>
      </c>
      <c r="T84" s="1785"/>
      <c r="U84" s="1785">
        <v>1</v>
      </c>
      <c r="V84" s="1785"/>
      <c r="W84" s="1785"/>
      <c r="X84" s="1785"/>
      <c r="Y84" s="1786">
        <v>2</v>
      </c>
      <c r="Z84" s="1296">
        <v>0</v>
      </c>
      <c r="AA84" s="2318"/>
      <c r="AB84" s="2308"/>
      <c r="AC84" s="3374">
        <f>SUM(M84:N84)</f>
        <v>0</v>
      </c>
      <c r="AD84" s="3375">
        <f t="shared" si="3"/>
        <v>0</v>
      </c>
      <c r="AE84" s="3374">
        <v>0</v>
      </c>
      <c r="AF84" s="3375" t="s">
        <v>55</v>
      </c>
      <c r="AG84" s="3374"/>
      <c r="AH84" s="3375">
        <v>0</v>
      </c>
      <c r="AI84" s="3374"/>
      <c r="AJ84" s="3374"/>
      <c r="AK84" s="3376"/>
      <c r="AL84" s="3376"/>
      <c r="AM84" s="3376"/>
      <c r="AN84" s="3376"/>
      <c r="AO84" s="3376"/>
      <c r="AP84" s="3376"/>
      <c r="AQ84" s="3376"/>
      <c r="AR84" s="3376"/>
      <c r="AS84" s="2231"/>
      <c r="AT84" s="2231"/>
      <c r="AU84" s="2231"/>
      <c r="AV84" s="2231"/>
      <c r="AW84" s="2231"/>
      <c r="AX84" s="2231"/>
      <c r="AY84" s="2231"/>
      <c r="AZ84" s="2231"/>
      <c r="BA84" s="3133"/>
      <c r="BB84" s="3133"/>
      <c r="BC84" s="3133"/>
      <c r="BD84" s="3133"/>
      <c r="BE84" s="3133"/>
      <c r="BF84" s="3133"/>
      <c r="BG84" s="3133"/>
      <c r="BH84" s="3133"/>
      <c r="BI84" s="3134"/>
      <c r="BJ84" s="3134"/>
      <c r="BK84" s="3134"/>
      <c r="BL84" s="3134"/>
      <c r="BM84" s="3134"/>
      <c r="BN84" s="3134"/>
      <c r="BO84" s="3134"/>
      <c r="BP84" s="3134"/>
      <c r="BQ84" s="3135"/>
      <c r="BR84" s="3135"/>
      <c r="BS84" s="3135"/>
      <c r="BT84" s="3135"/>
      <c r="BU84" s="3135"/>
      <c r="BV84" s="3135"/>
      <c r="BW84" s="3135"/>
      <c r="BX84" s="3135"/>
      <c r="BY84" s="2303"/>
      <c r="BZ84" s="2042"/>
      <c r="CA84" s="434"/>
    </row>
    <row r="85" spans="1:79" s="1731" customFormat="1" ht="42" customHeight="1">
      <c r="A85"/>
      <c r="B85"/>
      <c r="C85" s="3502" t="s">
        <v>359</v>
      </c>
      <c r="D85" s="1285" t="s">
        <v>1717</v>
      </c>
      <c r="E85" s="1278" t="s">
        <v>1718</v>
      </c>
      <c r="F85" s="1292">
        <v>10</v>
      </c>
      <c r="G85" s="1279" t="s">
        <v>1719</v>
      </c>
      <c r="H85" s="1279" t="s">
        <v>1716</v>
      </c>
      <c r="I85" s="1288">
        <v>0.01</v>
      </c>
      <c r="J85" s="1279" t="s">
        <v>1720</v>
      </c>
      <c r="K85" s="1728">
        <v>42428</v>
      </c>
      <c r="L85" s="1728">
        <v>42735</v>
      </c>
      <c r="M85" s="1286"/>
      <c r="N85" s="1286">
        <v>1</v>
      </c>
      <c r="O85" s="1286">
        <v>1</v>
      </c>
      <c r="P85" s="1286">
        <v>1</v>
      </c>
      <c r="Q85" s="1286">
        <v>1</v>
      </c>
      <c r="R85" s="1286">
        <v>1</v>
      </c>
      <c r="S85" s="1286">
        <v>1</v>
      </c>
      <c r="T85" s="1286">
        <v>1</v>
      </c>
      <c r="U85" s="1286">
        <v>1</v>
      </c>
      <c r="V85" s="1286">
        <v>1</v>
      </c>
      <c r="W85" s="1286">
        <v>1</v>
      </c>
      <c r="X85" s="1286"/>
      <c r="Y85" s="1729">
        <v>10</v>
      </c>
      <c r="Z85" s="1289">
        <v>0</v>
      </c>
      <c r="AA85" s="2321"/>
      <c r="AB85" s="2311"/>
      <c r="AC85" s="2309">
        <f>SUM(M85:N85)</f>
        <v>1</v>
      </c>
      <c r="AD85" s="2310">
        <f t="shared" si="3"/>
        <v>1</v>
      </c>
      <c r="AE85" s="2309">
        <v>1</v>
      </c>
      <c r="AF85" s="2310">
        <f>AE85/AC85</f>
        <v>1</v>
      </c>
      <c r="AG85" s="2309"/>
      <c r="AH85" s="2310">
        <f>AE85/Y85</f>
        <v>0.1</v>
      </c>
      <c r="AI85" s="2309"/>
      <c r="AJ85" s="2309"/>
      <c r="AK85" s="2307"/>
      <c r="AL85" s="2307"/>
      <c r="AM85" s="2307"/>
      <c r="AN85" s="2307"/>
      <c r="AO85" s="2307"/>
      <c r="AP85" s="2307"/>
      <c r="AQ85" s="2307"/>
      <c r="AR85" s="2307"/>
      <c r="AS85" s="2033"/>
      <c r="AT85" s="2033"/>
      <c r="AU85" s="2033"/>
      <c r="AV85" s="2033"/>
      <c r="AW85" s="2033"/>
      <c r="AX85" s="2033"/>
      <c r="AY85" s="2033"/>
      <c r="AZ85" s="2033"/>
      <c r="BA85" s="2034"/>
      <c r="BB85" s="2034"/>
      <c r="BC85" s="2034"/>
      <c r="BD85" s="2034"/>
      <c r="BE85" s="2034"/>
      <c r="BF85" s="2034"/>
      <c r="BG85" s="2034"/>
      <c r="BH85" s="2034"/>
      <c r="BI85" s="2035"/>
      <c r="BJ85" s="2035"/>
      <c r="BK85" s="2035"/>
      <c r="BL85" s="2035"/>
      <c r="BM85" s="2035"/>
      <c r="BN85" s="2035"/>
      <c r="BO85" s="2035"/>
      <c r="BP85" s="2035"/>
      <c r="BQ85" s="2036"/>
      <c r="BR85" s="2036"/>
      <c r="BS85" s="2036"/>
      <c r="BT85" s="2036"/>
      <c r="BU85" s="2036"/>
      <c r="BV85" s="2036"/>
      <c r="BW85" s="2036"/>
      <c r="BX85" s="2036"/>
      <c r="BY85" s="2103"/>
      <c r="BZ85" s="2020" t="s">
        <v>1865</v>
      </c>
      <c r="CA85" s="396"/>
    </row>
    <row r="86" spans="1:79" s="1731" customFormat="1" ht="42" customHeight="1" thickBot="1">
      <c r="A86"/>
      <c r="B86"/>
      <c r="C86"/>
      <c r="D86" s="1287" t="s">
        <v>1721</v>
      </c>
      <c r="E86" s="1283" t="s">
        <v>1718</v>
      </c>
      <c r="F86" s="1235">
        <v>11</v>
      </c>
      <c r="G86" s="1284" t="s">
        <v>1719</v>
      </c>
      <c r="H86" s="1284" t="s">
        <v>1716</v>
      </c>
      <c r="I86" s="1290">
        <v>0.01</v>
      </c>
      <c r="J86" s="1284" t="s">
        <v>1720</v>
      </c>
      <c r="K86" s="1230">
        <v>42428</v>
      </c>
      <c r="L86" s="1230">
        <v>42735</v>
      </c>
      <c r="M86" s="1674"/>
      <c r="N86" s="1674">
        <v>1</v>
      </c>
      <c r="O86" s="1674">
        <v>1</v>
      </c>
      <c r="P86" s="1674">
        <v>1</v>
      </c>
      <c r="Q86" s="1674">
        <v>1</v>
      </c>
      <c r="R86" s="1674">
        <v>1</v>
      </c>
      <c r="S86" s="1674">
        <v>1</v>
      </c>
      <c r="T86" s="1674">
        <v>1</v>
      </c>
      <c r="U86" s="1674">
        <v>1</v>
      </c>
      <c r="V86" s="1674">
        <v>1</v>
      </c>
      <c r="W86" s="1674">
        <v>1</v>
      </c>
      <c r="X86" s="1674">
        <v>1</v>
      </c>
      <c r="Y86" s="1231">
        <v>11</v>
      </c>
      <c r="Z86" s="1291">
        <v>0</v>
      </c>
      <c r="AA86" s="2322"/>
      <c r="AB86" s="2312"/>
      <c r="AC86" s="2309">
        <f>SUM(M86:N86)</f>
        <v>1</v>
      </c>
      <c r="AD86" s="2310">
        <f t="shared" si="3"/>
        <v>1</v>
      </c>
      <c r="AE86" s="2309">
        <v>1</v>
      </c>
      <c r="AF86" s="2310">
        <f>AE86/AC86</f>
        <v>1</v>
      </c>
      <c r="AG86" s="2309"/>
      <c r="AH86" s="2310">
        <f>AE86/Y86</f>
        <v>0.09090909090909091</v>
      </c>
      <c r="AI86" s="2309"/>
      <c r="AJ86" s="2309"/>
      <c r="AK86" s="2307"/>
      <c r="AL86" s="2307"/>
      <c r="AM86" s="2307"/>
      <c r="AN86" s="2307"/>
      <c r="AO86" s="2307"/>
      <c r="AP86" s="2307"/>
      <c r="AQ86" s="2307"/>
      <c r="AR86" s="2307"/>
      <c r="AS86" s="2033"/>
      <c r="AT86" s="2033"/>
      <c r="AU86" s="2033"/>
      <c r="AV86" s="2033"/>
      <c r="AW86" s="2033"/>
      <c r="AX86" s="2033"/>
      <c r="AY86" s="2033"/>
      <c r="AZ86" s="2033"/>
      <c r="BA86" s="2034"/>
      <c r="BB86" s="2034"/>
      <c r="BC86" s="2034"/>
      <c r="BD86" s="2034"/>
      <c r="BE86" s="2034"/>
      <c r="BF86" s="2034"/>
      <c r="BG86" s="2034"/>
      <c r="BH86" s="2034"/>
      <c r="BI86" s="2035"/>
      <c r="BJ86" s="2035"/>
      <c r="BK86" s="2035"/>
      <c r="BL86" s="2035"/>
      <c r="BM86" s="2035"/>
      <c r="BN86" s="2035"/>
      <c r="BO86" s="2035"/>
      <c r="BP86" s="2035"/>
      <c r="BQ86" s="2036"/>
      <c r="BR86" s="2036"/>
      <c r="BS86" s="2036"/>
      <c r="BT86" s="2036"/>
      <c r="BU86" s="2036"/>
      <c r="BV86" s="2036"/>
      <c r="BW86" s="2036"/>
      <c r="BX86" s="2036"/>
      <c r="BY86" s="2103"/>
      <c r="BZ86" s="2021" t="s">
        <v>1866</v>
      </c>
      <c r="CA86" s="410"/>
    </row>
    <row r="87" spans="1:79" s="1719" customFormat="1" ht="24" customHeight="1" thickBot="1">
      <c r="A87" t="s">
        <v>38</v>
      </c>
      <c r="B87"/>
      <c r="C87"/>
      <c r="D87"/>
      <c r="E87" s="1775"/>
      <c r="F87" s="935"/>
      <c r="G87" s="935"/>
      <c r="H87" s="935"/>
      <c r="I87" s="1787"/>
      <c r="J87" s="935"/>
      <c r="K87" s="935"/>
      <c r="L87" s="935"/>
      <c r="M87" s="935"/>
      <c r="N87" s="935"/>
      <c r="O87" s="935"/>
      <c r="P87" s="935"/>
      <c r="Q87" s="935"/>
      <c r="R87" s="935"/>
      <c r="S87" s="935"/>
      <c r="T87" s="935"/>
      <c r="U87" s="935"/>
      <c r="V87" s="935"/>
      <c r="W87" s="935"/>
      <c r="X87" s="935"/>
      <c r="Y87" s="936">
        <f>SUM(Y84:Y86)</f>
        <v>23</v>
      </c>
      <c r="Z87" s="1788">
        <f>SUM(Z84:Z86)</f>
        <v>0</v>
      </c>
      <c r="AA87" s="2332"/>
      <c r="AB87" s="1233"/>
      <c r="AC87" s="3377"/>
      <c r="AD87" s="3378">
        <v>1</v>
      </c>
      <c r="AE87" s="3378"/>
      <c r="AF87" s="3378">
        <f>AVERAGE(AF84:AF86)</f>
        <v>1</v>
      </c>
      <c r="AG87" s="3378"/>
      <c r="AH87" s="3378">
        <f>AVERAGE(AH84:AH86)</f>
        <v>0.06363636363636364</v>
      </c>
      <c r="AI87" s="3378"/>
      <c r="AJ87" s="3378"/>
      <c r="AK87" s="3378"/>
      <c r="AL87" s="3378"/>
      <c r="AM87" s="3378"/>
      <c r="AN87" s="3378"/>
      <c r="AO87" s="3378"/>
      <c r="AP87" s="3378"/>
      <c r="AQ87" s="3378"/>
      <c r="AR87" s="3378"/>
      <c r="AS87" s="3378"/>
      <c r="AT87" s="3378"/>
      <c r="AU87" s="3378"/>
      <c r="AV87" s="3378"/>
      <c r="AW87" s="3378"/>
      <c r="AX87" s="3378"/>
      <c r="AY87" s="3378"/>
      <c r="AZ87" s="3378"/>
      <c r="BA87" s="3378"/>
      <c r="BB87" s="3378"/>
      <c r="BC87" s="3378"/>
      <c r="BD87" s="3378"/>
      <c r="BE87" s="3378"/>
      <c r="BF87" s="3378"/>
      <c r="BG87" s="3378"/>
      <c r="BH87" s="3378"/>
      <c r="BI87" s="3378"/>
      <c r="BJ87" s="3378"/>
      <c r="BK87" s="3378"/>
      <c r="BL87" s="3378"/>
      <c r="BM87" s="3378"/>
      <c r="BN87" s="3378"/>
      <c r="BO87" s="3378"/>
      <c r="BP87" s="3378"/>
      <c r="BQ87" s="3378"/>
      <c r="BR87" s="3378"/>
      <c r="BS87" s="3378"/>
      <c r="BT87" s="3378"/>
      <c r="BU87" s="3378"/>
      <c r="BV87" s="3378"/>
      <c r="BW87" s="3378"/>
      <c r="BX87" s="3378"/>
      <c r="BY87" s="3378"/>
      <c r="BZ87" s="3378"/>
      <c r="CA87" s="3379"/>
    </row>
    <row r="88" spans="1:79" s="1731" customFormat="1" ht="54" customHeight="1" thickBot="1">
      <c r="A88" s="1673">
        <v>3</v>
      </c>
      <c r="B88" s="1673" t="s">
        <v>351</v>
      </c>
      <c r="C88" s="1672" t="s">
        <v>1395</v>
      </c>
      <c r="D88" s="1780" t="s">
        <v>1722</v>
      </c>
      <c r="E88" s="1789" t="s">
        <v>1723</v>
      </c>
      <c r="F88" s="1790">
        <v>1</v>
      </c>
      <c r="G88" s="1297" t="s">
        <v>1724</v>
      </c>
      <c r="H88" s="1297" t="s">
        <v>1658</v>
      </c>
      <c r="I88" s="1791">
        <v>0.01</v>
      </c>
      <c r="J88" s="1297" t="s">
        <v>1720</v>
      </c>
      <c r="K88" s="1295">
        <v>42520</v>
      </c>
      <c r="L88" s="1295">
        <v>42705</v>
      </c>
      <c r="M88" s="1277"/>
      <c r="N88" s="1277"/>
      <c r="O88" s="1277"/>
      <c r="P88" s="1277"/>
      <c r="Q88" s="1277"/>
      <c r="R88" s="1277"/>
      <c r="S88" s="1277"/>
      <c r="T88" s="1277"/>
      <c r="U88" s="1277">
        <v>1</v>
      </c>
      <c r="V88" s="1277"/>
      <c r="W88" s="1277"/>
      <c r="X88" s="1277"/>
      <c r="Y88" s="1792">
        <v>1</v>
      </c>
      <c r="Z88" s="1296">
        <v>0</v>
      </c>
      <c r="AA88" s="2318"/>
      <c r="AB88" s="2308"/>
      <c r="AC88" s="3371">
        <f>SUM(M88:N88)</f>
        <v>0</v>
      </c>
      <c r="AD88" s="3372">
        <f t="shared" si="3"/>
        <v>0</v>
      </c>
      <c r="AE88" s="3371">
        <v>0</v>
      </c>
      <c r="AF88" s="3371" t="s">
        <v>55</v>
      </c>
      <c r="AG88" s="3371"/>
      <c r="AH88" s="3372">
        <v>0</v>
      </c>
      <c r="AI88" s="3371"/>
      <c r="AJ88" s="3371"/>
      <c r="AK88" s="3373"/>
      <c r="AL88" s="3373"/>
      <c r="AM88" s="3373"/>
      <c r="AN88" s="3373"/>
      <c r="AO88" s="3373"/>
      <c r="AP88" s="3373"/>
      <c r="AQ88" s="3373"/>
      <c r="AR88" s="3373"/>
      <c r="AS88" s="2228"/>
      <c r="AT88" s="2228"/>
      <c r="AU88" s="2228"/>
      <c r="AV88" s="2228"/>
      <c r="AW88" s="2228"/>
      <c r="AX88" s="2228"/>
      <c r="AY88" s="2228"/>
      <c r="AZ88" s="2228"/>
      <c r="BA88" s="3138"/>
      <c r="BB88" s="3138"/>
      <c r="BC88" s="3138"/>
      <c r="BD88" s="3138"/>
      <c r="BE88" s="3138"/>
      <c r="BF88" s="3138"/>
      <c r="BG88" s="3138"/>
      <c r="BH88" s="3138"/>
      <c r="BI88" s="2132"/>
      <c r="BJ88" s="2132"/>
      <c r="BK88" s="2132"/>
      <c r="BL88" s="2132"/>
      <c r="BM88" s="2132"/>
      <c r="BN88" s="2132"/>
      <c r="BO88" s="2132"/>
      <c r="BP88" s="2132"/>
      <c r="BQ88" s="3139"/>
      <c r="BR88" s="3139"/>
      <c r="BS88" s="3139"/>
      <c r="BT88" s="3139"/>
      <c r="BU88" s="3139"/>
      <c r="BV88" s="3139"/>
      <c r="BW88" s="3139"/>
      <c r="BX88" s="3139"/>
      <c r="BY88" s="2104"/>
      <c r="BZ88" s="3381"/>
      <c r="CA88" s="3382"/>
    </row>
    <row r="89" spans="1:79" s="1719" customFormat="1" ht="24" customHeight="1" thickBot="1">
      <c r="A89" t="s">
        <v>38</v>
      </c>
      <c r="B89"/>
      <c r="C89"/>
      <c r="D89"/>
      <c r="E89" s="1675"/>
      <c r="F89" s="1675"/>
      <c r="G89" s="1675"/>
      <c r="H89" s="1675"/>
      <c r="I89" s="1275"/>
      <c r="J89" s="1675"/>
      <c r="K89" s="1675"/>
      <c r="L89" s="1675"/>
      <c r="M89" s="1675"/>
      <c r="N89" s="1675"/>
      <c r="O89" s="1675"/>
      <c r="P89" s="1675"/>
      <c r="Q89" s="1675"/>
      <c r="R89" s="1675"/>
      <c r="S89" s="1675"/>
      <c r="T89" s="1675"/>
      <c r="U89" s="1675"/>
      <c r="V89" s="1675"/>
      <c r="W89" s="1675"/>
      <c r="X89" s="1675"/>
      <c r="Y89" s="1298"/>
      <c r="Z89" s="1276">
        <f>SUM(Z88:Z88)</f>
        <v>0</v>
      </c>
      <c r="AA89" s="2319"/>
      <c r="AB89" s="3056"/>
      <c r="AC89" s="3366"/>
      <c r="AD89" s="3366">
        <v>1</v>
      </c>
      <c r="AE89" s="3366"/>
      <c r="AF89" s="3366" t="s">
        <v>55</v>
      </c>
      <c r="AG89" s="3366"/>
      <c r="AH89" s="3366">
        <f>AVERAGE(AH88)</f>
        <v>0</v>
      </c>
      <c r="AI89" s="3366"/>
      <c r="AJ89" s="3366"/>
      <c r="AK89" s="3366"/>
      <c r="AL89" s="3366"/>
      <c r="AM89" s="3366"/>
      <c r="AN89" s="3366"/>
      <c r="AO89" s="3366"/>
      <c r="AP89" s="3366"/>
      <c r="AQ89" s="3366"/>
      <c r="AR89" s="3366"/>
      <c r="AS89" s="3366"/>
      <c r="AT89" s="3366"/>
      <c r="AU89" s="3366"/>
      <c r="AV89" s="3366"/>
      <c r="AW89" s="3366"/>
      <c r="AX89" s="3366"/>
      <c r="AY89" s="3366"/>
      <c r="AZ89" s="3366"/>
      <c r="BA89" s="3366"/>
      <c r="BB89" s="3366"/>
      <c r="BC89" s="3366"/>
      <c r="BD89" s="3366"/>
      <c r="BE89" s="3366"/>
      <c r="BF89" s="3366"/>
      <c r="BG89" s="3366"/>
      <c r="BH89" s="3366"/>
      <c r="BI89" s="3366"/>
      <c r="BJ89" s="3366"/>
      <c r="BK89" s="3366"/>
      <c r="BL89" s="3366"/>
      <c r="BM89" s="3366"/>
      <c r="BN89" s="3366"/>
      <c r="BO89" s="3366"/>
      <c r="BP89" s="3366"/>
      <c r="BQ89" s="3366"/>
      <c r="BR89" s="3366"/>
      <c r="BS89" s="3366"/>
      <c r="BT89" s="3366"/>
      <c r="BU89" s="3366"/>
      <c r="BV89" s="3366"/>
      <c r="BW89" s="3366"/>
      <c r="BX89" s="3366"/>
      <c r="BY89" s="3366"/>
      <c r="BZ89" s="3366"/>
      <c r="CA89" s="3366"/>
    </row>
    <row r="90" spans="1:79" s="1719" customFormat="1" ht="24" customHeight="1" thickBot="1">
      <c r="A90" t="s">
        <v>39</v>
      </c>
      <c r="B90"/>
      <c r="C90"/>
      <c r="D90"/>
      <c r="E90" s="1225"/>
      <c r="F90" s="1225"/>
      <c r="G90" s="1225"/>
      <c r="H90" s="1793"/>
      <c r="I90" s="1794"/>
      <c r="J90" s="1793"/>
      <c r="K90" s="1793"/>
      <c r="L90" s="1793"/>
      <c r="M90" s="1793"/>
      <c r="N90" s="1793"/>
      <c r="O90" s="1793"/>
      <c r="P90" s="1793"/>
      <c r="Q90" s="1793"/>
      <c r="R90" s="1793"/>
      <c r="S90" s="1793"/>
      <c r="T90" s="1793"/>
      <c r="U90" s="1793"/>
      <c r="V90" s="1793"/>
      <c r="W90" s="1793"/>
      <c r="X90" s="1793"/>
      <c r="Y90" s="1795"/>
      <c r="Z90" s="1796">
        <f>Z89+Z87+Z83</f>
        <v>102000000</v>
      </c>
      <c r="AA90" s="1796"/>
      <c r="AB90" s="3148"/>
      <c r="AC90" s="3368"/>
      <c r="AD90" s="3368">
        <v>1</v>
      </c>
      <c r="AE90" s="3368"/>
      <c r="AF90" s="3368">
        <f>AVERAGE(AF89,AF87,AF83)</f>
        <v>0.8206845238095237</v>
      </c>
      <c r="AG90" s="3368"/>
      <c r="AH90" s="3368">
        <f>AVERAGE(AH89,AH87,AH83)</f>
        <v>0.04663003520695828</v>
      </c>
      <c r="AI90" s="3368"/>
      <c r="AJ90" s="3368"/>
      <c r="AK90" s="3368"/>
      <c r="AL90" s="3368"/>
      <c r="AM90" s="3368"/>
      <c r="AN90" s="3368"/>
      <c r="AO90" s="3368"/>
      <c r="AP90" s="3368"/>
      <c r="AQ90" s="3368"/>
      <c r="AR90" s="3368"/>
      <c r="AS90" s="3368"/>
      <c r="AT90" s="3368"/>
      <c r="AU90" s="3368"/>
      <c r="AV90" s="3368"/>
      <c r="AW90" s="3368"/>
      <c r="AX90" s="3368"/>
      <c r="AY90" s="3368"/>
      <c r="AZ90" s="3368"/>
      <c r="BA90" s="3368"/>
      <c r="BB90" s="3368"/>
      <c r="BC90" s="3368"/>
      <c r="BD90" s="3368"/>
      <c r="BE90" s="3368"/>
      <c r="BF90" s="3368"/>
      <c r="BG90" s="3368"/>
      <c r="BH90" s="3368"/>
      <c r="BI90" s="3368"/>
      <c r="BJ90" s="3368"/>
      <c r="BK90" s="3368"/>
      <c r="BL90" s="3368"/>
      <c r="BM90" s="3368"/>
      <c r="BN90" s="3368"/>
      <c r="BO90" s="3368"/>
      <c r="BP90" s="3368"/>
      <c r="BQ90" s="3368"/>
      <c r="BR90" s="3368"/>
      <c r="BS90" s="3368"/>
      <c r="BT90" s="3368"/>
      <c r="BU90" s="3368"/>
      <c r="BV90" s="3368"/>
      <c r="BW90" s="3368"/>
      <c r="BX90" s="3368"/>
      <c r="BY90" s="3368"/>
      <c r="BZ90" s="3368"/>
      <c r="CA90" s="3368"/>
    </row>
    <row r="91" spans="1:79" s="1718" customFormat="1" ht="24" customHeight="1" thickBot="1">
      <c r="A91" s="1798"/>
      <c r="B91" s="1799"/>
      <c r="C91" s="1800"/>
      <c r="D91" s="1800"/>
      <c r="E91" s="1800"/>
      <c r="F91" s="1801"/>
      <c r="G91" s="1800"/>
      <c r="H91" s="1800"/>
      <c r="I91" s="1802"/>
      <c r="J91" s="1800"/>
      <c r="K91" s="1803"/>
      <c r="L91" s="1803"/>
      <c r="M91" s="1800"/>
      <c r="N91" s="1800"/>
      <c r="O91" s="1800"/>
      <c r="P91" s="1800"/>
      <c r="Q91" s="1800"/>
      <c r="R91" s="1800"/>
      <c r="S91" s="1800"/>
      <c r="T91" s="1800"/>
      <c r="U91" s="1800"/>
      <c r="V91" s="1800"/>
      <c r="W91" s="1800"/>
      <c r="X91" s="1800"/>
      <c r="Y91" s="1804"/>
      <c r="Z91" s="1805">
        <f>Z90</f>
        <v>102000000</v>
      </c>
      <c r="AA91" s="1805"/>
      <c r="AB91" s="3380"/>
      <c r="AC91" s="3370"/>
      <c r="AD91" s="3370">
        <v>1</v>
      </c>
      <c r="AE91" s="3370"/>
      <c r="AF91" s="3370">
        <f>AVERAGE(AF90)</f>
        <v>0.8206845238095237</v>
      </c>
      <c r="AG91" s="3370"/>
      <c r="AH91" s="3370">
        <f>AVERAGE(AH90)</f>
        <v>0.04663003520695828</v>
      </c>
      <c r="AI91" s="3370"/>
      <c r="AJ91" s="3370"/>
      <c r="AK91" s="3370" t="s">
        <v>509</v>
      </c>
      <c r="AL91" s="3370"/>
      <c r="AM91" s="3370"/>
      <c r="AN91" s="3370"/>
      <c r="AO91" s="3370"/>
      <c r="AP91" s="3370"/>
      <c r="AQ91" s="3370"/>
      <c r="AR91" s="3370"/>
      <c r="AS91" s="3370"/>
      <c r="AT91" s="3370"/>
      <c r="AU91" s="3370"/>
      <c r="AV91" s="3370"/>
      <c r="AW91" s="3370"/>
      <c r="AX91" s="3370"/>
      <c r="AY91" s="3370"/>
      <c r="AZ91" s="3370"/>
      <c r="BA91" s="3370"/>
      <c r="BB91" s="3370"/>
      <c r="BC91" s="3370"/>
      <c r="BD91" s="3370"/>
      <c r="BE91" s="3370"/>
      <c r="BF91" s="3370"/>
      <c r="BG91" s="3370"/>
      <c r="BH91" s="3370"/>
      <c r="BI91" s="3370"/>
      <c r="BJ91" s="3370"/>
      <c r="BK91" s="3370"/>
      <c r="BL91" s="3370"/>
      <c r="BM91" s="3370"/>
      <c r="BN91" s="3370"/>
      <c r="BO91" s="3370"/>
      <c r="BP91" s="3370"/>
      <c r="BQ91" s="3370"/>
      <c r="BR91" s="3370"/>
      <c r="BS91" s="3370"/>
      <c r="BT91" s="3370"/>
      <c r="BU91" s="3370"/>
      <c r="BV91" s="3370"/>
      <c r="BW91" s="3370"/>
      <c r="BX91" s="3370"/>
      <c r="BY91" s="3370"/>
      <c r="BZ91" s="3370"/>
      <c r="CA91" s="3370"/>
    </row>
  </sheetData>
  <sheetProtection/>
  <mergeCells count="31">
    <mergeCell ref="A90:D90"/>
    <mergeCell ref="A83:D83"/>
    <mergeCell ref="A84:A86"/>
    <mergeCell ref="B84:B86"/>
    <mergeCell ref="C85:C86"/>
    <mergeCell ref="A87:D87"/>
    <mergeCell ref="A89:D89"/>
    <mergeCell ref="A16:A82"/>
    <mergeCell ref="B16:B82"/>
    <mergeCell ref="C16:C44"/>
    <mergeCell ref="C45:C52"/>
    <mergeCell ref="C53:C72"/>
    <mergeCell ref="C73:C74"/>
    <mergeCell ref="C75:C82"/>
    <mergeCell ref="A11:D11"/>
    <mergeCell ref="E11:AB11"/>
    <mergeCell ref="AC11:CA11"/>
    <mergeCell ref="A13:D13"/>
    <mergeCell ref="E13:AB13"/>
    <mergeCell ref="AC13:CA13"/>
    <mergeCell ref="A1:C4"/>
    <mergeCell ref="D1:AI2"/>
    <mergeCell ref="AJ1:BZ4"/>
    <mergeCell ref="CA1:CA4"/>
    <mergeCell ref="D3:AI4"/>
    <mergeCell ref="A5:AB5"/>
    <mergeCell ref="AC5:CA9"/>
    <mergeCell ref="A6:AB6"/>
    <mergeCell ref="A7:AB7"/>
    <mergeCell ref="A8:AB8"/>
    <mergeCell ref="A9:AB9"/>
  </mergeCells>
  <printOptions/>
  <pageMargins left="0.7" right="0.7" top="0.75" bottom="0.75" header="0.3" footer="0.3"/>
  <pageSetup horizontalDpi="300" verticalDpi="300" orientation="portrait" r:id="rId4"/>
  <drawing r:id="rId3"/>
  <legacyDrawing r:id="rId2"/>
</worksheet>
</file>

<file path=xl/worksheets/sheet13.xml><?xml version="1.0" encoding="utf-8"?>
<worksheet xmlns="http://schemas.openxmlformats.org/spreadsheetml/2006/main" xmlns:r="http://schemas.openxmlformats.org/officeDocument/2006/relationships">
  <dimension ref="A1:CB114"/>
  <sheetViews>
    <sheetView zoomScale="60" zoomScaleNormal="60" zoomScalePageLayoutView="55" workbookViewId="0" topLeftCell="R107">
      <selection activeCell="AF114" sqref="AF114"/>
    </sheetView>
  </sheetViews>
  <sheetFormatPr defaultColWidth="11.421875" defaultRowHeight="15"/>
  <cols>
    <col min="1" max="1" width="11.421875" style="2406" customWidth="1"/>
    <col min="2" max="2" width="23.7109375" style="2406" customWidth="1"/>
    <col min="3" max="3" width="24.8515625" style="2406" customWidth="1"/>
    <col min="4" max="4" width="70.57421875" style="2406" customWidth="1"/>
    <col min="5" max="5" width="21.28125" style="2406" customWidth="1"/>
    <col min="6" max="6" width="13.8515625" style="2406" customWidth="1"/>
    <col min="7" max="7" width="18.8515625" style="2406" customWidth="1"/>
    <col min="8" max="8" width="30.140625" style="2406" customWidth="1"/>
    <col min="9" max="9" width="22.8515625" style="2406" customWidth="1"/>
    <col min="10" max="10" width="26.140625" style="2406" customWidth="1"/>
    <col min="11" max="11" width="16.8515625" style="2406" customWidth="1"/>
    <col min="12" max="12" width="25.140625" style="2406" customWidth="1"/>
    <col min="13" max="25" width="11.421875" style="2406" customWidth="1"/>
    <col min="26" max="26" width="25.8515625" style="2406" customWidth="1"/>
    <col min="27" max="27" width="36.00390625" style="2406" customWidth="1"/>
    <col min="28" max="28" width="26.421875" style="2406" customWidth="1"/>
    <col min="29" max="29" width="20.8515625" style="2406" customWidth="1"/>
    <col min="30" max="30" width="20.28125" style="2406" customWidth="1"/>
    <col min="31" max="31" width="17.421875" style="2406" customWidth="1"/>
    <col min="32" max="32" width="16.57421875" style="2406" customWidth="1"/>
    <col min="33" max="33" width="23.7109375" style="2406" customWidth="1"/>
    <col min="34" max="34" width="24.421875" style="2406" customWidth="1"/>
    <col min="35" max="35" width="23.140625" style="2406" customWidth="1"/>
    <col min="36" max="36" width="22.57421875" style="2406" customWidth="1"/>
    <col min="37" max="76" width="25.00390625" style="2403" hidden="1" customWidth="1"/>
    <col min="77" max="77" width="18.28125" style="2403" customWidth="1"/>
    <col min="78" max="78" width="38.140625" style="2662" customWidth="1"/>
    <col min="79" max="79" width="24.421875" style="2406" customWidth="1"/>
    <col min="80" max="80" width="15.8515625" style="2782" customWidth="1"/>
    <col min="81" max="16384" width="11.421875" style="2406" customWidth="1"/>
  </cols>
  <sheetData>
    <row r="1" spans="1:79" ht="16.5" thickBot="1">
      <c r="A1"/>
      <c r="B1"/>
      <c r="C1"/>
      <c r="D1" t="s">
        <v>307</v>
      </c>
      <c r="E1"/>
      <c r="F1"/>
      <c r="G1"/>
      <c r="H1"/>
      <c r="I1"/>
      <c r="J1"/>
      <c r="K1"/>
      <c r="L1"/>
      <c r="M1"/>
      <c r="N1"/>
      <c r="O1"/>
      <c r="P1"/>
      <c r="Q1"/>
      <c r="R1"/>
      <c r="S1"/>
      <c r="T1"/>
      <c r="U1"/>
      <c r="V1"/>
      <c r="W1"/>
      <c r="X1"/>
      <c r="Y1"/>
      <c r="Z1"/>
      <c r="AA1"/>
      <c r="AB1"/>
      <c r="AC1"/>
      <c r="AD1"/>
      <c r="AE1"/>
      <c r="AF1"/>
      <c r="AG1"/>
      <c r="AH1"/>
      <c r="AI1"/>
      <c r="AJ1" t="s">
        <v>1</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t="s">
        <v>308</v>
      </c>
    </row>
    <row r="2" spans="1:79" ht="16.5" thickBo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row>
    <row r="3" spans="1:79" ht="16.5" thickBot="1">
      <c r="A3"/>
      <c r="B3"/>
      <c r="C3"/>
      <c r="D3" t="s">
        <v>309</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79" ht="16.5"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ht="15.75">
      <c r="A5" t="s">
        <v>4</v>
      </c>
      <c r="B5" s="3613"/>
      <c r="C5" s="3613"/>
      <c r="D5" s="3613"/>
      <c r="E5" s="3613"/>
      <c r="F5" s="3613"/>
      <c r="G5" s="3613"/>
      <c r="H5" s="3613"/>
      <c r="I5" s="3613"/>
      <c r="J5" s="3613"/>
      <c r="K5" s="3613"/>
      <c r="L5" s="3613"/>
      <c r="M5" s="3613"/>
      <c r="N5" s="3613"/>
      <c r="O5" s="3613"/>
      <c r="P5" s="3613"/>
      <c r="Q5" s="3613"/>
      <c r="R5" s="3613"/>
      <c r="S5" s="3613"/>
      <c r="T5" s="3613"/>
      <c r="U5" s="3613"/>
      <c r="V5" s="3613"/>
      <c r="W5" s="3613"/>
      <c r="X5" s="3613"/>
      <c r="Y5" s="3613"/>
      <c r="Z5" s="3613"/>
      <c r="AA5" s="3613"/>
      <c r="AB5" s="3613"/>
      <c r="AC5" t="s">
        <v>1252</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ht="15.75">
      <c r="A6" t="s">
        <v>5</v>
      </c>
      <c r="B6" s="3613"/>
      <c r="C6" s="3613"/>
      <c r="D6" s="3613"/>
      <c r="E6" s="3613"/>
      <c r="F6" s="3613"/>
      <c r="G6" s="3613"/>
      <c r="H6" s="3613"/>
      <c r="I6" s="3613"/>
      <c r="J6" s="3613"/>
      <c r="K6" s="3613"/>
      <c r="L6" s="3613"/>
      <c r="M6" s="3613"/>
      <c r="N6" s="3613"/>
      <c r="O6" s="3613"/>
      <c r="P6" s="3613"/>
      <c r="Q6" s="3613"/>
      <c r="R6" s="3613"/>
      <c r="S6" s="3613"/>
      <c r="T6" s="3613"/>
      <c r="U6" s="3613"/>
      <c r="V6" s="3613"/>
      <c r="W6" s="3613"/>
      <c r="X6" s="3613"/>
      <c r="Y6" s="3613"/>
      <c r="Z6" s="3613"/>
      <c r="AA6" s="3613"/>
      <c r="AB6" s="3613"/>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ht="15.75">
      <c r="A7"/>
      <c r="B7" s="3613"/>
      <c r="C7" s="3613"/>
      <c r="D7" s="3613"/>
      <c r="E7" s="3613"/>
      <c r="F7" s="3613"/>
      <c r="G7" s="3613"/>
      <c r="H7" s="3613"/>
      <c r="I7" s="3613"/>
      <c r="J7" s="3613"/>
      <c r="K7" s="3613"/>
      <c r="L7" s="3613"/>
      <c r="M7" s="3613"/>
      <c r="N7" s="3613"/>
      <c r="O7" s="3613"/>
      <c r="P7" s="3613"/>
      <c r="Q7" s="3613"/>
      <c r="R7" s="3613"/>
      <c r="S7" s="3613"/>
      <c r="T7" s="3613"/>
      <c r="U7" s="3613"/>
      <c r="V7" s="3613"/>
      <c r="W7" s="3613"/>
      <c r="X7" s="3613"/>
      <c r="Y7" s="3613"/>
      <c r="Z7" s="3613"/>
      <c r="AA7" s="3613"/>
      <c r="AB7" s="3613"/>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ht="15.75">
      <c r="A8" t="s">
        <v>6</v>
      </c>
      <c r="B8" s="3613"/>
      <c r="C8" s="3613"/>
      <c r="D8" s="3613"/>
      <c r="E8" s="3613"/>
      <c r="F8" s="3613"/>
      <c r="G8" s="3613"/>
      <c r="H8" s="3613"/>
      <c r="I8" s="3613"/>
      <c r="J8" s="3613"/>
      <c r="K8" s="3613"/>
      <c r="L8" s="3613"/>
      <c r="M8" s="3613"/>
      <c r="N8" s="3613"/>
      <c r="O8" s="3613"/>
      <c r="P8" s="3613"/>
      <c r="Q8" s="3613"/>
      <c r="R8" s="3613"/>
      <c r="S8" s="3613"/>
      <c r="T8" s="3613"/>
      <c r="U8" s="3613"/>
      <c r="V8" s="3613"/>
      <c r="W8" s="3613"/>
      <c r="X8" s="3613"/>
      <c r="Y8" s="3613"/>
      <c r="Z8" s="3613"/>
      <c r="AA8" s="3613"/>
      <c r="AB8" s="3613"/>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ht="16.5" thickBot="1">
      <c r="A9" t="s">
        <v>311</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79" ht="16.5" thickBot="1">
      <c r="A10" s="2627"/>
      <c r="B10" s="2628"/>
      <c r="C10" s="2627"/>
      <c r="D10" s="2627"/>
      <c r="E10" s="2627"/>
      <c r="F10" s="2629"/>
      <c r="G10" s="2627"/>
      <c r="H10" s="2627"/>
      <c r="I10" s="2630"/>
      <c r="J10" s="2627"/>
      <c r="K10" s="2631"/>
      <c r="L10" s="2631"/>
      <c r="M10" s="2627"/>
      <c r="N10" s="2627"/>
      <c r="O10" s="2627"/>
      <c r="P10" s="2627"/>
      <c r="Q10" s="2627"/>
      <c r="R10" s="2627"/>
      <c r="S10" s="2627"/>
      <c r="T10" s="2627"/>
      <c r="U10" s="2627"/>
      <c r="V10" s="2627"/>
      <c r="W10" s="2627"/>
      <c r="X10" s="2627"/>
      <c r="Y10" s="2632"/>
      <c r="Z10" s="2633"/>
      <c r="AA10" s="2627"/>
      <c r="AB10" s="2783"/>
      <c r="AC10" s="2783"/>
      <c r="AD10" s="2783"/>
      <c r="AE10" s="2783"/>
      <c r="AF10" s="2783"/>
      <c r="AG10" s="2783"/>
      <c r="AH10" s="2783"/>
      <c r="AI10" s="2783"/>
      <c r="AJ10" s="2783"/>
      <c r="BZ10" s="2627"/>
      <c r="CA10" s="2783"/>
    </row>
    <row r="11" spans="1:79" ht="16.5" thickBot="1">
      <c r="A11" t="s">
        <v>7</v>
      </c>
      <c r="B11"/>
      <c r="C11"/>
      <c r="D11"/>
      <c r="E11" t="s">
        <v>1253</v>
      </c>
      <c r="F11"/>
      <c r="G11"/>
      <c r="H11"/>
      <c r="I11"/>
      <c r="J11"/>
      <c r="K11"/>
      <c r="L11"/>
      <c r="M11"/>
      <c r="N11"/>
      <c r="O11"/>
      <c r="P11"/>
      <c r="Q11"/>
      <c r="R11"/>
      <c r="S11"/>
      <c r="T11"/>
      <c r="U11"/>
      <c r="V11"/>
      <c r="W11"/>
      <c r="X11"/>
      <c r="Y11"/>
      <c r="Z11"/>
      <c r="AA11"/>
      <c r="AB11" s="2784"/>
      <c r="AC11" t="s">
        <v>1254</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1:79" ht="16.5" thickBot="1">
      <c r="A12" s="2634"/>
      <c r="B12" s="2635"/>
      <c r="C12" s="2634"/>
      <c r="D12" s="2634"/>
      <c r="E12" s="2634"/>
      <c r="F12" s="2636"/>
      <c r="G12" s="2634"/>
      <c r="H12" s="2634"/>
      <c r="I12" s="2637"/>
      <c r="J12" s="2634"/>
      <c r="K12" s="2638"/>
      <c r="L12" s="2638"/>
      <c r="M12" s="2634"/>
      <c r="N12" s="2634"/>
      <c r="O12" s="2634"/>
      <c r="P12" s="2634"/>
      <c r="Q12" s="2634"/>
      <c r="R12" s="2634"/>
      <c r="S12" s="2634"/>
      <c r="T12" s="2634"/>
      <c r="U12" s="2634"/>
      <c r="V12" s="2634"/>
      <c r="W12" s="2634"/>
      <c r="X12" s="2634"/>
      <c r="Y12" s="2634"/>
      <c r="Z12" s="2639"/>
      <c r="AA12" s="2634"/>
      <c r="AB12" s="2634"/>
      <c r="AC12" s="2634"/>
      <c r="AD12" s="2634"/>
      <c r="AE12" s="2634"/>
      <c r="AF12" s="2634"/>
      <c r="AG12" s="2634"/>
      <c r="AH12" s="2634"/>
      <c r="AI12" s="2634"/>
      <c r="AJ12" s="2634"/>
      <c r="AK12" s="2167"/>
      <c r="AL12" s="2167"/>
      <c r="AM12" s="2167"/>
      <c r="AN12" s="2167"/>
      <c r="AO12" s="2167"/>
      <c r="AP12" s="2167"/>
      <c r="AQ12" s="2167"/>
      <c r="AR12" s="2167"/>
      <c r="AS12" s="2167"/>
      <c r="AT12" s="2167"/>
      <c r="AU12" s="2167"/>
      <c r="AV12" s="2167"/>
      <c r="AW12" s="2167"/>
      <c r="AX12" s="2167"/>
      <c r="AY12" s="2167"/>
      <c r="AZ12" s="2167"/>
      <c r="BA12" s="2167"/>
      <c r="BB12" s="2167"/>
      <c r="BC12" s="2167"/>
      <c r="BD12" s="2167"/>
      <c r="BE12" s="2167"/>
      <c r="BF12" s="2167"/>
      <c r="BG12" s="2167"/>
      <c r="BH12" s="2167"/>
      <c r="BI12" s="2167"/>
      <c r="BJ12" s="2167"/>
      <c r="BK12" s="2167"/>
      <c r="BL12" s="2167"/>
      <c r="BM12" s="2167"/>
      <c r="BN12" s="2167"/>
      <c r="BO12" s="2167"/>
      <c r="BP12" s="2167"/>
      <c r="BQ12" s="2167"/>
      <c r="BR12" s="2167"/>
      <c r="BS12" s="2167"/>
      <c r="BT12" s="2167"/>
      <c r="BU12" s="2167"/>
      <c r="BV12" s="2167"/>
      <c r="BW12" s="2167"/>
      <c r="BX12" s="2167"/>
      <c r="BY12" s="2167"/>
      <c r="BZ12" s="2634"/>
      <c r="CA12" s="2634"/>
    </row>
    <row r="13" spans="1:79" ht="16.5" thickBot="1">
      <c r="A13" t="s">
        <v>9</v>
      </c>
      <c r="B13"/>
      <c r="C13"/>
      <c r="D13"/>
      <c r="E13" t="s">
        <v>367</v>
      </c>
      <c r="F13"/>
      <c r="G13"/>
      <c r="H13"/>
      <c r="I13"/>
      <c r="J13"/>
      <c r="K13"/>
      <c r="L13"/>
      <c r="M13"/>
      <c r="N13"/>
      <c r="O13"/>
      <c r="P13"/>
      <c r="Q13"/>
      <c r="R13"/>
      <c r="S13"/>
      <c r="T13"/>
      <c r="U13"/>
      <c r="V13"/>
      <c r="W13"/>
      <c r="X13"/>
      <c r="Y13"/>
      <c r="Z13"/>
      <c r="AA13"/>
      <c r="AB13"/>
      <c r="AC13" t="s">
        <v>367</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7" ht="16.5" thickBot="1">
      <c r="A14" s="2634"/>
      <c r="B14" s="2635"/>
      <c r="C14" s="2634"/>
      <c r="D14" s="2634"/>
      <c r="E14" s="2634"/>
      <c r="F14" s="2636"/>
      <c r="G14" s="2634"/>
      <c r="H14" s="2634"/>
      <c r="I14" s="2637"/>
      <c r="J14" s="2634"/>
      <c r="K14" s="2638"/>
      <c r="L14" s="2638"/>
      <c r="M14" s="2634"/>
      <c r="N14" s="2634"/>
      <c r="O14" s="2634"/>
      <c r="P14" s="2634"/>
      <c r="Q14" s="2634"/>
      <c r="R14" s="2634"/>
      <c r="S14" s="2634"/>
      <c r="T14" s="2634"/>
      <c r="U14" s="2634"/>
      <c r="V14" s="2634"/>
      <c r="W14" s="2634"/>
      <c r="X14" s="2634"/>
      <c r="Y14" s="2672"/>
      <c r="Z14" s="2639"/>
      <c r="AA14" s="2639"/>
      <c r="AB14" s="2634"/>
      <c r="AK14" s="2167"/>
      <c r="AL14" s="2167"/>
      <c r="AM14" s="2167"/>
      <c r="AN14" s="2167"/>
      <c r="AO14" s="2167"/>
      <c r="AP14" s="2167"/>
      <c r="AQ14" s="2167"/>
      <c r="AR14" s="2167"/>
      <c r="AS14" s="2167"/>
      <c r="AT14" s="2167"/>
      <c r="AU14" s="2167"/>
      <c r="AV14" s="2167"/>
      <c r="AW14" s="2167"/>
      <c r="AX14" s="2167"/>
      <c r="AY14" s="2167"/>
      <c r="AZ14" s="2167"/>
      <c r="BA14" s="2167"/>
      <c r="BB14" s="2167"/>
      <c r="BC14" s="2167"/>
      <c r="BD14" s="2167"/>
      <c r="BE14" s="2167"/>
      <c r="BF14" s="2167"/>
      <c r="BG14" s="2167"/>
      <c r="BH14" s="2167"/>
      <c r="BI14" s="2167"/>
      <c r="BJ14" s="2167"/>
      <c r="BK14" s="2167"/>
      <c r="BL14" s="2167"/>
      <c r="BM14" s="2167"/>
      <c r="BN14" s="2167"/>
      <c r="BO14" s="2167"/>
      <c r="BP14" s="2167"/>
      <c r="BQ14" s="2167"/>
      <c r="BR14" s="2167"/>
      <c r="BS14" s="2167"/>
      <c r="BT14" s="2167"/>
      <c r="BU14" s="2167"/>
      <c r="BV14" s="2167"/>
      <c r="BW14" s="2167"/>
      <c r="BX14" s="2167"/>
      <c r="BY14" s="2167"/>
    </row>
    <row r="15" spans="1:79" ht="48" thickBot="1">
      <c r="A15" s="2640" t="s">
        <v>11</v>
      </c>
      <c r="B15" s="2640" t="s">
        <v>12</v>
      </c>
      <c r="C15" s="2640" t="s">
        <v>13</v>
      </c>
      <c r="D15" s="2640" t="s">
        <v>14</v>
      </c>
      <c r="E15" s="2640" t="s">
        <v>15</v>
      </c>
      <c r="F15" s="2675" t="s">
        <v>16</v>
      </c>
      <c r="G15" s="2640" t="s">
        <v>17</v>
      </c>
      <c r="H15" s="2640" t="s">
        <v>18</v>
      </c>
      <c r="I15" s="2676" t="s">
        <v>19</v>
      </c>
      <c r="J15" s="2640" t="s">
        <v>20</v>
      </c>
      <c r="K15" s="2640" t="s">
        <v>21</v>
      </c>
      <c r="L15" s="2640" t="s">
        <v>22</v>
      </c>
      <c r="M15" s="2677" t="s">
        <v>23</v>
      </c>
      <c r="N15" s="2677" t="s">
        <v>24</v>
      </c>
      <c r="O15" s="2677" t="s">
        <v>25</v>
      </c>
      <c r="P15" s="2677" t="s">
        <v>26</v>
      </c>
      <c r="Q15" s="2677" t="s">
        <v>27</v>
      </c>
      <c r="R15" s="2677" t="s">
        <v>28</v>
      </c>
      <c r="S15" s="2677" t="s">
        <v>29</v>
      </c>
      <c r="T15" s="2677" t="s">
        <v>30</v>
      </c>
      <c r="U15" s="2677" t="s">
        <v>31</v>
      </c>
      <c r="V15" s="2677" t="s">
        <v>32</v>
      </c>
      <c r="W15" s="2677" t="s">
        <v>33</v>
      </c>
      <c r="X15" s="2677" t="s">
        <v>34</v>
      </c>
      <c r="Y15" s="2678" t="s">
        <v>35</v>
      </c>
      <c r="Z15" s="2674" t="s">
        <v>313</v>
      </c>
      <c r="AA15" s="2674" t="s">
        <v>1904</v>
      </c>
      <c r="AB15" s="2640" t="s">
        <v>36</v>
      </c>
      <c r="AC15" s="2785" t="s">
        <v>189</v>
      </c>
      <c r="AD15" s="2785" t="s">
        <v>314</v>
      </c>
      <c r="AE15" s="2785" t="s">
        <v>190</v>
      </c>
      <c r="AF15" s="2785" t="s">
        <v>191</v>
      </c>
      <c r="AG15" s="2785" t="s">
        <v>184</v>
      </c>
      <c r="AH15" s="2785" t="s">
        <v>192</v>
      </c>
      <c r="AI15" s="2785" t="s">
        <v>185</v>
      </c>
      <c r="AJ15" s="2785" t="s">
        <v>186</v>
      </c>
      <c r="AK15" s="2414" t="s">
        <v>1870</v>
      </c>
      <c r="AL15" s="2415" t="s">
        <v>1871</v>
      </c>
      <c r="AM15" s="2415" t="s">
        <v>1872</v>
      </c>
      <c r="AN15" s="2415" t="s">
        <v>1873</v>
      </c>
      <c r="AO15" s="2415" t="s">
        <v>184</v>
      </c>
      <c r="AP15" s="2415" t="s">
        <v>1874</v>
      </c>
      <c r="AQ15" s="2415" t="s">
        <v>185</v>
      </c>
      <c r="AR15" s="2415" t="s">
        <v>186</v>
      </c>
      <c r="AS15" s="2416" t="s">
        <v>1875</v>
      </c>
      <c r="AT15" s="2417" t="s">
        <v>1876</v>
      </c>
      <c r="AU15" s="2417" t="s">
        <v>1877</v>
      </c>
      <c r="AV15" s="2417" t="s">
        <v>1878</v>
      </c>
      <c r="AW15" s="2417" t="s">
        <v>184</v>
      </c>
      <c r="AX15" s="2417" t="s">
        <v>1879</v>
      </c>
      <c r="AY15" s="2417" t="s">
        <v>185</v>
      </c>
      <c r="AZ15" s="2417" t="s">
        <v>186</v>
      </c>
      <c r="BA15" s="2418" t="s">
        <v>1880</v>
      </c>
      <c r="BB15" s="2419" t="s">
        <v>1881</v>
      </c>
      <c r="BC15" s="2419" t="s">
        <v>1882</v>
      </c>
      <c r="BD15" s="2419" t="s">
        <v>1883</v>
      </c>
      <c r="BE15" s="2419" t="s">
        <v>184</v>
      </c>
      <c r="BF15" s="2419" t="s">
        <v>1884</v>
      </c>
      <c r="BG15" s="2419" t="s">
        <v>185</v>
      </c>
      <c r="BH15" s="2419" t="s">
        <v>186</v>
      </c>
      <c r="BI15" s="2420" t="s">
        <v>1885</v>
      </c>
      <c r="BJ15" s="2421" t="s">
        <v>1886</v>
      </c>
      <c r="BK15" s="2421" t="s">
        <v>1887</v>
      </c>
      <c r="BL15" s="2421" t="s">
        <v>1888</v>
      </c>
      <c r="BM15" s="2421" t="s">
        <v>184</v>
      </c>
      <c r="BN15" s="2421" t="s">
        <v>1889</v>
      </c>
      <c r="BO15" s="2421" t="s">
        <v>185</v>
      </c>
      <c r="BP15" s="2421" t="s">
        <v>186</v>
      </c>
      <c r="BQ15" s="2422" t="s">
        <v>1890</v>
      </c>
      <c r="BR15" s="2423" t="s">
        <v>1891</v>
      </c>
      <c r="BS15" s="2423" t="s">
        <v>1892</v>
      </c>
      <c r="BT15" s="2423" t="s">
        <v>1893</v>
      </c>
      <c r="BU15" s="2423" t="s">
        <v>184</v>
      </c>
      <c r="BV15" s="2423" t="s">
        <v>1894</v>
      </c>
      <c r="BW15" s="2423" t="s">
        <v>185</v>
      </c>
      <c r="BX15" s="2423" t="s">
        <v>186</v>
      </c>
      <c r="BY15" s="2424" t="s">
        <v>35</v>
      </c>
      <c r="BZ15" s="2785" t="s">
        <v>187</v>
      </c>
      <c r="CA15" s="2785" t="s">
        <v>188</v>
      </c>
    </row>
    <row r="16" spans="1:80" ht="63">
      <c r="A16">
        <v>1</v>
      </c>
      <c r="B16" t="s">
        <v>418</v>
      </c>
      <c r="C16" t="s">
        <v>554</v>
      </c>
      <c r="D16" s="2786" t="s">
        <v>1255</v>
      </c>
      <c r="E16" s="2787" t="s">
        <v>37</v>
      </c>
      <c r="F16" s="2788">
        <v>1</v>
      </c>
      <c r="G16" s="2788" t="s">
        <v>1256</v>
      </c>
      <c r="H16" s="2788" t="s">
        <v>1476</v>
      </c>
      <c r="I16" s="2789">
        <v>0.125</v>
      </c>
      <c r="J16" s="2788" t="s">
        <v>1477</v>
      </c>
      <c r="K16" s="2790">
        <v>42461</v>
      </c>
      <c r="L16" s="2790">
        <v>42719</v>
      </c>
      <c r="M16" s="2791"/>
      <c r="N16" s="2791"/>
      <c r="O16" s="2791"/>
      <c r="P16" s="2791"/>
      <c r="Q16" s="2791"/>
      <c r="R16" s="2792"/>
      <c r="S16" s="2792"/>
      <c r="T16" s="2791"/>
      <c r="U16" s="2792"/>
      <c r="V16" s="2792"/>
      <c r="W16" s="2792"/>
      <c r="X16" s="2793">
        <v>1</v>
      </c>
      <c r="Y16" s="2794">
        <v>1</v>
      </c>
      <c r="Z16" s="2795">
        <v>237554617</v>
      </c>
      <c r="AA16" s="2795" t="s">
        <v>509</v>
      </c>
      <c r="AB16" t="s">
        <v>1258</v>
      </c>
      <c r="AC16" s="1236">
        <v>0</v>
      </c>
      <c r="AD16" s="1237">
        <v>0</v>
      </c>
      <c r="AE16" s="1238">
        <v>0</v>
      </c>
      <c r="AF16" s="1271" t="s">
        <v>55</v>
      </c>
      <c r="AG16" s="1238"/>
      <c r="AH16" s="1237">
        <v>0</v>
      </c>
      <c r="AI16" s="1238"/>
      <c r="AJ16" s="1238"/>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1262"/>
      <c r="CA16" s="1239"/>
      <c r="CB16" s="2796"/>
    </row>
    <row r="17" spans="1:79" ht="63">
      <c r="A17"/>
      <c r="B17"/>
      <c r="C17"/>
      <c r="D17" s="2797" t="s">
        <v>1259</v>
      </c>
      <c r="E17" s="2798" t="s">
        <v>1260</v>
      </c>
      <c r="F17" s="2748" t="s">
        <v>68</v>
      </c>
      <c r="G17" s="2748" t="s">
        <v>1261</v>
      </c>
      <c r="H17" s="2748" t="s">
        <v>1257</v>
      </c>
      <c r="I17" s="2754">
        <v>0.125</v>
      </c>
      <c r="J17" s="2748" t="s">
        <v>1261</v>
      </c>
      <c r="K17" s="2751">
        <v>42370</v>
      </c>
      <c r="L17" s="2751">
        <v>42735</v>
      </c>
      <c r="M17">
        <v>1</v>
      </c>
      <c r="N17"/>
      <c r="O17">
        <v>1</v>
      </c>
      <c r="P17"/>
      <c r="Q17">
        <v>1</v>
      </c>
      <c r="R17"/>
      <c r="S17">
        <v>1</v>
      </c>
      <c r="T17"/>
      <c r="U17">
        <v>1</v>
      </c>
      <c r="V17"/>
      <c r="W17">
        <v>1</v>
      </c>
      <c r="X17"/>
      <c r="Y17" s="2800">
        <v>1</v>
      </c>
      <c r="Z17" s="2795"/>
      <c r="AA17" s="2795"/>
      <c r="AB17"/>
      <c r="AC17" s="1252">
        <v>1</v>
      </c>
      <c r="AD17" s="1241">
        <v>1</v>
      </c>
      <c r="AE17" s="1241">
        <v>1</v>
      </c>
      <c r="AF17" s="1241">
        <v>1</v>
      </c>
      <c r="AG17" s="1242"/>
      <c r="AH17" s="1241">
        <f>AF17/6</f>
        <v>0.16666666666666666</v>
      </c>
      <c r="AI17" s="1242"/>
      <c r="AJ17" s="1242"/>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1300" t="s">
        <v>1478</v>
      </c>
      <c r="CA17" s="1243"/>
    </row>
    <row r="18" spans="1:80" ht="90" customHeight="1">
      <c r="A18"/>
      <c r="B18"/>
      <c r="C18"/>
      <c r="D18" s="2797" t="s">
        <v>1262</v>
      </c>
      <c r="E18" s="2798" t="s">
        <v>1263</v>
      </c>
      <c r="F18" s="2748">
        <v>1</v>
      </c>
      <c r="G18" s="2748" t="s">
        <v>1264</v>
      </c>
      <c r="H18" s="2748" t="s">
        <v>1265</v>
      </c>
      <c r="I18" s="2754">
        <v>0.125</v>
      </c>
      <c r="J18" s="2748" t="s">
        <v>1479</v>
      </c>
      <c r="K18" s="2751">
        <v>42370</v>
      </c>
      <c r="L18" s="2751">
        <v>42491</v>
      </c>
      <c r="M18" s="2801"/>
      <c r="N18" s="2801"/>
      <c r="O18" s="2801"/>
      <c r="P18" s="2801"/>
      <c r="Q18" s="2801">
        <v>1</v>
      </c>
      <c r="R18" s="2801"/>
      <c r="S18" s="2801"/>
      <c r="T18" s="2801"/>
      <c r="U18" s="2802"/>
      <c r="V18" s="2802"/>
      <c r="W18" s="2802"/>
      <c r="X18" s="2803"/>
      <c r="Y18" s="2804">
        <v>1</v>
      </c>
      <c r="Z18" s="2795"/>
      <c r="AA18" s="2795"/>
      <c r="AB18"/>
      <c r="AC18" s="1240">
        <v>0</v>
      </c>
      <c r="AD18" s="1241">
        <v>0</v>
      </c>
      <c r="AE18" s="1242">
        <v>0</v>
      </c>
      <c r="AF18" s="1261" t="s">
        <v>55</v>
      </c>
      <c r="AG18" s="1242"/>
      <c r="AH18" s="1241">
        <v>0</v>
      </c>
      <c r="AI18" s="1242"/>
      <c r="AJ18" s="1242"/>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2103"/>
      <c r="BZ18" s="1300" t="s">
        <v>1480</v>
      </c>
      <c r="CA18" s="1243"/>
      <c r="CB18" s="2805"/>
    </row>
    <row r="19" spans="1:80" ht="63">
      <c r="A19"/>
      <c r="B19"/>
      <c r="C19"/>
      <c r="D19" s="2797" t="s">
        <v>1266</v>
      </c>
      <c r="E19" s="2798" t="s">
        <v>1267</v>
      </c>
      <c r="F19" s="2748">
        <v>3</v>
      </c>
      <c r="G19" s="2748" t="s">
        <v>1267</v>
      </c>
      <c r="H19" s="2748" t="s">
        <v>1481</v>
      </c>
      <c r="I19" s="2754">
        <v>0.125</v>
      </c>
      <c r="J19" s="2748" t="s">
        <v>1268</v>
      </c>
      <c r="K19" s="2751">
        <v>42370</v>
      </c>
      <c r="L19" s="2751">
        <v>42735</v>
      </c>
      <c r="M19" s="2801"/>
      <c r="N19" s="2801"/>
      <c r="O19" s="2801"/>
      <c r="P19" s="2801"/>
      <c r="Q19" s="2801"/>
      <c r="R19" s="2801"/>
      <c r="S19" s="2801"/>
      <c r="T19" s="2801"/>
      <c r="U19" s="2802">
        <v>1</v>
      </c>
      <c r="V19" s="2802"/>
      <c r="W19" s="2802"/>
      <c r="X19" s="2803">
        <v>2</v>
      </c>
      <c r="Y19" s="2804">
        <v>3</v>
      </c>
      <c r="Z19" s="2795"/>
      <c r="AA19" s="2795"/>
      <c r="AB19"/>
      <c r="AC19" s="1240">
        <v>0</v>
      </c>
      <c r="AD19" s="1241">
        <v>0</v>
      </c>
      <c r="AE19" s="1242">
        <v>0</v>
      </c>
      <c r="AF19" s="1261" t="s">
        <v>55</v>
      </c>
      <c r="AG19" s="1242"/>
      <c r="AH19" s="1241">
        <v>0</v>
      </c>
      <c r="AI19" s="1242"/>
      <c r="AJ19" s="1242"/>
      <c r="AK19" s="1894"/>
      <c r="AL19" s="1894"/>
      <c r="AM19" s="1894"/>
      <c r="AN19" s="1894"/>
      <c r="AO19" s="1894"/>
      <c r="AP19" s="1894"/>
      <c r="AQ19" s="1894"/>
      <c r="AR19" s="1894"/>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2103"/>
      <c r="BZ19" s="1300"/>
      <c r="CA19" s="1243"/>
      <c r="CB19" s="2806"/>
    </row>
    <row r="20" spans="1:79" ht="110.25">
      <c r="A20"/>
      <c r="B20"/>
      <c r="C20"/>
      <c r="D20" s="2807" t="s">
        <v>1269</v>
      </c>
      <c r="E20" s="2798" t="s">
        <v>196</v>
      </c>
      <c r="F20" s="2748">
        <v>12</v>
      </c>
      <c r="G20" s="2748" t="s">
        <v>1270</v>
      </c>
      <c r="H20" s="2748" t="s">
        <v>1271</v>
      </c>
      <c r="I20" s="2754">
        <v>0.125</v>
      </c>
      <c r="J20" s="2748" t="s">
        <v>1272</v>
      </c>
      <c r="K20" s="2808">
        <v>42370</v>
      </c>
      <c r="L20" s="2808">
        <v>42735</v>
      </c>
      <c r="M20" s="2809">
        <v>0.08333333333333333</v>
      </c>
      <c r="N20" s="2809">
        <v>0.16666666666666666</v>
      </c>
      <c r="O20" s="2809">
        <v>0.25</v>
      </c>
      <c r="P20" s="2809">
        <v>0.3333333333333333</v>
      </c>
      <c r="Q20" s="2809">
        <v>0.4166666666666667</v>
      </c>
      <c r="R20" s="2809">
        <v>0.5</v>
      </c>
      <c r="S20" s="2809">
        <v>0.5833333333333334</v>
      </c>
      <c r="T20" s="2809">
        <v>0.6666666666666666</v>
      </c>
      <c r="U20" s="2809">
        <v>0.75</v>
      </c>
      <c r="V20" s="2809">
        <v>0.8333333333333334</v>
      </c>
      <c r="W20" s="2809">
        <v>0.9166666666666666</v>
      </c>
      <c r="X20" s="2809">
        <v>1</v>
      </c>
      <c r="Y20" s="2810">
        <v>1</v>
      </c>
      <c r="Z20" s="2363">
        <v>0</v>
      </c>
      <c r="AA20" s="2363"/>
      <c r="AB20" s="2811" t="s">
        <v>55</v>
      </c>
      <c r="AC20" s="1252">
        <v>0.25</v>
      </c>
      <c r="AD20" s="1241">
        <v>1</v>
      </c>
      <c r="AE20" s="1261">
        <v>0.25</v>
      </c>
      <c r="AF20" s="1261">
        <f>AE20/AC20</f>
        <v>1</v>
      </c>
      <c r="AG20" s="1242"/>
      <c r="AH20" s="1241">
        <v>0.25</v>
      </c>
      <c r="AI20" s="1242">
        <v>0</v>
      </c>
      <c r="AJ20" s="1242">
        <v>0</v>
      </c>
      <c r="AK20" s="1894"/>
      <c r="AL20" s="1894"/>
      <c r="AM20" s="1894"/>
      <c r="AN20" s="1894"/>
      <c r="AO20" s="1894"/>
      <c r="AP20" s="1894"/>
      <c r="AQ20" s="1894"/>
      <c r="AR20" s="1894"/>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2103"/>
      <c r="BZ20" s="1300"/>
      <c r="CA20" s="1243"/>
    </row>
    <row r="21" spans="1:79" ht="79.5" thickBot="1">
      <c r="A21"/>
      <c r="B21"/>
      <c r="C21"/>
      <c r="D21" s="2812" t="s">
        <v>1273</v>
      </c>
      <c r="E21" s="2813" t="s">
        <v>196</v>
      </c>
      <c r="F21" s="2722">
        <v>4</v>
      </c>
      <c r="G21" s="2722" t="s">
        <v>1274</v>
      </c>
      <c r="H21" s="2722" t="s">
        <v>1430</v>
      </c>
      <c r="I21" s="2721">
        <v>0.125</v>
      </c>
      <c r="J21" s="2722" t="s">
        <v>1275</v>
      </c>
      <c r="K21" s="2814">
        <v>42370</v>
      </c>
      <c r="L21" s="2814">
        <v>42735</v>
      </c>
      <c r="M21" s="2815">
        <v>0.25</v>
      </c>
      <c r="N21" s="2816"/>
      <c r="O21" s="2816"/>
      <c r="P21" s="2815">
        <v>0.5</v>
      </c>
      <c r="Q21" s="2816"/>
      <c r="R21" s="2816"/>
      <c r="S21" s="2815">
        <v>0.75</v>
      </c>
      <c r="T21" s="2816"/>
      <c r="U21" s="2817"/>
      <c r="V21" s="2815">
        <v>1</v>
      </c>
      <c r="W21" s="2817"/>
      <c r="X21" s="2817"/>
      <c r="Y21" s="2818">
        <v>1</v>
      </c>
      <c r="Z21" s="2363">
        <v>0</v>
      </c>
      <c r="AA21" s="2363"/>
      <c r="AB21" s="2819" t="s">
        <v>55</v>
      </c>
      <c r="AC21" s="3383">
        <v>0.25</v>
      </c>
      <c r="AD21" s="2349">
        <v>1</v>
      </c>
      <c r="AE21" s="2334">
        <v>0</v>
      </c>
      <c r="AF21" s="2349">
        <v>0</v>
      </c>
      <c r="AG21" s="2334"/>
      <c r="AH21" s="2349">
        <v>0</v>
      </c>
      <c r="AI21" s="2334"/>
      <c r="AJ21" s="2334"/>
      <c r="AK21" s="1895"/>
      <c r="AL21" s="1895"/>
      <c r="AM21" s="1895"/>
      <c r="AN21" s="1895"/>
      <c r="AO21" s="1895"/>
      <c r="AP21" s="1895"/>
      <c r="AQ21" s="1895"/>
      <c r="AR21" s="1895"/>
      <c r="AS21" s="1926"/>
      <c r="AT21" s="1926"/>
      <c r="AU21" s="1926"/>
      <c r="AV21" s="1926"/>
      <c r="AW21" s="1926"/>
      <c r="AX21" s="1926"/>
      <c r="AY21" s="1926"/>
      <c r="AZ21" s="1926"/>
      <c r="BA21" s="1911"/>
      <c r="BB21" s="1911"/>
      <c r="BC21" s="1911"/>
      <c r="BD21" s="1911"/>
      <c r="BE21" s="1911"/>
      <c r="BF21" s="1911"/>
      <c r="BG21" s="1911"/>
      <c r="BH21" s="1911"/>
      <c r="BI21" s="1944"/>
      <c r="BJ21" s="1944"/>
      <c r="BK21" s="1944"/>
      <c r="BL21" s="1944"/>
      <c r="BM21" s="1944"/>
      <c r="BN21" s="1944"/>
      <c r="BO21" s="1944"/>
      <c r="BP21" s="1944"/>
      <c r="BQ21" s="1960"/>
      <c r="BR21" s="1960"/>
      <c r="BS21" s="1960"/>
      <c r="BT21" s="1960"/>
      <c r="BU21" s="1960"/>
      <c r="BV21" s="1960"/>
      <c r="BW21" s="1960"/>
      <c r="BX21" s="1960"/>
      <c r="BY21" s="2104"/>
      <c r="BZ21" s="3384" t="s">
        <v>1431</v>
      </c>
      <c r="CA21" s="3385"/>
    </row>
    <row r="22" spans="1:79" ht="24" thickBot="1">
      <c r="A22" t="s">
        <v>38</v>
      </c>
      <c r="B22"/>
      <c r="C22"/>
      <c r="D22"/>
      <c r="E22" s="2820"/>
      <c r="F22" s="2821"/>
      <c r="G22" s="2821"/>
      <c r="H22" s="2821"/>
      <c r="I22" s="2822">
        <v>0.75</v>
      </c>
      <c r="J22" s="2821"/>
      <c r="K22" s="2821"/>
      <c r="L22" s="2821"/>
      <c r="M22" s="2821"/>
      <c r="N22" s="2821"/>
      <c r="O22" s="2821"/>
      <c r="P22" s="2821"/>
      <c r="Q22" s="2821"/>
      <c r="R22" s="2821"/>
      <c r="S22" s="2821"/>
      <c r="T22" s="2821"/>
      <c r="U22" s="2821"/>
      <c r="V22" s="2821"/>
      <c r="W22" s="2821"/>
      <c r="X22" s="2821"/>
      <c r="Y22" s="2823"/>
      <c r="Z22" s="2824">
        <f>+Z16</f>
        <v>237554617</v>
      </c>
      <c r="AA22" s="2824">
        <f>SUM(AA16:AA21)</f>
        <v>0</v>
      </c>
      <c r="AB22" s="3363"/>
      <c r="AC22" s="3386"/>
      <c r="AD22" s="3386">
        <v>1</v>
      </c>
      <c r="AE22" s="3386"/>
      <c r="AF22" s="3432">
        <f>AVERAGE(AF16:AF21)</f>
        <v>0.6666666666666666</v>
      </c>
      <c r="AG22" s="3386"/>
      <c r="AH22" s="3386">
        <f>AVERAGE(AH16:AH21)</f>
        <v>0.06944444444444443</v>
      </c>
      <c r="AI22" s="3386"/>
      <c r="AJ22" s="3386"/>
      <c r="AK22" s="3386"/>
      <c r="AL22" s="3386"/>
      <c r="AM22" s="3386"/>
      <c r="AN22" s="3386"/>
      <c r="AO22" s="3386"/>
      <c r="AP22" s="3386"/>
      <c r="AQ22" s="3386"/>
      <c r="AR22" s="3386"/>
      <c r="AS22" s="3386"/>
      <c r="AT22" s="3386"/>
      <c r="AU22" s="3386"/>
      <c r="AV22" s="3386"/>
      <c r="AW22" s="3386"/>
      <c r="AX22" s="3386"/>
      <c r="AY22" s="3386"/>
      <c r="AZ22" s="3386"/>
      <c r="BA22" s="3386"/>
      <c r="BB22" s="3386"/>
      <c r="BC22" s="3386"/>
      <c r="BD22" s="3386"/>
      <c r="BE22" s="3386"/>
      <c r="BF22" s="3386"/>
      <c r="BG22" s="3386"/>
      <c r="BH22" s="3386"/>
      <c r="BI22" s="3386"/>
      <c r="BJ22" s="3386"/>
      <c r="BK22" s="3386"/>
      <c r="BL22" s="3386"/>
      <c r="BM22" s="3386"/>
      <c r="BN22" s="3386"/>
      <c r="BO22" s="3386"/>
      <c r="BP22" s="3386"/>
      <c r="BQ22" s="3386"/>
      <c r="BR22" s="3386"/>
      <c r="BS22" s="3386"/>
      <c r="BT22" s="3386"/>
      <c r="BU22" s="3386"/>
      <c r="BV22" s="3386"/>
      <c r="BW22" s="3386"/>
      <c r="BX22" s="3386"/>
      <c r="BY22" s="3386"/>
      <c r="BZ22" s="3386"/>
      <c r="CA22" s="3386"/>
    </row>
    <row r="23" spans="1:79" ht="24" thickBot="1">
      <c r="A23" t="s">
        <v>39</v>
      </c>
      <c r="B23"/>
      <c r="C23"/>
      <c r="D23"/>
      <c r="E23" s="2825"/>
      <c r="F23" s="2825"/>
      <c r="G23" s="2825"/>
      <c r="H23" s="2826"/>
      <c r="I23" s="2826"/>
      <c r="J23" s="2826"/>
      <c r="K23" s="2826"/>
      <c r="L23" s="2826"/>
      <c r="M23" s="2826"/>
      <c r="N23" s="2826"/>
      <c r="O23" s="2826"/>
      <c r="P23" s="2826"/>
      <c r="Q23" s="2826"/>
      <c r="R23" s="2826"/>
      <c r="S23" s="2826"/>
      <c r="T23" s="2826"/>
      <c r="U23" s="2826"/>
      <c r="V23" s="2826"/>
      <c r="W23" s="2826"/>
      <c r="X23" s="2826"/>
      <c r="Y23" s="2827"/>
      <c r="Z23" s="2828">
        <f>+Z22</f>
        <v>237554617</v>
      </c>
      <c r="AA23" s="2828">
        <f>SUM(AA22)</f>
        <v>0</v>
      </c>
      <c r="AB23" s="3364"/>
      <c r="AC23" s="3387"/>
      <c r="AD23" s="3387">
        <v>1</v>
      </c>
      <c r="AE23" s="3387"/>
      <c r="AF23" s="3433">
        <f>AVERAGE(AF22)</f>
        <v>0.6666666666666666</v>
      </c>
      <c r="AG23" s="3387"/>
      <c r="AH23" s="3387">
        <f>AVERAGE(AH22)</f>
        <v>0.06944444444444443</v>
      </c>
      <c r="AI23" s="3387"/>
      <c r="AJ23" s="3387"/>
      <c r="AK23" s="3387"/>
      <c r="AL23" s="3387"/>
      <c r="AM23" s="3387"/>
      <c r="AN23" s="3387"/>
      <c r="AO23" s="3387"/>
      <c r="AP23" s="3387"/>
      <c r="AQ23" s="3387"/>
      <c r="AR23" s="3387"/>
      <c r="AS23" s="3387"/>
      <c r="AT23" s="3387"/>
      <c r="AU23" s="3387"/>
      <c r="AV23" s="3387"/>
      <c r="AW23" s="3387"/>
      <c r="AX23" s="3387"/>
      <c r="AY23" s="3387"/>
      <c r="AZ23" s="3387"/>
      <c r="BA23" s="3387"/>
      <c r="BB23" s="3387"/>
      <c r="BC23" s="3387"/>
      <c r="BD23" s="3387"/>
      <c r="BE23" s="3387"/>
      <c r="BF23" s="3387"/>
      <c r="BG23" s="3387"/>
      <c r="BH23" s="3387"/>
      <c r="BI23" s="3387"/>
      <c r="BJ23" s="3387"/>
      <c r="BK23" s="3387"/>
      <c r="BL23" s="3387"/>
      <c r="BM23" s="3387"/>
      <c r="BN23" s="3387"/>
      <c r="BO23" s="3387"/>
      <c r="BP23" s="3387"/>
      <c r="BQ23" s="3387"/>
      <c r="BR23" s="3387"/>
      <c r="BS23" s="3387"/>
      <c r="BT23" s="3387"/>
      <c r="BU23" s="3387"/>
      <c r="BV23" s="3387"/>
      <c r="BW23" s="3387"/>
      <c r="BX23" s="3387"/>
      <c r="BY23" s="3387"/>
      <c r="BZ23" s="3387"/>
      <c r="CA23" s="3387"/>
    </row>
    <row r="24" spans="1:77" ht="15.75">
      <c r="A24"/>
      <c r="B24"/>
      <c r="C24"/>
      <c r="D24"/>
      <c r="E24"/>
      <c r="F24"/>
      <c r="G24"/>
      <c r="H24"/>
      <c r="I24"/>
      <c r="J24"/>
      <c r="K24"/>
      <c r="L24"/>
      <c r="M24"/>
      <c r="N24"/>
      <c r="O24"/>
      <c r="P24"/>
      <c r="Q24"/>
      <c r="R24"/>
      <c r="S24"/>
      <c r="T24"/>
      <c r="U24"/>
      <c r="V24"/>
      <c r="W24"/>
      <c r="X24"/>
      <c r="Y24"/>
      <c r="Z24"/>
      <c r="AA24"/>
      <c r="AB24"/>
      <c r="AK24" s="2406"/>
      <c r="AL24" s="2406"/>
      <c r="AM24" s="2406"/>
      <c r="AN24" s="2406"/>
      <c r="AO24" s="2406"/>
      <c r="AP24" s="2406"/>
      <c r="AQ24" s="2406"/>
      <c r="AR24" s="2406"/>
      <c r="AS24" s="2406"/>
      <c r="AT24" s="2406"/>
      <c r="AU24" s="2406"/>
      <c r="AV24" s="2406"/>
      <c r="AW24" s="2406"/>
      <c r="AX24" s="2406"/>
      <c r="AY24" s="2406"/>
      <c r="AZ24" s="2406"/>
      <c r="BA24" s="2406"/>
      <c r="BB24" s="2406"/>
      <c r="BC24" s="2406"/>
      <c r="BD24" s="2406"/>
      <c r="BE24" s="2406"/>
      <c r="BF24" s="2406"/>
      <c r="BG24" s="2406"/>
      <c r="BH24" s="2406"/>
      <c r="BI24" s="2406"/>
      <c r="BJ24" s="2406"/>
      <c r="BK24" s="2406"/>
      <c r="BL24" s="2406"/>
      <c r="BM24" s="2406"/>
      <c r="BN24" s="2406"/>
      <c r="BO24" s="2406"/>
      <c r="BP24" s="2406"/>
      <c r="BQ24" s="2406"/>
      <c r="BR24" s="2406"/>
      <c r="BS24" s="2406"/>
      <c r="BT24" s="2406"/>
      <c r="BU24" s="2406"/>
      <c r="BV24" s="2406"/>
      <c r="BW24" s="2406"/>
      <c r="BX24" s="2406"/>
      <c r="BY24" s="2406"/>
    </row>
    <row r="25" spans="1:77" ht="16.5" hidden="1" thickBot="1">
      <c r="A25" t="s">
        <v>9</v>
      </c>
      <c r="B25"/>
      <c r="C25"/>
      <c r="D25"/>
      <c r="E25" t="s">
        <v>600</v>
      </c>
      <c r="F25"/>
      <c r="G25"/>
      <c r="H25"/>
      <c r="I25"/>
      <c r="J25"/>
      <c r="K25"/>
      <c r="L25"/>
      <c r="M25"/>
      <c r="N25"/>
      <c r="O25"/>
      <c r="P25"/>
      <c r="Q25"/>
      <c r="R25"/>
      <c r="S25"/>
      <c r="T25"/>
      <c r="U25"/>
      <c r="V25"/>
      <c r="W25"/>
      <c r="X25"/>
      <c r="Y25"/>
      <c r="Z25"/>
      <c r="AA25"/>
      <c r="AB25"/>
      <c r="AK25" s="2406"/>
      <c r="AL25" s="2406"/>
      <c r="AM25" s="2406"/>
      <c r="AN25" s="2406"/>
      <c r="AO25" s="2406"/>
      <c r="AP25" s="2406"/>
      <c r="AQ25" s="2406"/>
      <c r="AR25" s="2406"/>
      <c r="AS25" s="2406"/>
      <c r="AT25" s="2406"/>
      <c r="AU25" s="2406"/>
      <c r="AV25" s="2406"/>
      <c r="AW25" s="2406"/>
      <c r="AX25" s="2406"/>
      <c r="AY25" s="2406"/>
      <c r="AZ25" s="2406"/>
      <c r="BA25" s="2406"/>
      <c r="BB25" s="2406"/>
      <c r="BC25" s="2406"/>
      <c r="BD25" s="2406"/>
      <c r="BE25" s="2406"/>
      <c r="BF25" s="2406"/>
      <c r="BG25" s="2406"/>
      <c r="BH25" s="2406"/>
      <c r="BI25" s="2406"/>
      <c r="BJ25" s="2406"/>
      <c r="BK25" s="2406"/>
      <c r="BL25" s="2406"/>
      <c r="BM25" s="2406"/>
      <c r="BN25" s="2406"/>
      <c r="BO25" s="2406"/>
      <c r="BP25" s="2406"/>
      <c r="BQ25" s="2406"/>
      <c r="BR25" s="2406"/>
      <c r="BS25" s="2406"/>
      <c r="BT25" s="2406"/>
      <c r="BU25" s="2406"/>
      <c r="BV25" s="2406"/>
      <c r="BW25" s="2406"/>
      <c r="BX25" s="2406"/>
      <c r="BY25" s="2406"/>
    </row>
    <row r="26" spans="1:77" ht="16.5" hidden="1" thickBot="1">
      <c r="A26" s="2634"/>
      <c r="B26" s="2635"/>
      <c r="C26" s="2634"/>
      <c r="D26" s="2634"/>
      <c r="E26" s="2829"/>
      <c r="F26" s="2830"/>
      <c r="G26" s="2634"/>
      <c r="H26" s="2634"/>
      <c r="I26" s="2637"/>
      <c r="J26" s="2634"/>
      <c r="K26" s="2638"/>
      <c r="L26" s="2638"/>
      <c r="M26" s="2634"/>
      <c r="N26" s="2634"/>
      <c r="O26" s="2634"/>
      <c r="P26" s="2634"/>
      <c r="Q26" s="2634"/>
      <c r="R26" s="2634"/>
      <c r="S26" s="2634"/>
      <c r="T26" s="2634"/>
      <c r="U26" s="2634"/>
      <c r="V26" s="2634"/>
      <c r="W26" s="2634"/>
      <c r="X26" s="2634"/>
      <c r="Y26" s="2672"/>
      <c r="Z26" s="602"/>
      <c r="AA26" s="602"/>
      <c r="AB26" s="2634"/>
      <c r="AK26" s="2406"/>
      <c r="AL26" s="2406"/>
      <c r="AM26" s="2406"/>
      <c r="AN26" s="2406"/>
      <c r="AO26" s="2406"/>
      <c r="AP26" s="2406"/>
      <c r="AQ26" s="2406"/>
      <c r="AR26" s="2406"/>
      <c r="AS26" s="2406"/>
      <c r="AT26" s="2406"/>
      <c r="AU26" s="2406"/>
      <c r="AV26" s="2406"/>
      <c r="AW26" s="2406"/>
      <c r="AX26" s="2406"/>
      <c r="AY26" s="2406"/>
      <c r="AZ26" s="2406"/>
      <c r="BA26" s="2406"/>
      <c r="BB26" s="2406"/>
      <c r="BC26" s="2406"/>
      <c r="BD26" s="2406"/>
      <c r="BE26" s="2406"/>
      <c r="BF26" s="2406"/>
      <c r="BG26" s="2406"/>
      <c r="BH26" s="2406"/>
      <c r="BI26" s="2406"/>
      <c r="BJ26" s="2406"/>
      <c r="BK26" s="2406"/>
      <c r="BL26" s="2406"/>
      <c r="BM26" s="2406"/>
      <c r="BN26" s="2406"/>
      <c r="BO26" s="2406"/>
      <c r="BP26" s="2406"/>
      <c r="BQ26" s="2406"/>
      <c r="BR26" s="2406"/>
      <c r="BS26" s="2406"/>
      <c r="BT26" s="2406"/>
      <c r="BU26" s="2406"/>
      <c r="BV26" s="2406"/>
      <c r="BW26" s="2406"/>
      <c r="BX26" s="2406"/>
      <c r="BY26" s="2406"/>
    </row>
    <row r="27" spans="1:77" ht="16.5" hidden="1" thickBot="1">
      <c r="A27">
        <v>2</v>
      </c>
      <c r="B27" t="s">
        <v>663</v>
      </c>
      <c r="C27" t="s">
        <v>664</v>
      </c>
      <c r="D27" s="2831"/>
      <c r="E27" s="2832"/>
      <c r="F27" s="2833"/>
      <c r="G27" s="2834"/>
      <c r="H27" s="2835"/>
      <c r="I27" s="2835"/>
      <c r="J27" s="2835"/>
      <c r="K27" s="2836"/>
      <c r="L27" s="2837"/>
      <c r="M27" s="2838"/>
      <c r="N27" s="2839"/>
      <c r="O27" s="2839"/>
      <c r="P27" s="2839"/>
      <c r="Q27" s="2839"/>
      <c r="R27" s="2839"/>
      <c r="S27" s="2839"/>
      <c r="T27" s="2840"/>
      <c r="U27" s="2841"/>
      <c r="V27" s="2842"/>
      <c r="W27" s="2842"/>
      <c r="X27" s="2842"/>
      <c r="Y27" s="2843"/>
      <c r="Z27" s="2844"/>
      <c r="AA27" s="2845"/>
      <c r="AB27" s="2846"/>
      <c r="AK27" s="2406"/>
      <c r="AL27" s="2406"/>
      <c r="AM27" s="2406"/>
      <c r="AN27" s="2406"/>
      <c r="AO27" s="2406"/>
      <c r="AP27" s="2406"/>
      <c r="AQ27" s="2406"/>
      <c r="AR27" s="2406"/>
      <c r="AS27" s="2406"/>
      <c r="AT27" s="2406"/>
      <c r="AU27" s="2406"/>
      <c r="AV27" s="2406"/>
      <c r="AW27" s="2406"/>
      <c r="AX27" s="2406"/>
      <c r="AY27" s="2406"/>
      <c r="AZ27" s="2406"/>
      <c r="BA27" s="2406"/>
      <c r="BB27" s="2406"/>
      <c r="BC27" s="2406"/>
      <c r="BD27" s="2406"/>
      <c r="BE27" s="2406"/>
      <c r="BF27" s="2406"/>
      <c r="BG27" s="2406"/>
      <c r="BH27" s="2406"/>
      <c r="BI27" s="2406"/>
      <c r="BJ27" s="2406"/>
      <c r="BK27" s="2406"/>
      <c r="BL27" s="2406"/>
      <c r="BM27" s="2406"/>
      <c r="BN27" s="2406"/>
      <c r="BO27" s="2406"/>
      <c r="BP27" s="2406"/>
      <c r="BQ27" s="2406"/>
      <c r="BR27" s="2406"/>
      <c r="BS27" s="2406"/>
      <c r="BT27" s="2406"/>
      <c r="BU27" s="2406"/>
      <c r="BV27" s="2406"/>
      <c r="BW27" s="2406"/>
      <c r="BX27" s="2406"/>
      <c r="BY27" s="2406"/>
    </row>
    <row r="28" spans="1:77" ht="16.5" hidden="1" thickBot="1">
      <c r="A28"/>
      <c r="B28"/>
      <c r="C28"/>
      <c r="D28" s="2831"/>
      <c r="E28" s="2833"/>
      <c r="F28" s="2833"/>
      <c r="G28" s="2833"/>
      <c r="H28" s="2835"/>
      <c r="I28" s="2835"/>
      <c r="J28" s="2835"/>
      <c r="K28" s="2836"/>
      <c r="L28" s="2837"/>
      <c r="M28" s="2838"/>
      <c r="N28" s="2839"/>
      <c r="O28" s="2839"/>
      <c r="P28" s="2839"/>
      <c r="Q28" s="2839"/>
      <c r="R28" s="2839"/>
      <c r="S28" s="2839"/>
      <c r="T28" s="2840"/>
      <c r="U28" s="2841"/>
      <c r="V28" s="2842"/>
      <c r="W28" s="2842"/>
      <c r="X28" s="2842"/>
      <c r="Y28" s="2843"/>
      <c r="Z28" s="2844"/>
      <c r="AA28" s="2845"/>
      <c r="AB28" s="2846"/>
      <c r="AK28" s="2406"/>
      <c r="AL28" s="2406"/>
      <c r="AM28" s="2406"/>
      <c r="AN28" s="2406"/>
      <c r="AO28" s="2406"/>
      <c r="AP28" s="2406"/>
      <c r="AQ28" s="2406"/>
      <c r="AR28" s="2406"/>
      <c r="AS28" s="2406"/>
      <c r="AT28" s="2406"/>
      <c r="AU28" s="2406"/>
      <c r="AV28" s="2406"/>
      <c r="AW28" s="2406"/>
      <c r="AX28" s="2406"/>
      <c r="AY28" s="2406"/>
      <c r="AZ28" s="2406"/>
      <c r="BA28" s="2406"/>
      <c r="BB28" s="2406"/>
      <c r="BC28" s="2406"/>
      <c r="BD28" s="2406"/>
      <c r="BE28" s="2406"/>
      <c r="BF28" s="2406"/>
      <c r="BG28" s="2406"/>
      <c r="BH28" s="2406"/>
      <c r="BI28" s="2406"/>
      <c r="BJ28" s="2406"/>
      <c r="BK28" s="2406"/>
      <c r="BL28" s="2406"/>
      <c r="BM28" s="2406"/>
      <c r="BN28" s="2406"/>
      <c r="BO28" s="2406"/>
      <c r="BP28" s="2406"/>
      <c r="BQ28" s="2406"/>
      <c r="BR28" s="2406"/>
      <c r="BS28" s="2406"/>
      <c r="BT28" s="2406"/>
      <c r="BU28" s="2406"/>
      <c r="BV28" s="2406"/>
      <c r="BW28" s="2406"/>
      <c r="BX28" s="2406"/>
      <c r="BY28" s="2406"/>
    </row>
    <row r="29" spans="1:77" ht="16.5" hidden="1" thickBot="1">
      <c r="A29"/>
      <c r="B29"/>
      <c r="C29"/>
      <c r="D29" s="2831"/>
      <c r="E29" s="2833"/>
      <c r="F29" s="2833"/>
      <c r="G29" s="2833"/>
      <c r="H29" s="2835"/>
      <c r="I29" s="2835"/>
      <c r="J29" s="2835"/>
      <c r="K29" s="2836"/>
      <c r="L29" s="2837"/>
      <c r="M29" s="2838"/>
      <c r="N29" s="2839"/>
      <c r="O29" s="2839"/>
      <c r="P29" s="2839"/>
      <c r="Q29" s="2839"/>
      <c r="R29" s="2839"/>
      <c r="S29" s="2839"/>
      <c r="T29" s="2840"/>
      <c r="U29" s="2841"/>
      <c r="V29" s="2842"/>
      <c r="W29" s="2842"/>
      <c r="X29" s="2842"/>
      <c r="Y29" s="2843"/>
      <c r="Z29" s="2844"/>
      <c r="AA29" s="2845"/>
      <c r="AB29" s="2846"/>
      <c r="AK29" s="2406"/>
      <c r="AL29" s="2406"/>
      <c r="AM29" s="2406"/>
      <c r="AN29" s="2406"/>
      <c r="AO29" s="2406"/>
      <c r="AP29" s="2406"/>
      <c r="AQ29" s="2406"/>
      <c r="AR29" s="2406"/>
      <c r="AS29" s="2406"/>
      <c r="AT29" s="2406"/>
      <c r="AU29" s="2406"/>
      <c r="AV29" s="2406"/>
      <c r="AW29" s="2406"/>
      <c r="AX29" s="2406"/>
      <c r="AY29" s="2406"/>
      <c r="AZ29" s="2406"/>
      <c r="BA29" s="2406"/>
      <c r="BB29" s="2406"/>
      <c r="BC29" s="2406"/>
      <c r="BD29" s="2406"/>
      <c r="BE29" s="2406"/>
      <c r="BF29" s="2406"/>
      <c r="BG29" s="2406"/>
      <c r="BH29" s="2406"/>
      <c r="BI29" s="2406"/>
      <c r="BJ29" s="2406"/>
      <c r="BK29" s="2406"/>
      <c r="BL29" s="2406"/>
      <c r="BM29" s="2406"/>
      <c r="BN29" s="2406"/>
      <c r="BO29" s="2406"/>
      <c r="BP29" s="2406"/>
      <c r="BQ29" s="2406"/>
      <c r="BR29" s="2406"/>
      <c r="BS29" s="2406"/>
      <c r="BT29" s="2406"/>
      <c r="BU29" s="2406"/>
      <c r="BV29" s="2406"/>
      <c r="BW29" s="2406"/>
      <c r="BX29" s="2406"/>
      <c r="BY29" s="2406"/>
    </row>
    <row r="30" spans="1:77" ht="16.5" hidden="1" thickBot="1">
      <c r="A30"/>
      <c r="B30"/>
      <c r="C30"/>
      <c r="D30" s="2831"/>
      <c r="E30" s="2833"/>
      <c r="F30" s="2833"/>
      <c r="G30" s="2833"/>
      <c r="H30" s="2835"/>
      <c r="I30" s="2835"/>
      <c r="J30" s="2835"/>
      <c r="K30" s="2836"/>
      <c r="L30" s="2837"/>
      <c r="M30" s="2838"/>
      <c r="N30" s="2839"/>
      <c r="O30" s="2839"/>
      <c r="P30" s="2839"/>
      <c r="Q30" s="2839"/>
      <c r="R30" s="2839"/>
      <c r="S30" s="2839"/>
      <c r="T30" s="2840"/>
      <c r="U30" s="2841"/>
      <c r="V30" s="2842"/>
      <c r="W30" s="2842"/>
      <c r="X30" s="2842"/>
      <c r="Y30" s="2843"/>
      <c r="Z30" s="2844"/>
      <c r="AA30" s="2845"/>
      <c r="AB30" s="2846"/>
      <c r="AK30" s="2406"/>
      <c r="AL30" s="2406"/>
      <c r="AM30" s="2406"/>
      <c r="AN30" s="2406"/>
      <c r="AO30" s="2406"/>
      <c r="AP30" s="2406"/>
      <c r="AQ30" s="2406"/>
      <c r="AR30" s="2406"/>
      <c r="AS30" s="2406"/>
      <c r="AT30" s="2406"/>
      <c r="AU30" s="2406"/>
      <c r="AV30" s="2406"/>
      <c r="AW30" s="2406"/>
      <c r="AX30" s="2406"/>
      <c r="AY30" s="2406"/>
      <c r="AZ30" s="2406"/>
      <c r="BA30" s="2406"/>
      <c r="BB30" s="2406"/>
      <c r="BC30" s="2406"/>
      <c r="BD30" s="2406"/>
      <c r="BE30" s="2406"/>
      <c r="BF30" s="2406"/>
      <c r="BG30" s="2406"/>
      <c r="BH30" s="2406"/>
      <c r="BI30" s="2406"/>
      <c r="BJ30" s="2406"/>
      <c r="BK30" s="2406"/>
      <c r="BL30" s="2406"/>
      <c r="BM30" s="2406"/>
      <c r="BN30" s="2406"/>
      <c r="BO30" s="2406"/>
      <c r="BP30" s="2406"/>
      <c r="BQ30" s="2406"/>
      <c r="BR30" s="2406"/>
      <c r="BS30" s="2406"/>
      <c r="BT30" s="2406"/>
      <c r="BU30" s="2406"/>
      <c r="BV30" s="2406"/>
      <c r="BW30" s="2406"/>
      <c r="BX30" s="2406"/>
      <c r="BY30" s="2406"/>
    </row>
    <row r="31" spans="1:77" ht="16.5" hidden="1" thickBot="1">
      <c r="A31"/>
      <c r="B31"/>
      <c r="C31"/>
      <c r="D31" s="2831"/>
      <c r="E31" s="2833"/>
      <c r="F31" s="2833"/>
      <c r="G31" s="2833"/>
      <c r="H31" s="2835"/>
      <c r="I31" s="2835"/>
      <c r="J31" s="2835"/>
      <c r="K31" s="2836"/>
      <c r="L31" s="2837"/>
      <c r="M31" s="2838"/>
      <c r="N31" s="2839"/>
      <c r="O31" s="2839"/>
      <c r="P31" s="2839"/>
      <c r="Q31" s="2839"/>
      <c r="R31" s="2839"/>
      <c r="S31" s="2839"/>
      <c r="T31" s="2840"/>
      <c r="U31" s="2841"/>
      <c r="V31" s="2842"/>
      <c r="W31" s="2842"/>
      <c r="X31" s="2842"/>
      <c r="Y31" s="2843"/>
      <c r="Z31" s="2844"/>
      <c r="AA31" s="2845"/>
      <c r="AB31" s="2846"/>
      <c r="AK31" s="2406"/>
      <c r="AL31" s="2406"/>
      <c r="AM31" s="2406"/>
      <c r="AN31" s="2406"/>
      <c r="AO31" s="2406"/>
      <c r="AP31" s="2406"/>
      <c r="AQ31" s="2406"/>
      <c r="AR31" s="2406"/>
      <c r="AS31" s="2406"/>
      <c r="AT31" s="2406"/>
      <c r="AU31" s="2406"/>
      <c r="AV31" s="2406"/>
      <c r="AW31" s="2406"/>
      <c r="AX31" s="2406"/>
      <c r="AY31" s="2406"/>
      <c r="AZ31" s="2406"/>
      <c r="BA31" s="2406"/>
      <c r="BB31" s="2406"/>
      <c r="BC31" s="2406"/>
      <c r="BD31" s="2406"/>
      <c r="BE31" s="2406"/>
      <c r="BF31" s="2406"/>
      <c r="BG31" s="2406"/>
      <c r="BH31" s="2406"/>
      <c r="BI31" s="2406"/>
      <c r="BJ31" s="2406"/>
      <c r="BK31" s="2406"/>
      <c r="BL31" s="2406"/>
      <c r="BM31" s="2406"/>
      <c r="BN31" s="2406"/>
      <c r="BO31" s="2406"/>
      <c r="BP31" s="2406"/>
      <c r="BQ31" s="2406"/>
      <c r="BR31" s="2406"/>
      <c r="BS31" s="2406"/>
      <c r="BT31" s="2406"/>
      <c r="BU31" s="2406"/>
      <c r="BV31" s="2406"/>
      <c r="BW31" s="2406"/>
      <c r="BX31" s="2406"/>
      <c r="BY31" s="2406"/>
    </row>
    <row r="32" spans="1:77" ht="16.5" hidden="1" thickBot="1">
      <c r="A32"/>
      <c r="B32"/>
      <c r="C32" t="s">
        <v>1276</v>
      </c>
      <c r="D32" s="2831"/>
      <c r="E32" s="2833"/>
      <c r="F32" s="2833"/>
      <c r="G32" s="2833"/>
      <c r="H32" s="2835"/>
      <c r="I32" s="2835"/>
      <c r="J32" s="2835"/>
      <c r="K32" s="2836"/>
      <c r="L32" s="2837"/>
      <c r="M32" s="2838"/>
      <c r="N32" s="2839"/>
      <c r="O32" s="2839"/>
      <c r="P32" s="2839"/>
      <c r="Q32" s="2839"/>
      <c r="R32" s="2839"/>
      <c r="S32" s="2839"/>
      <c r="T32" s="2840"/>
      <c r="U32" s="2841"/>
      <c r="V32" s="2842"/>
      <c r="W32" s="2842"/>
      <c r="X32" s="2842"/>
      <c r="Y32" s="2843"/>
      <c r="Z32" s="2844"/>
      <c r="AA32" s="2845"/>
      <c r="AB32" s="2846"/>
      <c r="AK32" s="2406"/>
      <c r="AL32" s="2406"/>
      <c r="AM32" s="2406"/>
      <c r="AN32" s="2406"/>
      <c r="AO32" s="2406"/>
      <c r="AP32" s="2406"/>
      <c r="AQ32" s="2406"/>
      <c r="AR32" s="2406"/>
      <c r="AS32" s="2406"/>
      <c r="AT32" s="2406"/>
      <c r="AU32" s="2406"/>
      <c r="AV32" s="2406"/>
      <c r="AW32" s="2406"/>
      <c r="AX32" s="2406"/>
      <c r="AY32" s="2406"/>
      <c r="AZ32" s="2406"/>
      <c r="BA32" s="2406"/>
      <c r="BB32" s="2406"/>
      <c r="BC32" s="2406"/>
      <c r="BD32" s="2406"/>
      <c r="BE32" s="2406"/>
      <c r="BF32" s="2406"/>
      <c r="BG32" s="2406"/>
      <c r="BH32" s="2406"/>
      <c r="BI32" s="2406"/>
      <c r="BJ32" s="2406"/>
      <c r="BK32" s="2406"/>
      <c r="BL32" s="2406"/>
      <c r="BM32" s="2406"/>
      <c r="BN32" s="2406"/>
      <c r="BO32" s="2406"/>
      <c r="BP32" s="2406"/>
      <c r="BQ32" s="2406"/>
      <c r="BR32" s="2406"/>
      <c r="BS32" s="2406"/>
      <c r="BT32" s="2406"/>
      <c r="BU32" s="2406"/>
      <c r="BV32" s="2406"/>
      <c r="BW32" s="2406"/>
      <c r="BX32" s="2406"/>
      <c r="BY32" s="2406"/>
    </row>
    <row r="33" spans="1:77" ht="16.5" hidden="1" thickBot="1">
      <c r="A33"/>
      <c r="B33"/>
      <c r="C33"/>
      <c r="D33" s="2831"/>
      <c r="E33" s="2833"/>
      <c r="F33" s="2833"/>
      <c r="G33" s="2833"/>
      <c r="H33" s="2835"/>
      <c r="I33" s="2835"/>
      <c r="J33" s="2835"/>
      <c r="K33" s="2836"/>
      <c r="L33" s="2837"/>
      <c r="M33" s="2838"/>
      <c r="N33" s="2839"/>
      <c r="O33" s="2839"/>
      <c r="P33" s="2839"/>
      <c r="Q33" s="2839"/>
      <c r="R33" s="2839"/>
      <c r="S33" s="2839"/>
      <c r="T33" s="2840"/>
      <c r="U33" s="2841"/>
      <c r="V33" s="2842"/>
      <c r="W33" s="2842"/>
      <c r="X33" s="2842"/>
      <c r="Y33" s="2843"/>
      <c r="Z33" s="2844"/>
      <c r="AA33" s="2845"/>
      <c r="AB33" s="2846"/>
      <c r="AK33" s="2406"/>
      <c r="AL33" s="2406"/>
      <c r="AM33" s="2406"/>
      <c r="AN33" s="2406"/>
      <c r="AO33" s="2406"/>
      <c r="AP33" s="2406"/>
      <c r="AQ33" s="2406"/>
      <c r="AR33" s="2406"/>
      <c r="AS33" s="2406"/>
      <c r="AT33" s="2406"/>
      <c r="AU33" s="2406"/>
      <c r="AV33" s="2406"/>
      <c r="AW33" s="2406"/>
      <c r="AX33" s="2406"/>
      <c r="AY33" s="2406"/>
      <c r="AZ33" s="2406"/>
      <c r="BA33" s="2406"/>
      <c r="BB33" s="2406"/>
      <c r="BC33" s="2406"/>
      <c r="BD33" s="2406"/>
      <c r="BE33" s="2406"/>
      <c r="BF33" s="2406"/>
      <c r="BG33" s="2406"/>
      <c r="BH33" s="2406"/>
      <c r="BI33" s="2406"/>
      <c r="BJ33" s="2406"/>
      <c r="BK33" s="2406"/>
      <c r="BL33" s="2406"/>
      <c r="BM33" s="2406"/>
      <c r="BN33" s="2406"/>
      <c r="BO33" s="2406"/>
      <c r="BP33" s="2406"/>
      <c r="BQ33" s="2406"/>
      <c r="BR33" s="2406"/>
      <c r="BS33" s="2406"/>
      <c r="BT33" s="2406"/>
      <c r="BU33" s="2406"/>
      <c r="BV33" s="2406"/>
      <c r="BW33" s="2406"/>
      <c r="BX33" s="2406"/>
      <c r="BY33" s="2406"/>
    </row>
    <row r="34" spans="1:77" ht="16.5" hidden="1" thickBot="1">
      <c r="A34"/>
      <c r="B34"/>
      <c r="C34" t="s">
        <v>1277</v>
      </c>
      <c r="D34" s="2831"/>
      <c r="E34" s="2833"/>
      <c r="F34" s="2833"/>
      <c r="G34" s="2833"/>
      <c r="H34" s="2835"/>
      <c r="I34" s="2835"/>
      <c r="J34" s="2835"/>
      <c r="K34" s="2836"/>
      <c r="L34" s="2837"/>
      <c r="M34" s="2838"/>
      <c r="N34" s="2839"/>
      <c r="O34" s="2839"/>
      <c r="P34" s="2839"/>
      <c r="Q34" s="2839"/>
      <c r="R34" s="2839"/>
      <c r="S34" s="2839"/>
      <c r="T34" s="2840"/>
      <c r="U34" s="2841"/>
      <c r="V34" s="2842"/>
      <c r="W34" s="2842"/>
      <c r="X34" s="2842"/>
      <c r="Y34" s="2843"/>
      <c r="Z34" s="2844"/>
      <c r="AA34" s="2845"/>
      <c r="AB34" s="2846"/>
      <c r="AK34" s="2406"/>
      <c r="AL34" s="2406"/>
      <c r="AM34" s="2406"/>
      <c r="AN34" s="2406"/>
      <c r="AO34" s="2406"/>
      <c r="AP34" s="2406"/>
      <c r="AQ34" s="2406"/>
      <c r="AR34" s="2406"/>
      <c r="AS34" s="2406"/>
      <c r="AT34" s="2406"/>
      <c r="AU34" s="2406"/>
      <c r="AV34" s="2406"/>
      <c r="AW34" s="2406"/>
      <c r="AX34" s="2406"/>
      <c r="AY34" s="2406"/>
      <c r="AZ34" s="2406"/>
      <c r="BA34" s="2406"/>
      <c r="BB34" s="2406"/>
      <c r="BC34" s="2406"/>
      <c r="BD34" s="2406"/>
      <c r="BE34" s="2406"/>
      <c r="BF34" s="2406"/>
      <c r="BG34" s="2406"/>
      <c r="BH34" s="2406"/>
      <c r="BI34" s="2406"/>
      <c r="BJ34" s="2406"/>
      <c r="BK34" s="2406"/>
      <c r="BL34" s="2406"/>
      <c r="BM34" s="2406"/>
      <c r="BN34" s="2406"/>
      <c r="BO34" s="2406"/>
      <c r="BP34" s="2406"/>
      <c r="BQ34" s="2406"/>
      <c r="BR34" s="2406"/>
      <c r="BS34" s="2406"/>
      <c r="BT34" s="2406"/>
      <c r="BU34" s="2406"/>
      <c r="BV34" s="2406"/>
      <c r="BW34" s="2406"/>
      <c r="BX34" s="2406"/>
      <c r="BY34" s="2406"/>
    </row>
    <row r="35" spans="1:77" ht="16.5" hidden="1" thickBot="1">
      <c r="A35"/>
      <c r="B35"/>
      <c r="C35"/>
      <c r="D35" s="2831"/>
      <c r="E35" s="2833"/>
      <c r="F35" s="2833"/>
      <c r="G35" s="2833"/>
      <c r="H35" s="2835"/>
      <c r="I35" s="2835"/>
      <c r="J35" s="2835"/>
      <c r="K35" s="2836"/>
      <c r="L35" s="2837"/>
      <c r="M35" s="2838"/>
      <c r="N35" s="2839"/>
      <c r="O35" s="2839"/>
      <c r="P35" s="2839"/>
      <c r="Q35" s="2839"/>
      <c r="R35" s="2839"/>
      <c r="S35" s="2839"/>
      <c r="T35" s="2840"/>
      <c r="U35" s="2841"/>
      <c r="V35" s="2842"/>
      <c r="W35" s="2842"/>
      <c r="X35" s="2842"/>
      <c r="Y35" s="2843"/>
      <c r="Z35" s="2844"/>
      <c r="AA35" s="2845"/>
      <c r="AB35" s="2846"/>
      <c r="AK35" s="2406"/>
      <c r="AL35" s="2406"/>
      <c r="AM35" s="2406"/>
      <c r="AN35" s="2406"/>
      <c r="AO35" s="2406"/>
      <c r="AP35" s="2406"/>
      <c r="AQ35" s="2406"/>
      <c r="AR35" s="2406"/>
      <c r="AS35" s="2406"/>
      <c r="AT35" s="2406"/>
      <c r="AU35" s="2406"/>
      <c r="AV35" s="2406"/>
      <c r="AW35" s="2406"/>
      <c r="AX35" s="2406"/>
      <c r="AY35" s="2406"/>
      <c r="AZ35" s="2406"/>
      <c r="BA35" s="2406"/>
      <c r="BB35" s="2406"/>
      <c r="BC35" s="2406"/>
      <c r="BD35" s="2406"/>
      <c r="BE35" s="2406"/>
      <c r="BF35" s="2406"/>
      <c r="BG35" s="2406"/>
      <c r="BH35" s="2406"/>
      <c r="BI35" s="2406"/>
      <c r="BJ35" s="2406"/>
      <c r="BK35" s="2406"/>
      <c r="BL35" s="2406"/>
      <c r="BM35" s="2406"/>
      <c r="BN35" s="2406"/>
      <c r="BO35" s="2406"/>
      <c r="BP35" s="2406"/>
      <c r="BQ35" s="2406"/>
      <c r="BR35" s="2406"/>
      <c r="BS35" s="2406"/>
      <c r="BT35" s="2406"/>
      <c r="BU35" s="2406"/>
      <c r="BV35" s="2406"/>
      <c r="BW35" s="2406"/>
      <c r="BX35" s="2406"/>
      <c r="BY35" s="2406"/>
    </row>
    <row r="36" spans="1:77" ht="16.5" hidden="1" thickBot="1">
      <c r="A36"/>
      <c r="B36"/>
      <c r="C36"/>
      <c r="D36" s="2831"/>
      <c r="E36" s="2833"/>
      <c r="F36" s="2833"/>
      <c r="G36" s="2833"/>
      <c r="H36" s="2835"/>
      <c r="I36" s="2835"/>
      <c r="J36" s="2835"/>
      <c r="K36" s="2836"/>
      <c r="L36" s="2837"/>
      <c r="M36" s="2838"/>
      <c r="N36" s="2839"/>
      <c r="O36" s="2839"/>
      <c r="P36" s="2839"/>
      <c r="Q36" s="2839"/>
      <c r="R36" s="2839"/>
      <c r="S36" s="2839"/>
      <c r="T36" s="2840"/>
      <c r="U36" s="2841"/>
      <c r="V36" s="2842"/>
      <c r="W36" s="2842"/>
      <c r="X36" s="2842"/>
      <c r="Y36" s="2843"/>
      <c r="Z36" s="2844"/>
      <c r="AA36" s="2845"/>
      <c r="AB36" s="2846"/>
      <c r="AK36" s="2406"/>
      <c r="AL36" s="2406"/>
      <c r="AM36" s="2406"/>
      <c r="AN36" s="2406"/>
      <c r="AO36" s="2406"/>
      <c r="AP36" s="2406"/>
      <c r="AQ36" s="2406"/>
      <c r="AR36" s="2406"/>
      <c r="AS36" s="2406"/>
      <c r="AT36" s="2406"/>
      <c r="AU36" s="2406"/>
      <c r="AV36" s="2406"/>
      <c r="AW36" s="2406"/>
      <c r="AX36" s="2406"/>
      <c r="AY36" s="2406"/>
      <c r="AZ36" s="2406"/>
      <c r="BA36" s="2406"/>
      <c r="BB36" s="2406"/>
      <c r="BC36" s="2406"/>
      <c r="BD36" s="2406"/>
      <c r="BE36" s="2406"/>
      <c r="BF36" s="2406"/>
      <c r="BG36" s="2406"/>
      <c r="BH36" s="2406"/>
      <c r="BI36" s="2406"/>
      <c r="BJ36" s="2406"/>
      <c r="BK36" s="2406"/>
      <c r="BL36" s="2406"/>
      <c r="BM36" s="2406"/>
      <c r="BN36" s="2406"/>
      <c r="BO36" s="2406"/>
      <c r="BP36" s="2406"/>
      <c r="BQ36" s="2406"/>
      <c r="BR36" s="2406"/>
      <c r="BS36" s="2406"/>
      <c r="BT36" s="2406"/>
      <c r="BU36" s="2406"/>
      <c r="BV36" s="2406"/>
      <c r="BW36" s="2406"/>
      <c r="BX36" s="2406"/>
      <c r="BY36" s="2406"/>
    </row>
    <row r="37" spans="1:77" ht="16.5" hidden="1" thickBot="1">
      <c r="A37"/>
      <c r="B37"/>
      <c r="C37"/>
      <c r="D37" s="2831"/>
      <c r="E37" s="2833"/>
      <c r="F37" s="2833"/>
      <c r="G37" s="2833"/>
      <c r="H37" s="2835"/>
      <c r="I37" s="2835"/>
      <c r="J37" s="2835"/>
      <c r="K37" s="2836"/>
      <c r="L37" s="2837"/>
      <c r="M37" s="2838"/>
      <c r="N37" s="2839"/>
      <c r="O37" s="2839"/>
      <c r="P37" s="2839"/>
      <c r="Q37" s="2839"/>
      <c r="R37" s="2839"/>
      <c r="S37" s="2839"/>
      <c r="T37" s="2840"/>
      <c r="U37" s="2841"/>
      <c r="V37" s="2842"/>
      <c r="W37" s="2842"/>
      <c r="X37" s="2842"/>
      <c r="Y37" s="2843"/>
      <c r="Z37" s="2844"/>
      <c r="AA37" s="2845"/>
      <c r="AB37" s="2846"/>
      <c r="AK37" s="2406"/>
      <c r="AL37" s="2406"/>
      <c r="AM37" s="2406"/>
      <c r="AN37" s="2406"/>
      <c r="AO37" s="2406"/>
      <c r="AP37" s="2406"/>
      <c r="AQ37" s="2406"/>
      <c r="AR37" s="2406"/>
      <c r="AS37" s="2406"/>
      <c r="AT37" s="2406"/>
      <c r="AU37" s="2406"/>
      <c r="AV37" s="2406"/>
      <c r="AW37" s="2406"/>
      <c r="AX37" s="2406"/>
      <c r="AY37" s="2406"/>
      <c r="AZ37" s="2406"/>
      <c r="BA37" s="2406"/>
      <c r="BB37" s="2406"/>
      <c r="BC37" s="2406"/>
      <c r="BD37" s="2406"/>
      <c r="BE37" s="2406"/>
      <c r="BF37" s="2406"/>
      <c r="BG37" s="2406"/>
      <c r="BH37" s="2406"/>
      <c r="BI37" s="2406"/>
      <c r="BJ37" s="2406"/>
      <c r="BK37" s="2406"/>
      <c r="BL37" s="2406"/>
      <c r="BM37" s="2406"/>
      <c r="BN37" s="2406"/>
      <c r="BO37" s="2406"/>
      <c r="BP37" s="2406"/>
      <c r="BQ37" s="2406"/>
      <c r="BR37" s="2406"/>
      <c r="BS37" s="2406"/>
      <c r="BT37" s="2406"/>
      <c r="BU37" s="2406"/>
      <c r="BV37" s="2406"/>
      <c r="BW37" s="2406"/>
      <c r="BX37" s="2406"/>
      <c r="BY37" s="2406"/>
    </row>
    <row r="38" spans="1:77" ht="16.5" hidden="1" thickBot="1">
      <c r="A38"/>
      <c r="B38"/>
      <c r="C38" t="s">
        <v>1278</v>
      </c>
      <c r="D38" s="2831"/>
      <c r="E38" s="2833"/>
      <c r="F38" s="2833"/>
      <c r="G38" s="2833"/>
      <c r="H38" s="2835"/>
      <c r="I38" s="2835"/>
      <c r="J38" s="2835"/>
      <c r="K38" s="2836"/>
      <c r="L38" s="2837"/>
      <c r="M38" s="2838"/>
      <c r="N38" s="2839"/>
      <c r="O38" s="2839"/>
      <c r="P38" s="2839"/>
      <c r="Q38" s="2839"/>
      <c r="R38" s="2839"/>
      <c r="S38" s="2839"/>
      <c r="T38" s="2840"/>
      <c r="U38" s="2841"/>
      <c r="V38" s="2842"/>
      <c r="W38" s="2842"/>
      <c r="X38" s="2842"/>
      <c r="Y38" s="2843"/>
      <c r="Z38" s="2844"/>
      <c r="AA38" s="2845"/>
      <c r="AB38" s="2846"/>
      <c r="AK38" s="2406"/>
      <c r="AL38" s="2406"/>
      <c r="AM38" s="2406"/>
      <c r="AN38" s="2406"/>
      <c r="AO38" s="2406"/>
      <c r="AP38" s="2406"/>
      <c r="AQ38" s="2406"/>
      <c r="AR38" s="2406"/>
      <c r="AS38" s="2406"/>
      <c r="AT38" s="2406"/>
      <c r="AU38" s="2406"/>
      <c r="AV38" s="2406"/>
      <c r="AW38" s="2406"/>
      <c r="AX38" s="2406"/>
      <c r="AY38" s="2406"/>
      <c r="AZ38" s="2406"/>
      <c r="BA38" s="2406"/>
      <c r="BB38" s="2406"/>
      <c r="BC38" s="2406"/>
      <c r="BD38" s="2406"/>
      <c r="BE38" s="2406"/>
      <c r="BF38" s="2406"/>
      <c r="BG38" s="2406"/>
      <c r="BH38" s="2406"/>
      <c r="BI38" s="2406"/>
      <c r="BJ38" s="2406"/>
      <c r="BK38" s="2406"/>
      <c r="BL38" s="2406"/>
      <c r="BM38" s="2406"/>
      <c r="BN38" s="2406"/>
      <c r="BO38" s="2406"/>
      <c r="BP38" s="2406"/>
      <c r="BQ38" s="2406"/>
      <c r="BR38" s="2406"/>
      <c r="BS38" s="2406"/>
      <c r="BT38" s="2406"/>
      <c r="BU38" s="2406"/>
      <c r="BV38" s="2406"/>
      <c r="BW38" s="2406"/>
      <c r="BX38" s="2406"/>
      <c r="BY38" s="2406"/>
    </row>
    <row r="39" spans="1:77" ht="16.5" hidden="1" thickBot="1">
      <c r="A39"/>
      <c r="B39"/>
      <c r="C39"/>
      <c r="D39" s="2831"/>
      <c r="E39" s="2833"/>
      <c r="F39" s="2833"/>
      <c r="G39" s="2833"/>
      <c r="H39" s="2835"/>
      <c r="I39" s="2835"/>
      <c r="J39" s="2835"/>
      <c r="K39" s="2836"/>
      <c r="L39" s="2837"/>
      <c r="M39" s="2838"/>
      <c r="N39" s="2839"/>
      <c r="O39" s="2839"/>
      <c r="P39" s="2839"/>
      <c r="Q39" s="2839"/>
      <c r="R39" s="2839"/>
      <c r="S39" s="2839"/>
      <c r="T39" s="2840"/>
      <c r="U39" s="2841"/>
      <c r="V39" s="2842"/>
      <c r="W39" s="2842"/>
      <c r="X39" s="2842"/>
      <c r="Y39" s="2843"/>
      <c r="Z39" s="2844"/>
      <c r="AA39" s="2845"/>
      <c r="AB39" s="2846"/>
      <c r="AK39" s="2406"/>
      <c r="AL39" s="2406"/>
      <c r="AM39" s="2406"/>
      <c r="AN39" s="2406"/>
      <c r="AO39" s="2406"/>
      <c r="AP39" s="2406"/>
      <c r="AQ39" s="2406"/>
      <c r="AR39" s="2406"/>
      <c r="AS39" s="2406"/>
      <c r="AT39" s="2406"/>
      <c r="AU39" s="2406"/>
      <c r="AV39" s="2406"/>
      <c r="AW39" s="2406"/>
      <c r="AX39" s="2406"/>
      <c r="AY39" s="2406"/>
      <c r="AZ39" s="2406"/>
      <c r="BA39" s="2406"/>
      <c r="BB39" s="2406"/>
      <c r="BC39" s="2406"/>
      <c r="BD39" s="2406"/>
      <c r="BE39" s="2406"/>
      <c r="BF39" s="2406"/>
      <c r="BG39" s="2406"/>
      <c r="BH39" s="2406"/>
      <c r="BI39" s="2406"/>
      <c r="BJ39" s="2406"/>
      <c r="BK39" s="2406"/>
      <c r="BL39" s="2406"/>
      <c r="BM39" s="2406"/>
      <c r="BN39" s="2406"/>
      <c r="BO39" s="2406"/>
      <c r="BP39" s="2406"/>
      <c r="BQ39" s="2406"/>
      <c r="BR39" s="2406"/>
      <c r="BS39" s="2406"/>
      <c r="BT39" s="2406"/>
      <c r="BU39" s="2406"/>
      <c r="BV39" s="2406"/>
      <c r="BW39" s="2406"/>
      <c r="BX39" s="2406"/>
      <c r="BY39" s="2406"/>
    </row>
    <row r="40" spans="1:77" ht="16.5" hidden="1" thickBot="1">
      <c r="A40"/>
      <c r="B40"/>
      <c r="C40"/>
      <c r="D40" s="2831"/>
      <c r="E40" s="2833"/>
      <c r="F40" s="2833"/>
      <c r="G40" s="2833"/>
      <c r="H40" s="2835"/>
      <c r="I40" s="2835"/>
      <c r="J40" s="2835"/>
      <c r="K40" s="2836"/>
      <c r="L40" s="2837"/>
      <c r="M40" s="2838"/>
      <c r="N40" s="2839"/>
      <c r="O40" s="2839"/>
      <c r="P40" s="2839"/>
      <c r="Q40" s="2839"/>
      <c r="R40" s="2839"/>
      <c r="S40" s="2839"/>
      <c r="T40" s="2840"/>
      <c r="U40" s="2841"/>
      <c r="V40" s="2842"/>
      <c r="W40" s="2842"/>
      <c r="X40" s="2842"/>
      <c r="Y40" s="2843"/>
      <c r="Z40" s="2844"/>
      <c r="AA40" s="2845"/>
      <c r="AB40" s="2846"/>
      <c r="AK40" s="2406"/>
      <c r="AL40" s="2406"/>
      <c r="AM40" s="2406"/>
      <c r="AN40" s="2406"/>
      <c r="AO40" s="2406"/>
      <c r="AP40" s="2406"/>
      <c r="AQ40" s="2406"/>
      <c r="AR40" s="2406"/>
      <c r="AS40" s="2406"/>
      <c r="AT40" s="2406"/>
      <c r="AU40" s="2406"/>
      <c r="AV40" s="2406"/>
      <c r="AW40" s="2406"/>
      <c r="AX40" s="2406"/>
      <c r="AY40" s="2406"/>
      <c r="AZ40" s="2406"/>
      <c r="BA40" s="2406"/>
      <c r="BB40" s="2406"/>
      <c r="BC40" s="2406"/>
      <c r="BD40" s="2406"/>
      <c r="BE40" s="2406"/>
      <c r="BF40" s="2406"/>
      <c r="BG40" s="2406"/>
      <c r="BH40" s="2406"/>
      <c r="BI40" s="2406"/>
      <c r="BJ40" s="2406"/>
      <c r="BK40" s="2406"/>
      <c r="BL40" s="2406"/>
      <c r="BM40" s="2406"/>
      <c r="BN40" s="2406"/>
      <c r="BO40" s="2406"/>
      <c r="BP40" s="2406"/>
      <c r="BQ40" s="2406"/>
      <c r="BR40" s="2406"/>
      <c r="BS40" s="2406"/>
      <c r="BT40" s="2406"/>
      <c r="BU40" s="2406"/>
      <c r="BV40" s="2406"/>
      <c r="BW40" s="2406"/>
      <c r="BX40" s="2406"/>
      <c r="BY40" s="2406"/>
    </row>
    <row r="41" spans="1:77" ht="16.5" hidden="1" thickBot="1">
      <c r="A41"/>
      <c r="B41"/>
      <c r="C41" t="s">
        <v>1279</v>
      </c>
      <c r="D41" s="2831"/>
      <c r="E41" s="2833"/>
      <c r="F41" s="2833"/>
      <c r="G41" s="2833"/>
      <c r="H41" s="2835"/>
      <c r="I41" s="2835"/>
      <c r="J41" s="2835"/>
      <c r="K41" s="2836"/>
      <c r="L41" s="2837"/>
      <c r="M41" s="2838"/>
      <c r="N41" s="2839"/>
      <c r="O41" s="2839"/>
      <c r="P41" s="2839"/>
      <c r="Q41" s="2839"/>
      <c r="R41" s="2839"/>
      <c r="S41" s="2839"/>
      <c r="T41" s="2840"/>
      <c r="U41" s="2841"/>
      <c r="V41" s="2842"/>
      <c r="W41" s="2842"/>
      <c r="X41" s="2842"/>
      <c r="Y41" s="2843"/>
      <c r="Z41" s="2844"/>
      <c r="AA41" s="2845"/>
      <c r="AB41" s="2846"/>
      <c r="AK41" s="2406"/>
      <c r="AL41" s="2406"/>
      <c r="AM41" s="2406"/>
      <c r="AN41" s="2406"/>
      <c r="AO41" s="2406"/>
      <c r="AP41" s="2406"/>
      <c r="AQ41" s="2406"/>
      <c r="AR41" s="2406"/>
      <c r="AS41" s="2406"/>
      <c r="AT41" s="2406"/>
      <c r="AU41" s="2406"/>
      <c r="AV41" s="2406"/>
      <c r="AW41" s="2406"/>
      <c r="AX41" s="2406"/>
      <c r="AY41" s="2406"/>
      <c r="AZ41" s="2406"/>
      <c r="BA41" s="2406"/>
      <c r="BB41" s="2406"/>
      <c r="BC41" s="2406"/>
      <c r="BD41" s="2406"/>
      <c r="BE41" s="2406"/>
      <c r="BF41" s="2406"/>
      <c r="BG41" s="2406"/>
      <c r="BH41" s="2406"/>
      <c r="BI41" s="2406"/>
      <c r="BJ41" s="2406"/>
      <c r="BK41" s="2406"/>
      <c r="BL41" s="2406"/>
      <c r="BM41" s="2406"/>
      <c r="BN41" s="2406"/>
      <c r="BO41" s="2406"/>
      <c r="BP41" s="2406"/>
      <c r="BQ41" s="2406"/>
      <c r="BR41" s="2406"/>
      <c r="BS41" s="2406"/>
      <c r="BT41" s="2406"/>
      <c r="BU41" s="2406"/>
      <c r="BV41" s="2406"/>
      <c r="BW41" s="2406"/>
      <c r="BX41" s="2406"/>
      <c r="BY41" s="2406"/>
    </row>
    <row r="42" spans="1:77" ht="16.5" hidden="1" thickBot="1">
      <c r="A42"/>
      <c r="B42"/>
      <c r="C42"/>
      <c r="D42" s="2831"/>
      <c r="E42" s="2833"/>
      <c r="F42" s="2833"/>
      <c r="G42" s="2833"/>
      <c r="H42" s="2835"/>
      <c r="I42" s="2835"/>
      <c r="J42" s="2835"/>
      <c r="K42" s="2836"/>
      <c r="L42" s="2837"/>
      <c r="M42" s="2838"/>
      <c r="N42" s="2839"/>
      <c r="O42" s="2839"/>
      <c r="P42" s="2839"/>
      <c r="Q42" s="2839"/>
      <c r="R42" s="2839"/>
      <c r="S42" s="2839"/>
      <c r="T42" s="2840"/>
      <c r="U42" s="2841"/>
      <c r="V42" s="2842"/>
      <c r="W42" s="2842"/>
      <c r="X42" s="2842"/>
      <c r="Y42" s="2843"/>
      <c r="Z42" s="2844"/>
      <c r="AA42" s="2845"/>
      <c r="AB42" s="2846"/>
      <c r="AK42" s="2406"/>
      <c r="AL42" s="2406"/>
      <c r="AM42" s="2406"/>
      <c r="AN42" s="2406"/>
      <c r="AO42" s="2406"/>
      <c r="AP42" s="2406"/>
      <c r="AQ42" s="2406"/>
      <c r="AR42" s="2406"/>
      <c r="AS42" s="2406"/>
      <c r="AT42" s="2406"/>
      <c r="AU42" s="2406"/>
      <c r="AV42" s="2406"/>
      <c r="AW42" s="2406"/>
      <c r="AX42" s="2406"/>
      <c r="AY42" s="2406"/>
      <c r="AZ42" s="2406"/>
      <c r="BA42" s="2406"/>
      <c r="BB42" s="2406"/>
      <c r="BC42" s="2406"/>
      <c r="BD42" s="2406"/>
      <c r="BE42" s="2406"/>
      <c r="BF42" s="2406"/>
      <c r="BG42" s="2406"/>
      <c r="BH42" s="2406"/>
      <c r="BI42" s="2406"/>
      <c r="BJ42" s="2406"/>
      <c r="BK42" s="2406"/>
      <c r="BL42" s="2406"/>
      <c r="BM42" s="2406"/>
      <c r="BN42" s="2406"/>
      <c r="BO42" s="2406"/>
      <c r="BP42" s="2406"/>
      <c r="BQ42" s="2406"/>
      <c r="BR42" s="2406"/>
      <c r="BS42" s="2406"/>
      <c r="BT42" s="2406"/>
      <c r="BU42" s="2406"/>
      <c r="BV42" s="2406"/>
      <c r="BW42" s="2406"/>
      <c r="BX42" s="2406"/>
      <c r="BY42" s="2406"/>
    </row>
    <row r="43" spans="1:77" ht="16.5" hidden="1" thickBot="1">
      <c r="A43"/>
      <c r="B43"/>
      <c r="C43"/>
      <c r="D43" s="2831"/>
      <c r="E43" s="2833"/>
      <c r="F43" s="2833"/>
      <c r="G43" s="2833"/>
      <c r="H43" s="2835"/>
      <c r="I43" s="2835"/>
      <c r="J43" s="2835"/>
      <c r="K43" s="2836"/>
      <c r="L43" s="2837"/>
      <c r="M43" s="2838"/>
      <c r="N43" s="2839"/>
      <c r="O43" s="2839"/>
      <c r="P43" s="2839"/>
      <c r="Q43" s="2839"/>
      <c r="R43" s="2839"/>
      <c r="S43" s="2839"/>
      <c r="T43" s="2840"/>
      <c r="U43" s="2841"/>
      <c r="V43" s="2842"/>
      <c r="W43" s="2842"/>
      <c r="X43" s="2842"/>
      <c r="Y43" s="2843"/>
      <c r="Z43" s="2844"/>
      <c r="AA43" s="2845"/>
      <c r="AB43" s="2846"/>
      <c r="AK43" s="2406"/>
      <c r="AL43" s="2406"/>
      <c r="AM43" s="2406"/>
      <c r="AN43" s="2406"/>
      <c r="AO43" s="2406"/>
      <c r="AP43" s="2406"/>
      <c r="AQ43" s="2406"/>
      <c r="AR43" s="2406"/>
      <c r="AS43" s="2406"/>
      <c r="AT43" s="2406"/>
      <c r="AU43" s="2406"/>
      <c r="AV43" s="2406"/>
      <c r="AW43" s="2406"/>
      <c r="AX43" s="2406"/>
      <c r="AY43" s="2406"/>
      <c r="AZ43" s="2406"/>
      <c r="BA43" s="2406"/>
      <c r="BB43" s="2406"/>
      <c r="BC43" s="2406"/>
      <c r="BD43" s="2406"/>
      <c r="BE43" s="2406"/>
      <c r="BF43" s="2406"/>
      <c r="BG43" s="2406"/>
      <c r="BH43" s="2406"/>
      <c r="BI43" s="2406"/>
      <c r="BJ43" s="2406"/>
      <c r="BK43" s="2406"/>
      <c r="BL43" s="2406"/>
      <c r="BM43" s="2406"/>
      <c r="BN43" s="2406"/>
      <c r="BO43" s="2406"/>
      <c r="BP43" s="2406"/>
      <c r="BQ43" s="2406"/>
      <c r="BR43" s="2406"/>
      <c r="BS43" s="2406"/>
      <c r="BT43" s="2406"/>
      <c r="BU43" s="2406"/>
      <c r="BV43" s="2406"/>
      <c r="BW43" s="2406"/>
      <c r="BX43" s="2406"/>
      <c r="BY43" s="2406"/>
    </row>
    <row r="44" spans="1:77" ht="16.5" hidden="1" thickBot="1">
      <c r="A44"/>
      <c r="B44"/>
      <c r="C44"/>
      <c r="D44" s="2831"/>
      <c r="E44" s="2833"/>
      <c r="F44" s="2833"/>
      <c r="G44" s="2833"/>
      <c r="H44" s="2835"/>
      <c r="I44" s="2835"/>
      <c r="J44" s="2835"/>
      <c r="K44" s="2836"/>
      <c r="L44" s="2837"/>
      <c r="M44" s="2838"/>
      <c r="N44" s="2839"/>
      <c r="O44" s="2839"/>
      <c r="P44" s="2839"/>
      <c r="Q44" s="2839"/>
      <c r="R44" s="2839"/>
      <c r="S44" s="2839"/>
      <c r="T44" s="2840"/>
      <c r="U44" s="2841"/>
      <c r="V44" s="2842"/>
      <c r="W44" s="2842"/>
      <c r="X44" s="2842"/>
      <c r="Y44" s="2843"/>
      <c r="Z44" s="2844"/>
      <c r="AA44" s="2845"/>
      <c r="AB44" s="2846"/>
      <c r="AK44" s="2406"/>
      <c r="AL44" s="2406"/>
      <c r="AM44" s="2406"/>
      <c r="AN44" s="2406"/>
      <c r="AO44" s="2406"/>
      <c r="AP44" s="2406"/>
      <c r="AQ44" s="2406"/>
      <c r="AR44" s="2406"/>
      <c r="AS44" s="2406"/>
      <c r="AT44" s="2406"/>
      <c r="AU44" s="2406"/>
      <c r="AV44" s="2406"/>
      <c r="AW44" s="2406"/>
      <c r="AX44" s="2406"/>
      <c r="AY44" s="2406"/>
      <c r="AZ44" s="2406"/>
      <c r="BA44" s="2406"/>
      <c r="BB44" s="2406"/>
      <c r="BC44" s="2406"/>
      <c r="BD44" s="2406"/>
      <c r="BE44" s="2406"/>
      <c r="BF44" s="2406"/>
      <c r="BG44" s="2406"/>
      <c r="BH44" s="2406"/>
      <c r="BI44" s="2406"/>
      <c r="BJ44" s="2406"/>
      <c r="BK44" s="2406"/>
      <c r="BL44" s="2406"/>
      <c r="BM44" s="2406"/>
      <c r="BN44" s="2406"/>
      <c r="BO44" s="2406"/>
      <c r="BP44" s="2406"/>
      <c r="BQ44" s="2406"/>
      <c r="BR44" s="2406"/>
      <c r="BS44" s="2406"/>
      <c r="BT44" s="2406"/>
      <c r="BU44" s="2406"/>
      <c r="BV44" s="2406"/>
      <c r="BW44" s="2406"/>
      <c r="BX44" s="2406"/>
      <c r="BY44" s="2406"/>
    </row>
    <row r="45" spans="1:77" ht="16.5" hidden="1" thickBot="1">
      <c r="A45" t="s">
        <v>38</v>
      </c>
      <c r="B45"/>
      <c r="C45"/>
      <c r="D45"/>
      <c r="E45" s="2729"/>
      <c r="F45" s="2663"/>
      <c r="G45" s="2663"/>
      <c r="H45" s="2663"/>
      <c r="I45" s="2663"/>
      <c r="J45" s="2663"/>
      <c r="K45" s="2663"/>
      <c r="L45" s="2663"/>
      <c r="M45" s="2663"/>
      <c r="N45" s="2663"/>
      <c r="O45" s="2663"/>
      <c r="P45" s="2663"/>
      <c r="Q45" s="2663"/>
      <c r="R45" s="2663"/>
      <c r="S45" s="2663"/>
      <c r="T45" s="2663"/>
      <c r="U45" s="2663"/>
      <c r="V45" s="2663"/>
      <c r="W45" s="2663"/>
      <c r="X45" s="2663"/>
      <c r="Y45" s="2731"/>
      <c r="Z45" s="2732">
        <v>0</v>
      </c>
      <c r="AA45" s="2732"/>
      <c r="AB45" s="2733"/>
      <c r="AK45" s="2406"/>
      <c r="AL45" s="2406"/>
      <c r="AM45" s="2406"/>
      <c r="AN45" s="2406"/>
      <c r="AO45" s="2406"/>
      <c r="AP45" s="2406"/>
      <c r="AQ45" s="2406"/>
      <c r="AR45" s="2406"/>
      <c r="AS45" s="2406"/>
      <c r="AT45" s="2406"/>
      <c r="AU45" s="2406"/>
      <c r="AV45" s="2406"/>
      <c r="AW45" s="2406"/>
      <c r="AX45" s="2406"/>
      <c r="AY45" s="2406"/>
      <c r="AZ45" s="2406"/>
      <c r="BA45" s="2406"/>
      <c r="BB45" s="2406"/>
      <c r="BC45" s="2406"/>
      <c r="BD45" s="2406"/>
      <c r="BE45" s="2406"/>
      <c r="BF45" s="2406"/>
      <c r="BG45" s="2406"/>
      <c r="BH45" s="2406"/>
      <c r="BI45" s="2406"/>
      <c r="BJ45" s="2406"/>
      <c r="BK45" s="2406"/>
      <c r="BL45" s="2406"/>
      <c r="BM45" s="2406"/>
      <c r="BN45" s="2406"/>
      <c r="BO45" s="2406"/>
      <c r="BP45" s="2406"/>
      <c r="BQ45" s="2406"/>
      <c r="BR45" s="2406"/>
      <c r="BS45" s="2406"/>
      <c r="BT45" s="2406"/>
      <c r="BU45" s="2406"/>
      <c r="BV45" s="2406"/>
      <c r="BW45" s="2406"/>
      <c r="BX45" s="2406"/>
      <c r="BY45" s="2406"/>
    </row>
    <row r="46" spans="1:79" ht="16.5" hidden="1" thickBot="1">
      <c r="A46" t="s">
        <v>39</v>
      </c>
      <c r="B46"/>
      <c r="C46"/>
      <c r="D46"/>
      <c r="E46" s="2825"/>
      <c r="F46" s="2825"/>
      <c r="G46" s="2825"/>
      <c r="H46" s="2826"/>
      <c r="I46" s="2826"/>
      <c r="J46" s="2826"/>
      <c r="K46" s="2826"/>
      <c r="L46" s="2826"/>
      <c r="M46" s="2826"/>
      <c r="N46" s="2826"/>
      <c r="O46" s="2826"/>
      <c r="P46" s="2826"/>
      <c r="Q46" s="2826"/>
      <c r="R46" s="2826"/>
      <c r="S46" s="2826"/>
      <c r="T46" s="2826"/>
      <c r="U46" s="2826"/>
      <c r="V46" s="2826"/>
      <c r="W46" s="2826"/>
      <c r="X46" s="2826"/>
      <c r="Y46" s="2827"/>
      <c r="Z46" s="2828">
        <v>273476020</v>
      </c>
      <c r="AA46" s="2828"/>
      <c r="AB46" s="2847"/>
      <c r="AC46" s="2848"/>
      <c r="AD46" s="2849"/>
      <c r="AE46" s="2849"/>
      <c r="AF46" s="2849"/>
      <c r="AG46" s="2849"/>
      <c r="AH46" s="2849"/>
      <c r="AI46" s="2849"/>
      <c r="AJ46" s="2849"/>
      <c r="AK46" s="2849"/>
      <c r="AL46" s="2849"/>
      <c r="AM46" s="2849"/>
      <c r="AN46" s="2849"/>
      <c r="AO46" s="2849"/>
      <c r="AP46" s="2849"/>
      <c r="AQ46" s="2849"/>
      <c r="AR46" s="2849"/>
      <c r="AS46" s="2849"/>
      <c r="AT46" s="2849"/>
      <c r="AU46" s="2849"/>
      <c r="AV46" s="2849"/>
      <c r="AW46" s="2849"/>
      <c r="AX46" s="2849"/>
      <c r="AY46" s="2849"/>
      <c r="AZ46" s="2849"/>
      <c r="BA46" s="2849"/>
      <c r="BB46" s="2849"/>
      <c r="BC46" s="2849"/>
      <c r="BD46" s="2849"/>
      <c r="BE46" s="2849"/>
      <c r="BF46" s="2849"/>
      <c r="BG46" s="2849"/>
      <c r="BH46" s="2849"/>
      <c r="BI46" s="2849"/>
      <c r="BJ46" s="2849"/>
      <c r="BK46" s="2849"/>
      <c r="BL46" s="2849"/>
      <c r="BM46" s="2849"/>
      <c r="BN46" s="2849"/>
      <c r="BO46" s="2849"/>
      <c r="BP46" s="2849"/>
      <c r="BQ46" s="2849"/>
      <c r="BR46" s="2849"/>
      <c r="BS46" s="2849"/>
      <c r="BT46" s="2849"/>
      <c r="BU46" s="2849"/>
      <c r="BV46" s="2849"/>
      <c r="BW46" s="2849"/>
      <c r="BX46" s="2849"/>
      <c r="BY46" s="2406"/>
      <c r="BZ46" s="2850"/>
      <c r="CA46" s="2851"/>
    </row>
    <row r="47" spans="1:77" ht="16.5" thickBot="1">
      <c r="A47"/>
      <c r="B47"/>
      <c r="C47"/>
      <c r="D47"/>
      <c r="E47"/>
      <c r="F47"/>
      <c r="G47"/>
      <c r="H47"/>
      <c r="I47"/>
      <c r="J47"/>
      <c r="K47"/>
      <c r="L47"/>
      <c r="M47"/>
      <c r="N47"/>
      <c r="O47"/>
      <c r="P47"/>
      <c r="Q47"/>
      <c r="R47"/>
      <c r="S47"/>
      <c r="T47"/>
      <c r="U47"/>
      <c r="V47"/>
      <c r="W47"/>
      <c r="X47"/>
      <c r="Y47"/>
      <c r="Z47"/>
      <c r="AA47"/>
      <c r="AB47"/>
      <c r="AK47" s="2406"/>
      <c r="AL47" s="2406"/>
      <c r="AM47" s="2406"/>
      <c r="AN47" s="2406"/>
      <c r="AO47" s="2406"/>
      <c r="AP47" s="2406"/>
      <c r="AQ47" s="2406"/>
      <c r="AR47" s="2406"/>
      <c r="AS47" s="2406"/>
      <c r="AT47" s="2406"/>
      <c r="AU47" s="2406"/>
      <c r="AV47" s="2406"/>
      <c r="AW47" s="2406"/>
      <c r="AX47" s="2406"/>
      <c r="AY47" s="2406"/>
      <c r="AZ47" s="2406"/>
      <c r="BA47" s="2406"/>
      <c r="BB47" s="2406"/>
      <c r="BC47" s="2406"/>
      <c r="BD47" s="2406"/>
      <c r="BE47" s="2406"/>
      <c r="BF47" s="2406"/>
      <c r="BG47" s="2406"/>
      <c r="BH47" s="2406"/>
      <c r="BI47" s="2406"/>
      <c r="BJ47" s="2406"/>
      <c r="BK47" s="2406"/>
      <c r="BL47" s="2406"/>
      <c r="BM47" s="2406"/>
      <c r="BN47" s="2406"/>
      <c r="BO47" s="2406"/>
      <c r="BP47" s="2406"/>
      <c r="BQ47" s="2406"/>
      <c r="BR47" s="2406"/>
      <c r="BS47" s="2406"/>
      <c r="BT47" s="2406"/>
      <c r="BU47" s="2406"/>
      <c r="BV47" s="2406"/>
      <c r="BW47" s="2406"/>
      <c r="BX47" s="2406"/>
      <c r="BY47" s="2406"/>
    </row>
    <row r="48" spans="1:79" ht="16.5" thickBot="1">
      <c r="A48" t="s">
        <v>9</v>
      </c>
      <c r="B48"/>
      <c r="C48"/>
      <c r="D48"/>
      <c r="E48" t="s">
        <v>312</v>
      </c>
      <c r="F48"/>
      <c r="G48"/>
      <c r="H48"/>
      <c r="I48"/>
      <c r="J48"/>
      <c r="K48"/>
      <c r="L48"/>
      <c r="M48"/>
      <c r="N48"/>
      <c r="O48"/>
      <c r="P48"/>
      <c r="Q48"/>
      <c r="R48"/>
      <c r="S48"/>
      <c r="T48"/>
      <c r="U48"/>
      <c r="V48"/>
      <c r="W48"/>
      <c r="X48"/>
      <c r="Y48"/>
      <c r="Z48"/>
      <c r="AA48"/>
      <c r="AB48"/>
      <c r="AC48" t="s">
        <v>312</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row>
    <row r="49" spans="1:78" ht="16.5" thickBot="1">
      <c r="A49" s="2634"/>
      <c r="B49" s="2635"/>
      <c r="C49" s="2634"/>
      <c r="D49" s="2634"/>
      <c r="E49" s="2634"/>
      <c r="F49" s="2636"/>
      <c r="G49" s="2634"/>
      <c r="H49" s="2634"/>
      <c r="I49" s="2637"/>
      <c r="J49" s="2634"/>
      <c r="K49" s="2634"/>
      <c r="L49" s="2634"/>
      <c r="M49" s="2634"/>
      <c r="N49" s="2634"/>
      <c r="O49" s="2634"/>
      <c r="P49" s="2634"/>
      <c r="Q49" s="2634"/>
      <c r="R49" s="2634"/>
      <c r="S49" s="2634"/>
      <c r="T49" s="2634"/>
      <c r="U49" s="2634"/>
      <c r="V49" s="2634"/>
      <c r="W49" s="2634"/>
      <c r="X49" s="2634"/>
      <c r="Y49" s="2672"/>
      <c r="Z49" s="2634"/>
      <c r="AA49" s="2634"/>
      <c r="AB49" s="2634"/>
      <c r="AK49" s="1587"/>
      <c r="AL49" s="1587"/>
      <c r="AM49" s="1587"/>
      <c r="AN49" s="1587"/>
      <c r="AO49" s="1587"/>
      <c r="AP49" s="1587"/>
      <c r="AQ49" s="1587"/>
      <c r="AR49" s="1587"/>
      <c r="AS49" s="1587"/>
      <c r="AT49" s="1587"/>
      <c r="AU49" s="1587"/>
      <c r="AV49" s="1587"/>
      <c r="AW49" s="1587"/>
      <c r="AX49" s="1587"/>
      <c r="AY49" s="1587"/>
      <c r="AZ49" s="1587"/>
      <c r="BA49" s="1587"/>
      <c r="BB49" s="1587"/>
      <c r="BC49" s="1587"/>
      <c r="BD49" s="1587"/>
      <c r="BE49" s="1587"/>
      <c r="BF49" s="1587"/>
      <c r="BG49" s="1587"/>
      <c r="BH49" s="1587"/>
      <c r="BI49" s="1587"/>
      <c r="BJ49" s="1587"/>
      <c r="BK49" s="1587"/>
      <c r="BL49" s="1587"/>
      <c r="BM49" s="1587"/>
      <c r="BN49" s="1587"/>
      <c r="BO49" s="1587"/>
      <c r="BP49" s="1587"/>
      <c r="BQ49" s="1587"/>
      <c r="BR49" s="1587"/>
      <c r="BS49" s="1587"/>
      <c r="BT49" s="1587"/>
      <c r="BU49" s="1587"/>
      <c r="BV49" s="1587"/>
      <c r="BW49" s="1587"/>
      <c r="BX49" s="1587"/>
      <c r="BY49" s="2301"/>
      <c r="BZ49" s="2806"/>
    </row>
    <row r="50" spans="1:79" ht="48" thickBot="1">
      <c r="A50" s="2640" t="s">
        <v>11</v>
      </c>
      <c r="B50" s="2640" t="s">
        <v>12</v>
      </c>
      <c r="C50" s="2640" t="s">
        <v>13</v>
      </c>
      <c r="D50" s="2640" t="s">
        <v>14</v>
      </c>
      <c r="E50" s="2640" t="s">
        <v>15</v>
      </c>
      <c r="F50" s="2675" t="s">
        <v>16</v>
      </c>
      <c r="G50" s="2640" t="s">
        <v>17</v>
      </c>
      <c r="H50" s="2640" t="s">
        <v>18</v>
      </c>
      <c r="I50" s="2676" t="s">
        <v>19</v>
      </c>
      <c r="J50" s="2640" t="s">
        <v>20</v>
      </c>
      <c r="K50" s="2640" t="s">
        <v>21</v>
      </c>
      <c r="L50" s="2640" t="s">
        <v>22</v>
      </c>
      <c r="M50" s="2677" t="s">
        <v>23</v>
      </c>
      <c r="N50" s="2677" t="s">
        <v>24</v>
      </c>
      <c r="O50" s="2677" t="s">
        <v>25</v>
      </c>
      <c r="P50" s="2677" t="s">
        <v>26</v>
      </c>
      <c r="Q50" s="2677" t="s">
        <v>27</v>
      </c>
      <c r="R50" s="2677" t="s">
        <v>28</v>
      </c>
      <c r="S50" s="2677" t="s">
        <v>29</v>
      </c>
      <c r="T50" s="2677" t="s">
        <v>30</v>
      </c>
      <c r="U50" s="2677" t="s">
        <v>31</v>
      </c>
      <c r="V50" s="2677" t="s">
        <v>32</v>
      </c>
      <c r="W50" s="2677" t="s">
        <v>33</v>
      </c>
      <c r="X50" s="2677" t="s">
        <v>34</v>
      </c>
      <c r="Y50" s="2678" t="s">
        <v>35</v>
      </c>
      <c r="Z50" s="2640" t="s">
        <v>313</v>
      </c>
      <c r="AA50" s="2640"/>
      <c r="AB50" s="2640" t="s">
        <v>36</v>
      </c>
      <c r="AC50" s="2785" t="s">
        <v>189</v>
      </c>
      <c r="AD50" s="2785" t="s">
        <v>314</v>
      </c>
      <c r="AE50" s="2785" t="s">
        <v>190</v>
      </c>
      <c r="AF50" s="2785" t="s">
        <v>191</v>
      </c>
      <c r="AG50" s="2785" t="s">
        <v>184</v>
      </c>
      <c r="AH50" s="2785" t="s">
        <v>192</v>
      </c>
      <c r="AI50" s="2785" t="s">
        <v>185</v>
      </c>
      <c r="AJ50" s="2785" t="s">
        <v>186</v>
      </c>
      <c r="AK50" s="2680" t="s">
        <v>1870</v>
      </c>
      <c r="AL50" s="2680" t="s">
        <v>1871</v>
      </c>
      <c r="AM50" s="2680" t="s">
        <v>1872</v>
      </c>
      <c r="AN50" s="2680" t="s">
        <v>1873</v>
      </c>
      <c r="AO50" s="2680" t="s">
        <v>184</v>
      </c>
      <c r="AP50" s="2680" t="s">
        <v>1874</v>
      </c>
      <c r="AQ50" s="2680" t="s">
        <v>185</v>
      </c>
      <c r="AR50" s="2680" t="s">
        <v>186</v>
      </c>
      <c r="AS50" s="2681" t="s">
        <v>1875</v>
      </c>
      <c r="AT50" s="2681" t="s">
        <v>1876</v>
      </c>
      <c r="AU50" s="2681" t="s">
        <v>1877</v>
      </c>
      <c r="AV50" s="2681" t="s">
        <v>1878</v>
      </c>
      <c r="AW50" s="2681" t="s">
        <v>184</v>
      </c>
      <c r="AX50" s="2681" t="s">
        <v>1879</v>
      </c>
      <c r="AY50" s="2681" t="s">
        <v>185</v>
      </c>
      <c r="AZ50" s="2681" t="s">
        <v>186</v>
      </c>
      <c r="BA50" s="2682" t="s">
        <v>1880</v>
      </c>
      <c r="BB50" s="2682" t="s">
        <v>1881</v>
      </c>
      <c r="BC50" s="2682" t="s">
        <v>1882</v>
      </c>
      <c r="BD50" s="2682" t="s">
        <v>1883</v>
      </c>
      <c r="BE50" s="2682" t="s">
        <v>184</v>
      </c>
      <c r="BF50" s="2682" t="s">
        <v>1884</v>
      </c>
      <c r="BG50" s="2682" t="s">
        <v>185</v>
      </c>
      <c r="BH50" s="2682" t="s">
        <v>186</v>
      </c>
      <c r="BI50" s="2683" t="s">
        <v>1885</v>
      </c>
      <c r="BJ50" s="2683" t="s">
        <v>1886</v>
      </c>
      <c r="BK50" s="2683" t="s">
        <v>1887</v>
      </c>
      <c r="BL50" s="2683" t="s">
        <v>1888</v>
      </c>
      <c r="BM50" s="2683" t="s">
        <v>184</v>
      </c>
      <c r="BN50" s="2683" t="s">
        <v>1889</v>
      </c>
      <c r="BO50" s="2683" t="s">
        <v>185</v>
      </c>
      <c r="BP50" s="2683" t="s">
        <v>186</v>
      </c>
      <c r="BQ50" s="2684" t="s">
        <v>1890</v>
      </c>
      <c r="BR50" s="2684" t="s">
        <v>1891</v>
      </c>
      <c r="BS50" s="2684" t="s">
        <v>1892</v>
      </c>
      <c r="BT50" s="2684" t="s">
        <v>1893</v>
      </c>
      <c r="BU50" s="2684" t="s">
        <v>184</v>
      </c>
      <c r="BV50" s="2684" t="s">
        <v>1894</v>
      </c>
      <c r="BW50" s="2684" t="s">
        <v>185</v>
      </c>
      <c r="BX50" s="2684" t="s">
        <v>186</v>
      </c>
      <c r="BY50" s="2424" t="s">
        <v>35</v>
      </c>
      <c r="BZ50" s="2785" t="s">
        <v>187</v>
      </c>
      <c r="CA50" s="2785" t="s">
        <v>188</v>
      </c>
    </row>
    <row r="51" spans="1:79" ht="111" thickBot="1">
      <c r="A51">
        <v>1</v>
      </c>
      <c r="B51" t="s">
        <v>441</v>
      </c>
      <c r="C51" t="s">
        <v>442</v>
      </c>
      <c r="D51" s="2852" t="s">
        <v>1280</v>
      </c>
      <c r="E51" s="2787" t="s">
        <v>69</v>
      </c>
      <c r="F51" s="2853">
        <v>1</v>
      </c>
      <c r="G51" s="2853" t="s">
        <v>1281</v>
      </c>
      <c r="H51" s="2853" t="s">
        <v>1282</v>
      </c>
      <c r="I51" s="2854">
        <v>0.0625</v>
      </c>
      <c r="J51" s="2853" t="s">
        <v>1283</v>
      </c>
      <c r="K51" s="2855">
        <v>42370</v>
      </c>
      <c r="L51" s="2855">
        <v>42428</v>
      </c>
      <c r="M51" s="2856"/>
      <c r="N51" s="2856"/>
      <c r="O51" s="2856">
        <v>1</v>
      </c>
      <c r="P51" s="2856"/>
      <c r="Q51" s="2856"/>
      <c r="R51" s="2856"/>
      <c r="S51" s="2856"/>
      <c r="T51" s="2856"/>
      <c r="U51" s="2857"/>
      <c r="V51" s="2857"/>
      <c r="W51" s="2857"/>
      <c r="X51" s="2857"/>
      <c r="Y51" s="2858">
        <v>1</v>
      </c>
      <c r="Z51" s="2859">
        <v>0</v>
      </c>
      <c r="AA51" s="2859"/>
      <c r="AB51" s="2860" t="s">
        <v>55</v>
      </c>
      <c r="AC51" s="1236">
        <v>1</v>
      </c>
      <c r="AD51" s="1237">
        <v>1</v>
      </c>
      <c r="AE51" s="1238">
        <v>1</v>
      </c>
      <c r="AF51" s="1237">
        <f>AE51/AC51</f>
        <v>1</v>
      </c>
      <c r="AG51" s="1238"/>
      <c r="AH51" s="1237">
        <f>AE51/Y51</f>
        <v>1</v>
      </c>
      <c r="AI51" s="1238"/>
      <c r="AJ51" s="2339"/>
      <c r="AK51" s="2861"/>
      <c r="AL51" s="2861"/>
      <c r="AM51" s="2861"/>
      <c r="AN51" s="2861"/>
      <c r="AO51" s="2861"/>
      <c r="AP51" s="2861"/>
      <c r="AQ51" s="2861"/>
      <c r="AR51" s="2861"/>
      <c r="AS51" s="2862"/>
      <c r="AT51" s="2862"/>
      <c r="AU51" s="2862"/>
      <c r="AV51" s="2862"/>
      <c r="AW51" s="2862"/>
      <c r="AX51" s="2862"/>
      <c r="AY51" s="2862"/>
      <c r="AZ51" s="2862"/>
      <c r="BA51" s="2863"/>
      <c r="BB51" s="2863"/>
      <c r="BC51" s="2863"/>
      <c r="BD51" s="2863"/>
      <c r="BE51" s="2863"/>
      <c r="BF51" s="2863"/>
      <c r="BG51" s="2863"/>
      <c r="BH51" s="2863"/>
      <c r="BI51" s="2864"/>
      <c r="BJ51" s="2864"/>
      <c r="BK51" s="2864"/>
      <c r="BL51" s="2864"/>
      <c r="BM51" s="2864"/>
      <c r="BN51" s="2864"/>
      <c r="BO51" s="2864"/>
      <c r="BP51" s="2864"/>
      <c r="BQ51" s="2865"/>
      <c r="BR51" s="2865"/>
      <c r="BS51" s="2865"/>
      <c r="BT51" s="2865"/>
      <c r="BU51" s="2865"/>
      <c r="BV51" s="2865"/>
      <c r="BW51" s="2865"/>
      <c r="BX51" s="2865"/>
      <c r="BY51" s="2103"/>
      <c r="BZ51" s="2019"/>
      <c r="CA51" s="1239"/>
    </row>
    <row r="52" spans="1:80" ht="63.75" thickBot="1">
      <c r="A52"/>
      <c r="B52"/>
      <c r="C52"/>
      <c r="D52" s="2866" t="s">
        <v>1284</v>
      </c>
      <c r="E52" s="2798" t="s">
        <v>1285</v>
      </c>
      <c r="F52" s="2867">
        <v>1</v>
      </c>
      <c r="G52" s="2867" t="s">
        <v>1286</v>
      </c>
      <c r="H52" s="2867" t="s">
        <v>1282</v>
      </c>
      <c r="I52" s="2868">
        <v>0.0625</v>
      </c>
      <c r="J52" s="2867" t="s">
        <v>1287</v>
      </c>
      <c r="K52" s="2808">
        <v>42370</v>
      </c>
      <c r="L52" s="2751">
        <v>42428</v>
      </c>
      <c r="M52" s="2752">
        <v>1</v>
      </c>
      <c r="N52" s="2752"/>
      <c r="O52" s="2752"/>
      <c r="P52" s="2752"/>
      <c r="Q52" s="2752"/>
      <c r="R52" s="2752"/>
      <c r="S52" s="2752"/>
      <c r="T52" s="2752"/>
      <c r="U52" s="2869"/>
      <c r="V52" s="2869"/>
      <c r="W52" s="2869"/>
      <c r="X52" s="2869"/>
      <c r="Y52" s="2870">
        <v>1</v>
      </c>
      <c r="Z52" s="788">
        <v>0</v>
      </c>
      <c r="AA52" s="788"/>
      <c r="AB52" s="2871" t="s">
        <v>55</v>
      </c>
      <c r="AC52" s="1240">
        <v>1</v>
      </c>
      <c r="AD52" s="1241">
        <v>1</v>
      </c>
      <c r="AE52" s="1242">
        <v>1</v>
      </c>
      <c r="AF52" s="1237">
        <f aca="true" t="shared" si="0" ref="AF52:AF64">AE52/AC52</f>
        <v>1</v>
      </c>
      <c r="AG52" s="1242"/>
      <c r="AH52" s="1237">
        <f aca="true" t="shared" si="1" ref="AH52:AH64">AE52/Y52</f>
        <v>1</v>
      </c>
      <c r="AI52" s="1242">
        <v>0</v>
      </c>
      <c r="AJ52" s="2340">
        <v>0</v>
      </c>
      <c r="AK52" s="2861"/>
      <c r="AL52" s="2861"/>
      <c r="AM52" s="2861"/>
      <c r="AN52" s="2861"/>
      <c r="AO52" s="2861"/>
      <c r="AP52" s="2861"/>
      <c r="AQ52" s="2861"/>
      <c r="AR52" s="2861"/>
      <c r="AS52" s="2862"/>
      <c r="AT52" s="2862"/>
      <c r="AU52" s="2862"/>
      <c r="AV52" s="2862"/>
      <c r="AW52" s="2862"/>
      <c r="AX52" s="2862"/>
      <c r="AY52" s="2862"/>
      <c r="AZ52" s="2862"/>
      <c r="BA52" s="2863"/>
      <c r="BB52" s="2863"/>
      <c r="BC52" s="2863"/>
      <c r="BD52" s="2863"/>
      <c r="BE52" s="2863"/>
      <c r="BF52" s="2863"/>
      <c r="BG52" s="2863"/>
      <c r="BH52" s="2863"/>
      <c r="BI52" s="2864"/>
      <c r="BJ52" s="2864"/>
      <c r="BK52" s="2864"/>
      <c r="BL52" s="2864"/>
      <c r="BM52" s="2864"/>
      <c r="BN52" s="2864"/>
      <c r="BO52" s="2864"/>
      <c r="BP52" s="2864"/>
      <c r="BQ52" s="2865"/>
      <c r="BR52" s="2865"/>
      <c r="BS52" s="2865"/>
      <c r="BT52" s="2865"/>
      <c r="BU52" s="2865"/>
      <c r="BV52" s="2865"/>
      <c r="BW52" s="2865"/>
      <c r="BX52" s="2865"/>
      <c r="BY52" s="2103"/>
      <c r="BZ52" s="2020" t="s">
        <v>1432</v>
      </c>
      <c r="CA52" s="1243"/>
      <c r="CB52" s="2806"/>
    </row>
    <row r="53" spans="1:80" ht="48" thickBot="1">
      <c r="A53"/>
      <c r="B53"/>
      <c r="C53"/>
      <c r="D53" s="2866" t="s">
        <v>1288</v>
      </c>
      <c r="E53" s="2798" t="s">
        <v>69</v>
      </c>
      <c r="F53" s="2867">
        <v>48</v>
      </c>
      <c r="G53" s="2867" t="s">
        <v>1289</v>
      </c>
      <c r="H53" s="2867" t="s">
        <v>1290</v>
      </c>
      <c r="I53" s="2868">
        <v>0.0625</v>
      </c>
      <c r="J53" s="2867" t="s">
        <v>1291</v>
      </c>
      <c r="K53" s="2808">
        <v>42370</v>
      </c>
      <c r="L53" s="2808">
        <v>42735</v>
      </c>
      <c r="M53" s="2752"/>
      <c r="N53" s="2752"/>
      <c r="O53" s="2752">
        <v>4</v>
      </c>
      <c r="P53" s="2752">
        <v>4</v>
      </c>
      <c r="Q53" s="2752">
        <v>4</v>
      </c>
      <c r="R53" s="2752">
        <v>4</v>
      </c>
      <c r="S53" s="2752">
        <v>4</v>
      </c>
      <c r="T53" s="2752">
        <v>4</v>
      </c>
      <c r="U53" s="2752">
        <v>4</v>
      </c>
      <c r="V53" s="2752">
        <v>4</v>
      </c>
      <c r="W53" s="2752">
        <v>4</v>
      </c>
      <c r="X53" s="2752">
        <v>4</v>
      </c>
      <c r="Y53" s="2870">
        <v>40</v>
      </c>
      <c r="Z53" s="788">
        <v>0</v>
      </c>
      <c r="AA53" s="788"/>
      <c r="AB53" s="2871" t="s">
        <v>55</v>
      </c>
      <c r="AC53" s="1240">
        <v>0</v>
      </c>
      <c r="AD53" s="1241">
        <v>0</v>
      </c>
      <c r="AE53" s="1242">
        <v>0</v>
      </c>
      <c r="AF53" s="1237" t="s">
        <v>55</v>
      </c>
      <c r="AG53" s="1242"/>
      <c r="AH53" s="1237">
        <f t="shared" si="1"/>
        <v>0</v>
      </c>
      <c r="AI53" s="1242">
        <v>0</v>
      </c>
      <c r="AJ53" s="2340">
        <v>0</v>
      </c>
      <c r="AK53" s="2861"/>
      <c r="AL53" s="2861"/>
      <c r="AM53" s="2861"/>
      <c r="AN53" s="2861"/>
      <c r="AO53" s="2861"/>
      <c r="AP53" s="2861"/>
      <c r="AQ53" s="2861"/>
      <c r="AR53" s="2861"/>
      <c r="AS53" s="2862"/>
      <c r="AT53" s="2862"/>
      <c r="AU53" s="2862"/>
      <c r="AV53" s="2862"/>
      <c r="AW53" s="2862"/>
      <c r="AX53" s="2862"/>
      <c r="AY53" s="2862"/>
      <c r="AZ53" s="2862"/>
      <c r="BA53" s="2863"/>
      <c r="BB53" s="2863"/>
      <c r="BC53" s="2863"/>
      <c r="BD53" s="2863"/>
      <c r="BE53" s="2863"/>
      <c r="BF53" s="2863"/>
      <c r="BG53" s="2863"/>
      <c r="BH53" s="2863"/>
      <c r="BI53" s="2864"/>
      <c r="BJ53" s="2864"/>
      <c r="BK53" s="2864"/>
      <c r="BL53" s="2864"/>
      <c r="BM53" s="2864"/>
      <c r="BN53" s="2864"/>
      <c r="BO53" s="2864"/>
      <c r="BP53" s="2864"/>
      <c r="BQ53" s="2865"/>
      <c r="BR53" s="2865"/>
      <c r="BS53" s="2865"/>
      <c r="BT53" s="2865"/>
      <c r="BU53" s="2865"/>
      <c r="BV53" s="2865"/>
      <c r="BW53" s="2865"/>
      <c r="BX53" s="2865"/>
      <c r="BY53" s="2103"/>
      <c r="BZ53" s="2020"/>
      <c r="CA53" s="1243"/>
      <c r="CB53" s="2806"/>
    </row>
    <row r="54" spans="1:80" ht="48" thickBot="1">
      <c r="A54"/>
      <c r="B54"/>
      <c r="C54"/>
      <c r="D54" s="2866" t="s">
        <v>1292</v>
      </c>
      <c r="E54" s="2798" t="s">
        <v>69</v>
      </c>
      <c r="F54" s="2867">
        <v>48</v>
      </c>
      <c r="G54" s="2867" t="s">
        <v>1289</v>
      </c>
      <c r="H54" s="2867" t="s">
        <v>1290</v>
      </c>
      <c r="I54" s="2868">
        <v>0.0625</v>
      </c>
      <c r="J54" s="2867" t="s">
        <v>1293</v>
      </c>
      <c r="K54" s="2808">
        <v>42370</v>
      </c>
      <c r="L54" s="2808">
        <v>42735</v>
      </c>
      <c r="M54" s="2752">
        <v>4</v>
      </c>
      <c r="N54" s="2752">
        <v>4</v>
      </c>
      <c r="O54" s="2752">
        <v>4</v>
      </c>
      <c r="P54" s="2752">
        <v>4</v>
      </c>
      <c r="Q54" s="2752">
        <v>4</v>
      </c>
      <c r="R54" s="2752">
        <v>4</v>
      </c>
      <c r="S54" s="2752">
        <v>4</v>
      </c>
      <c r="T54" s="2752">
        <v>4</v>
      </c>
      <c r="U54" s="2752">
        <v>4</v>
      </c>
      <c r="V54" s="2752">
        <v>4</v>
      </c>
      <c r="W54" s="2752">
        <v>4</v>
      </c>
      <c r="X54" s="2752">
        <v>4</v>
      </c>
      <c r="Y54" s="2870">
        <v>48</v>
      </c>
      <c r="Z54" s="788">
        <v>0</v>
      </c>
      <c r="AA54" s="788"/>
      <c r="AB54" s="2871" t="s">
        <v>55</v>
      </c>
      <c r="AC54" s="1240">
        <v>8</v>
      </c>
      <c r="AD54" s="1241">
        <v>1</v>
      </c>
      <c r="AE54" s="1242">
        <v>4</v>
      </c>
      <c r="AF54" s="1237">
        <f t="shared" si="0"/>
        <v>0.5</v>
      </c>
      <c r="AG54" s="1242"/>
      <c r="AH54" s="1237">
        <f t="shared" si="1"/>
        <v>0.08333333333333333</v>
      </c>
      <c r="AI54" s="1242"/>
      <c r="AJ54" s="2341"/>
      <c r="AK54" s="2861"/>
      <c r="AL54" s="2861"/>
      <c r="AM54" s="2861"/>
      <c r="AN54" s="2861"/>
      <c r="AO54" s="2861"/>
      <c r="AP54" s="2861"/>
      <c r="AQ54" s="2861"/>
      <c r="AR54" s="2861"/>
      <c r="AS54" s="2862"/>
      <c r="AT54" s="2862"/>
      <c r="AU54" s="2862"/>
      <c r="AV54" s="2862"/>
      <c r="AW54" s="2862"/>
      <c r="AX54" s="2862"/>
      <c r="AY54" s="2862"/>
      <c r="AZ54" s="2862"/>
      <c r="BA54" s="2863"/>
      <c r="BB54" s="2863"/>
      <c r="BC54" s="2863"/>
      <c r="BD54" s="2863"/>
      <c r="BE54" s="2863"/>
      <c r="BF54" s="2863"/>
      <c r="BG54" s="2863"/>
      <c r="BH54" s="2863"/>
      <c r="BI54" s="2864"/>
      <c r="BJ54" s="2864"/>
      <c r="BK54" s="2864"/>
      <c r="BL54" s="2864"/>
      <c r="BM54" s="2864"/>
      <c r="BN54" s="2864"/>
      <c r="BO54" s="2864"/>
      <c r="BP54" s="2864"/>
      <c r="BQ54" s="2865"/>
      <c r="BR54" s="2865"/>
      <c r="BS54" s="2865"/>
      <c r="BT54" s="2865"/>
      <c r="BU54" s="2865"/>
      <c r="BV54" s="2865"/>
      <c r="BW54" s="2865"/>
      <c r="BX54" s="2865"/>
      <c r="BY54" s="2103"/>
      <c r="BZ54" s="2020"/>
      <c r="CA54" s="1243"/>
      <c r="CB54" s="2806"/>
    </row>
    <row r="55" spans="1:79" ht="79.5" thickBot="1">
      <c r="A55"/>
      <c r="B55"/>
      <c r="C55"/>
      <c r="D55" s="2866" t="s">
        <v>1294</v>
      </c>
      <c r="E55" s="2798" t="s">
        <v>69</v>
      </c>
      <c r="F55" s="2867">
        <v>11</v>
      </c>
      <c r="G55" s="2867" t="s">
        <v>1295</v>
      </c>
      <c r="H55" s="2867" t="s">
        <v>1290</v>
      </c>
      <c r="I55" s="2868">
        <v>0.0625</v>
      </c>
      <c r="J55" s="2867" t="s">
        <v>1296</v>
      </c>
      <c r="K55" s="2808">
        <v>42005</v>
      </c>
      <c r="L55" s="2872">
        <v>42369</v>
      </c>
      <c r="M55" s="2873">
        <v>1</v>
      </c>
      <c r="N55" s="2873">
        <v>1</v>
      </c>
      <c r="O55" s="2873">
        <v>1</v>
      </c>
      <c r="P55" s="2873">
        <v>1</v>
      </c>
      <c r="Q55" s="2873">
        <v>1</v>
      </c>
      <c r="R55" s="2873">
        <v>1</v>
      </c>
      <c r="S55" s="2873">
        <v>1</v>
      </c>
      <c r="T55" s="2873">
        <v>1</v>
      </c>
      <c r="U55" s="2869">
        <v>1</v>
      </c>
      <c r="V55" s="2869">
        <v>1</v>
      </c>
      <c r="W55" s="2869">
        <v>1</v>
      </c>
      <c r="X55" s="2869">
        <v>1</v>
      </c>
      <c r="Y55" s="2870">
        <v>12</v>
      </c>
      <c r="Z55" s="665">
        <v>0</v>
      </c>
      <c r="AA55" s="665"/>
      <c r="AB55" s="2874" t="s">
        <v>55</v>
      </c>
      <c r="AC55" s="1240">
        <v>2</v>
      </c>
      <c r="AD55" s="1241">
        <v>1</v>
      </c>
      <c r="AE55" s="1242">
        <v>2</v>
      </c>
      <c r="AF55" s="1237">
        <f t="shared" si="0"/>
        <v>1</v>
      </c>
      <c r="AG55" s="1242"/>
      <c r="AH55" s="1237">
        <f t="shared" si="1"/>
        <v>0.16666666666666666</v>
      </c>
      <c r="AI55" s="1242">
        <v>0</v>
      </c>
      <c r="AJ55" s="2340">
        <v>0</v>
      </c>
      <c r="AK55" s="2861"/>
      <c r="AL55" s="2861"/>
      <c r="AM55" s="2861"/>
      <c r="AN55" s="2861"/>
      <c r="AO55" s="2861"/>
      <c r="AP55" s="2861"/>
      <c r="AQ55" s="2861"/>
      <c r="AR55" s="2861"/>
      <c r="AS55" s="2862"/>
      <c r="AT55" s="2862"/>
      <c r="AU55" s="2862"/>
      <c r="AV55" s="2862"/>
      <c r="AW55" s="2862"/>
      <c r="AX55" s="2862"/>
      <c r="AY55" s="2862"/>
      <c r="AZ55" s="2862"/>
      <c r="BA55" s="2863"/>
      <c r="BB55" s="2863"/>
      <c r="BC55" s="2863"/>
      <c r="BD55" s="2863"/>
      <c r="BE55" s="2863"/>
      <c r="BF55" s="2863"/>
      <c r="BG55" s="2863"/>
      <c r="BH55" s="2863"/>
      <c r="BI55" s="2864"/>
      <c r="BJ55" s="2864"/>
      <c r="BK55" s="2864"/>
      <c r="BL55" s="2864"/>
      <c r="BM55" s="2864"/>
      <c r="BN55" s="2864"/>
      <c r="BO55" s="2864"/>
      <c r="BP55" s="2864"/>
      <c r="BQ55" s="2865"/>
      <c r="BR55" s="2865"/>
      <c r="BS55" s="2865"/>
      <c r="BT55" s="2865"/>
      <c r="BU55" s="2865"/>
      <c r="BV55" s="2865"/>
      <c r="BW55" s="2865"/>
      <c r="BX55" s="2865"/>
      <c r="BY55" s="2103"/>
      <c r="BZ55" s="2020" t="s">
        <v>1433</v>
      </c>
      <c r="CA55" s="1243"/>
    </row>
    <row r="56" spans="1:79" ht="48" thickBot="1">
      <c r="A56"/>
      <c r="B56"/>
      <c r="C56"/>
      <c r="D56" s="2875" t="s">
        <v>1297</v>
      </c>
      <c r="E56" s="2876" t="s">
        <v>69</v>
      </c>
      <c r="F56" s="2755">
        <v>1</v>
      </c>
      <c r="G56" s="2755" t="s">
        <v>56</v>
      </c>
      <c r="H56" s="2755" t="s">
        <v>1290</v>
      </c>
      <c r="I56" s="2868">
        <v>0.0625</v>
      </c>
      <c r="J56" s="2755" t="s">
        <v>1298</v>
      </c>
      <c r="K56" s="2872">
        <v>42370</v>
      </c>
      <c r="L56" s="2872">
        <v>42389</v>
      </c>
      <c r="M56" s="2873">
        <v>1</v>
      </c>
      <c r="N56" s="2873"/>
      <c r="O56" s="2873"/>
      <c r="P56" s="2873"/>
      <c r="Q56" s="2873"/>
      <c r="R56" s="2873"/>
      <c r="S56" s="2873"/>
      <c r="T56" s="2873"/>
      <c r="U56" s="2869"/>
      <c r="V56" s="2869"/>
      <c r="W56" s="2869"/>
      <c r="X56" s="2869"/>
      <c r="Y56" s="2870">
        <v>1</v>
      </c>
      <c r="Z56" s="665">
        <v>0</v>
      </c>
      <c r="AA56" s="665"/>
      <c r="AB56" s="2874" t="s">
        <v>55</v>
      </c>
      <c r="AC56" s="1240">
        <v>1</v>
      </c>
      <c r="AD56" s="1241">
        <v>1</v>
      </c>
      <c r="AE56" s="1242">
        <v>1</v>
      </c>
      <c r="AF56" s="1237">
        <f t="shared" si="0"/>
        <v>1</v>
      </c>
      <c r="AG56" s="1242"/>
      <c r="AH56" s="1237">
        <f t="shared" si="1"/>
        <v>1</v>
      </c>
      <c r="AI56" s="1242">
        <v>0</v>
      </c>
      <c r="AJ56" s="2340">
        <v>0</v>
      </c>
      <c r="AK56" s="2861"/>
      <c r="AL56" s="2861"/>
      <c r="AM56" s="2861"/>
      <c r="AN56" s="2861"/>
      <c r="AO56" s="2861"/>
      <c r="AP56" s="2861"/>
      <c r="AQ56" s="2861"/>
      <c r="AR56" s="2861"/>
      <c r="AS56" s="2862"/>
      <c r="AT56" s="2862"/>
      <c r="AU56" s="2862"/>
      <c r="AV56" s="2862"/>
      <c r="AW56" s="2862"/>
      <c r="AX56" s="2862"/>
      <c r="AY56" s="2862"/>
      <c r="AZ56" s="2862"/>
      <c r="BA56" s="2863"/>
      <c r="BB56" s="2863"/>
      <c r="BC56" s="2863"/>
      <c r="BD56" s="2863"/>
      <c r="BE56" s="2863"/>
      <c r="BF56" s="2863"/>
      <c r="BG56" s="2863"/>
      <c r="BH56" s="2863"/>
      <c r="BI56" s="2864"/>
      <c r="BJ56" s="2864"/>
      <c r="BK56" s="2864"/>
      <c r="BL56" s="2864"/>
      <c r="BM56" s="2864"/>
      <c r="BN56" s="2864"/>
      <c r="BO56" s="2864"/>
      <c r="BP56" s="2864"/>
      <c r="BQ56" s="2865"/>
      <c r="BR56" s="2865"/>
      <c r="BS56" s="2865"/>
      <c r="BT56" s="2865"/>
      <c r="BU56" s="2865"/>
      <c r="BV56" s="2865"/>
      <c r="BW56" s="2865"/>
      <c r="BX56" s="2865"/>
      <c r="BY56" s="2103"/>
      <c r="BZ56" s="2020" t="s">
        <v>1434</v>
      </c>
      <c r="CA56" s="1243"/>
    </row>
    <row r="57" spans="1:79" ht="111" thickBot="1">
      <c r="A57"/>
      <c r="B57"/>
      <c r="C57"/>
      <c r="D57" s="2866" t="s">
        <v>1299</v>
      </c>
      <c r="E57" s="2876" t="s">
        <v>196</v>
      </c>
      <c r="F57" s="2877">
        <v>1</v>
      </c>
      <c r="G57" s="2755" t="s">
        <v>1300</v>
      </c>
      <c r="H57" s="2755" t="s">
        <v>1282</v>
      </c>
      <c r="I57" s="2868">
        <v>0.0625</v>
      </c>
      <c r="J57" s="2867" t="s">
        <v>1301</v>
      </c>
      <c r="K57" s="2808">
        <v>42370</v>
      </c>
      <c r="L57" s="2808">
        <v>42735</v>
      </c>
      <c r="M57">
        <v>1</v>
      </c>
      <c r="N57"/>
      <c r="O57">
        <v>1</v>
      </c>
      <c r="P57"/>
      <c r="Q57">
        <v>1</v>
      </c>
      <c r="R57"/>
      <c r="S57">
        <v>1</v>
      </c>
      <c r="T57"/>
      <c r="U57">
        <v>1</v>
      </c>
      <c r="V57"/>
      <c r="W57">
        <v>1</v>
      </c>
      <c r="X57"/>
      <c r="Y57" s="2868">
        <v>1</v>
      </c>
      <c r="Z57" s="788">
        <v>0</v>
      </c>
      <c r="AA57" s="788"/>
      <c r="AB57" s="2871" t="s">
        <v>55</v>
      </c>
      <c r="AC57" s="1252">
        <v>1</v>
      </c>
      <c r="AD57" s="1241">
        <v>1</v>
      </c>
      <c r="AE57" s="1242">
        <v>0</v>
      </c>
      <c r="AF57" s="1237" t="s">
        <v>55</v>
      </c>
      <c r="AG57" s="1242"/>
      <c r="AH57" s="1237" t="s">
        <v>55</v>
      </c>
      <c r="AI57" s="1242">
        <v>0</v>
      </c>
      <c r="AJ57" s="2340">
        <v>0</v>
      </c>
      <c r="AK57" s="2861"/>
      <c r="AL57" s="2861"/>
      <c r="AM57" s="2861"/>
      <c r="AN57" s="2861"/>
      <c r="AO57" s="2861"/>
      <c r="AP57" s="2861"/>
      <c r="AQ57" s="2861"/>
      <c r="AR57" s="2861"/>
      <c r="AS57" s="2862"/>
      <c r="AT57" s="2862"/>
      <c r="AU57" s="2862"/>
      <c r="AV57" s="2862"/>
      <c r="AW57" s="2862"/>
      <c r="AX57" s="2862"/>
      <c r="AY57" s="2862"/>
      <c r="AZ57" s="2862"/>
      <c r="BA57" s="2863"/>
      <c r="BB57" s="2863"/>
      <c r="BC57" s="2863"/>
      <c r="BD57" s="2863"/>
      <c r="BE57" s="2863"/>
      <c r="BF57" s="2863"/>
      <c r="BG57" s="2863"/>
      <c r="BH57" s="2863"/>
      <c r="BI57" s="2864"/>
      <c r="BJ57" s="2864"/>
      <c r="BK57" s="2864"/>
      <c r="BL57" s="2864"/>
      <c r="BM57" s="2864"/>
      <c r="BN57" s="2864"/>
      <c r="BO57" s="2864"/>
      <c r="BP57" s="2864"/>
      <c r="BQ57" s="2865"/>
      <c r="BR57" s="2865"/>
      <c r="BS57" s="2865"/>
      <c r="BT57" s="2865"/>
      <c r="BU57" s="2865"/>
      <c r="BV57" s="2865"/>
      <c r="BW57" s="2865"/>
      <c r="BX57" s="2865"/>
      <c r="BY57" s="2103"/>
      <c r="BZ57" s="2020" t="s">
        <v>1436</v>
      </c>
      <c r="CA57" s="1243"/>
    </row>
    <row r="58" spans="1:80" ht="126.75" thickBot="1">
      <c r="A58"/>
      <c r="B58"/>
      <c r="C58"/>
      <c r="D58" s="2875" t="s">
        <v>1302</v>
      </c>
      <c r="E58" s="2876" t="s">
        <v>69</v>
      </c>
      <c r="F58" s="2755">
        <v>12</v>
      </c>
      <c r="G58" s="2755" t="s">
        <v>1303</v>
      </c>
      <c r="H58" s="2755" t="s">
        <v>1282</v>
      </c>
      <c r="I58" s="2868">
        <v>0.0625</v>
      </c>
      <c r="J58" s="2755" t="s">
        <v>1304</v>
      </c>
      <c r="K58" s="2872">
        <v>42370</v>
      </c>
      <c r="L58" s="2872">
        <v>42735</v>
      </c>
      <c r="M58" s="2873">
        <v>1</v>
      </c>
      <c r="N58" s="2873"/>
      <c r="O58" s="2873"/>
      <c r="P58" s="2873">
        <v>1</v>
      </c>
      <c r="Q58" s="2873"/>
      <c r="R58" s="2873"/>
      <c r="S58" s="2873">
        <v>1</v>
      </c>
      <c r="T58" s="2873"/>
      <c r="U58" s="2873"/>
      <c r="V58" s="2873">
        <v>1</v>
      </c>
      <c r="W58" s="2873"/>
      <c r="X58" s="2873"/>
      <c r="Y58" s="2870">
        <v>4</v>
      </c>
      <c r="Z58" s="788">
        <v>0</v>
      </c>
      <c r="AA58" s="788"/>
      <c r="AB58" s="2871" t="s">
        <v>55</v>
      </c>
      <c r="AC58" s="1240">
        <v>1</v>
      </c>
      <c r="AD58" s="1241">
        <v>1</v>
      </c>
      <c r="AE58" s="1242">
        <v>1</v>
      </c>
      <c r="AF58" s="1237">
        <f t="shared" si="0"/>
        <v>1</v>
      </c>
      <c r="AG58" s="1242"/>
      <c r="AH58" s="1237">
        <f t="shared" si="1"/>
        <v>0.25</v>
      </c>
      <c r="AI58" s="1242">
        <v>0</v>
      </c>
      <c r="AJ58" s="2340">
        <v>0</v>
      </c>
      <c r="AK58" s="2861"/>
      <c r="AL58" s="2861"/>
      <c r="AM58" s="2861"/>
      <c r="AN58" s="2861"/>
      <c r="AO58" s="2861"/>
      <c r="AP58" s="2861"/>
      <c r="AQ58" s="2861"/>
      <c r="AR58" s="2861"/>
      <c r="AS58" s="2862"/>
      <c r="AT58" s="2862"/>
      <c r="AU58" s="2862"/>
      <c r="AV58" s="2862"/>
      <c r="AW58" s="2862"/>
      <c r="AX58" s="2862"/>
      <c r="AY58" s="2862"/>
      <c r="AZ58" s="2862"/>
      <c r="BA58" s="2863"/>
      <c r="BB58" s="2863"/>
      <c r="BC58" s="2863"/>
      <c r="BD58" s="2863"/>
      <c r="BE58" s="2863"/>
      <c r="BF58" s="2863"/>
      <c r="BG58" s="2863"/>
      <c r="BH58" s="2863"/>
      <c r="BI58" s="2864"/>
      <c r="BJ58" s="2864"/>
      <c r="BK58" s="2864"/>
      <c r="BL58" s="2864"/>
      <c r="BM58" s="2864"/>
      <c r="BN58" s="2864"/>
      <c r="BO58" s="2864"/>
      <c r="BP58" s="2864"/>
      <c r="BQ58" s="2865"/>
      <c r="BR58" s="2865"/>
      <c r="BS58" s="2865"/>
      <c r="BT58" s="2865"/>
      <c r="BU58" s="2865"/>
      <c r="BV58" s="2865"/>
      <c r="BW58" s="2865"/>
      <c r="BX58" s="2865"/>
      <c r="BY58" s="2103"/>
      <c r="BZ58" s="2020" t="s">
        <v>1437</v>
      </c>
      <c r="CA58" s="1243"/>
      <c r="CB58" s="2879"/>
    </row>
    <row r="59" spans="1:80" ht="158.25" thickBot="1">
      <c r="A59"/>
      <c r="B59"/>
      <c r="C59"/>
      <c r="D59" s="2875" t="s">
        <v>1305</v>
      </c>
      <c r="E59" s="2876" t="s">
        <v>196</v>
      </c>
      <c r="F59" s="2877">
        <v>1</v>
      </c>
      <c r="G59" s="2755" t="s">
        <v>1306</v>
      </c>
      <c r="H59" s="2755" t="s">
        <v>1282</v>
      </c>
      <c r="I59" s="2868">
        <v>0.0625</v>
      </c>
      <c r="J59" s="2755" t="s">
        <v>1307</v>
      </c>
      <c r="K59" s="2872">
        <v>42370</v>
      </c>
      <c r="L59" s="2872">
        <v>42735</v>
      </c>
      <c r="M59">
        <v>1</v>
      </c>
      <c r="N59"/>
      <c r="O59">
        <v>1</v>
      </c>
      <c r="P59"/>
      <c r="Q59">
        <v>1</v>
      </c>
      <c r="R59"/>
      <c r="S59">
        <v>1</v>
      </c>
      <c r="T59"/>
      <c r="U59">
        <v>1</v>
      </c>
      <c r="V59"/>
      <c r="W59">
        <v>1</v>
      </c>
      <c r="X59"/>
      <c r="Y59" s="2880">
        <v>1</v>
      </c>
      <c r="Z59" s="788">
        <v>0</v>
      </c>
      <c r="AA59" s="788"/>
      <c r="AB59" s="2871" t="s">
        <v>55</v>
      </c>
      <c r="AC59" s="1252">
        <v>1</v>
      </c>
      <c r="AD59" s="1241">
        <v>1</v>
      </c>
      <c r="AE59" s="1241">
        <v>1</v>
      </c>
      <c r="AF59" s="1237">
        <v>1</v>
      </c>
      <c r="AG59" s="1242"/>
      <c r="AH59" s="1237">
        <f>AE59/6</f>
        <v>0.16666666666666666</v>
      </c>
      <c r="AI59" s="1242">
        <v>0</v>
      </c>
      <c r="AJ59" s="2340">
        <v>0</v>
      </c>
      <c r="AK59" s="2861"/>
      <c r="AL59" s="2861"/>
      <c r="AM59" s="2861"/>
      <c r="AN59" s="2861"/>
      <c r="AO59" s="2861"/>
      <c r="AP59" s="2861"/>
      <c r="AQ59" s="2861"/>
      <c r="AR59" s="2861"/>
      <c r="AS59" s="2862"/>
      <c r="AT59" s="2862"/>
      <c r="AU59" s="2862"/>
      <c r="AV59" s="2862"/>
      <c r="AW59" s="2862"/>
      <c r="AX59" s="2862"/>
      <c r="AY59" s="2862"/>
      <c r="AZ59" s="2862"/>
      <c r="BA59" s="2863"/>
      <c r="BB59" s="2863"/>
      <c r="BC59" s="2863"/>
      <c r="BD59" s="2863"/>
      <c r="BE59" s="2863"/>
      <c r="BF59" s="2863"/>
      <c r="BG59" s="2863"/>
      <c r="BH59" s="2863"/>
      <c r="BI59" s="2864"/>
      <c r="BJ59" s="2864"/>
      <c r="BK59" s="2864"/>
      <c r="BL59" s="2864"/>
      <c r="BM59" s="2864"/>
      <c r="BN59" s="2864"/>
      <c r="BO59" s="2864"/>
      <c r="BP59" s="2864"/>
      <c r="BQ59" s="2865"/>
      <c r="BR59" s="2865"/>
      <c r="BS59" s="2865"/>
      <c r="BT59" s="2865"/>
      <c r="BU59" s="2865"/>
      <c r="BV59" s="2865"/>
      <c r="BW59" s="2865"/>
      <c r="BX59" s="2865"/>
      <c r="BY59" s="2103"/>
      <c r="BZ59" s="2020" t="s">
        <v>1438</v>
      </c>
      <c r="CA59" s="1243"/>
      <c r="CB59" s="2879"/>
    </row>
    <row r="60" spans="1:79" ht="95.25" thickBot="1">
      <c r="A60"/>
      <c r="B60"/>
      <c r="C60"/>
      <c r="D60" s="2881" t="s">
        <v>1308</v>
      </c>
      <c r="E60" s="2718" t="s">
        <v>196</v>
      </c>
      <c r="F60" s="2882">
        <v>1</v>
      </c>
      <c r="G60" s="2883" t="s">
        <v>1309</v>
      </c>
      <c r="H60" s="2883" t="s">
        <v>1282</v>
      </c>
      <c r="I60" s="2884">
        <v>0.0625</v>
      </c>
      <c r="J60" s="2883" t="s">
        <v>1310</v>
      </c>
      <c r="K60" s="2885">
        <v>42370</v>
      </c>
      <c r="L60" s="2885">
        <v>42735</v>
      </c>
      <c r="M60">
        <v>1</v>
      </c>
      <c r="N60"/>
      <c r="O60">
        <v>1</v>
      </c>
      <c r="P60"/>
      <c r="Q60">
        <v>1</v>
      </c>
      <c r="R60"/>
      <c r="S60">
        <v>1</v>
      </c>
      <c r="T60"/>
      <c r="U60">
        <v>1</v>
      </c>
      <c r="V60"/>
      <c r="W60">
        <v>1</v>
      </c>
      <c r="X60"/>
      <c r="Y60" s="2886">
        <v>1</v>
      </c>
      <c r="Z60" s="2726">
        <v>0</v>
      </c>
      <c r="AA60" s="2726"/>
      <c r="AB60" s="2887" t="s">
        <v>55</v>
      </c>
      <c r="AC60" s="1253">
        <v>1</v>
      </c>
      <c r="AD60" s="1245">
        <v>1</v>
      </c>
      <c r="AE60" s="1263">
        <v>1</v>
      </c>
      <c r="AF60" s="1237">
        <f t="shared" si="0"/>
        <v>1</v>
      </c>
      <c r="AG60" s="1246"/>
      <c r="AH60" s="1237">
        <f>AE60/6</f>
        <v>0.16666666666666666</v>
      </c>
      <c r="AI60" s="1246">
        <v>0</v>
      </c>
      <c r="AJ60" s="2342">
        <v>0</v>
      </c>
      <c r="AK60" s="2861"/>
      <c r="AL60" s="2861"/>
      <c r="AM60" s="2861"/>
      <c r="AN60" s="2861"/>
      <c r="AO60" s="2861"/>
      <c r="AP60" s="2861"/>
      <c r="AQ60" s="2861"/>
      <c r="AR60" s="2861"/>
      <c r="AS60" s="2862"/>
      <c r="AT60" s="2862"/>
      <c r="AU60" s="2862"/>
      <c r="AV60" s="2862"/>
      <c r="AW60" s="2862"/>
      <c r="AX60" s="2862"/>
      <c r="AY60" s="2862"/>
      <c r="AZ60" s="2862"/>
      <c r="BA60" s="2863"/>
      <c r="BB60" s="2863"/>
      <c r="BC60" s="2863"/>
      <c r="BD60" s="2863"/>
      <c r="BE60" s="2863"/>
      <c r="BF60" s="2863"/>
      <c r="BG60" s="2863"/>
      <c r="BH60" s="2863"/>
      <c r="BI60" s="2864"/>
      <c r="BJ60" s="2864"/>
      <c r="BK60" s="2864"/>
      <c r="BL60" s="2864"/>
      <c r="BM60" s="2864"/>
      <c r="BN60" s="2864"/>
      <c r="BO60" s="2864"/>
      <c r="BP60" s="2864"/>
      <c r="BQ60" s="2865"/>
      <c r="BR60" s="2865"/>
      <c r="BS60" s="2865"/>
      <c r="BT60" s="2865"/>
      <c r="BU60" s="2865"/>
      <c r="BV60" s="2865"/>
      <c r="BW60" s="2865"/>
      <c r="BX60" s="2865"/>
      <c r="BY60" s="2103"/>
      <c r="BZ60" s="2021" t="s">
        <v>1439</v>
      </c>
      <c r="CA60" s="1247"/>
    </row>
    <row r="61" spans="1:80" ht="63.75" thickBot="1">
      <c r="A61"/>
      <c r="B61"/>
      <c r="C61" t="s">
        <v>450</v>
      </c>
      <c r="D61" s="2888" t="s">
        <v>1311</v>
      </c>
      <c r="E61" s="2889" t="s">
        <v>69</v>
      </c>
      <c r="F61" s="2890">
        <v>1</v>
      </c>
      <c r="G61" s="2891" t="s">
        <v>1312</v>
      </c>
      <c r="H61" s="2891" t="s">
        <v>1282</v>
      </c>
      <c r="I61" s="2854">
        <v>0.0625</v>
      </c>
      <c r="J61" s="2891" t="s">
        <v>1313</v>
      </c>
      <c r="K61" s="2892">
        <v>42705</v>
      </c>
      <c r="L61" s="2892">
        <v>42722</v>
      </c>
      <c r="M61" s="2893"/>
      <c r="N61" s="2893"/>
      <c r="O61" s="2893"/>
      <c r="P61" s="2893"/>
      <c r="Q61" s="2893"/>
      <c r="R61" s="2893"/>
      <c r="S61" s="2893"/>
      <c r="T61" s="2893"/>
      <c r="U61" s="2893"/>
      <c r="V61" s="2893"/>
      <c r="W61" s="2893"/>
      <c r="X61" s="2894">
        <v>1</v>
      </c>
      <c r="Y61" s="2858">
        <v>1</v>
      </c>
      <c r="Z61" s="2859">
        <v>0</v>
      </c>
      <c r="AA61" s="2859"/>
      <c r="AB61" s="2860" t="s">
        <v>55</v>
      </c>
      <c r="AC61" s="1248">
        <v>0</v>
      </c>
      <c r="AD61" s="1249">
        <v>0</v>
      </c>
      <c r="AE61" s="1250">
        <v>0</v>
      </c>
      <c r="AF61" s="1237" t="s">
        <v>55</v>
      </c>
      <c r="AG61" s="1250"/>
      <c r="AH61" s="1237">
        <f t="shared" si="1"/>
        <v>0</v>
      </c>
      <c r="AI61" s="1250"/>
      <c r="AJ61" s="2343"/>
      <c r="AK61" s="2861"/>
      <c r="AL61" s="2861"/>
      <c r="AM61" s="2861"/>
      <c r="AN61" s="2861"/>
      <c r="AO61" s="2861"/>
      <c r="AP61" s="2861"/>
      <c r="AQ61" s="2861"/>
      <c r="AR61" s="2861"/>
      <c r="AS61" s="2862"/>
      <c r="AT61" s="2862"/>
      <c r="AU61" s="2862"/>
      <c r="AV61" s="2862"/>
      <c r="AW61" s="2862"/>
      <c r="AX61" s="2862"/>
      <c r="AY61" s="2862"/>
      <c r="AZ61" s="2862"/>
      <c r="BA61" s="2863"/>
      <c r="BB61" s="2863"/>
      <c r="BC61" s="2863"/>
      <c r="BD61" s="2863"/>
      <c r="BE61" s="2863"/>
      <c r="BF61" s="2863"/>
      <c r="BG61" s="2863"/>
      <c r="BH61" s="2863"/>
      <c r="BI61" s="2864"/>
      <c r="BJ61" s="2864"/>
      <c r="BK61" s="2864"/>
      <c r="BL61" s="2864"/>
      <c r="BM61" s="2864"/>
      <c r="BN61" s="2864"/>
      <c r="BO61" s="2864"/>
      <c r="BP61" s="2864"/>
      <c r="BQ61" s="2865"/>
      <c r="BR61" s="2865"/>
      <c r="BS61" s="2865"/>
      <c r="BT61" s="2865"/>
      <c r="BU61" s="2865"/>
      <c r="BV61" s="2865"/>
      <c r="BW61" s="2865"/>
      <c r="BX61" s="2865"/>
      <c r="BY61" s="2103"/>
      <c r="BZ61" s="2042"/>
      <c r="CA61" s="1251"/>
      <c r="CB61" s="2806"/>
    </row>
    <row r="62" spans="1:79" ht="63.75" thickBot="1">
      <c r="A62"/>
      <c r="B62"/>
      <c r="C62"/>
      <c r="D62" s="2717" t="s">
        <v>1314</v>
      </c>
      <c r="E62" s="2718" t="s">
        <v>196</v>
      </c>
      <c r="F62" s="2882">
        <v>1</v>
      </c>
      <c r="G62" s="2883" t="s">
        <v>1315</v>
      </c>
      <c r="H62" s="2720" t="s">
        <v>1316</v>
      </c>
      <c r="I62" s="2884">
        <v>0.0625</v>
      </c>
      <c r="J62" s="2720" t="s">
        <v>1317</v>
      </c>
      <c r="K62" s="2885">
        <v>42370</v>
      </c>
      <c r="L62" s="2885">
        <v>42735</v>
      </c>
      <c r="M62">
        <v>1</v>
      </c>
      <c r="N62"/>
      <c r="O62">
        <v>1</v>
      </c>
      <c r="P62"/>
      <c r="Q62">
        <v>1</v>
      </c>
      <c r="R62"/>
      <c r="S62">
        <v>1</v>
      </c>
      <c r="T62"/>
      <c r="U62">
        <v>1</v>
      </c>
      <c r="V62"/>
      <c r="W62">
        <v>1</v>
      </c>
      <c r="X62"/>
      <c r="Y62" s="2886">
        <v>1</v>
      </c>
      <c r="Z62" s="2726">
        <v>0</v>
      </c>
      <c r="AA62" s="2726"/>
      <c r="AB62" s="2887" t="s">
        <v>55</v>
      </c>
      <c r="AC62" s="1253">
        <v>1</v>
      </c>
      <c r="AD62" s="1245">
        <v>1</v>
      </c>
      <c r="AE62" s="1263">
        <v>1</v>
      </c>
      <c r="AF62" s="1237">
        <f t="shared" si="0"/>
        <v>1</v>
      </c>
      <c r="AG62" s="1246"/>
      <c r="AH62" s="1237">
        <f>AE62/6</f>
        <v>0.16666666666666666</v>
      </c>
      <c r="AI62" s="1246">
        <v>0</v>
      </c>
      <c r="AJ62" s="2342">
        <v>0</v>
      </c>
      <c r="AK62" s="2861"/>
      <c r="AL62" s="2861"/>
      <c r="AM62" s="2861"/>
      <c r="AN62" s="2861"/>
      <c r="AO62" s="2861"/>
      <c r="AP62" s="2861"/>
      <c r="AQ62" s="2861"/>
      <c r="AR62" s="2861"/>
      <c r="AS62" s="2862"/>
      <c r="AT62" s="2862"/>
      <c r="AU62" s="2862"/>
      <c r="AV62" s="2862"/>
      <c r="AW62" s="2862"/>
      <c r="AX62" s="2862"/>
      <c r="AY62" s="2862"/>
      <c r="AZ62" s="2862"/>
      <c r="BA62" s="2863"/>
      <c r="BB62" s="2863"/>
      <c r="BC62" s="2863"/>
      <c r="BD62" s="2863"/>
      <c r="BE62" s="2863"/>
      <c r="BF62" s="2863"/>
      <c r="BG62" s="2863"/>
      <c r="BH62" s="2863"/>
      <c r="BI62" s="2864"/>
      <c r="BJ62" s="2864"/>
      <c r="BK62" s="2864"/>
      <c r="BL62" s="2864"/>
      <c r="BM62" s="2864"/>
      <c r="BN62" s="2864"/>
      <c r="BO62" s="2864"/>
      <c r="BP62" s="2864"/>
      <c r="BQ62" s="2865"/>
      <c r="BR62" s="2865"/>
      <c r="BS62" s="2865"/>
      <c r="BT62" s="2865"/>
      <c r="BU62" s="2865"/>
      <c r="BV62" s="2865"/>
      <c r="BW62" s="2865"/>
      <c r="BX62" s="2865"/>
      <c r="BY62" s="2103"/>
      <c r="BZ62" s="2021" t="s">
        <v>1440</v>
      </c>
      <c r="CA62" s="1247"/>
    </row>
    <row r="63" spans="1:79" ht="79.5" thickBot="1">
      <c r="A63"/>
      <c r="B63"/>
      <c r="C63" t="s">
        <v>1318</v>
      </c>
      <c r="D63" s="2895" t="s">
        <v>1319</v>
      </c>
      <c r="E63" s="2889" t="s">
        <v>69</v>
      </c>
      <c r="F63" s="2891">
        <v>1</v>
      </c>
      <c r="G63" s="2891" t="s">
        <v>1320</v>
      </c>
      <c r="H63" s="2891" t="s">
        <v>1430</v>
      </c>
      <c r="I63" s="2896">
        <v>0.0625</v>
      </c>
      <c r="J63" s="2890" t="s">
        <v>1321</v>
      </c>
      <c r="K63" s="2897">
        <v>42370</v>
      </c>
      <c r="L63" s="2897">
        <v>42399</v>
      </c>
      <c r="M63" s="2898">
        <v>1</v>
      </c>
      <c r="N63" s="2898"/>
      <c r="O63" s="2898"/>
      <c r="P63" s="2898"/>
      <c r="Q63" s="2898"/>
      <c r="R63" s="2898"/>
      <c r="S63" s="2898"/>
      <c r="T63" s="2898"/>
      <c r="U63" s="2857"/>
      <c r="V63" s="2857"/>
      <c r="W63" s="2857"/>
      <c r="X63" s="2857"/>
      <c r="Y63" s="2858">
        <v>1</v>
      </c>
      <c r="Z63" s="2859">
        <v>0</v>
      </c>
      <c r="AA63" s="2859"/>
      <c r="AB63" s="2860" t="s">
        <v>55</v>
      </c>
      <c r="AC63" s="1248">
        <v>1</v>
      </c>
      <c r="AD63" s="1249">
        <v>1</v>
      </c>
      <c r="AE63" s="1250">
        <v>1</v>
      </c>
      <c r="AF63" s="1237">
        <f t="shared" si="0"/>
        <v>1</v>
      </c>
      <c r="AG63" s="1250"/>
      <c r="AH63" s="1237">
        <f t="shared" si="1"/>
        <v>1</v>
      </c>
      <c r="AI63" s="1250">
        <v>0</v>
      </c>
      <c r="AJ63" s="2344">
        <v>0</v>
      </c>
      <c r="AK63" s="2861"/>
      <c r="AL63" s="2861"/>
      <c r="AM63" s="2861"/>
      <c r="AN63" s="2861"/>
      <c r="AO63" s="2861"/>
      <c r="AP63" s="2861"/>
      <c r="AQ63" s="2861"/>
      <c r="AR63" s="2861"/>
      <c r="AS63" s="2862"/>
      <c r="AT63" s="2862"/>
      <c r="AU63" s="2862"/>
      <c r="AV63" s="2862"/>
      <c r="AW63" s="2862"/>
      <c r="AX63" s="2862"/>
      <c r="AY63" s="2862"/>
      <c r="AZ63" s="2862"/>
      <c r="BA63" s="2863"/>
      <c r="BB63" s="2863"/>
      <c r="BC63" s="2863"/>
      <c r="BD63" s="2863"/>
      <c r="BE63" s="2863"/>
      <c r="BF63" s="2863"/>
      <c r="BG63" s="2863"/>
      <c r="BH63" s="2863"/>
      <c r="BI63" s="2864"/>
      <c r="BJ63" s="2864"/>
      <c r="BK63" s="2864"/>
      <c r="BL63" s="2864"/>
      <c r="BM63" s="2864"/>
      <c r="BN63" s="2864"/>
      <c r="BO63" s="2864"/>
      <c r="BP63" s="2864"/>
      <c r="BQ63" s="2865"/>
      <c r="BR63" s="2865"/>
      <c r="BS63" s="2865"/>
      <c r="BT63" s="2865"/>
      <c r="BU63" s="2865"/>
      <c r="BV63" s="2865"/>
      <c r="BW63" s="2865"/>
      <c r="BX63" s="2865"/>
      <c r="BY63" s="2103"/>
      <c r="BZ63" s="2042" t="s">
        <v>1441</v>
      </c>
      <c r="CA63" s="1251"/>
    </row>
    <row r="64" spans="1:79" ht="79.5" thickBot="1">
      <c r="A64"/>
      <c r="B64"/>
      <c r="C64"/>
      <c r="D64" s="2717" t="s">
        <v>1322</v>
      </c>
      <c r="E64" s="2718" t="s">
        <v>196</v>
      </c>
      <c r="F64" s="2883">
        <v>6</v>
      </c>
      <c r="G64" s="2883" t="s">
        <v>1323</v>
      </c>
      <c r="H64" s="2720" t="s">
        <v>1442</v>
      </c>
      <c r="I64" s="2886">
        <v>0.0625</v>
      </c>
      <c r="J64" s="2720" t="s">
        <v>1321</v>
      </c>
      <c r="K64" s="2899">
        <v>42370</v>
      </c>
      <c r="L64" s="2899">
        <v>42734</v>
      </c>
      <c r="M64" s="2724">
        <v>1</v>
      </c>
      <c r="N64" s="2724"/>
      <c r="O64" s="2724">
        <v>1</v>
      </c>
      <c r="P64" s="2724"/>
      <c r="Q64" s="2724">
        <v>1</v>
      </c>
      <c r="R64" s="2724"/>
      <c r="S64" s="2724">
        <v>1</v>
      </c>
      <c r="T64" s="2724"/>
      <c r="U64" s="2724">
        <v>1</v>
      </c>
      <c r="V64" s="2724"/>
      <c r="W64" s="2724">
        <v>1</v>
      </c>
      <c r="X64" s="2724"/>
      <c r="Y64" s="2900">
        <v>6</v>
      </c>
      <c r="Z64" s="2726">
        <v>0</v>
      </c>
      <c r="AA64" s="2726"/>
      <c r="AB64" s="2887" t="s">
        <v>55</v>
      </c>
      <c r="AC64" s="2348">
        <v>1</v>
      </c>
      <c r="AD64" s="2349">
        <v>1</v>
      </c>
      <c r="AE64" s="2334">
        <v>1</v>
      </c>
      <c r="AF64" s="1237">
        <f t="shared" si="0"/>
        <v>1</v>
      </c>
      <c r="AG64" s="2334"/>
      <c r="AH64" s="1237">
        <f t="shared" si="1"/>
        <v>0.16666666666666666</v>
      </c>
      <c r="AI64" s="2334">
        <v>0</v>
      </c>
      <c r="AJ64" s="2345">
        <v>0</v>
      </c>
      <c r="AK64" s="2610"/>
      <c r="AL64" s="2610"/>
      <c r="AM64" s="2610"/>
      <c r="AN64" s="2610"/>
      <c r="AO64" s="2610"/>
      <c r="AP64" s="2610"/>
      <c r="AQ64" s="2610"/>
      <c r="AR64" s="2610"/>
      <c r="AS64" s="2611"/>
      <c r="AT64" s="2611"/>
      <c r="AU64" s="2611"/>
      <c r="AV64" s="2611"/>
      <c r="AW64" s="2611"/>
      <c r="AX64" s="2611"/>
      <c r="AY64" s="2611"/>
      <c r="AZ64" s="2611"/>
      <c r="BA64" s="2612"/>
      <c r="BB64" s="2612"/>
      <c r="BC64" s="2612"/>
      <c r="BD64" s="2612"/>
      <c r="BE64" s="2612"/>
      <c r="BF64" s="2612"/>
      <c r="BG64" s="2612"/>
      <c r="BH64" s="2612"/>
      <c r="BI64" s="2613"/>
      <c r="BJ64" s="2613"/>
      <c r="BK64" s="2613"/>
      <c r="BL64" s="2613"/>
      <c r="BM64" s="2613"/>
      <c r="BN64" s="2613"/>
      <c r="BO64" s="2613"/>
      <c r="BP64" s="2613"/>
      <c r="BQ64" s="2614"/>
      <c r="BR64" s="2614"/>
      <c r="BS64" s="2614"/>
      <c r="BT64" s="2614"/>
      <c r="BU64" s="2614"/>
      <c r="BV64" s="2614"/>
      <c r="BW64" s="2614"/>
      <c r="BX64" s="2614"/>
      <c r="BY64" s="2104"/>
      <c r="BZ64" s="2040" t="s">
        <v>1443</v>
      </c>
      <c r="CA64" s="3385"/>
    </row>
    <row r="65" spans="1:79" ht="21" thickBot="1">
      <c r="A65" t="s">
        <v>38</v>
      </c>
      <c r="B65"/>
      <c r="C65"/>
      <c r="D65"/>
      <c r="E65" s="2007"/>
      <c r="F65" s="2007"/>
      <c r="G65" s="2007"/>
      <c r="H65" s="2007"/>
      <c r="I65" s="2901">
        <v>0.875</v>
      </c>
      <c r="J65" s="2007"/>
      <c r="K65" s="2007"/>
      <c r="L65" s="2007"/>
      <c r="M65" s="2007"/>
      <c r="N65" s="2007"/>
      <c r="O65" s="2007"/>
      <c r="P65" s="2007"/>
      <c r="Q65" s="2007"/>
      <c r="R65" s="2007"/>
      <c r="S65" s="2007"/>
      <c r="T65" s="2007"/>
      <c r="U65" s="2007"/>
      <c r="V65" s="2007"/>
      <c r="W65" s="2007"/>
      <c r="X65" s="2007"/>
      <c r="Y65" s="2902"/>
      <c r="Z65" s="2903">
        <v>0</v>
      </c>
      <c r="AA65" s="2903">
        <f>SUM(AA51:AA64)</f>
        <v>0</v>
      </c>
      <c r="AB65" s="2996"/>
      <c r="AC65" s="3422"/>
      <c r="AD65" s="3422">
        <v>1</v>
      </c>
      <c r="AE65" s="3422"/>
      <c r="AF65" s="3422">
        <f>AVERAGE(AF51:AF64)</f>
        <v>0.9545454545454546</v>
      </c>
      <c r="AG65" s="3422"/>
      <c r="AH65" s="3422">
        <f>AVERAGE(AH51:AH64)</f>
        <v>0.39743589743589747</v>
      </c>
      <c r="AI65" s="3422"/>
      <c r="AJ65" s="3422"/>
      <c r="AK65" s="3388"/>
      <c r="AL65" s="3388"/>
      <c r="AM65" s="3388"/>
      <c r="AN65" s="3388"/>
      <c r="AO65" s="3388"/>
      <c r="AP65" s="3388"/>
      <c r="AQ65" s="3388"/>
      <c r="AR65" s="3388"/>
      <c r="AS65" s="3388"/>
      <c r="AT65" s="3388"/>
      <c r="AU65" s="3388"/>
      <c r="AV65" s="3388"/>
      <c r="AW65" s="3388"/>
      <c r="AX65" s="3388"/>
      <c r="AY65" s="3388"/>
      <c r="AZ65" s="3388"/>
      <c r="BA65" s="3388"/>
      <c r="BB65" s="3388"/>
      <c r="BC65" s="3388"/>
      <c r="BD65" s="3388"/>
      <c r="BE65" s="3388"/>
      <c r="BF65" s="3388"/>
      <c r="BG65" s="3388"/>
      <c r="BH65" s="3388"/>
      <c r="BI65" s="3388"/>
      <c r="BJ65" s="3388"/>
      <c r="BK65" s="3388"/>
      <c r="BL65" s="3388"/>
      <c r="BM65" s="3388"/>
      <c r="BN65" s="3388"/>
      <c r="BO65" s="3388"/>
      <c r="BP65" s="3388"/>
      <c r="BQ65" s="3388"/>
      <c r="BR65" s="3388"/>
      <c r="BS65" s="3388"/>
      <c r="BT65" s="3388"/>
      <c r="BU65" s="3388"/>
      <c r="BV65" s="3388"/>
      <c r="BW65" s="3388"/>
      <c r="BX65" s="3388"/>
      <c r="BY65" s="3219"/>
      <c r="BZ65" s="3388"/>
      <c r="CA65" s="3388"/>
    </row>
    <row r="66" spans="1:79" ht="47.25">
      <c r="A66">
        <v>2</v>
      </c>
      <c r="B66" t="s">
        <v>355</v>
      </c>
      <c r="C66" t="s">
        <v>1324</v>
      </c>
      <c r="D66" s="2888" t="s">
        <v>1325</v>
      </c>
      <c r="E66" s="2904" t="s">
        <v>69</v>
      </c>
      <c r="F66" s="2891">
        <v>1</v>
      </c>
      <c r="G66" s="2891" t="s">
        <v>56</v>
      </c>
      <c r="H66" s="2853" t="s">
        <v>1282</v>
      </c>
      <c r="I66" s="2854">
        <v>0.0434</v>
      </c>
      <c r="J66" s="2891" t="s">
        <v>1326</v>
      </c>
      <c r="K66" s="2855">
        <v>42374</v>
      </c>
      <c r="L66" s="2855">
        <v>42428</v>
      </c>
      <c r="M66" s="2856">
        <v>1</v>
      </c>
      <c r="N66" s="2856"/>
      <c r="O66" s="2856"/>
      <c r="P66" s="2856"/>
      <c r="Q66" s="2856"/>
      <c r="R66" s="2856"/>
      <c r="S66" s="2856"/>
      <c r="T66" s="2856"/>
      <c r="U66" s="2856"/>
      <c r="V66" s="2856"/>
      <c r="W66" s="2856"/>
      <c r="X66" s="2856"/>
      <c r="Y66" s="2905">
        <v>1</v>
      </c>
      <c r="Z66" s="2859">
        <v>0</v>
      </c>
      <c r="AA66" s="2859"/>
      <c r="AB66" s="2860" t="s">
        <v>55</v>
      </c>
      <c r="AC66" s="1248">
        <v>1</v>
      </c>
      <c r="AD66" s="1249">
        <v>1</v>
      </c>
      <c r="AE66" s="1250">
        <v>1</v>
      </c>
      <c r="AF66" s="1249">
        <f>AE66/AC66</f>
        <v>1</v>
      </c>
      <c r="AG66" s="1250"/>
      <c r="AH66" s="1249">
        <f>AE66/Y66</f>
        <v>1</v>
      </c>
      <c r="AI66" s="1250"/>
      <c r="AJ66" s="2343"/>
      <c r="AK66" s="2601"/>
      <c r="AL66" s="2601"/>
      <c r="AM66" s="2601"/>
      <c r="AN66" s="2601"/>
      <c r="AO66" s="2601"/>
      <c r="AP66" s="2601"/>
      <c r="AQ66" s="2601"/>
      <c r="AR66" s="2601"/>
      <c r="AS66" s="2602"/>
      <c r="AT66" s="2602"/>
      <c r="AU66" s="2602"/>
      <c r="AV66" s="2602"/>
      <c r="AW66" s="2602"/>
      <c r="AX66" s="2602"/>
      <c r="AY66" s="2602"/>
      <c r="AZ66" s="2602"/>
      <c r="BA66" s="2603"/>
      <c r="BB66" s="2603"/>
      <c r="BC66" s="2603"/>
      <c r="BD66" s="2603"/>
      <c r="BE66" s="2603"/>
      <c r="BF66" s="2603"/>
      <c r="BG66" s="2603"/>
      <c r="BH66" s="2603"/>
      <c r="BI66" s="2604"/>
      <c r="BJ66" s="2604"/>
      <c r="BK66" s="2604"/>
      <c r="BL66" s="2604"/>
      <c r="BM66" s="2604"/>
      <c r="BN66" s="2604"/>
      <c r="BO66" s="2604"/>
      <c r="BP66" s="2604"/>
      <c r="BQ66" s="2605"/>
      <c r="BR66" s="2605"/>
      <c r="BS66" s="2605"/>
      <c r="BT66" s="2605"/>
      <c r="BU66" s="2605"/>
      <c r="BV66" s="2605"/>
      <c r="BW66" s="2605"/>
      <c r="BX66" s="2605"/>
      <c r="BY66" s="2303"/>
      <c r="BZ66" s="2042"/>
      <c r="CA66" s="1251"/>
    </row>
    <row r="67" spans="1:79" ht="47.25">
      <c r="A67"/>
      <c r="B67"/>
      <c r="C67"/>
      <c r="D67" s="2875" t="s">
        <v>1327</v>
      </c>
      <c r="E67" s="2906" t="s">
        <v>69</v>
      </c>
      <c r="F67" s="2748">
        <v>1</v>
      </c>
      <c r="G67" s="2755" t="s">
        <v>56</v>
      </c>
      <c r="H67" s="2867" t="s">
        <v>1444</v>
      </c>
      <c r="I67" s="2868">
        <v>0.0434</v>
      </c>
      <c r="J67" s="2755" t="s">
        <v>1328</v>
      </c>
      <c r="K67" s="2808">
        <v>42370</v>
      </c>
      <c r="L67" s="2808">
        <v>42389</v>
      </c>
      <c r="M67" s="2752">
        <v>1</v>
      </c>
      <c r="N67" s="2752"/>
      <c r="O67" s="2752"/>
      <c r="P67" s="2752"/>
      <c r="Q67" s="2752"/>
      <c r="R67" s="2752"/>
      <c r="S67" s="2752"/>
      <c r="T67" s="2752"/>
      <c r="U67" s="2752"/>
      <c r="V67" s="2752"/>
      <c r="W67" s="2752"/>
      <c r="X67" s="2752"/>
      <c r="Y67" s="2748">
        <v>1</v>
      </c>
      <c r="Z67" s="788">
        <v>0</v>
      </c>
      <c r="AA67" s="788"/>
      <c r="AB67" s="2871" t="s">
        <v>55</v>
      </c>
      <c r="AC67" s="1240">
        <v>1</v>
      </c>
      <c r="AD67" s="1241">
        <v>1</v>
      </c>
      <c r="AE67" s="1242">
        <v>1</v>
      </c>
      <c r="AF67" s="1261">
        <v>1</v>
      </c>
      <c r="AG67" s="1242"/>
      <c r="AH67" s="1249">
        <f aca="true" t="shared" si="2" ref="AH67:AH87">AE67/Y67</f>
        <v>1</v>
      </c>
      <c r="AI67" s="1242">
        <v>0</v>
      </c>
      <c r="AJ67" s="2340">
        <v>0</v>
      </c>
      <c r="AK67" s="2861"/>
      <c r="AL67" s="2861"/>
      <c r="AM67" s="2861"/>
      <c r="AN67" s="2861"/>
      <c r="AO67" s="2861"/>
      <c r="AP67" s="2861"/>
      <c r="AQ67" s="2861"/>
      <c r="AR67" s="2861"/>
      <c r="AS67" s="2862"/>
      <c r="AT67" s="2862"/>
      <c r="AU67" s="2862"/>
      <c r="AV67" s="2862"/>
      <c r="AW67" s="2862"/>
      <c r="AX67" s="2862"/>
      <c r="AY67" s="2862"/>
      <c r="AZ67" s="2862"/>
      <c r="BA67" s="2863"/>
      <c r="BB67" s="2863"/>
      <c r="BC67" s="2863"/>
      <c r="BD67" s="2863"/>
      <c r="BE67" s="2863"/>
      <c r="BF67" s="2863"/>
      <c r="BG67" s="2863"/>
      <c r="BH67" s="2863"/>
      <c r="BI67" s="2864"/>
      <c r="BJ67" s="2864"/>
      <c r="BK67" s="2864"/>
      <c r="BL67" s="2864"/>
      <c r="BM67" s="2864"/>
      <c r="BN67" s="2864"/>
      <c r="BO67" s="2864"/>
      <c r="BP67" s="2864"/>
      <c r="BQ67" s="2865"/>
      <c r="BR67" s="2865"/>
      <c r="BS67" s="2865"/>
      <c r="BT67" s="2865"/>
      <c r="BU67" s="2865"/>
      <c r="BV67" s="2865"/>
      <c r="BW67" s="2865"/>
      <c r="BX67" s="2865"/>
      <c r="BY67" s="2103"/>
      <c r="BZ67" s="2020" t="s">
        <v>1445</v>
      </c>
      <c r="CA67" s="1243"/>
    </row>
    <row r="68" spans="1:79" ht="78.75">
      <c r="A68"/>
      <c r="B68"/>
      <c r="C68"/>
      <c r="D68" s="2875" t="s">
        <v>1329</v>
      </c>
      <c r="E68" s="2906" t="s">
        <v>69</v>
      </c>
      <c r="F68" s="2748">
        <v>1</v>
      </c>
      <c r="G68" s="2755" t="s">
        <v>56</v>
      </c>
      <c r="H68" s="2867" t="s">
        <v>1290</v>
      </c>
      <c r="I68" s="2868">
        <v>0.0434</v>
      </c>
      <c r="J68" s="2755" t="s">
        <v>1330</v>
      </c>
      <c r="K68" s="2808">
        <v>42370</v>
      </c>
      <c r="L68" s="2808">
        <v>42389</v>
      </c>
      <c r="M68" s="2752">
        <v>1</v>
      </c>
      <c r="N68" s="2752"/>
      <c r="O68" s="2752"/>
      <c r="P68" s="2752"/>
      <c r="Q68" s="2752"/>
      <c r="R68" s="2752"/>
      <c r="S68" s="2752"/>
      <c r="T68" s="2752"/>
      <c r="U68" s="2752"/>
      <c r="V68" s="2752"/>
      <c r="W68" s="2752"/>
      <c r="X68" s="2752"/>
      <c r="Y68" s="2907">
        <v>1</v>
      </c>
      <c r="Z68" s="788">
        <v>0</v>
      </c>
      <c r="AA68" s="788"/>
      <c r="AB68" s="2871" t="s">
        <v>55</v>
      </c>
      <c r="AC68" s="1240">
        <v>1</v>
      </c>
      <c r="AD68" s="1241">
        <v>1</v>
      </c>
      <c r="AE68" s="1242">
        <v>1</v>
      </c>
      <c r="AF68" s="1261">
        <v>1</v>
      </c>
      <c r="AG68" s="1242"/>
      <c r="AH68" s="1249">
        <f t="shared" si="2"/>
        <v>1</v>
      </c>
      <c r="AI68" s="1242">
        <v>0</v>
      </c>
      <c r="AJ68" s="2340">
        <v>0</v>
      </c>
      <c r="AK68" s="2861"/>
      <c r="AL68" s="2861"/>
      <c r="AM68" s="2861"/>
      <c r="AN68" s="2861"/>
      <c r="AO68" s="2861"/>
      <c r="AP68" s="2861"/>
      <c r="AQ68" s="2861"/>
      <c r="AR68" s="2861"/>
      <c r="AS68" s="2862"/>
      <c r="AT68" s="2862"/>
      <c r="AU68" s="2862"/>
      <c r="AV68" s="2862"/>
      <c r="AW68" s="2862"/>
      <c r="AX68" s="2862"/>
      <c r="AY68" s="2862"/>
      <c r="AZ68" s="2862"/>
      <c r="BA68" s="2863"/>
      <c r="BB68" s="2863"/>
      <c r="BC68" s="2863"/>
      <c r="BD68" s="2863"/>
      <c r="BE68" s="2863"/>
      <c r="BF68" s="2863"/>
      <c r="BG68" s="2863"/>
      <c r="BH68" s="2863"/>
      <c r="BI68" s="2864"/>
      <c r="BJ68" s="2864"/>
      <c r="BK68" s="2864"/>
      <c r="BL68" s="2864"/>
      <c r="BM68" s="2864"/>
      <c r="BN68" s="2864"/>
      <c r="BO68" s="2864"/>
      <c r="BP68" s="2864"/>
      <c r="BQ68" s="2865"/>
      <c r="BR68" s="2865"/>
      <c r="BS68" s="2865"/>
      <c r="BT68" s="2865"/>
      <c r="BU68" s="2865"/>
      <c r="BV68" s="2865"/>
      <c r="BW68" s="2865"/>
      <c r="BX68" s="2865"/>
      <c r="BY68" s="2103"/>
      <c r="BZ68" s="2020" t="s">
        <v>1446</v>
      </c>
      <c r="CA68" s="1243"/>
    </row>
    <row r="69" spans="1:79" ht="63">
      <c r="A69"/>
      <c r="B69"/>
      <c r="C69"/>
      <c r="D69" s="2875" t="s">
        <v>1331</v>
      </c>
      <c r="E69" s="2906" t="s">
        <v>69</v>
      </c>
      <c r="F69" s="2755">
        <v>1</v>
      </c>
      <c r="G69" s="2755" t="s">
        <v>56</v>
      </c>
      <c r="H69" s="2867" t="s">
        <v>1290</v>
      </c>
      <c r="I69" s="2868">
        <v>0.0434</v>
      </c>
      <c r="J69" s="2755" t="s">
        <v>1332</v>
      </c>
      <c r="K69" s="2808">
        <v>42361</v>
      </c>
      <c r="L69" s="2808">
        <v>42379</v>
      </c>
      <c r="M69" s="2752">
        <v>1</v>
      </c>
      <c r="N69" s="2752"/>
      <c r="O69" s="2752"/>
      <c r="P69" s="2752"/>
      <c r="Q69" s="2752"/>
      <c r="R69" s="2752"/>
      <c r="S69" s="2752"/>
      <c r="T69" s="2752"/>
      <c r="U69" s="2752"/>
      <c r="V69" s="2752"/>
      <c r="W69" s="2752"/>
      <c r="X69" s="2752"/>
      <c r="Y69" s="2907">
        <v>1</v>
      </c>
      <c r="Z69" s="788">
        <v>0</v>
      </c>
      <c r="AA69" s="788"/>
      <c r="AB69" s="2871" t="s">
        <v>55</v>
      </c>
      <c r="AC69" s="1240">
        <v>1</v>
      </c>
      <c r="AD69" s="1241">
        <v>1</v>
      </c>
      <c r="AE69" s="1242">
        <v>1</v>
      </c>
      <c r="AF69" s="1261">
        <v>1</v>
      </c>
      <c r="AG69" s="1242"/>
      <c r="AH69" s="1249">
        <f t="shared" si="2"/>
        <v>1</v>
      </c>
      <c r="AI69" s="1242">
        <v>0</v>
      </c>
      <c r="AJ69" s="2340">
        <v>0</v>
      </c>
      <c r="AK69" s="2861"/>
      <c r="AL69" s="2861"/>
      <c r="AM69" s="2861"/>
      <c r="AN69" s="2861"/>
      <c r="AO69" s="2861"/>
      <c r="AP69" s="2861"/>
      <c r="AQ69" s="2861"/>
      <c r="AR69" s="2861"/>
      <c r="AS69" s="2862"/>
      <c r="AT69" s="2862"/>
      <c r="AU69" s="2862"/>
      <c r="AV69" s="2862"/>
      <c r="AW69" s="2862"/>
      <c r="AX69" s="2862"/>
      <c r="AY69" s="2862"/>
      <c r="AZ69" s="2862"/>
      <c r="BA69" s="2863"/>
      <c r="BB69" s="2863"/>
      <c r="BC69" s="2863"/>
      <c r="BD69" s="2863"/>
      <c r="BE69" s="2863"/>
      <c r="BF69" s="2863"/>
      <c r="BG69" s="2863"/>
      <c r="BH69" s="2863"/>
      <c r="BI69" s="2864"/>
      <c r="BJ69" s="2864"/>
      <c r="BK69" s="2864"/>
      <c r="BL69" s="2864"/>
      <c r="BM69" s="2864"/>
      <c r="BN69" s="2864"/>
      <c r="BO69" s="2864"/>
      <c r="BP69" s="2864"/>
      <c r="BQ69" s="2865"/>
      <c r="BR69" s="2865"/>
      <c r="BS69" s="2865"/>
      <c r="BT69" s="2865"/>
      <c r="BU69" s="2865"/>
      <c r="BV69" s="2865"/>
      <c r="BW69" s="2865"/>
      <c r="BX69" s="2865"/>
      <c r="BY69" s="2103"/>
      <c r="BZ69" s="2020" t="s">
        <v>1447</v>
      </c>
      <c r="CA69" s="1243"/>
    </row>
    <row r="70" spans="1:79" ht="95.25" thickBot="1">
      <c r="A70"/>
      <c r="B70"/>
      <c r="C70"/>
      <c r="D70" s="2881" t="s">
        <v>1333</v>
      </c>
      <c r="E70" s="2908" t="s">
        <v>196</v>
      </c>
      <c r="F70" s="2909">
        <v>1</v>
      </c>
      <c r="G70" s="2883" t="s">
        <v>1334</v>
      </c>
      <c r="H70" s="2910" t="s">
        <v>1435</v>
      </c>
      <c r="I70" s="2884">
        <v>0.0434</v>
      </c>
      <c r="J70" s="2883" t="s">
        <v>1335</v>
      </c>
      <c r="K70" s="2814">
        <v>42370</v>
      </c>
      <c r="L70" s="2814">
        <v>42735</v>
      </c>
      <c r="M70" s="2911">
        <v>0.166</v>
      </c>
      <c r="N70" s="2911"/>
      <c r="O70" s="2911">
        <v>0.166</v>
      </c>
      <c r="P70" s="2911"/>
      <c r="Q70" s="2911">
        <v>0.166</v>
      </c>
      <c r="R70" s="2911"/>
      <c r="S70" s="2911">
        <v>0.166</v>
      </c>
      <c r="T70" s="2911"/>
      <c r="U70" s="2911">
        <v>0.166</v>
      </c>
      <c r="V70" s="2911"/>
      <c r="W70" s="2911">
        <v>0.166</v>
      </c>
      <c r="X70" s="2911"/>
      <c r="Y70" s="2721">
        <v>1</v>
      </c>
      <c r="Z70" s="2726">
        <v>0</v>
      </c>
      <c r="AA70" s="2726"/>
      <c r="AB70" s="2887" t="s">
        <v>55</v>
      </c>
      <c r="AC70" s="1254">
        <v>0.166</v>
      </c>
      <c r="AD70" s="1245">
        <v>1</v>
      </c>
      <c r="AE70" s="1265">
        <v>0.166</v>
      </c>
      <c r="AF70" s="1263">
        <v>1</v>
      </c>
      <c r="AG70" s="1246"/>
      <c r="AH70" s="1249">
        <f t="shared" si="2"/>
        <v>0.166</v>
      </c>
      <c r="AI70" s="1246">
        <v>0</v>
      </c>
      <c r="AJ70" s="2342">
        <v>0</v>
      </c>
      <c r="AK70" s="2861"/>
      <c r="AL70" s="2861"/>
      <c r="AM70" s="2861"/>
      <c r="AN70" s="2861"/>
      <c r="AO70" s="2861"/>
      <c r="AP70" s="2861"/>
      <c r="AQ70" s="2861"/>
      <c r="AR70" s="2861"/>
      <c r="AS70" s="2862"/>
      <c r="AT70" s="2862"/>
      <c r="AU70" s="2862"/>
      <c r="AV70" s="2862"/>
      <c r="AW70" s="2862"/>
      <c r="AX70" s="2862"/>
      <c r="AY70" s="2862"/>
      <c r="AZ70" s="2862"/>
      <c r="BA70" s="2863"/>
      <c r="BB70" s="2863"/>
      <c r="BC70" s="2863"/>
      <c r="BD70" s="2863"/>
      <c r="BE70" s="2863"/>
      <c r="BF70" s="2863"/>
      <c r="BG70" s="2863"/>
      <c r="BH70" s="2863"/>
      <c r="BI70" s="2864"/>
      <c r="BJ70" s="2864"/>
      <c r="BK70" s="2864"/>
      <c r="BL70" s="2864"/>
      <c r="BM70" s="2864"/>
      <c r="BN70" s="2864"/>
      <c r="BO70" s="2864"/>
      <c r="BP70" s="2864"/>
      <c r="BQ70" s="2865"/>
      <c r="BR70" s="2865"/>
      <c r="BS70" s="2865"/>
      <c r="BT70" s="2865"/>
      <c r="BU70" s="2865"/>
      <c r="BV70" s="2865"/>
      <c r="BW70" s="2865"/>
      <c r="BX70" s="2865"/>
      <c r="BY70" s="2103"/>
      <c r="BZ70" s="2020" t="s">
        <v>1448</v>
      </c>
      <c r="CA70" s="1247"/>
    </row>
    <row r="71" spans="1:79" ht="126">
      <c r="A71"/>
      <c r="B71"/>
      <c r="C71" t="s">
        <v>1336</v>
      </c>
      <c r="D71" s="2888" t="s">
        <v>1450</v>
      </c>
      <c r="E71" s="2904" t="s">
        <v>196</v>
      </c>
      <c r="F71" s="2891">
        <v>4</v>
      </c>
      <c r="G71" s="2891" t="s">
        <v>1337</v>
      </c>
      <c r="H71" s="2891" t="s">
        <v>1282</v>
      </c>
      <c r="I71" s="2854">
        <v>0.0434</v>
      </c>
      <c r="J71" s="2891" t="s">
        <v>1338</v>
      </c>
      <c r="K71" s="2892">
        <v>42370</v>
      </c>
      <c r="L71" s="2892">
        <v>42735</v>
      </c>
      <c r="M71" s="2898"/>
      <c r="N71" s="2898"/>
      <c r="O71" s="2898"/>
      <c r="P71" s="2893"/>
      <c r="Q71" s="2893">
        <v>1</v>
      </c>
      <c r="R71" s="2898"/>
      <c r="S71" s="2898"/>
      <c r="T71" s="2898"/>
      <c r="U71" s="2898"/>
      <c r="V71" s="2898"/>
      <c r="W71" s="2898"/>
      <c r="X71" s="2898"/>
      <c r="Y71" s="2912">
        <v>1</v>
      </c>
      <c r="Z71" s="2913">
        <v>0</v>
      </c>
      <c r="AA71" s="2913"/>
      <c r="AB71" s="2914" t="s">
        <v>55</v>
      </c>
      <c r="AC71" s="1248">
        <v>0</v>
      </c>
      <c r="AD71" s="1249">
        <v>1</v>
      </c>
      <c r="AE71" s="1264">
        <v>0</v>
      </c>
      <c r="AF71" s="1264" t="s">
        <v>55</v>
      </c>
      <c r="AG71" s="1250"/>
      <c r="AH71" s="1249">
        <f t="shared" si="2"/>
        <v>0</v>
      </c>
      <c r="AI71" s="1250">
        <v>0</v>
      </c>
      <c r="AJ71" s="2344">
        <v>0</v>
      </c>
      <c r="AK71" s="2861"/>
      <c r="AL71" s="2861"/>
      <c r="AM71" s="2861"/>
      <c r="AN71" s="2861"/>
      <c r="AO71" s="2861"/>
      <c r="AP71" s="2861"/>
      <c r="AQ71" s="2861"/>
      <c r="AR71" s="2861"/>
      <c r="AS71" s="2862"/>
      <c r="AT71" s="2862"/>
      <c r="AU71" s="2862"/>
      <c r="AV71" s="2862"/>
      <c r="AW71" s="2862"/>
      <c r="AX71" s="2862"/>
      <c r="AY71" s="2862"/>
      <c r="AZ71" s="2862"/>
      <c r="BA71" s="2863"/>
      <c r="BB71" s="2863"/>
      <c r="BC71" s="2863"/>
      <c r="BD71" s="2863"/>
      <c r="BE71" s="2863"/>
      <c r="BF71" s="2863"/>
      <c r="BG71" s="2863"/>
      <c r="BH71" s="2863"/>
      <c r="BI71" s="2864"/>
      <c r="BJ71" s="2864"/>
      <c r="BK71" s="2864"/>
      <c r="BL71" s="2864"/>
      <c r="BM71" s="2864"/>
      <c r="BN71" s="2864"/>
      <c r="BO71" s="2864"/>
      <c r="BP71" s="2864"/>
      <c r="BQ71" s="2865"/>
      <c r="BR71" s="2865"/>
      <c r="BS71" s="2865"/>
      <c r="BT71" s="2865"/>
      <c r="BU71" s="2865"/>
      <c r="BV71" s="2865"/>
      <c r="BW71" s="2865"/>
      <c r="BX71" s="2865"/>
      <c r="BY71" s="2103"/>
      <c r="BZ71" s="2042" t="s">
        <v>1449</v>
      </c>
      <c r="CA71" s="1251"/>
    </row>
    <row r="72" spans="1:79" ht="126">
      <c r="A72"/>
      <c r="B72"/>
      <c r="C72"/>
      <c r="D72" s="2875" t="s">
        <v>1341</v>
      </c>
      <c r="E72" s="2906" t="s">
        <v>1339</v>
      </c>
      <c r="F72" s="2880">
        <v>1</v>
      </c>
      <c r="G72" s="2755" t="s">
        <v>1451</v>
      </c>
      <c r="H72" s="2755" t="s">
        <v>1282</v>
      </c>
      <c r="I72" s="2880">
        <v>0.0434</v>
      </c>
      <c r="J72" s="2755" t="s">
        <v>1340</v>
      </c>
      <c r="K72" s="2872">
        <v>42036</v>
      </c>
      <c r="L72" s="2872">
        <v>42109</v>
      </c>
      <c r="M72" s="2878"/>
      <c r="N72" s="2878"/>
      <c r="O72" s="2878"/>
      <c r="P72" s="2878">
        <v>1</v>
      </c>
      <c r="Q72" s="2878"/>
      <c r="R72" s="2878"/>
      <c r="S72" s="2878"/>
      <c r="T72" s="2878"/>
      <c r="U72" s="2878"/>
      <c r="V72" s="2878"/>
      <c r="W72" s="2878"/>
      <c r="X72" s="2878"/>
      <c r="Y72" s="2915">
        <v>1</v>
      </c>
      <c r="Z72" s="665">
        <v>0</v>
      </c>
      <c r="AA72" s="665"/>
      <c r="AB72" s="2874" t="s">
        <v>55</v>
      </c>
      <c r="AC72" s="1258">
        <v>1</v>
      </c>
      <c r="AD72" s="1249">
        <v>1</v>
      </c>
      <c r="AE72" s="1264">
        <v>1</v>
      </c>
      <c r="AF72" s="1264" t="s">
        <v>55</v>
      </c>
      <c r="AG72" s="1242"/>
      <c r="AH72" s="1249" t="s">
        <v>55</v>
      </c>
      <c r="AI72" s="1242">
        <v>0</v>
      </c>
      <c r="AJ72" s="2340">
        <v>0</v>
      </c>
      <c r="AK72" s="2861"/>
      <c r="AL72" s="2861"/>
      <c r="AM72" s="2861"/>
      <c r="AN72" s="2861"/>
      <c r="AO72" s="2861"/>
      <c r="AP72" s="2861"/>
      <c r="AQ72" s="2861"/>
      <c r="AR72" s="2861"/>
      <c r="AS72" s="2862"/>
      <c r="AT72" s="2862"/>
      <c r="AU72" s="2862"/>
      <c r="AV72" s="2862"/>
      <c r="AW72" s="2862"/>
      <c r="AX72" s="2862"/>
      <c r="AY72" s="2862"/>
      <c r="AZ72" s="2862"/>
      <c r="BA72" s="2863"/>
      <c r="BB72" s="2863"/>
      <c r="BC72" s="2863"/>
      <c r="BD72" s="2863"/>
      <c r="BE72" s="2863"/>
      <c r="BF72" s="2863"/>
      <c r="BG72" s="2863"/>
      <c r="BH72" s="2863"/>
      <c r="BI72" s="2864"/>
      <c r="BJ72" s="2864"/>
      <c r="BK72" s="2864"/>
      <c r="BL72" s="2864"/>
      <c r="BM72" s="2864"/>
      <c r="BN72" s="2864"/>
      <c r="BO72" s="2864"/>
      <c r="BP72" s="2864"/>
      <c r="BQ72" s="2865"/>
      <c r="BR72" s="2865"/>
      <c r="BS72" s="2865"/>
      <c r="BT72" s="2865"/>
      <c r="BU72" s="2865"/>
      <c r="BV72" s="2865"/>
      <c r="BW72" s="2865"/>
      <c r="BX72" s="2865"/>
      <c r="BY72" s="2103"/>
      <c r="BZ72" s="2042" t="s">
        <v>1449</v>
      </c>
      <c r="CA72" s="1243"/>
    </row>
    <row r="73" spans="1:79" ht="94.5">
      <c r="A73"/>
      <c r="B73"/>
      <c r="C73"/>
      <c r="D73" s="2875" t="s">
        <v>1452</v>
      </c>
      <c r="E73" s="2906" t="s">
        <v>196</v>
      </c>
      <c r="F73" s="2880">
        <v>1</v>
      </c>
      <c r="G73" s="2755" t="s">
        <v>1453</v>
      </c>
      <c r="H73" s="2755" t="s">
        <v>1282</v>
      </c>
      <c r="I73" s="2880">
        <v>0.0434</v>
      </c>
      <c r="J73" s="2755" t="s">
        <v>1342</v>
      </c>
      <c r="K73" s="2872">
        <v>42370</v>
      </c>
      <c r="L73" s="2872">
        <v>42734</v>
      </c>
      <c r="M73">
        <v>1</v>
      </c>
      <c r="N73"/>
      <c r="O73">
        <v>1</v>
      </c>
      <c r="P73"/>
      <c r="Q73">
        <v>1</v>
      </c>
      <c r="R73"/>
      <c r="S73">
        <v>1</v>
      </c>
      <c r="T73"/>
      <c r="U73">
        <v>1</v>
      </c>
      <c r="V73"/>
      <c r="W73">
        <v>1</v>
      </c>
      <c r="X73"/>
      <c r="Y73" s="2915">
        <v>1</v>
      </c>
      <c r="Z73" s="665">
        <v>0</v>
      </c>
      <c r="AA73" s="665"/>
      <c r="AB73" s="2916" t="s">
        <v>55</v>
      </c>
      <c r="AC73" s="1252">
        <v>1</v>
      </c>
      <c r="AD73" s="1241">
        <v>1</v>
      </c>
      <c r="AE73" s="1241">
        <v>1</v>
      </c>
      <c r="AF73" s="1261" t="s">
        <v>55</v>
      </c>
      <c r="AG73" s="1242"/>
      <c r="AH73" s="1249">
        <f>Y73/6</f>
        <v>0.16666666666666666</v>
      </c>
      <c r="AI73" s="1242">
        <v>0</v>
      </c>
      <c r="AJ73" s="2340">
        <v>0</v>
      </c>
      <c r="AK73" s="2861"/>
      <c r="AL73" s="2861"/>
      <c r="AM73" s="2861"/>
      <c r="AN73" s="2861"/>
      <c r="AO73" s="2861"/>
      <c r="AP73" s="2861"/>
      <c r="AQ73" s="2861"/>
      <c r="AR73" s="2861"/>
      <c r="AS73" s="2862"/>
      <c r="AT73" s="2862"/>
      <c r="AU73" s="2862"/>
      <c r="AV73" s="2862"/>
      <c r="AW73" s="2862"/>
      <c r="AX73" s="2862"/>
      <c r="AY73" s="2862"/>
      <c r="AZ73" s="2862"/>
      <c r="BA73" s="2863"/>
      <c r="BB73" s="2863"/>
      <c r="BC73" s="2863"/>
      <c r="BD73" s="2863"/>
      <c r="BE73" s="2863"/>
      <c r="BF73" s="2863"/>
      <c r="BG73" s="2863"/>
      <c r="BH73" s="2863"/>
      <c r="BI73" s="2864"/>
      <c r="BJ73" s="2864"/>
      <c r="BK73" s="2864"/>
      <c r="BL73" s="2864"/>
      <c r="BM73" s="2864"/>
      <c r="BN73" s="2864"/>
      <c r="BO73" s="2864"/>
      <c r="BP73" s="2864"/>
      <c r="BQ73" s="2865"/>
      <c r="BR73" s="2865"/>
      <c r="BS73" s="2865"/>
      <c r="BT73" s="2865"/>
      <c r="BU73" s="2865"/>
      <c r="BV73" s="2865"/>
      <c r="BW73" s="2865"/>
      <c r="BX73" s="2865"/>
      <c r="BY73" s="2103"/>
      <c r="BZ73" s="2020" t="s">
        <v>1454</v>
      </c>
      <c r="CA73" s="1243"/>
    </row>
    <row r="74" spans="1:80" ht="95.25" thickBot="1">
      <c r="A74"/>
      <c r="B74"/>
      <c r="C74"/>
      <c r="D74" s="2881" t="s">
        <v>1343</v>
      </c>
      <c r="E74" s="2908" t="s">
        <v>69</v>
      </c>
      <c r="F74" s="2917">
        <v>1</v>
      </c>
      <c r="G74" s="2883" t="s">
        <v>1455</v>
      </c>
      <c r="H74" s="2910" t="s">
        <v>1344</v>
      </c>
      <c r="I74" s="2886">
        <v>0.0434</v>
      </c>
      <c r="J74" s="2883" t="s">
        <v>1345</v>
      </c>
      <c r="K74" s="2814">
        <v>42370</v>
      </c>
      <c r="L74" s="2814">
        <v>42735</v>
      </c>
      <c r="M74">
        <v>1</v>
      </c>
      <c r="N74"/>
      <c r="O74">
        <v>1</v>
      </c>
      <c r="P74"/>
      <c r="Q74">
        <v>1</v>
      </c>
      <c r="R74"/>
      <c r="S74">
        <v>1</v>
      </c>
      <c r="T74"/>
      <c r="U74">
        <v>1</v>
      </c>
      <c r="V74"/>
      <c r="W74">
        <v>1</v>
      </c>
      <c r="X74"/>
      <c r="Y74" s="2721">
        <v>1</v>
      </c>
      <c r="Z74" s="2726">
        <v>0</v>
      </c>
      <c r="AA74" s="2726"/>
      <c r="AB74" s="2887" t="s">
        <v>55</v>
      </c>
      <c r="AC74" s="1266">
        <v>1</v>
      </c>
      <c r="AD74" s="1255">
        <v>1</v>
      </c>
      <c r="AE74" s="1267">
        <v>1</v>
      </c>
      <c r="AF74" s="1267" t="s">
        <v>55</v>
      </c>
      <c r="AG74" s="1256"/>
      <c r="AH74" s="1249">
        <f>Y74/6</f>
        <v>0.16666666666666666</v>
      </c>
      <c r="AI74" s="1256">
        <v>0</v>
      </c>
      <c r="AJ74" s="2345">
        <v>0</v>
      </c>
      <c r="AK74" s="2861"/>
      <c r="AL74" s="2861"/>
      <c r="AM74" s="2861"/>
      <c r="AN74" s="2861"/>
      <c r="AO74" s="2861"/>
      <c r="AP74" s="2861"/>
      <c r="AQ74" s="2861"/>
      <c r="AR74" s="2861"/>
      <c r="AS74" s="2862"/>
      <c r="AT74" s="2862"/>
      <c r="AU74" s="2862"/>
      <c r="AV74" s="2862"/>
      <c r="AW74" s="2862"/>
      <c r="AX74" s="2862"/>
      <c r="AY74" s="2862"/>
      <c r="AZ74" s="2862"/>
      <c r="BA74" s="2863"/>
      <c r="BB74" s="2863"/>
      <c r="BC74" s="2863"/>
      <c r="BD74" s="2863"/>
      <c r="BE74" s="2863"/>
      <c r="BF74" s="2863"/>
      <c r="BG74" s="2863"/>
      <c r="BH74" s="2863"/>
      <c r="BI74" s="2864"/>
      <c r="BJ74" s="2864"/>
      <c r="BK74" s="2864"/>
      <c r="BL74" s="2864"/>
      <c r="BM74" s="2864"/>
      <c r="BN74" s="2864"/>
      <c r="BO74" s="2864"/>
      <c r="BP74" s="2864"/>
      <c r="BQ74" s="2865"/>
      <c r="BR74" s="2865"/>
      <c r="BS74" s="2865"/>
      <c r="BT74" s="2865"/>
      <c r="BU74" s="2865"/>
      <c r="BV74" s="2865"/>
      <c r="BW74" s="2865"/>
      <c r="BX74" s="2865"/>
      <c r="BY74" s="2103"/>
      <c r="BZ74" s="2040"/>
      <c r="CA74" s="1257"/>
      <c r="CB74" s="2806"/>
    </row>
    <row r="75" spans="1:80" ht="79.5" thickBot="1">
      <c r="A75"/>
      <c r="B75"/>
      <c r="C75" s="2919" t="s">
        <v>356</v>
      </c>
      <c r="D75" s="2920" t="s">
        <v>694</v>
      </c>
      <c r="E75" s="2921" t="s">
        <v>37</v>
      </c>
      <c r="F75" s="2922">
        <v>1</v>
      </c>
      <c r="G75" s="2923" t="s">
        <v>1457</v>
      </c>
      <c r="H75" s="2924" t="s">
        <v>1346</v>
      </c>
      <c r="I75" s="2922">
        <v>0.0434</v>
      </c>
      <c r="J75" s="2923" t="s">
        <v>57</v>
      </c>
      <c r="K75" s="2925">
        <v>42370</v>
      </c>
      <c r="L75" s="2925">
        <v>42735</v>
      </c>
      <c r="M75">
        <v>1</v>
      </c>
      <c r="N75"/>
      <c r="O75">
        <v>1</v>
      </c>
      <c r="P75"/>
      <c r="Q75">
        <v>1</v>
      </c>
      <c r="R75"/>
      <c r="S75">
        <v>1</v>
      </c>
      <c r="T75"/>
      <c r="U75">
        <v>1</v>
      </c>
      <c r="V75"/>
      <c r="W75">
        <v>1</v>
      </c>
      <c r="X75"/>
      <c r="Y75" s="3424">
        <v>1</v>
      </c>
      <c r="Z75" s="2926">
        <v>0</v>
      </c>
      <c r="AA75" s="2926"/>
      <c r="AB75" s="2927" t="s">
        <v>55</v>
      </c>
      <c r="AC75" s="2337">
        <v>1</v>
      </c>
      <c r="AD75" s="2338">
        <v>1</v>
      </c>
      <c r="AE75" s="2337">
        <v>1</v>
      </c>
      <c r="AF75" s="2337" t="s">
        <v>55</v>
      </c>
      <c r="AG75" s="2335"/>
      <c r="AH75" s="1249">
        <f>Y75/6</f>
        <v>0.16666666666666666</v>
      </c>
      <c r="AI75" s="1259">
        <v>0</v>
      </c>
      <c r="AJ75" s="2346">
        <v>0</v>
      </c>
      <c r="AK75" s="2861"/>
      <c r="AL75" s="2861"/>
      <c r="AM75" s="2861"/>
      <c r="AN75" s="2861"/>
      <c r="AO75" s="2861"/>
      <c r="AP75" s="2861"/>
      <c r="AQ75" s="2861"/>
      <c r="AR75" s="2861"/>
      <c r="AS75" s="2862"/>
      <c r="AT75" s="2862"/>
      <c r="AU75" s="2862"/>
      <c r="AV75" s="2862"/>
      <c r="AW75" s="2862"/>
      <c r="AX75" s="2862"/>
      <c r="AY75" s="2862"/>
      <c r="AZ75" s="2862"/>
      <c r="BA75" s="2863"/>
      <c r="BB75" s="2863"/>
      <c r="BC75" s="2863"/>
      <c r="BD75" s="2863"/>
      <c r="BE75" s="2863"/>
      <c r="BF75" s="2863"/>
      <c r="BG75" s="2863"/>
      <c r="BH75" s="2863"/>
      <c r="BI75" s="2864"/>
      <c r="BJ75" s="2864"/>
      <c r="BK75" s="2864"/>
      <c r="BL75" s="2864"/>
      <c r="BM75" s="2864"/>
      <c r="BN75" s="2864"/>
      <c r="BO75" s="2864"/>
      <c r="BP75" s="2864"/>
      <c r="BQ75" s="2865"/>
      <c r="BR75" s="2865"/>
      <c r="BS75" s="2865"/>
      <c r="BT75" s="2865"/>
      <c r="BU75" s="2865"/>
      <c r="BV75" s="2865"/>
      <c r="BW75" s="2865"/>
      <c r="BX75" s="2865"/>
      <c r="BY75" s="2103"/>
      <c r="BZ75" s="2041" t="s">
        <v>1458</v>
      </c>
      <c r="CA75" s="1260"/>
      <c r="CB75" s="2796"/>
    </row>
    <row r="76" spans="1:79" ht="94.5">
      <c r="A76"/>
      <c r="B76"/>
      <c r="C76" t="s">
        <v>507</v>
      </c>
      <c r="D76" s="2786" t="s">
        <v>1347</v>
      </c>
      <c r="E76" s="2787" t="s">
        <v>196</v>
      </c>
      <c r="F76" s="2928">
        <v>1</v>
      </c>
      <c r="G76" s="2891" t="s">
        <v>1348</v>
      </c>
      <c r="H76" s="2853" t="s">
        <v>1349</v>
      </c>
      <c r="I76" s="2854">
        <v>0.0434</v>
      </c>
      <c r="J76" s="2788" t="s">
        <v>1350</v>
      </c>
      <c r="K76" s="2855">
        <v>42371</v>
      </c>
      <c r="L76" s="2855">
        <v>42459</v>
      </c>
      <c r="M76" s="2893">
        <v>0.3</v>
      </c>
      <c r="N76" s="2893">
        <v>0.7</v>
      </c>
      <c r="O76" s="2893">
        <v>1</v>
      </c>
      <c r="P76" s="2929"/>
      <c r="Q76" s="2929"/>
      <c r="R76" s="2929"/>
      <c r="S76" s="2929"/>
      <c r="T76" s="2929"/>
      <c r="U76" s="2856"/>
      <c r="V76" s="2856"/>
      <c r="W76" s="2856"/>
      <c r="X76" s="2856"/>
      <c r="Y76" s="2789">
        <v>1</v>
      </c>
      <c r="Z76" s="2859">
        <v>0</v>
      </c>
      <c r="AA76" s="2859"/>
      <c r="AB76" s="2716" t="s">
        <v>55</v>
      </c>
      <c r="AC76" s="2337">
        <v>0.7</v>
      </c>
      <c r="AD76" s="2338">
        <v>0.7</v>
      </c>
      <c r="AE76" s="2337">
        <v>0.7</v>
      </c>
      <c r="AF76" s="2337">
        <f>AE76/AC76</f>
        <v>1</v>
      </c>
      <c r="AG76" s="2336"/>
      <c r="AH76" s="1249">
        <f t="shared" si="2"/>
        <v>0.7</v>
      </c>
      <c r="AI76" s="1250"/>
      <c r="AJ76" s="2343"/>
      <c r="AK76" s="2861"/>
      <c r="AL76" s="2861"/>
      <c r="AM76" s="2861"/>
      <c r="AN76" s="2861"/>
      <c r="AO76" s="2861"/>
      <c r="AP76" s="2861"/>
      <c r="AQ76" s="2861"/>
      <c r="AR76" s="2861"/>
      <c r="AS76" s="2862"/>
      <c r="AT76" s="2862"/>
      <c r="AU76" s="2862"/>
      <c r="AV76" s="2862"/>
      <c r="AW76" s="2862"/>
      <c r="AX76" s="2862"/>
      <c r="AY76" s="2862"/>
      <c r="AZ76" s="2862"/>
      <c r="BA76" s="2863"/>
      <c r="BB76" s="2863"/>
      <c r="BC76" s="2863"/>
      <c r="BD76" s="2863"/>
      <c r="BE76" s="2863"/>
      <c r="BF76" s="2863"/>
      <c r="BG76" s="2863"/>
      <c r="BH76" s="2863"/>
      <c r="BI76" s="2864"/>
      <c r="BJ76" s="2864"/>
      <c r="BK76" s="2864"/>
      <c r="BL76" s="2864"/>
      <c r="BM76" s="2864"/>
      <c r="BN76" s="2864"/>
      <c r="BO76" s="2864"/>
      <c r="BP76" s="2864"/>
      <c r="BQ76" s="2865"/>
      <c r="BR76" s="2865"/>
      <c r="BS76" s="2865"/>
      <c r="BT76" s="2865"/>
      <c r="BU76" s="2865"/>
      <c r="BV76" s="2865"/>
      <c r="BW76" s="2865"/>
      <c r="BX76" s="2865"/>
      <c r="BY76" s="2103"/>
      <c r="BZ76" s="2042" t="s">
        <v>1459</v>
      </c>
      <c r="CA76" s="1251"/>
    </row>
    <row r="77" spans="1:79" ht="47.25">
      <c r="A77"/>
      <c r="B77"/>
      <c r="C77"/>
      <c r="D77" s="2797" t="s">
        <v>1351</v>
      </c>
      <c r="E77" s="2798" t="s">
        <v>408</v>
      </c>
      <c r="F77" s="2867">
        <v>12</v>
      </c>
      <c r="G77" s="2867" t="s">
        <v>1352</v>
      </c>
      <c r="H77" s="2867" t="s">
        <v>1353</v>
      </c>
      <c r="I77" s="2868">
        <v>0.0434</v>
      </c>
      <c r="J77" s="2867" t="s">
        <v>1354</v>
      </c>
      <c r="K77" s="2808">
        <v>42371</v>
      </c>
      <c r="L77" s="2808">
        <v>42735</v>
      </c>
      <c r="M77" s="2752">
        <v>1</v>
      </c>
      <c r="N77" s="2752">
        <v>1</v>
      </c>
      <c r="O77" s="2752">
        <v>1</v>
      </c>
      <c r="P77" s="2752">
        <v>1</v>
      </c>
      <c r="Q77" s="2752">
        <v>1</v>
      </c>
      <c r="R77" s="2752">
        <v>1</v>
      </c>
      <c r="S77" s="2752">
        <v>1</v>
      </c>
      <c r="T77" s="2873">
        <v>1</v>
      </c>
      <c r="U77" s="2752">
        <v>1</v>
      </c>
      <c r="V77" s="2752">
        <v>1</v>
      </c>
      <c r="W77" s="2752">
        <v>1</v>
      </c>
      <c r="X77" s="2752">
        <v>1</v>
      </c>
      <c r="Y77" s="2907">
        <v>12</v>
      </c>
      <c r="Z77" s="788">
        <v>0</v>
      </c>
      <c r="AA77" s="788"/>
      <c r="AB77" s="2871" t="s">
        <v>55</v>
      </c>
      <c r="AC77" s="1240">
        <v>2</v>
      </c>
      <c r="AD77" s="1241">
        <v>1</v>
      </c>
      <c r="AE77" s="1242">
        <v>2</v>
      </c>
      <c r="AF77" s="1261">
        <v>1</v>
      </c>
      <c r="AG77" s="1242"/>
      <c r="AH77" s="1249">
        <f t="shared" si="2"/>
        <v>0.16666666666666666</v>
      </c>
      <c r="AI77" s="1242">
        <v>0</v>
      </c>
      <c r="AJ77" s="2340">
        <v>0</v>
      </c>
      <c r="AK77" s="2861"/>
      <c r="AL77" s="2861"/>
      <c r="AM77" s="2861"/>
      <c r="AN77" s="2861"/>
      <c r="AO77" s="2861"/>
      <c r="AP77" s="2861"/>
      <c r="AQ77" s="2861"/>
      <c r="AR77" s="2861"/>
      <c r="AS77" s="2862"/>
      <c r="AT77" s="2862"/>
      <c r="AU77" s="2862"/>
      <c r="AV77" s="2862"/>
      <c r="AW77" s="2862"/>
      <c r="AX77" s="2862"/>
      <c r="AY77" s="2862"/>
      <c r="AZ77" s="2862"/>
      <c r="BA77" s="2863"/>
      <c r="BB77" s="2863"/>
      <c r="BC77" s="2863"/>
      <c r="BD77" s="2863"/>
      <c r="BE77" s="2863"/>
      <c r="BF77" s="2863"/>
      <c r="BG77" s="2863"/>
      <c r="BH77" s="2863"/>
      <c r="BI77" s="2864"/>
      <c r="BJ77" s="2864"/>
      <c r="BK77" s="2864"/>
      <c r="BL77" s="2864"/>
      <c r="BM77" s="2864"/>
      <c r="BN77" s="2864"/>
      <c r="BO77" s="2864"/>
      <c r="BP77" s="2864"/>
      <c r="BQ77" s="2865"/>
      <c r="BR77" s="2865"/>
      <c r="BS77" s="2865"/>
      <c r="BT77" s="2865"/>
      <c r="BU77" s="2865"/>
      <c r="BV77" s="2865"/>
      <c r="BW77" s="2865"/>
      <c r="BX77" s="2865"/>
      <c r="BY77" s="2103"/>
      <c r="BZ77" s="2020"/>
      <c r="CA77" s="1243"/>
    </row>
    <row r="78" spans="1:79" ht="47.25">
      <c r="A78"/>
      <c r="B78"/>
      <c r="C78"/>
      <c r="D78" s="2797" t="s">
        <v>1355</v>
      </c>
      <c r="E78" s="2798" t="s">
        <v>1356</v>
      </c>
      <c r="F78" s="2867">
        <v>4</v>
      </c>
      <c r="G78" s="2867" t="s">
        <v>1357</v>
      </c>
      <c r="H78" s="2867" t="s">
        <v>1353</v>
      </c>
      <c r="I78" s="2868">
        <v>0.0434</v>
      </c>
      <c r="J78" s="2867" t="s">
        <v>1358</v>
      </c>
      <c r="K78" s="2808">
        <v>42371</v>
      </c>
      <c r="L78" s="2808">
        <v>42735</v>
      </c>
      <c r="M78" s="2752"/>
      <c r="N78" s="2752"/>
      <c r="O78" s="2752">
        <v>1</v>
      </c>
      <c r="P78" s="2752"/>
      <c r="Q78" s="2752"/>
      <c r="R78" s="2752">
        <v>1</v>
      </c>
      <c r="S78" s="2752"/>
      <c r="T78" s="2752"/>
      <c r="U78" s="2752">
        <v>1</v>
      </c>
      <c r="V78" s="2930"/>
      <c r="W78" s="2930"/>
      <c r="X78" s="2752">
        <v>1</v>
      </c>
      <c r="Y78" s="2754">
        <v>1</v>
      </c>
      <c r="Z78" s="791">
        <v>20000000</v>
      </c>
      <c r="AA78" s="791"/>
      <c r="AB78" s="2871" t="s">
        <v>1359</v>
      </c>
      <c r="AC78" s="1240">
        <v>0</v>
      </c>
      <c r="AD78" s="1241">
        <v>0</v>
      </c>
      <c r="AE78" s="1242">
        <v>0</v>
      </c>
      <c r="AF78" s="1242" t="s">
        <v>55</v>
      </c>
      <c r="AG78" s="1242"/>
      <c r="AH78" s="1249">
        <f t="shared" si="2"/>
        <v>0</v>
      </c>
      <c r="AI78" s="1242"/>
      <c r="AJ78" s="2341"/>
      <c r="AK78" s="2861"/>
      <c r="AL78" s="2861"/>
      <c r="AM78" s="2861"/>
      <c r="AN78" s="2861"/>
      <c r="AO78" s="2861"/>
      <c r="AP78" s="2861"/>
      <c r="AQ78" s="2861"/>
      <c r="AR78" s="2861"/>
      <c r="AS78" s="2862"/>
      <c r="AT78" s="2862"/>
      <c r="AU78" s="2862"/>
      <c r="AV78" s="2862"/>
      <c r="AW78" s="2862"/>
      <c r="AX78" s="2862"/>
      <c r="AY78" s="2862"/>
      <c r="AZ78" s="2862"/>
      <c r="BA78" s="2863"/>
      <c r="BB78" s="2863"/>
      <c r="BC78" s="2863"/>
      <c r="BD78" s="2863"/>
      <c r="BE78" s="2863"/>
      <c r="BF78" s="2863"/>
      <c r="BG78" s="2863"/>
      <c r="BH78" s="2863"/>
      <c r="BI78" s="2864"/>
      <c r="BJ78" s="2864"/>
      <c r="BK78" s="2864"/>
      <c r="BL78" s="2864"/>
      <c r="BM78" s="2864"/>
      <c r="BN78" s="2864"/>
      <c r="BO78" s="2864"/>
      <c r="BP78" s="2864"/>
      <c r="BQ78" s="2865"/>
      <c r="BR78" s="2865"/>
      <c r="BS78" s="2865"/>
      <c r="BT78" s="2865"/>
      <c r="BU78" s="2865"/>
      <c r="BV78" s="2865"/>
      <c r="BW78" s="2865"/>
      <c r="BX78" s="2865"/>
      <c r="BY78" s="2103"/>
      <c r="BZ78" s="2020"/>
      <c r="CA78" s="1243"/>
    </row>
    <row r="79" spans="1:80" ht="47.25">
      <c r="A79"/>
      <c r="B79"/>
      <c r="C79"/>
      <c r="D79" s="2797" t="s">
        <v>1360</v>
      </c>
      <c r="E79" s="2798" t="s">
        <v>1361</v>
      </c>
      <c r="F79" s="2867">
        <v>1</v>
      </c>
      <c r="G79" s="2867" t="s">
        <v>1362</v>
      </c>
      <c r="H79" s="2867" t="s">
        <v>1353</v>
      </c>
      <c r="I79" s="2868">
        <v>0.0434</v>
      </c>
      <c r="J79" s="2867" t="s">
        <v>1363</v>
      </c>
      <c r="K79" s="2808">
        <v>42491</v>
      </c>
      <c r="L79" s="2808">
        <v>42520</v>
      </c>
      <c r="M79" s="2752"/>
      <c r="N79" s="2752"/>
      <c r="O79" s="2752"/>
      <c r="P79" s="2752"/>
      <c r="Q79" s="2752"/>
      <c r="R79" s="2752"/>
      <c r="S79" s="2752">
        <v>1</v>
      </c>
      <c r="T79" s="2752"/>
      <c r="U79" s="2930"/>
      <c r="V79" s="2930"/>
      <c r="W79" s="2930"/>
      <c r="X79" s="2930"/>
      <c r="Y79" s="2754">
        <v>1</v>
      </c>
      <c r="Z79" s="791">
        <v>10000000</v>
      </c>
      <c r="AA79" s="791"/>
      <c r="AB79" s="2871" t="s">
        <v>1359</v>
      </c>
      <c r="AC79" s="1240">
        <v>0</v>
      </c>
      <c r="AD79" s="1241">
        <v>0</v>
      </c>
      <c r="AE79" s="1242">
        <v>0</v>
      </c>
      <c r="AF79" s="1242" t="s">
        <v>55</v>
      </c>
      <c r="AG79" s="1242"/>
      <c r="AH79" s="1249">
        <f t="shared" si="2"/>
        <v>0</v>
      </c>
      <c r="AI79" s="1242"/>
      <c r="AJ79" s="2341"/>
      <c r="AK79" s="2861"/>
      <c r="AL79" s="2861"/>
      <c r="AM79" s="2861"/>
      <c r="AN79" s="2861"/>
      <c r="AO79" s="2861"/>
      <c r="AP79" s="2861"/>
      <c r="AQ79" s="2861"/>
      <c r="AR79" s="2861"/>
      <c r="AS79" s="2862"/>
      <c r="AT79" s="2862"/>
      <c r="AU79" s="2862"/>
      <c r="AV79" s="2862"/>
      <c r="AW79" s="2862"/>
      <c r="AX79" s="2862"/>
      <c r="AY79" s="2862"/>
      <c r="AZ79" s="2862"/>
      <c r="BA79" s="2863"/>
      <c r="BB79" s="2863"/>
      <c r="BC79" s="2863"/>
      <c r="BD79" s="2863"/>
      <c r="BE79" s="2863"/>
      <c r="BF79" s="2863"/>
      <c r="BG79" s="2863"/>
      <c r="BH79" s="2863"/>
      <c r="BI79" s="2864"/>
      <c r="BJ79" s="2864"/>
      <c r="BK79" s="2864"/>
      <c r="BL79" s="2864"/>
      <c r="BM79" s="2864"/>
      <c r="BN79" s="2864"/>
      <c r="BO79" s="2864"/>
      <c r="BP79" s="2864"/>
      <c r="BQ79" s="2865"/>
      <c r="BR79" s="2865"/>
      <c r="BS79" s="2865"/>
      <c r="BT79" s="2865"/>
      <c r="BU79" s="2865"/>
      <c r="BV79" s="2865"/>
      <c r="BW79" s="2865"/>
      <c r="BX79" s="2865"/>
      <c r="BY79" s="2103"/>
      <c r="BZ79" s="2020"/>
      <c r="CA79" s="1243"/>
      <c r="CB79" s="2879"/>
    </row>
    <row r="80" spans="1:80" ht="31.5">
      <c r="A80"/>
      <c r="B80"/>
      <c r="C80"/>
      <c r="D80" s="2875" t="s">
        <v>1364</v>
      </c>
      <c r="E80" s="2906" t="s">
        <v>408</v>
      </c>
      <c r="F80" s="2931">
        <v>12</v>
      </c>
      <c r="G80" s="2755" t="s">
        <v>361</v>
      </c>
      <c r="H80" s="2867" t="s">
        <v>1344</v>
      </c>
      <c r="I80" s="2868">
        <v>0.0434</v>
      </c>
      <c r="J80" s="2755" t="s">
        <v>362</v>
      </c>
      <c r="K80" s="2808">
        <v>42371</v>
      </c>
      <c r="L80" s="2808">
        <v>42735</v>
      </c>
      <c r="M80" s="2752">
        <v>1</v>
      </c>
      <c r="N80" s="2752">
        <v>1</v>
      </c>
      <c r="O80" s="2752">
        <v>1</v>
      </c>
      <c r="P80" s="2752">
        <v>1</v>
      </c>
      <c r="Q80" s="2752">
        <v>1</v>
      </c>
      <c r="R80" s="2752">
        <v>1</v>
      </c>
      <c r="S80" s="2752">
        <v>1</v>
      </c>
      <c r="T80" s="2752">
        <v>1</v>
      </c>
      <c r="U80" s="2752">
        <v>1</v>
      </c>
      <c r="V80" s="2752">
        <v>1</v>
      </c>
      <c r="W80" s="2752">
        <v>1</v>
      </c>
      <c r="X80" s="2752">
        <v>1</v>
      </c>
      <c r="Y80" s="2907">
        <v>12</v>
      </c>
      <c r="Z80" s="788">
        <v>0</v>
      </c>
      <c r="AA80" s="788"/>
      <c r="AB80" s="2871" t="s">
        <v>55</v>
      </c>
      <c r="AC80" s="1240">
        <v>2</v>
      </c>
      <c r="AD80" s="1241">
        <v>1</v>
      </c>
      <c r="AE80" s="1242">
        <v>2</v>
      </c>
      <c r="AF80" s="1241">
        <v>1</v>
      </c>
      <c r="AG80" s="1242"/>
      <c r="AH80" s="1249">
        <f t="shared" si="2"/>
        <v>0.16666666666666666</v>
      </c>
      <c r="AI80" s="1242"/>
      <c r="AJ80" s="2341"/>
      <c r="AK80" s="2861"/>
      <c r="AL80" s="2861"/>
      <c r="AM80" s="2861"/>
      <c r="AN80" s="2861"/>
      <c r="AO80" s="2861"/>
      <c r="AP80" s="2861"/>
      <c r="AQ80" s="2861"/>
      <c r="AR80" s="2861"/>
      <c r="AS80" s="2862"/>
      <c r="AT80" s="2862"/>
      <c r="AU80" s="2862"/>
      <c r="AV80" s="2862"/>
      <c r="AW80" s="2862"/>
      <c r="AX80" s="2862"/>
      <c r="AY80" s="2862"/>
      <c r="AZ80" s="2862"/>
      <c r="BA80" s="2863"/>
      <c r="BB80" s="2863"/>
      <c r="BC80" s="2863"/>
      <c r="BD80" s="2863"/>
      <c r="BE80" s="2863"/>
      <c r="BF80" s="2863"/>
      <c r="BG80" s="2863"/>
      <c r="BH80" s="2863"/>
      <c r="BI80" s="2864"/>
      <c r="BJ80" s="2864"/>
      <c r="BK80" s="2864"/>
      <c r="BL80" s="2864"/>
      <c r="BM80" s="2864"/>
      <c r="BN80" s="2864"/>
      <c r="BO80" s="2864"/>
      <c r="BP80" s="2864"/>
      <c r="BQ80" s="2865"/>
      <c r="BR80" s="2865"/>
      <c r="BS80" s="2865"/>
      <c r="BT80" s="2865"/>
      <c r="BU80" s="2865"/>
      <c r="BV80" s="2865"/>
      <c r="BW80" s="2865"/>
      <c r="BX80" s="2865"/>
      <c r="BY80" s="2103"/>
      <c r="BZ80" s="2020"/>
      <c r="CA80" s="1243"/>
      <c r="CB80" s="2806"/>
    </row>
    <row r="81" spans="1:80" ht="47.25">
      <c r="A81"/>
      <c r="B81"/>
      <c r="C81"/>
      <c r="D81" s="2797" t="s">
        <v>698</v>
      </c>
      <c r="E81" s="2798" t="s">
        <v>61</v>
      </c>
      <c r="F81" s="2932">
        <v>26</v>
      </c>
      <c r="G81" s="2748" t="s">
        <v>1365</v>
      </c>
      <c r="H81" s="2867" t="s">
        <v>1257</v>
      </c>
      <c r="I81" s="2868">
        <v>0.0434</v>
      </c>
      <c r="J81" s="2748" t="s">
        <v>64</v>
      </c>
      <c r="K81" s="2808">
        <v>42371</v>
      </c>
      <c r="L81" s="2808">
        <v>42735</v>
      </c>
      <c r="M81" s="2933">
        <v>3</v>
      </c>
      <c r="N81" s="2933">
        <v>2</v>
      </c>
      <c r="O81" s="2933">
        <v>2</v>
      </c>
      <c r="P81" s="2933">
        <v>2</v>
      </c>
      <c r="Q81" s="2933">
        <v>2</v>
      </c>
      <c r="R81" s="2933">
        <v>2</v>
      </c>
      <c r="S81" s="2933">
        <v>3</v>
      </c>
      <c r="T81" s="2933">
        <v>2</v>
      </c>
      <c r="U81" s="2933">
        <v>2</v>
      </c>
      <c r="V81" s="2933">
        <v>2</v>
      </c>
      <c r="W81" s="2933">
        <v>2</v>
      </c>
      <c r="X81" s="2933">
        <v>2</v>
      </c>
      <c r="Y81" s="2934">
        <v>26</v>
      </c>
      <c r="Z81" s="788">
        <v>0</v>
      </c>
      <c r="AA81" s="788"/>
      <c r="AB81" s="2871" t="s">
        <v>55</v>
      </c>
      <c r="AC81" s="1240">
        <v>5</v>
      </c>
      <c r="AD81" s="1241">
        <v>1</v>
      </c>
      <c r="AE81" s="1242">
        <v>5</v>
      </c>
      <c r="AF81" s="1241">
        <f>AE81/AC81</f>
        <v>1</v>
      </c>
      <c r="AG81" s="1242"/>
      <c r="AH81" s="1249">
        <f t="shared" si="2"/>
        <v>0.19230769230769232</v>
      </c>
      <c r="AI81" s="1242"/>
      <c r="AJ81" s="2341"/>
      <c r="AK81" s="2861"/>
      <c r="AL81" s="2861"/>
      <c r="AM81" s="2861"/>
      <c r="AN81" s="2861"/>
      <c r="AO81" s="2861"/>
      <c r="AP81" s="2861"/>
      <c r="AQ81" s="2861"/>
      <c r="AR81" s="2861"/>
      <c r="AS81" s="2862"/>
      <c r="AT81" s="2862"/>
      <c r="AU81" s="2862"/>
      <c r="AV81" s="2862"/>
      <c r="AW81" s="2862"/>
      <c r="AX81" s="2862"/>
      <c r="AY81" s="2862"/>
      <c r="AZ81" s="2862"/>
      <c r="BA81" s="2863"/>
      <c r="BB81" s="2863"/>
      <c r="BC81" s="2863"/>
      <c r="BD81" s="2863"/>
      <c r="BE81" s="2863"/>
      <c r="BF81" s="2863"/>
      <c r="BG81" s="2863"/>
      <c r="BH81" s="2863"/>
      <c r="BI81" s="2864"/>
      <c r="BJ81" s="2864"/>
      <c r="BK81" s="2864"/>
      <c r="BL81" s="2864"/>
      <c r="BM81" s="2864"/>
      <c r="BN81" s="2864"/>
      <c r="BO81" s="2864"/>
      <c r="BP81" s="2864"/>
      <c r="BQ81" s="2865"/>
      <c r="BR81" s="2865"/>
      <c r="BS81" s="2865"/>
      <c r="BT81" s="2865"/>
      <c r="BU81" s="2865"/>
      <c r="BV81" s="2865"/>
      <c r="BW81" s="2865"/>
      <c r="BX81" s="2865"/>
      <c r="BY81" s="2103"/>
      <c r="BZ81" s="2020"/>
      <c r="CA81" s="1243"/>
      <c r="CB81" s="2806"/>
    </row>
    <row r="82" spans="1:80" ht="47.25">
      <c r="A82"/>
      <c r="B82"/>
      <c r="C82"/>
      <c r="D82" s="2797" t="s">
        <v>1460</v>
      </c>
      <c r="E82" s="2798" t="s">
        <v>65</v>
      </c>
      <c r="F82" s="2747">
        <v>32</v>
      </c>
      <c r="G82" s="2748" t="s">
        <v>1461</v>
      </c>
      <c r="H82" s="2935" t="s">
        <v>1367</v>
      </c>
      <c r="I82" s="2936">
        <v>0.0434</v>
      </c>
      <c r="J82" s="2748" t="s">
        <v>1464</v>
      </c>
      <c r="K82" s="2808">
        <v>42371</v>
      </c>
      <c r="L82" s="2808">
        <v>42735</v>
      </c>
      <c r="M82" s="2752">
        <v>32</v>
      </c>
      <c r="N82" s="2752"/>
      <c r="O82" s="2752"/>
      <c r="P82" s="2752"/>
      <c r="Q82" s="2752">
        <v>32</v>
      </c>
      <c r="R82" s="2752"/>
      <c r="S82" s="2752"/>
      <c r="T82" s="2752"/>
      <c r="U82" s="2752">
        <v>32</v>
      </c>
      <c r="V82" s="2752"/>
      <c r="W82" s="2752"/>
      <c r="X82" s="2752"/>
      <c r="Y82" s="2907">
        <v>96</v>
      </c>
      <c r="Z82" s="788">
        <v>0</v>
      </c>
      <c r="AA82" s="788"/>
      <c r="AB82" s="2871" t="s">
        <v>55</v>
      </c>
      <c r="AC82" s="1240">
        <v>32</v>
      </c>
      <c r="AD82" s="1241">
        <v>1</v>
      </c>
      <c r="AE82" s="1242">
        <v>32</v>
      </c>
      <c r="AF82" s="1241">
        <f>AE82/AC82</f>
        <v>1</v>
      </c>
      <c r="AG82" s="1242"/>
      <c r="AH82" s="1249">
        <f t="shared" si="2"/>
        <v>0.3333333333333333</v>
      </c>
      <c r="AI82" s="1242"/>
      <c r="AJ82" s="2341"/>
      <c r="AK82" s="2861"/>
      <c r="AL82" s="2861"/>
      <c r="AM82" s="2861"/>
      <c r="AN82" s="2861"/>
      <c r="AO82" s="2861"/>
      <c r="AP82" s="2861"/>
      <c r="AQ82" s="2861"/>
      <c r="AR82" s="2861"/>
      <c r="AS82" s="2862"/>
      <c r="AT82" s="2862"/>
      <c r="AU82" s="2862"/>
      <c r="AV82" s="2862"/>
      <c r="AW82" s="2862"/>
      <c r="AX82" s="2862"/>
      <c r="AY82" s="2862"/>
      <c r="AZ82" s="2862"/>
      <c r="BA82" s="2863"/>
      <c r="BB82" s="2863"/>
      <c r="BC82" s="2863"/>
      <c r="BD82" s="2863"/>
      <c r="BE82" s="2863"/>
      <c r="BF82" s="2863"/>
      <c r="BG82" s="2863"/>
      <c r="BH82" s="2863"/>
      <c r="BI82" s="2864"/>
      <c r="BJ82" s="2864"/>
      <c r="BK82" s="2864"/>
      <c r="BL82" s="2864"/>
      <c r="BM82" s="2864"/>
      <c r="BN82" s="2864"/>
      <c r="BO82" s="2864"/>
      <c r="BP82" s="2864"/>
      <c r="BQ82" s="2865"/>
      <c r="BR82" s="2865"/>
      <c r="BS82" s="2865"/>
      <c r="BT82" s="2865"/>
      <c r="BU82" s="2865"/>
      <c r="BV82" s="2865"/>
      <c r="BW82" s="2865"/>
      <c r="BX82" s="2865"/>
      <c r="BY82" s="2103"/>
      <c r="BZ82" s="2020"/>
      <c r="CA82" s="1243"/>
      <c r="CB82" s="2806"/>
    </row>
    <row r="83" spans="1:80" ht="31.5">
      <c r="A83"/>
      <c r="B83"/>
      <c r="C83"/>
      <c r="D83" s="2937" t="s">
        <v>1462</v>
      </c>
      <c r="E83" s="2798" t="s">
        <v>1463</v>
      </c>
      <c r="F83" s="2747">
        <v>32</v>
      </c>
      <c r="G83" s="2748" t="s">
        <v>1465</v>
      </c>
      <c r="H83" s="2935" t="s">
        <v>1367</v>
      </c>
      <c r="I83" s="2936"/>
      <c r="J83" s="2748" t="s">
        <v>1368</v>
      </c>
      <c r="K83" s="2808">
        <v>42461</v>
      </c>
      <c r="L83" s="2808">
        <v>42490</v>
      </c>
      <c r="M83" s="2752"/>
      <c r="N83" s="2752"/>
      <c r="O83" s="2752"/>
      <c r="P83" s="2752">
        <v>32</v>
      </c>
      <c r="Q83" s="2752"/>
      <c r="R83" s="2752"/>
      <c r="S83" s="2752"/>
      <c r="T83" s="2752"/>
      <c r="U83" s="2752"/>
      <c r="V83" s="2752"/>
      <c r="W83" s="2752"/>
      <c r="X83" s="2752"/>
      <c r="Y83" s="2907">
        <v>32</v>
      </c>
      <c r="Z83" s="788">
        <v>0</v>
      </c>
      <c r="AA83" s="788"/>
      <c r="AB83" s="2871" t="s">
        <v>55</v>
      </c>
      <c r="AC83" s="1240">
        <v>0</v>
      </c>
      <c r="AD83" s="1241">
        <v>0</v>
      </c>
      <c r="AE83" s="1242">
        <v>0</v>
      </c>
      <c r="AF83" s="1261" t="s">
        <v>55</v>
      </c>
      <c r="AG83" s="1242"/>
      <c r="AH83" s="1249">
        <f t="shared" si="2"/>
        <v>0</v>
      </c>
      <c r="AI83" s="1242"/>
      <c r="AJ83" s="2341"/>
      <c r="AK83" s="2861"/>
      <c r="AL83" s="2861"/>
      <c r="AM83" s="2861"/>
      <c r="AN83" s="2861"/>
      <c r="AO83" s="2861"/>
      <c r="AP83" s="2861"/>
      <c r="AQ83" s="2861"/>
      <c r="AR83" s="2861"/>
      <c r="AS83" s="2862"/>
      <c r="AT83" s="2862"/>
      <c r="AU83" s="2862"/>
      <c r="AV83" s="2862"/>
      <c r="AW83" s="2862"/>
      <c r="AX83" s="2862"/>
      <c r="AY83" s="2862"/>
      <c r="AZ83" s="2862"/>
      <c r="BA83" s="2863"/>
      <c r="BB83" s="2863"/>
      <c r="BC83" s="2863"/>
      <c r="BD83" s="2863"/>
      <c r="BE83" s="2863"/>
      <c r="BF83" s="2863"/>
      <c r="BG83" s="2863"/>
      <c r="BH83" s="2863"/>
      <c r="BI83" s="2864"/>
      <c r="BJ83" s="2864"/>
      <c r="BK83" s="2864"/>
      <c r="BL83" s="2864"/>
      <c r="BM83" s="2864"/>
      <c r="BN83" s="2864"/>
      <c r="BO83" s="2864"/>
      <c r="BP83" s="2864"/>
      <c r="BQ83" s="2865"/>
      <c r="BR83" s="2865"/>
      <c r="BS83" s="2865"/>
      <c r="BT83" s="2865"/>
      <c r="BU83" s="2865"/>
      <c r="BV83" s="2865"/>
      <c r="BW83" s="2865"/>
      <c r="BX83" s="2865"/>
      <c r="BY83" s="2315"/>
      <c r="BZ83" s="2020"/>
      <c r="CA83" s="1243"/>
      <c r="CB83" s="2806"/>
    </row>
    <row r="84" spans="1:80" ht="63">
      <c r="A84"/>
      <c r="B84"/>
      <c r="C84"/>
      <c r="D84" s="2797" t="s">
        <v>1468</v>
      </c>
      <c r="E84" s="2798" t="s">
        <v>202</v>
      </c>
      <c r="F84" s="2747">
        <v>12</v>
      </c>
      <c r="G84" s="2748" t="s">
        <v>1369</v>
      </c>
      <c r="H84" s="2935" t="s">
        <v>1367</v>
      </c>
      <c r="I84" s="2868">
        <v>0.0434</v>
      </c>
      <c r="J84" s="2748" t="s">
        <v>1370</v>
      </c>
      <c r="K84" s="2808">
        <v>42371</v>
      </c>
      <c r="L84" s="2808">
        <v>42735</v>
      </c>
      <c r="M84" s="2938">
        <v>1</v>
      </c>
      <c r="N84" s="2938">
        <v>1</v>
      </c>
      <c r="O84" s="2938">
        <v>1</v>
      </c>
      <c r="P84" s="2938">
        <v>1</v>
      </c>
      <c r="Q84" s="2938">
        <v>1</v>
      </c>
      <c r="R84" s="2938">
        <v>1</v>
      </c>
      <c r="S84" s="2938">
        <v>1</v>
      </c>
      <c r="T84" s="2938">
        <v>1</v>
      </c>
      <c r="U84" s="2938">
        <v>1</v>
      </c>
      <c r="V84" s="2938">
        <v>1</v>
      </c>
      <c r="W84" s="2938">
        <v>1</v>
      </c>
      <c r="X84" s="2938">
        <v>1</v>
      </c>
      <c r="Y84" s="2907">
        <v>12</v>
      </c>
      <c r="Z84" s="788"/>
      <c r="AA84" s="788"/>
      <c r="AB84" s="2871"/>
      <c r="AC84" s="1270">
        <v>2</v>
      </c>
      <c r="AD84" s="1241">
        <v>0.16666666666666666</v>
      </c>
      <c r="AE84" s="1242">
        <v>2</v>
      </c>
      <c r="AF84" s="1261">
        <f>AE84/AC84</f>
        <v>1</v>
      </c>
      <c r="AG84" s="1242"/>
      <c r="AH84" s="1249">
        <f t="shared" si="2"/>
        <v>0.16666666666666666</v>
      </c>
      <c r="AI84" s="1242"/>
      <c r="AJ84" s="2341"/>
      <c r="AK84" s="2861"/>
      <c r="AL84" s="2861"/>
      <c r="AM84" s="2861"/>
      <c r="AN84" s="2861"/>
      <c r="AO84" s="2861"/>
      <c r="AP84" s="2861"/>
      <c r="AQ84" s="2861"/>
      <c r="AR84" s="2861"/>
      <c r="AS84" s="2862"/>
      <c r="AT84" s="2862"/>
      <c r="AU84" s="2862"/>
      <c r="AV84" s="2862"/>
      <c r="AW84" s="2862"/>
      <c r="AX84" s="2862"/>
      <c r="AY84" s="2862"/>
      <c r="AZ84" s="2862"/>
      <c r="BA84" s="2863"/>
      <c r="BB84" s="2863"/>
      <c r="BC84" s="2863"/>
      <c r="BD84" s="2863"/>
      <c r="BE84" s="2863"/>
      <c r="BF84" s="2863"/>
      <c r="BG84" s="2863"/>
      <c r="BH84" s="2863"/>
      <c r="BI84" s="2864"/>
      <c r="BJ84" s="2864"/>
      <c r="BK84" s="2864"/>
      <c r="BL84" s="2864"/>
      <c r="BM84" s="2864"/>
      <c r="BN84" s="2864"/>
      <c r="BO84" s="2864"/>
      <c r="BP84" s="2864"/>
      <c r="BQ84" s="2865"/>
      <c r="BR84" s="2865"/>
      <c r="BS84" s="2865"/>
      <c r="BT84" s="2865"/>
      <c r="BU84" s="2865"/>
      <c r="BV84" s="2865"/>
      <c r="BW84" s="2865"/>
      <c r="BX84" s="2865"/>
      <c r="BY84" s="2103"/>
      <c r="BZ84" s="2020"/>
      <c r="CA84" s="1243"/>
      <c r="CB84" s="2806"/>
    </row>
    <row r="85" spans="1:80" ht="47.25">
      <c r="A85"/>
      <c r="B85"/>
      <c r="C85"/>
      <c r="D85" s="2797" t="s">
        <v>1482</v>
      </c>
      <c r="E85" s="2798" t="s">
        <v>65</v>
      </c>
      <c r="F85" s="2747">
        <v>3</v>
      </c>
      <c r="G85" s="2748" t="s">
        <v>1366</v>
      </c>
      <c r="H85" s="2935" t="s">
        <v>1257</v>
      </c>
      <c r="I85" s="2868">
        <v>0.0434</v>
      </c>
      <c r="J85" s="2748" t="s">
        <v>1368</v>
      </c>
      <c r="K85" s="2808">
        <v>42430</v>
      </c>
      <c r="L85" s="2808">
        <v>42461</v>
      </c>
      <c r="M85" s="2939"/>
      <c r="N85" s="2939"/>
      <c r="O85" s="2939"/>
      <c r="P85" s="2939">
        <v>1</v>
      </c>
      <c r="Q85" s="2939"/>
      <c r="R85" s="2939"/>
      <c r="S85" s="2939"/>
      <c r="T85" s="2939">
        <v>1</v>
      </c>
      <c r="U85" s="2939"/>
      <c r="V85" s="2939"/>
      <c r="W85" s="2939"/>
      <c r="X85" s="2939">
        <v>1</v>
      </c>
      <c r="Y85" s="2907">
        <v>3</v>
      </c>
      <c r="Z85" s="788">
        <v>0</v>
      </c>
      <c r="AA85" s="788"/>
      <c r="AB85" s="2871" t="s">
        <v>55</v>
      </c>
      <c r="AC85" s="1240">
        <v>0</v>
      </c>
      <c r="AD85" s="1241">
        <v>0</v>
      </c>
      <c r="AE85" s="1242">
        <v>0</v>
      </c>
      <c r="AF85" s="1261" t="s">
        <v>55</v>
      </c>
      <c r="AG85" s="1242"/>
      <c r="AH85" s="1249">
        <f t="shared" si="2"/>
        <v>0</v>
      </c>
      <c r="AI85" s="1242"/>
      <c r="AJ85" s="2341"/>
      <c r="AK85" s="2861"/>
      <c r="AL85" s="2861"/>
      <c r="AM85" s="2861"/>
      <c r="AN85" s="2861"/>
      <c r="AO85" s="2861"/>
      <c r="AP85" s="2861"/>
      <c r="AQ85" s="2861"/>
      <c r="AR85" s="2861"/>
      <c r="AS85" s="2862"/>
      <c r="AT85" s="2862"/>
      <c r="AU85" s="2862"/>
      <c r="AV85" s="2862"/>
      <c r="AW85" s="2862"/>
      <c r="AX85" s="2862"/>
      <c r="AY85" s="2862"/>
      <c r="AZ85" s="2862"/>
      <c r="BA85" s="2863"/>
      <c r="BB85" s="2863"/>
      <c r="BC85" s="2863"/>
      <c r="BD85" s="2863"/>
      <c r="BE85" s="2863"/>
      <c r="BF85" s="2863"/>
      <c r="BG85" s="2863"/>
      <c r="BH85" s="2863"/>
      <c r="BI85" s="2864"/>
      <c r="BJ85" s="2864"/>
      <c r="BK85" s="2864"/>
      <c r="BL85" s="2864"/>
      <c r="BM85" s="2864"/>
      <c r="BN85" s="2864"/>
      <c r="BO85" s="2864"/>
      <c r="BP85" s="2864"/>
      <c r="BQ85" s="2865"/>
      <c r="BR85" s="2865"/>
      <c r="BS85" s="2865"/>
      <c r="BT85" s="2865"/>
      <c r="BU85" s="2865"/>
      <c r="BV85" s="2865"/>
      <c r="BW85" s="2865"/>
      <c r="BX85" s="2865"/>
      <c r="BY85" s="2103"/>
      <c r="BZ85" s="2020"/>
      <c r="CA85" s="1243"/>
      <c r="CB85" s="2806"/>
    </row>
    <row r="86" spans="1:80" ht="47.25">
      <c r="A86"/>
      <c r="B86"/>
      <c r="C86"/>
      <c r="D86" s="2797" t="s">
        <v>1371</v>
      </c>
      <c r="E86" s="2798" t="s">
        <v>65</v>
      </c>
      <c r="F86" s="2747">
        <v>3</v>
      </c>
      <c r="G86" s="2748" t="s">
        <v>1366</v>
      </c>
      <c r="H86" s="2935" t="s">
        <v>1372</v>
      </c>
      <c r="I86" s="2868">
        <v>0.0434</v>
      </c>
      <c r="J86" s="2748" t="s">
        <v>1368</v>
      </c>
      <c r="K86" s="2808">
        <v>42430</v>
      </c>
      <c r="L86" s="2808">
        <v>42461</v>
      </c>
      <c r="M86" s="2939"/>
      <c r="N86" s="2939"/>
      <c r="O86" s="2939"/>
      <c r="P86" s="2939">
        <v>1</v>
      </c>
      <c r="Q86" s="2939"/>
      <c r="R86" s="2939"/>
      <c r="S86" s="2939"/>
      <c r="T86" s="2939">
        <v>1</v>
      </c>
      <c r="U86" s="2939"/>
      <c r="V86" s="2939"/>
      <c r="W86" s="2939"/>
      <c r="X86" s="2939">
        <v>1</v>
      </c>
      <c r="Y86" s="2907">
        <v>3</v>
      </c>
      <c r="Z86" s="788"/>
      <c r="AA86" s="788"/>
      <c r="AB86" s="2871"/>
      <c r="AC86" s="1240">
        <v>0</v>
      </c>
      <c r="AD86" s="1241">
        <v>0</v>
      </c>
      <c r="AE86" s="1242">
        <v>0</v>
      </c>
      <c r="AF86" s="1242" t="s">
        <v>55</v>
      </c>
      <c r="AG86" s="1242"/>
      <c r="AH86" s="1249">
        <f t="shared" si="2"/>
        <v>0</v>
      </c>
      <c r="AI86" s="1242"/>
      <c r="AJ86" s="2341"/>
      <c r="AK86" s="2861"/>
      <c r="AL86" s="2861"/>
      <c r="AM86" s="2861"/>
      <c r="AN86" s="2861"/>
      <c r="AO86" s="2861"/>
      <c r="AP86" s="2861"/>
      <c r="AQ86" s="2861"/>
      <c r="AR86" s="2861"/>
      <c r="AS86" s="2862"/>
      <c r="AT86" s="2862"/>
      <c r="AU86" s="2862"/>
      <c r="AV86" s="2862"/>
      <c r="AW86" s="2862"/>
      <c r="AX86" s="2862"/>
      <c r="AY86" s="2862"/>
      <c r="AZ86" s="2862"/>
      <c r="BA86" s="2863"/>
      <c r="BB86" s="2863"/>
      <c r="BC86" s="2863"/>
      <c r="BD86" s="2863"/>
      <c r="BE86" s="2863"/>
      <c r="BF86" s="2863"/>
      <c r="BG86" s="2863"/>
      <c r="BH86" s="2863"/>
      <c r="BI86" s="2864"/>
      <c r="BJ86" s="2864"/>
      <c r="BK86" s="2864"/>
      <c r="BL86" s="2864"/>
      <c r="BM86" s="2864"/>
      <c r="BN86" s="2864"/>
      <c r="BO86" s="2864"/>
      <c r="BP86" s="2864"/>
      <c r="BQ86" s="2865"/>
      <c r="BR86" s="2865"/>
      <c r="BS86" s="2865"/>
      <c r="BT86" s="2865"/>
      <c r="BU86" s="2865"/>
      <c r="BV86" s="2865"/>
      <c r="BW86" s="2865"/>
      <c r="BX86" s="2865"/>
      <c r="BY86" s="2103"/>
      <c r="BZ86" s="2020"/>
      <c r="CA86" s="1243"/>
      <c r="CB86" s="2806"/>
    </row>
    <row r="87" spans="1:80" ht="63.75" thickBot="1">
      <c r="A87"/>
      <c r="B87"/>
      <c r="C87"/>
      <c r="D87" s="2940" t="s">
        <v>1466</v>
      </c>
      <c r="E87" s="2813" t="s">
        <v>1469</v>
      </c>
      <c r="F87" s="2941">
        <v>4</v>
      </c>
      <c r="G87" s="2722" t="s">
        <v>1467</v>
      </c>
      <c r="H87" s="2910" t="s">
        <v>1349</v>
      </c>
      <c r="I87" s="2942"/>
      <c r="J87" s="2722" t="s">
        <v>1470</v>
      </c>
      <c r="K87" s="2814">
        <v>42370</v>
      </c>
      <c r="L87" s="2814">
        <v>42735</v>
      </c>
      <c r="M87" s="2743"/>
      <c r="N87" s="2743"/>
      <c r="O87" s="2743">
        <v>1</v>
      </c>
      <c r="P87" s="2743"/>
      <c r="Q87" s="2743"/>
      <c r="R87" s="2743">
        <v>1</v>
      </c>
      <c r="S87" s="2743"/>
      <c r="T87" s="2743"/>
      <c r="U87" s="2743">
        <v>1</v>
      </c>
      <c r="V87" s="2943"/>
      <c r="W87" s="2943"/>
      <c r="X87" s="2743">
        <v>1</v>
      </c>
      <c r="Y87" s="2918">
        <v>4</v>
      </c>
      <c r="Z87" s="677">
        <v>10750000</v>
      </c>
      <c r="AA87" s="677"/>
      <c r="AB87" s="2944" t="s">
        <v>1359</v>
      </c>
      <c r="AC87" s="2348">
        <v>0</v>
      </c>
      <c r="AD87" s="2349">
        <v>0</v>
      </c>
      <c r="AE87" s="2334">
        <v>0</v>
      </c>
      <c r="AF87" s="2334" t="s">
        <v>55</v>
      </c>
      <c r="AG87" s="2334"/>
      <c r="AH87" s="1249">
        <f t="shared" si="2"/>
        <v>0</v>
      </c>
      <c r="AI87" s="2334"/>
      <c r="AJ87" s="2350"/>
      <c r="AK87" s="2610"/>
      <c r="AL87" s="2610"/>
      <c r="AM87" s="2610"/>
      <c r="AN87" s="2610"/>
      <c r="AO87" s="2610"/>
      <c r="AP87" s="2610"/>
      <c r="AQ87" s="2610"/>
      <c r="AR87" s="2610"/>
      <c r="AS87" s="2611"/>
      <c r="AT87" s="2611"/>
      <c r="AU87" s="2611"/>
      <c r="AV87" s="2611"/>
      <c r="AW87" s="2611"/>
      <c r="AX87" s="2611"/>
      <c r="AY87" s="2611"/>
      <c r="AZ87" s="2611"/>
      <c r="BA87" s="2612"/>
      <c r="BB87" s="2612"/>
      <c r="BC87" s="2612"/>
      <c r="BD87" s="2612"/>
      <c r="BE87" s="2612"/>
      <c r="BF87" s="2612"/>
      <c r="BG87" s="2612"/>
      <c r="BH87" s="2612"/>
      <c r="BI87" s="2613"/>
      <c r="BJ87" s="2613"/>
      <c r="BK87" s="2613"/>
      <c r="BL87" s="2613"/>
      <c r="BM87" s="2613"/>
      <c r="BN87" s="2613"/>
      <c r="BO87" s="2613"/>
      <c r="BP87" s="2613"/>
      <c r="BQ87" s="2614"/>
      <c r="BR87" s="2614"/>
      <c r="BS87" s="2614"/>
      <c r="BT87" s="2614"/>
      <c r="BU87" s="2614"/>
      <c r="BV87" s="2614"/>
      <c r="BW87" s="2614"/>
      <c r="BX87" s="2614"/>
      <c r="BY87" s="2326"/>
      <c r="BZ87" s="2040"/>
      <c r="CA87" s="3385"/>
      <c r="CB87" s="2806"/>
    </row>
    <row r="88" spans="1:79" ht="21" thickBot="1">
      <c r="A88" t="s">
        <v>38</v>
      </c>
      <c r="B88"/>
      <c r="C88"/>
      <c r="D88"/>
      <c r="E88" s="2007"/>
      <c r="F88" s="2007"/>
      <c r="G88" s="2007"/>
      <c r="H88" s="2945"/>
      <c r="I88" s="2946">
        <v>0.868</v>
      </c>
      <c r="J88" s="2007"/>
      <c r="K88" s="2007"/>
      <c r="L88" s="2007"/>
      <c r="M88" s="2007"/>
      <c r="N88" s="2007"/>
      <c r="O88" s="2007"/>
      <c r="P88" s="2007"/>
      <c r="Q88" s="2007"/>
      <c r="R88" s="2007"/>
      <c r="S88" s="2007"/>
      <c r="T88" s="2007"/>
      <c r="U88" s="2007"/>
      <c r="V88" s="2007"/>
      <c r="W88" s="2007"/>
      <c r="X88" s="2007"/>
      <c r="Y88" s="2902"/>
      <c r="Z88" s="2947">
        <v>40750000</v>
      </c>
      <c r="AA88" s="2947">
        <f>SUM(AA66:AA87)</f>
        <v>0</v>
      </c>
      <c r="AB88" s="2948"/>
      <c r="AC88" s="3423"/>
      <c r="AD88" s="3423">
        <v>1</v>
      </c>
      <c r="AE88" s="3423"/>
      <c r="AF88" s="3423">
        <f>AVERAGE(AF66:AF87)</f>
        <v>1</v>
      </c>
      <c r="AG88" s="3423"/>
      <c r="AH88" s="3423">
        <f>AVERAGE(AH66:AH87)</f>
        <v>0.3043638583638585</v>
      </c>
      <c r="AI88" s="3423"/>
      <c r="AJ88" s="3423"/>
      <c r="AK88" s="3389"/>
      <c r="AL88" s="3389"/>
      <c r="AM88" s="3389"/>
      <c r="AN88" s="3389"/>
      <c r="AO88" s="3389"/>
      <c r="AP88" s="3389"/>
      <c r="AQ88" s="3389"/>
      <c r="AR88" s="3389"/>
      <c r="AS88" s="3389"/>
      <c r="AT88" s="3389"/>
      <c r="AU88" s="3389"/>
      <c r="AV88" s="3389"/>
      <c r="AW88" s="3389"/>
      <c r="AX88" s="3389"/>
      <c r="AY88" s="3389"/>
      <c r="AZ88" s="3389"/>
      <c r="BA88" s="3389"/>
      <c r="BB88" s="3389"/>
      <c r="BC88" s="3389"/>
      <c r="BD88" s="3389"/>
      <c r="BE88" s="3389"/>
      <c r="BF88" s="3389"/>
      <c r="BG88" s="3389"/>
      <c r="BH88" s="3389"/>
      <c r="BI88" s="3389"/>
      <c r="BJ88" s="3389"/>
      <c r="BK88" s="3389"/>
      <c r="BL88" s="3389"/>
      <c r="BM88" s="3389"/>
      <c r="BN88" s="3389"/>
      <c r="BO88" s="3389"/>
      <c r="BP88" s="3389"/>
      <c r="BQ88" s="3389"/>
      <c r="BR88" s="3389"/>
      <c r="BS88" s="3389"/>
      <c r="BT88" s="3389"/>
      <c r="BU88" s="3389"/>
      <c r="BV88" s="3389"/>
      <c r="BW88" s="3389"/>
      <c r="BX88" s="3389"/>
      <c r="BY88" s="3219"/>
      <c r="BZ88" s="3389"/>
      <c r="CA88" s="3389"/>
    </row>
    <row r="89" spans="1:80" ht="48" thickBot="1">
      <c r="A89">
        <v>3</v>
      </c>
      <c r="B89" t="s">
        <v>1373</v>
      </c>
      <c r="C89" t="s">
        <v>1374</v>
      </c>
      <c r="D89" s="2852" t="s">
        <v>1375</v>
      </c>
      <c r="E89" s="2949" t="s">
        <v>1376</v>
      </c>
      <c r="F89" s="2950">
        <v>2</v>
      </c>
      <c r="G89" s="2950" t="s">
        <v>1377</v>
      </c>
      <c r="H89" s="2788" t="s">
        <v>1265</v>
      </c>
      <c r="I89" s="2789">
        <v>0.1428</v>
      </c>
      <c r="J89" s="2788" t="s">
        <v>1378</v>
      </c>
      <c r="K89" s="2790">
        <v>42430</v>
      </c>
      <c r="L89" s="2790">
        <v>42704</v>
      </c>
      <c r="M89" s="2791"/>
      <c r="N89" s="2857"/>
      <c r="O89" s="2857"/>
      <c r="P89" s="2857"/>
      <c r="Q89" s="2857">
        <v>1</v>
      </c>
      <c r="R89" s="2857"/>
      <c r="S89" s="2857"/>
      <c r="T89" s="2857"/>
      <c r="U89" s="2857"/>
      <c r="V89" s="2857"/>
      <c r="W89" s="2857">
        <v>1</v>
      </c>
      <c r="X89" s="2857"/>
      <c r="Y89" s="2951">
        <v>2</v>
      </c>
      <c r="Z89" s="2859">
        <v>0</v>
      </c>
      <c r="AA89" s="2859"/>
      <c r="AB89" s="2952" t="s">
        <v>55</v>
      </c>
      <c r="AC89" s="1248">
        <v>0</v>
      </c>
      <c r="AD89" s="1249">
        <v>0</v>
      </c>
      <c r="AE89" s="1250">
        <v>0</v>
      </c>
      <c r="AF89" s="1264" t="s">
        <v>55</v>
      </c>
      <c r="AG89" s="1250"/>
      <c r="AH89" s="1249">
        <f>AE89/Y89</f>
        <v>0</v>
      </c>
      <c r="AI89" s="1250"/>
      <c r="AJ89" s="2343"/>
      <c r="AK89" s="2601"/>
      <c r="AL89" s="2601"/>
      <c r="AM89" s="2601"/>
      <c r="AN89" s="2601"/>
      <c r="AO89" s="2601"/>
      <c r="AP89" s="2601"/>
      <c r="AQ89" s="2601"/>
      <c r="AR89" s="2601"/>
      <c r="AS89" s="2602"/>
      <c r="AT89" s="2602"/>
      <c r="AU89" s="2602"/>
      <c r="AV89" s="2602"/>
      <c r="AW89" s="2602"/>
      <c r="AX89" s="2602"/>
      <c r="AY89" s="2602"/>
      <c r="AZ89" s="2602"/>
      <c r="BA89" s="2603"/>
      <c r="BB89" s="2603"/>
      <c r="BC89" s="2603"/>
      <c r="BD89" s="2603"/>
      <c r="BE89" s="2603"/>
      <c r="BF89" s="2603"/>
      <c r="BG89" s="2603"/>
      <c r="BH89" s="2603"/>
      <c r="BI89" s="2604"/>
      <c r="BJ89" s="2604"/>
      <c r="BK89" s="2604"/>
      <c r="BL89" s="2604"/>
      <c r="BM89" s="2604"/>
      <c r="BN89" s="2604"/>
      <c r="BO89" s="2604"/>
      <c r="BP89" s="2604"/>
      <c r="BQ89" s="2605"/>
      <c r="BR89" s="2605"/>
      <c r="BS89" s="2605"/>
      <c r="BT89" s="2605"/>
      <c r="BU89" s="2605"/>
      <c r="BV89" s="2605"/>
      <c r="BW89" s="2605"/>
      <c r="BX89" s="2605"/>
      <c r="BY89" s="2313"/>
      <c r="BZ89" s="2042"/>
      <c r="CA89" s="1251"/>
      <c r="CB89" s="2806"/>
    </row>
    <row r="90" spans="1:80" ht="48" thickBot="1">
      <c r="A90"/>
      <c r="B90"/>
      <c r="C90"/>
      <c r="D90" s="2875" t="s">
        <v>1379</v>
      </c>
      <c r="E90" s="2746" t="s">
        <v>1380</v>
      </c>
      <c r="F90" s="2953">
        <v>1</v>
      </c>
      <c r="G90" s="2749" t="s">
        <v>1381</v>
      </c>
      <c r="H90" s="2748" t="s">
        <v>1257</v>
      </c>
      <c r="I90" s="2754">
        <v>0.1428</v>
      </c>
      <c r="J90" s="2954" t="s">
        <v>1483</v>
      </c>
      <c r="K90" s="2808">
        <v>42430</v>
      </c>
      <c r="L90" s="2808">
        <v>42459</v>
      </c>
      <c r="M90" s="2752"/>
      <c r="N90" s="2752"/>
      <c r="O90" s="2752">
        <v>1</v>
      </c>
      <c r="P90" s="2752"/>
      <c r="Q90" s="2752"/>
      <c r="R90" s="2752"/>
      <c r="S90" s="2752"/>
      <c r="T90" s="2752"/>
      <c r="U90" s="2752"/>
      <c r="V90" s="2752"/>
      <c r="W90" s="2752"/>
      <c r="X90" s="2752"/>
      <c r="Y90" s="2955">
        <v>1</v>
      </c>
      <c r="Z90" s="788">
        <v>0</v>
      </c>
      <c r="AA90" s="788"/>
      <c r="AB90" s="2871"/>
      <c r="AC90" s="1240">
        <v>0</v>
      </c>
      <c r="AD90" s="1241">
        <v>0</v>
      </c>
      <c r="AE90" s="1242">
        <v>0</v>
      </c>
      <c r="AF90" s="1261" t="s">
        <v>55</v>
      </c>
      <c r="AG90" s="1242"/>
      <c r="AH90" s="1249">
        <f>AE90/Y90</f>
        <v>0</v>
      </c>
      <c r="AI90" s="1242"/>
      <c r="AJ90" s="2341"/>
      <c r="AK90" s="2861"/>
      <c r="AL90" s="2861"/>
      <c r="AM90" s="2861"/>
      <c r="AN90" s="2861"/>
      <c r="AO90" s="2861"/>
      <c r="AP90" s="2861"/>
      <c r="AQ90" s="2861"/>
      <c r="AR90" s="2861"/>
      <c r="AS90" s="2862"/>
      <c r="AT90" s="2862"/>
      <c r="AU90" s="2862"/>
      <c r="AV90" s="2862"/>
      <c r="AW90" s="2862"/>
      <c r="AX90" s="2862"/>
      <c r="AY90" s="2862"/>
      <c r="AZ90" s="2862"/>
      <c r="BA90" s="2863"/>
      <c r="BB90" s="2863"/>
      <c r="BC90" s="2863"/>
      <c r="BD90" s="2863"/>
      <c r="BE90" s="2863"/>
      <c r="BF90" s="2863"/>
      <c r="BG90" s="2863"/>
      <c r="BH90" s="2863"/>
      <c r="BI90" s="2864"/>
      <c r="BJ90" s="2864"/>
      <c r="BK90" s="2864"/>
      <c r="BL90" s="2864"/>
      <c r="BM90" s="2864"/>
      <c r="BN90" s="2864"/>
      <c r="BO90" s="2864"/>
      <c r="BP90" s="2864"/>
      <c r="BQ90" s="2865"/>
      <c r="BR90" s="2865"/>
      <c r="BS90" s="2865"/>
      <c r="BT90" s="2865"/>
      <c r="BU90" s="2865"/>
      <c r="BV90" s="2865"/>
      <c r="BW90" s="2865"/>
      <c r="BX90" s="2865"/>
      <c r="BY90" s="1797"/>
      <c r="BZ90" s="2020"/>
      <c r="CA90" s="1243"/>
      <c r="CB90" s="2806"/>
    </row>
    <row r="91" spans="1:80" ht="32.25" thickBot="1">
      <c r="A91"/>
      <c r="B91"/>
      <c r="C91"/>
      <c r="D91" s="2875" t="s">
        <v>1382</v>
      </c>
      <c r="E91" s="2746" t="s">
        <v>1383</v>
      </c>
      <c r="F91" s="2953">
        <v>1</v>
      </c>
      <c r="G91" s="2749" t="s">
        <v>1384</v>
      </c>
      <c r="H91" s="2748" t="s">
        <v>1385</v>
      </c>
      <c r="I91" s="2754">
        <v>0.1428</v>
      </c>
      <c r="J91" s="2749" t="s">
        <v>1384</v>
      </c>
      <c r="K91" s="2808">
        <v>42461</v>
      </c>
      <c r="L91" s="2808">
        <v>42490</v>
      </c>
      <c r="M91" s="2752"/>
      <c r="N91" s="2752"/>
      <c r="O91" s="2752"/>
      <c r="P91" s="2752">
        <v>1</v>
      </c>
      <c r="Q91" s="2752"/>
      <c r="R91" s="2752"/>
      <c r="S91" s="2752"/>
      <c r="T91" s="2752"/>
      <c r="U91" s="2752"/>
      <c r="V91" s="2752"/>
      <c r="W91" s="2752"/>
      <c r="X91" s="2752"/>
      <c r="Y91" s="2955">
        <v>1</v>
      </c>
      <c r="Z91" s="788">
        <v>0</v>
      </c>
      <c r="AA91" s="788"/>
      <c r="AB91" s="2871"/>
      <c r="AC91" s="1240">
        <v>0</v>
      </c>
      <c r="AD91" s="1241">
        <v>0</v>
      </c>
      <c r="AE91" s="1242">
        <v>0</v>
      </c>
      <c r="AF91" s="1261" t="s">
        <v>55</v>
      </c>
      <c r="AG91" s="1242"/>
      <c r="AH91" s="1249">
        <f>AE91/Y91</f>
        <v>0</v>
      </c>
      <c r="AI91" s="1242"/>
      <c r="AJ91" s="2341"/>
      <c r="AK91" s="2861"/>
      <c r="AL91" s="2861"/>
      <c r="AM91" s="2861"/>
      <c r="AN91" s="2861"/>
      <c r="AO91" s="2861"/>
      <c r="AP91" s="2861"/>
      <c r="AQ91" s="2861"/>
      <c r="AR91" s="2861"/>
      <c r="AS91" s="2862"/>
      <c r="AT91" s="2862"/>
      <c r="AU91" s="2862"/>
      <c r="AV91" s="2862"/>
      <c r="AW91" s="2862"/>
      <c r="AX91" s="2862"/>
      <c r="AY91" s="2862"/>
      <c r="AZ91" s="2862"/>
      <c r="BA91" s="2863"/>
      <c r="BB91" s="2863"/>
      <c r="BC91" s="2863"/>
      <c r="BD91" s="2863"/>
      <c r="BE91" s="2863"/>
      <c r="BF91" s="2863"/>
      <c r="BG91" s="2863"/>
      <c r="BH91" s="2863"/>
      <c r="BI91" s="2864"/>
      <c r="BJ91" s="2864"/>
      <c r="BK91" s="2864"/>
      <c r="BL91" s="2864"/>
      <c r="BM91" s="2864"/>
      <c r="BN91" s="2864"/>
      <c r="BO91" s="2864"/>
      <c r="BP91" s="2864"/>
      <c r="BQ91" s="2865"/>
      <c r="BR91" s="2865"/>
      <c r="BS91" s="2865"/>
      <c r="BT91" s="2865"/>
      <c r="BU91" s="2865"/>
      <c r="BV91" s="2865"/>
      <c r="BW91" s="2865"/>
      <c r="BX91" s="2865"/>
      <c r="BY91" s="1806"/>
      <c r="BZ91" s="2020"/>
      <c r="CA91" s="1243"/>
      <c r="CB91" s="2806"/>
    </row>
    <row r="92" spans="1:80" ht="63">
      <c r="A92"/>
      <c r="B92"/>
      <c r="C92"/>
      <c r="D92" s="2875" t="s">
        <v>1386</v>
      </c>
      <c r="E92" s="2746" t="s">
        <v>1387</v>
      </c>
      <c r="F92" s="2953" t="s">
        <v>68</v>
      </c>
      <c r="G92" s="2749" t="s">
        <v>1388</v>
      </c>
      <c r="H92" s="2748" t="s">
        <v>1257</v>
      </c>
      <c r="I92" s="2754">
        <v>0.07</v>
      </c>
      <c r="J92" s="2749" t="s">
        <v>1389</v>
      </c>
      <c r="K92" s="2808">
        <v>42370</v>
      </c>
      <c r="L92" s="2808">
        <v>42735</v>
      </c>
      <c r="M92" s="2752"/>
      <c r="N92" s="2752">
        <v>1</v>
      </c>
      <c r="O92" s="2752"/>
      <c r="P92" s="2752"/>
      <c r="Q92" s="2752"/>
      <c r="R92" s="2752"/>
      <c r="S92" s="2752"/>
      <c r="T92" s="2752"/>
      <c r="U92" s="2752"/>
      <c r="V92" s="2752"/>
      <c r="W92" s="2752"/>
      <c r="X92" s="2752"/>
      <c r="Y92" s="2955">
        <v>1</v>
      </c>
      <c r="Z92" s="791">
        <v>531298179</v>
      </c>
      <c r="AA92" s="2956">
        <v>531298179</v>
      </c>
      <c r="AB92" s="2871" t="s">
        <v>1359</v>
      </c>
      <c r="AC92" s="1240">
        <v>1</v>
      </c>
      <c r="AD92" s="1241">
        <v>1</v>
      </c>
      <c r="AE92" s="1242">
        <v>1</v>
      </c>
      <c r="AF92" s="1261">
        <f>AE92/AC92</f>
        <v>1</v>
      </c>
      <c r="AG92" s="1242"/>
      <c r="AH92" s="1249">
        <f>AE92/Y92</f>
        <v>1</v>
      </c>
      <c r="AI92" s="1242"/>
      <c r="AJ92" s="2341"/>
      <c r="AK92" s="2861"/>
      <c r="AL92" s="2861"/>
      <c r="AM92" s="2861"/>
      <c r="AN92" s="2861"/>
      <c r="AO92" s="2861"/>
      <c r="AP92" s="2861"/>
      <c r="AQ92" s="2861"/>
      <c r="AR92" s="2861"/>
      <c r="AS92" s="2862"/>
      <c r="AT92" s="2862"/>
      <c r="AU92" s="2862"/>
      <c r="AV92" s="2862"/>
      <c r="AW92" s="2862"/>
      <c r="AX92" s="2862"/>
      <c r="AY92" s="2862"/>
      <c r="AZ92" s="2862"/>
      <c r="BA92" s="2863"/>
      <c r="BB92" s="2863"/>
      <c r="BC92" s="2863"/>
      <c r="BD92" s="2863"/>
      <c r="BE92" s="2863"/>
      <c r="BF92" s="2863"/>
      <c r="BG92" s="2863"/>
      <c r="BH92" s="2863"/>
      <c r="BI92" s="2864"/>
      <c r="BJ92" s="2864"/>
      <c r="BK92" s="2864"/>
      <c r="BL92" s="2864"/>
      <c r="BM92" s="2864"/>
      <c r="BN92" s="2864"/>
      <c r="BO92" s="2864"/>
      <c r="BP92" s="2864"/>
      <c r="BQ92" s="2865"/>
      <c r="BR92" s="2865"/>
      <c r="BS92" s="2865"/>
      <c r="BT92" s="2865"/>
      <c r="BU92" s="2865"/>
      <c r="BV92" s="2865"/>
      <c r="BW92" s="2865"/>
      <c r="BX92" s="2865"/>
      <c r="BZ92" s="2020" t="s">
        <v>1484</v>
      </c>
      <c r="CA92" s="1243"/>
      <c r="CB92" s="2806"/>
    </row>
    <row r="93" spans="1:80" ht="79.5" thickBot="1">
      <c r="A93"/>
      <c r="B93"/>
      <c r="C93"/>
      <c r="D93" s="2875" t="s">
        <v>1485</v>
      </c>
      <c r="E93" s="2746" t="s">
        <v>58</v>
      </c>
      <c r="F93" s="2953" t="s">
        <v>1488</v>
      </c>
      <c r="G93" s="2749" t="s">
        <v>1390</v>
      </c>
      <c r="H93" s="2722" t="s">
        <v>1486</v>
      </c>
      <c r="I93" s="2754">
        <v>0.1428</v>
      </c>
      <c r="J93" s="2749" t="s">
        <v>1487</v>
      </c>
      <c r="K93" s="2808">
        <v>42370</v>
      </c>
      <c r="L93" s="2808">
        <v>42734</v>
      </c>
      <c r="M93" s="2752"/>
      <c r="N93" s="2752">
        <v>1</v>
      </c>
      <c r="O93" s="2752"/>
      <c r="P93" s="2752">
        <v>1</v>
      </c>
      <c r="Q93" s="2752"/>
      <c r="R93" s="2752">
        <v>1</v>
      </c>
      <c r="S93" s="2752"/>
      <c r="T93" s="2752">
        <v>1</v>
      </c>
      <c r="U93" s="2752"/>
      <c r="V93" s="2752">
        <v>1</v>
      </c>
      <c r="W93" s="2752"/>
      <c r="X93" s="2752">
        <v>1</v>
      </c>
      <c r="Y93" s="2955">
        <v>6</v>
      </c>
      <c r="Z93" s="791">
        <v>0</v>
      </c>
      <c r="AA93" s="791"/>
      <c r="AB93" s="2957"/>
      <c r="AC93" s="1240">
        <v>1</v>
      </c>
      <c r="AD93" s="1241">
        <v>0</v>
      </c>
      <c r="AE93" s="1242">
        <v>1</v>
      </c>
      <c r="AF93" s="1241">
        <f>AE93/AC93</f>
        <v>1</v>
      </c>
      <c r="AG93" s="1242"/>
      <c r="AH93" s="1249">
        <f>AE93/Y93</f>
        <v>0.16666666666666666</v>
      </c>
      <c r="AI93" s="1242"/>
      <c r="AJ93" s="2341"/>
      <c r="AK93" s="2861"/>
      <c r="AL93" s="2861"/>
      <c r="AM93" s="2861"/>
      <c r="AN93" s="2861"/>
      <c r="AO93" s="2861"/>
      <c r="AP93" s="2861"/>
      <c r="AQ93" s="2861"/>
      <c r="AR93" s="2861"/>
      <c r="AS93" s="2862"/>
      <c r="AT93" s="2862"/>
      <c r="AU93" s="2862"/>
      <c r="AV93" s="2862"/>
      <c r="AW93" s="2862"/>
      <c r="AX93" s="2862"/>
      <c r="AY93" s="2862"/>
      <c r="AZ93" s="2862"/>
      <c r="BA93" s="2863"/>
      <c r="BB93" s="2863"/>
      <c r="BC93" s="2863"/>
      <c r="BD93" s="2863"/>
      <c r="BE93" s="2863"/>
      <c r="BF93" s="2863"/>
      <c r="BG93" s="2863"/>
      <c r="BH93" s="2863"/>
      <c r="BI93" s="2864"/>
      <c r="BJ93" s="2864"/>
      <c r="BK93" s="2864"/>
      <c r="BL93" s="2864"/>
      <c r="BM93" s="2864"/>
      <c r="BN93" s="2864"/>
      <c r="BO93" s="2864"/>
      <c r="BP93" s="2864"/>
      <c r="BQ93" s="2865"/>
      <c r="BR93" s="2865"/>
      <c r="BS93" s="2865"/>
      <c r="BT93" s="2865"/>
      <c r="BU93" s="2865"/>
      <c r="BV93" s="2865"/>
      <c r="BW93" s="2865"/>
      <c r="BX93" s="2865"/>
      <c r="BZ93" s="2020" t="s">
        <v>1489</v>
      </c>
      <c r="CA93" s="1243"/>
      <c r="CB93" s="2806"/>
    </row>
    <row r="94" spans="1:79" ht="48" thickBot="1">
      <c r="A94"/>
      <c r="B94"/>
      <c r="C94"/>
      <c r="D94" s="2881" t="s">
        <v>1391</v>
      </c>
      <c r="E94" s="2740" t="s">
        <v>548</v>
      </c>
      <c r="F94" s="2958">
        <v>2</v>
      </c>
      <c r="G94" s="2741" t="s">
        <v>1392</v>
      </c>
      <c r="H94" s="2722" t="s">
        <v>1393</v>
      </c>
      <c r="I94" s="2721">
        <v>0.1428</v>
      </c>
      <c r="J94" s="2741" t="s">
        <v>1394</v>
      </c>
      <c r="K94" s="2814">
        <v>42370</v>
      </c>
      <c r="L94" s="2814">
        <v>42735</v>
      </c>
      <c r="M94" s="2743"/>
      <c r="N94" s="2743"/>
      <c r="O94" s="2743"/>
      <c r="P94" s="2743"/>
      <c r="Q94" s="2743"/>
      <c r="R94" s="2743">
        <v>1</v>
      </c>
      <c r="S94" s="2743"/>
      <c r="T94" s="2743"/>
      <c r="U94" s="2743"/>
      <c r="V94" s="2743"/>
      <c r="W94" s="2743"/>
      <c r="X94" s="2743">
        <v>1</v>
      </c>
      <c r="Y94" s="2959">
        <v>2</v>
      </c>
      <c r="Z94" s="2726">
        <v>0</v>
      </c>
      <c r="AA94" s="2726"/>
      <c r="AB94" s="2887" t="s">
        <v>55</v>
      </c>
      <c r="AC94" s="2348">
        <v>0</v>
      </c>
      <c r="AD94" s="2349">
        <v>0</v>
      </c>
      <c r="AE94" s="2334">
        <v>0</v>
      </c>
      <c r="AF94" s="2333" t="s">
        <v>55</v>
      </c>
      <c r="AG94" s="2334"/>
      <c r="AH94" s="1249">
        <f>AE94/Y94</f>
        <v>0</v>
      </c>
      <c r="AI94" s="2334"/>
      <c r="AJ94" s="2350"/>
      <c r="AK94" s="2610"/>
      <c r="AL94" s="2610"/>
      <c r="AM94" s="2610"/>
      <c r="AN94" s="2610"/>
      <c r="AO94" s="2610"/>
      <c r="AP94" s="2610"/>
      <c r="AQ94" s="2610"/>
      <c r="AR94" s="2610"/>
      <c r="AS94" s="2611"/>
      <c r="AT94" s="2611"/>
      <c r="AU94" s="2611"/>
      <c r="AV94" s="2611"/>
      <c r="AW94" s="2611"/>
      <c r="AX94" s="2611"/>
      <c r="AY94" s="2611"/>
      <c r="AZ94" s="2611"/>
      <c r="BA94" s="2612"/>
      <c r="BB94" s="2612"/>
      <c r="BC94" s="2612"/>
      <c r="BD94" s="2612"/>
      <c r="BE94" s="2612"/>
      <c r="BF94" s="2612"/>
      <c r="BG94" s="2612"/>
      <c r="BH94" s="2612"/>
      <c r="BI94" s="2613"/>
      <c r="BJ94" s="2613"/>
      <c r="BK94" s="2613"/>
      <c r="BL94" s="2613"/>
      <c r="BM94" s="2613"/>
      <c r="BN94" s="2613"/>
      <c r="BO94" s="2613"/>
      <c r="BP94" s="2613"/>
      <c r="BQ94" s="2614"/>
      <c r="BR94" s="2614"/>
      <c r="BS94" s="2614"/>
      <c r="BT94" s="2614"/>
      <c r="BU94" s="2614"/>
      <c r="BV94" s="2614"/>
      <c r="BW94" s="2614"/>
      <c r="BX94" s="2614"/>
      <c r="BZ94" s="2040"/>
      <c r="CA94" s="3385"/>
    </row>
    <row r="95" spans="1:79" ht="21" thickBot="1">
      <c r="A95" t="s">
        <v>38</v>
      </c>
      <c r="B95"/>
      <c r="C95"/>
      <c r="D95"/>
      <c r="E95" s="2008"/>
      <c r="F95" s="2008"/>
      <c r="G95"/>
      <c r="H95"/>
      <c r="I95" s="2901">
        <v>0.784</v>
      </c>
      <c r="J95" s="2901"/>
      <c r="K95" s="2007"/>
      <c r="L95" s="2007"/>
      <c r="M95" s="2007"/>
      <c r="N95" s="2007"/>
      <c r="O95" s="2007"/>
      <c r="P95" s="2007"/>
      <c r="Q95" s="2007"/>
      <c r="R95" s="2007"/>
      <c r="S95" s="2007"/>
      <c r="T95" s="2007"/>
      <c r="U95" s="2960"/>
      <c r="V95" s="2960"/>
      <c r="W95" s="2960"/>
      <c r="X95" s="2960"/>
      <c r="Y95" s="2902"/>
      <c r="Z95" s="2961">
        <v>531298179</v>
      </c>
      <c r="AA95" s="2961">
        <f>SUM(AA89:AA94)</f>
        <v>531298179</v>
      </c>
      <c r="AB95" s="2007"/>
      <c r="AC95" s="3422"/>
      <c r="AD95" s="3422">
        <v>1</v>
      </c>
      <c r="AE95" s="3422"/>
      <c r="AF95" s="3422">
        <f>AVERAGE(AF89:AF94)</f>
        <v>1</v>
      </c>
      <c r="AG95" s="3422"/>
      <c r="AH95" s="3422">
        <f>AVERAGE(AH89:AH94)</f>
        <v>0.19444444444444445</v>
      </c>
      <c r="AI95" s="3422"/>
      <c r="AJ95" s="3422"/>
      <c r="AK95" s="3388"/>
      <c r="AL95" s="3388"/>
      <c r="AM95" s="3388"/>
      <c r="AN95" s="3388"/>
      <c r="AO95" s="3388"/>
      <c r="AP95" s="3388"/>
      <c r="AQ95" s="3388"/>
      <c r="AR95" s="3388"/>
      <c r="AS95" s="3388"/>
      <c r="AT95" s="3388"/>
      <c r="AU95" s="3388"/>
      <c r="AV95" s="3388"/>
      <c r="AW95" s="3388"/>
      <c r="AX95" s="3388"/>
      <c r="AY95" s="3388"/>
      <c r="AZ95" s="3388"/>
      <c r="BA95" s="3388"/>
      <c r="BB95" s="3388"/>
      <c r="BC95" s="3388"/>
      <c r="BD95" s="3388"/>
      <c r="BE95" s="3388"/>
      <c r="BF95" s="3388"/>
      <c r="BG95" s="3388"/>
      <c r="BH95" s="3388"/>
      <c r="BI95" s="3388"/>
      <c r="BJ95" s="3388"/>
      <c r="BK95" s="3388"/>
      <c r="BL95" s="3388"/>
      <c r="BM95" s="3388"/>
      <c r="BN95" s="3388"/>
      <c r="BO95" s="3388"/>
      <c r="BP95" s="3388"/>
      <c r="BQ95" s="3388"/>
      <c r="BR95" s="3388"/>
      <c r="BS95" s="3388"/>
      <c r="BT95" s="3388"/>
      <c r="BU95" s="3388"/>
      <c r="BV95" s="3388"/>
      <c r="BW95" s="3388"/>
      <c r="BX95" s="3388"/>
      <c r="BY95" s="3390"/>
      <c r="BZ95" s="3388"/>
      <c r="CA95" s="3388"/>
    </row>
    <row r="96" spans="1:79" ht="47.25">
      <c r="A96">
        <v>4</v>
      </c>
      <c r="B96" t="s">
        <v>351</v>
      </c>
      <c r="C96" t="s">
        <v>1395</v>
      </c>
      <c r="D96" s="2786" t="s">
        <v>1396</v>
      </c>
      <c r="E96" s="2787" t="s">
        <v>548</v>
      </c>
      <c r="F96" s="2950">
        <v>2</v>
      </c>
      <c r="G96" s="2950" t="s">
        <v>1397</v>
      </c>
      <c r="H96" s="2853" t="s">
        <v>1349</v>
      </c>
      <c r="I96" s="2789">
        <v>0.0588</v>
      </c>
      <c r="J96" s="2788" t="s">
        <v>1398</v>
      </c>
      <c r="K96" s="2855">
        <v>42371</v>
      </c>
      <c r="L96" s="2855">
        <v>42399</v>
      </c>
      <c r="M96" s="2856">
        <v>2</v>
      </c>
      <c r="N96" s="2856"/>
      <c r="O96" s="2856"/>
      <c r="P96" s="2856"/>
      <c r="Q96" s="2856"/>
      <c r="R96" s="2856"/>
      <c r="S96" s="2856"/>
      <c r="T96" s="2856"/>
      <c r="U96" s="2857"/>
      <c r="V96" s="2857"/>
      <c r="W96" s="2857"/>
      <c r="X96" s="2857"/>
      <c r="Y96" s="2962">
        <v>2</v>
      </c>
      <c r="Z96" s="2859">
        <v>0</v>
      </c>
      <c r="AA96" s="2859"/>
      <c r="AB96" s="2860" t="s">
        <v>55</v>
      </c>
      <c r="AC96" s="1248">
        <v>2</v>
      </c>
      <c r="AD96" s="1249">
        <v>1</v>
      </c>
      <c r="AE96" s="1250">
        <v>2</v>
      </c>
      <c r="AF96" s="1264">
        <f>AE96/AC96</f>
        <v>1</v>
      </c>
      <c r="AG96" s="1250"/>
      <c r="AH96" s="1249">
        <f>AE96/Y96</f>
        <v>1</v>
      </c>
      <c r="AI96" s="1250"/>
      <c r="AJ96" s="2343"/>
      <c r="AK96" s="2601"/>
      <c r="AL96" s="2601"/>
      <c r="AM96" s="2601"/>
      <c r="AN96" s="2601"/>
      <c r="AO96" s="2601"/>
      <c r="AP96" s="2601"/>
      <c r="AQ96" s="2601"/>
      <c r="AR96" s="2601"/>
      <c r="AS96" s="2602"/>
      <c r="AT96" s="2602"/>
      <c r="AU96" s="2602"/>
      <c r="AV96" s="2602"/>
      <c r="AW96" s="2602"/>
      <c r="AX96" s="2602"/>
      <c r="AY96" s="2602"/>
      <c r="AZ96" s="2602"/>
      <c r="BA96" s="2603"/>
      <c r="BB96" s="2603"/>
      <c r="BC96" s="2603"/>
      <c r="BD96" s="2603"/>
      <c r="BE96" s="2603"/>
      <c r="BF96" s="2603"/>
      <c r="BG96" s="2603"/>
      <c r="BH96" s="2603"/>
      <c r="BI96" s="2604"/>
      <c r="BJ96" s="2604"/>
      <c r="BK96" s="2604"/>
      <c r="BL96" s="2604"/>
      <c r="BM96" s="2604"/>
      <c r="BN96" s="2604"/>
      <c r="BO96" s="2604"/>
      <c r="BP96" s="2604"/>
      <c r="BQ96" s="2605"/>
      <c r="BR96" s="2605"/>
      <c r="BS96" s="2605"/>
      <c r="BT96" s="2605"/>
      <c r="BU96" s="2605"/>
      <c r="BV96" s="2605"/>
      <c r="BW96" s="2605"/>
      <c r="BX96" s="2605"/>
      <c r="BZ96" s="2042"/>
      <c r="CA96" s="1251"/>
    </row>
    <row r="97" spans="1:79" ht="78.75">
      <c r="A97"/>
      <c r="B97"/>
      <c r="C97"/>
      <c r="D97" s="2797" t="s">
        <v>1399</v>
      </c>
      <c r="E97" s="2798" t="s">
        <v>196</v>
      </c>
      <c r="F97" s="2963">
        <v>1</v>
      </c>
      <c r="G97" s="2935" t="s">
        <v>142</v>
      </c>
      <c r="H97" s="2867" t="s">
        <v>1349</v>
      </c>
      <c r="I97" s="2754">
        <v>0.0588</v>
      </c>
      <c r="J97" s="2748" t="s">
        <v>1400</v>
      </c>
      <c r="K97" s="2808">
        <v>42385</v>
      </c>
      <c r="L97" s="2808">
        <v>42735</v>
      </c>
      <c r="M97" s="2752"/>
      <c r="N97" s="2752"/>
      <c r="O97" s="2964">
        <v>0.25</v>
      </c>
      <c r="P97" s="2752"/>
      <c r="Q97" s="2752"/>
      <c r="R97" s="2964">
        <v>0.5</v>
      </c>
      <c r="S97" s="2752"/>
      <c r="T97" s="2752"/>
      <c r="U97" s="2809">
        <v>0.75</v>
      </c>
      <c r="V97" s="2809"/>
      <c r="W97" s="2809"/>
      <c r="X97" s="2809">
        <v>1</v>
      </c>
      <c r="Y97" s="2965">
        <v>1</v>
      </c>
      <c r="Z97" s="788">
        <v>0</v>
      </c>
      <c r="AA97" s="788"/>
      <c r="AB97" s="2871" t="s">
        <v>55</v>
      </c>
      <c r="AC97" s="1252">
        <v>0</v>
      </c>
      <c r="AD97" s="1241">
        <v>0</v>
      </c>
      <c r="AE97" s="1242">
        <v>0</v>
      </c>
      <c r="AF97" s="1264" t="s">
        <v>55</v>
      </c>
      <c r="AG97" s="1242"/>
      <c r="AH97" s="1249">
        <f aca="true" t="shared" si="3" ref="AH97:AH110">AE97/Y97</f>
        <v>0</v>
      </c>
      <c r="AI97" s="1242"/>
      <c r="AJ97" s="2341"/>
      <c r="AK97" s="2861"/>
      <c r="AL97" s="2861"/>
      <c r="AM97" s="2861"/>
      <c r="AN97" s="2861"/>
      <c r="AO97" s="2861"/>
      <c r="AP97" s="2861"/>
      <c r="AQ97" s="2861"/>
      <c r="AR97" s="2861"/>
      <c r="AS97" s="2862"/>
      <c r="AT97" s="2862"/>
      <c r="AU97" s="2862"/>
      <c r="AV97" s="2862"/>
      <c r="AW97" s="2862"/>
      <c r="AX97" s="2862"/>
      <c r="AY97" s="2862"/>
      <c r="AZ97" s="2862"/>
      <c r="BA97" s="2863"/>
      <c r="BB97" s="2863"/>
      <c r="BC97" s="2863"/>
      <c r="BD97" s="2863"/>
      <c r="BE97" s="2863"/>
      <c r="BF97" s="2863"/>
      <c r="BG97" s="2863"/>
      <c r="BH97" s="2863"/>
      <c r="BI97" s="2864"/>
      <c r="BJ97" s="2864"/>
      <c r="BK97" s="2864"/>
      <c r="BL97" s="2864"/>
      <c r="BM97" s="2864"/>
      <c r="BN97" s="2864"/>
      <c r="BO97" s="2864"/>
      <c r="BP97" s="2864"/>
      <c r="BQ97" s="2865"/>
      <c r="BR97" s="2865"/>
      <c r="BS97" s="2865"/>
      <c r="BT97" s="2865"/>
      <c r="BU97" s="2865"/>
      <c r="BV97" s="2865"/>
      <c r="BW97" s="2865"/>
      <c r="BX97" s="2865"/>
      <c r="BZ97" s="2020"/>
      <c r="CA97" s="1243"/>
    </row>
    <row r="98" spans="1:79" ht="110.25">
      <c r="A98"/>
      <c r="B98"/>
      <c r="C98"/>
      <c r="D98" s="2866" t="s">
        <v>1401</v>
      </c>
      <c r="E98" s="2798" t="s">
        <v>37</v>
      </c>
      <c r="F98" s="2867">
        <v>1</v>
      </c>
      <c r="G98" s="2867" t="s">
        <v>56</v>
      </c>
      <c r="H98" s="2867" t="s">
        <v>1349</v>
      </c>
      <c r="I98" s="2754">
        <v>0.0588</v>
      </c>
      <c r="J98" s="2867" t="s">
        <v>1402</v>
      </c>
      <c r="K98" s="2808">
        <v>42705</v>
      </c>
      <c r="L98" s="2808">
        <v>42735</v>
      </c>
      <c r="M98" s="2752"/>
      <c r="N98" s="2752"/>
      <c r="O98" s="2752"/>
      <c r="P98" s="2752"/>
      <c r="Q98" s="2752"/>
      <c r="R98" s="2752"/>
      <c r="S98" s="2752"/>
      <c r="T98" s="2752"/>
      <c r="U98" s="2869"/>
      <c r="V98" s="2869"/>
      <c r="W98" s="2869"/>
      <c r="X98" s="2869">
        <v>1</v>
      </c>
      <c r="Y98" s="2966">
        <v>1</v>
      </c>
      <c r="Z98" s="788">
        <v>0</v>
      </c>
      <c r="AA98" s="788"/>
      <c r="AB98" s="2871" t="s">
        <v>55</v>
      </c>
      <c r="AC98" s="1240">
        <v>0</v>
      </c>
      <c r="AD98" s="1241">
        <v>0</v>
      </c>
      <c r="AE98" s="1242">
        <v>0</v>
      </c>
      <c r="AF98" s="1264" t="s">
        <v>55</v>
      </c>
      <c r="AG98" s="1242"/>
      <c r="AH98" s="1249">
        <f t="shared" si="3"/>
        <v>0</v>
      </c>
      <c r="AI98" s="1242"/>
      <c r="AJ98" s="2341"/>
      <c r="AK98" s="2861"/>
      <c r="AL98" s="2861"/>
      <c r="AM98" s="2861"/>
      <c r="AN98" s="2861"/>
      <c r="AO98" s="2861"/>
      <c r="AP98" s="2861"/>
      <c r="AQ98" s="2861"/>
      <c r="AR98" s="2861"/>
      <c r="AS98" s="2862"/>
      <c r="AT98" s="2862"/>
      <c r="AU98" s="2862"/>
      <c r="AV98" s="2862"/>
      <c r="AW98" s="2862"/>
      <c r="AX98" s="2862"/>
      <c r="AY98" s="2862"/>
      <c r="AZ98" s="2862"/>
      <c r="BA98" s="2863"/>
      <c r="BB98" s="2863"/>
      <c r="BC98" s="2863"/>
      <c r="BD98" s="2863"/>
      <c r="BE98" s="2863"/>
      <c r="BF98" s="2863"/>
      <c r="BG98" s="2863"/>
      <c r="BH98" s="2863"/>
      <c r="BI98" s="2864"/>
      <c r="BJ98" s="2864"/>
      <c r="BK98" s="2864"/>
      <c r="BL98" s="2864"/>
      <c r="BM98" s="2864"/>
      <c r="BN98" s="2864"/>
      <c r="BO98" s="2864"/>
      <c r="BP98" s="2864"/>
      <c r="BQ98" s="2865"/>
      <c r="BR98" s="2865"/>
      <c r="BS98" s="2865"/>
      <c r="BT98" s="2865"/>
      <c r="BU98" s="2865"/>
      <c r="BV98" s="2865"/>
      <c r="BW98" s="2865"/>
      <c r="BX98" s="2865"/>
      <c r="BZ98" s="2020"/>
      <c r="CA98" s="1243"/>
    </row>
    <row r="99" spans="1:79" ht="63">
      <c r="A99"/>
      <c r="B99"/>
      <c r="C99"/>
      <c r="D99" s="2875" t="s">
        <v>1403</v>
      </c>
      <c r="E99" s="2906" t="s">
        <v>548</v>
      </c>
      <c r="F99" s="2931" t="s">
        <v>68</v>
      </c>
      <c r="G99" s="2755" t="s">
        <v>1404</v>
      </c>
      <c r="H99" s="2867" t="s">
        <v>1456</v>
      </c>
      <c r="I99" s="2754">
        <v>0.0588</v>
      </c>
      <c r="J99" s="2755" t="s">
        <v>1405</v>
      </c>
      <c r="K99" s="2808">
        <v>42370</v>
      </c>
      <c r="L99" s="2808">
        <v>42735</v>
      </c>
      <c r="M99" s="2752"/>
      <c r="N99" s="2752"/>
      <c r="O99" s="2752"/>
      <c r="P99" s="2752"/>
      <c r="Q99" s="2752"/>
      <c r="R99" s="2752"/>
      <c r="S99" s="2752"/>
      <c r="T99" s="2752"/>
      <c r="U99" s="2752"/>
      <c r="V99" s="2752"/>
      <c r="W99" s="2752"/>
      <c r="X99" s="2752"/>
      <c r="Y99" s="2907" t="s">
        <v>68</v>
      </c>
      <c r="Z99" s="788">
        <v>0</v>
      </c>
      <c r="AA99" s="788"/>
      <c r="AB99" s="2871" t="s">
        <v>55</v>
      </c>
      <c r="AC99" s="1240">
        <v>0</v>
      </c>
      <c r="AD99" s="1241">
        <v>0</v>
      </c>
      <c r="AE99" s="1242"/>
      <c r="AF99" s="1264" t="s">
        <v>55</v>
      </c>
      <c r="AG99" s="1242"/>
      <c r="AH99" s="1249" t="s">
        <v>55</v>
      </c>
      <c r="AI99" s="1242"/>
      <c r="AJ99" s="2341"/>
      <c r="AK99" s="2861"/>
      <c r="AL99" s="2861"/>
      <c r="AM99" s="2861"/>
      <c r="AN99" s="2861"/>
      <c r="AO99" s="2861"/>
      <c r="AP99" s="2861"/>
      <c r="AQ99" s="2861"/>
      <c r="AR99" s="2861"/>
      <c r="AS99" s="2862"/>
      <c r="AT99" s="2862"/>
      <c r="AU99" s="2862"/>
      <c r="AV99" s="2862"/>
      <c r="AW99" s="2862"/>
      <c r="AX99" s="2862"/>
      <c r="AY99" s="2862"/>
      <c r="AZ99" s="2862"/>
      <c r="BA99" s="2863"/>
      <c r="BB99" s="2863"/>
      <c r="BC99" s="2863"/>
      <c r="BD99" s="2863"/>
      <c r="BE99" s="2863"/>
      <c r="BF99" s="2863"/>
      <c r="BG99" s="2863"/>
      <c r="BH99" s="2863"/>
      <c r="BI99" s="2864"/>
      <c r="BJ99" s="2864"/>
      <c r="BK99" s="2864"/>
      <c r="BL99" s="2864"/>
      <c r="BM99" s="2864"/>
      <c r="BN99" s="2864"/>
      <c r="BO99" s="2864"/>
      <c r="BP99" s="2864"/>
      <c r="BQ99" s="2865"/>
      <c r="BR99" s="2865"/>
      <c r="BS99" s="2865"/>
      <c r="BT99" s="2865"/>
      <c r="BU99" s="2865"/>
      <c r="BV99" s="2865"/>
      <c r="BW99" s="2865"/>
      <c r="BX99" s="2865"/>
      <c r="BZ99" s="2020"/>
      <c r="CA99" s="1243"/>
    </row>
    <row r="100" spans="1:79" ht="48" thickBot="1">
      <c r="A100"/>
      <c r="B100"/>
      <c r="C100"/>
      <c r="D100" s="2967" t="s">
        <v>1471</v>
      </c>
      <c r="E100" s="2813" t="s">
        <v>196</v>
      </c>
      <c r="F100" s="2719">
        <v>1</v>
      </c>
      <c r="G100" s="2910" t="s">
        <v>1472</v>
      </c>
      <c r="H100" s="2910" t="s">
        <v>1349</v>
      </c>
      <c r="I100" s="2721">
        <v>0.0588</v>
      </c>
      <c r="J100" s="2910" t="s">
        <v>1406</v>
      </c>
      <c r="K100" s="2814">
        <v>42370</v>
      </c>
      <c r="L100" s="2814">
        <v>42735</v>
      </c>
      <c r="M100">
        <v>1</v>
      </c>
      <c r="N100"/>
      <c r="O100">
        <v>1</v>
      </c>
      <c r="P100"/>
      <c r="Q100">
        <v>1</v>
      </c>
      <c r="R100"/>
      <c r="S100">
        <v>1</v>
      </c>
      <c r="T100"/>
      <c r="U100">
        <v>1</v>
      </c>
      <c r="V100"/>
      <c r="W100">
        <v>1</v>
      </c>
      <c r="X100"/>
      <c r="Y100" s="2886">
        <v>1</v>
      </c>
      <c r="Z100" s="2726">
        <v>0</v>
      </c>
      <c r="AA100" s="2726"/>
      <c r="AB100" s="2887" t="s">
        <v>55</v>
      </c>
      <c r="AC100" s="1252">
        <v>1</v>
      </c>
      <c r="AD100" s="1241">
        <v>1</v>
      </c>
      <c r="AE100" s="1261">
        <v>1</v>
      </c>
      <c r="AF100" s="1264">
        <f>AE100/AC100</f>
        <v>1</v>
      </c>
      <c r="AG100" s="1246"/>
      <c r="AH100" s="1249">
        <f>AE100/6</f>
        <v>0.16666666666666666</v>
      </c>
      <c r="AI100" s="1246"/>
      <c r="AJ100" s="2347"/>
      <c r="AK100" s="2861"/>
      <c r="AL100" s="2861"/>
      <c r="AM100" s="2861"/>
      <c r="AN100" s="2861"/>
      <c r="AO100" s="2861"/>
      <c r="AP100" s="2861"/>
      <c r="AQ100" s="2861"/>
      <c r="AR100" s="2861"/>
      <c r="AS100" s="2862"/>
      <c r="AT100" s="2862"/>
      <c r="AU100" s="2862"/>
      <c r="AV100" s="2862"/>
      <c r="AW100" s="2862"/>
      <c r="AX100" s="2862"/>
      <c r="AY100" s="2862"/>
      <c r="AZ100" s="2862"/>
      <c r="BA100" s="2863"/>
      <c r="BB100" s="2863"/>
      <c r="BC100" s="2863"/>
      <c r="BD100" s="2863"/>
      <c r="BE100" s="2863"/>
      <c r="BF100" s="2863"/>
      <c r="BG100" s="2863"/>
      <c r="BH100" s="2863"/>
      <c r="BI100" s="2864"/>
      <c r="BJ100" s="2864"/>
      <c r="BK100" s="2864"/>
      <c r="BL100" s="2864"/>
      <c r="BM100" s="2864"/>
      <c r="BN100" s="2864"/>
      <c r="BO100" s="2864"/>
      <c r="BP100" s="2864"/>
      <c r="BQ100" s="2865"/>
      <c r="BR100" s="2865"/>
      <c r="BS100" s="2865"/>
      <c r="BT100" s="2865"/>
      <c r="BU100" s="2865"/>
      <c r="BV100" s="2865"/>
      <c r="BW100" s="2865"/>
      <c r="BX100" s="2865"/>
      <c r="BZ100" s="2021"/>
      <c r="CA100" s="1247"/>
    </row>
    <row r="101" spans="1:80" ht="63">
      <c r="A101"/>
      <c r="B101"/>
      <c r="C101" t="s">
        <v>352</v>
      </c>
      <c r="D101" s="2786" t="s">
        <v>1407</v>
      </c>
      <c r="E101" s="2787" t="s">
        <v>37</v>
      </c>
      <c r="F101" s="2950">
        <v>1</v>
      </c>
      <c r="G101" s="2853" t="s">
        <v>56</v>
      </c>
      <c r="H101" s="2788" t="s">
        <v>1408</v>
      </c>
      <c r="I101" s="2789">
        <v>0.0588</v>
      </c>
      <c r="J101" s="2788" t="s">
        <v>141</v>
      </c>
      <c r="K101" s="2968">
        <v>42371</v>
      </c>
      <c r="L101" s="2968">
        <v>42460</v>
      </c>
      <c r="M101" s="2856"/>
      <c r="N101" s="2856"/>
      <c r="O101" s="2856">
        <v>1</v>
      </c>
      <c r="P101" s="2856"/>
      <c r="Q101" s="2856"/>
      <c r="R101" s="2856"/>
      <c r="S101" s="2856"/>
      <c r="T101" s="2856"/>
      <c r="U101" s="2969"/>
      <c r="V101" s="2969"/>
      <c r="W101" s="2969"/>
      <c r="X101" s="2969"/>
      <c r="Y101" s="2962">
        <v>1</v>
      </c>
      <c r="Z101" s="2859">
        <v>0</v>
      </c>
      <c r="AA101" s="2859"/>
      <c r="AB101" s="2860" t="s">
        <v>55</v>
      </c>
      <c r="AC101" s="1248">
        <v>0</v>
      </c>
      <c r="AD101" s="1249">
        <v>1</v>
      </c>
      <c r="AE101" s="1250">
        <v>0</v>
      </c>
      <c r="AF101" s="1264" t="s">
        <v>55</v>
      </c>
      <c r="AG101" s="1250"/>
      <c r="AH101" s="1249">
        <f t="shared" si="3"/>
        <v>0</v>
      </c>
      <c r="AI101" s="1250"/>
      <c r="AJ101" s="2343"/>
      <c r="AK101" s="2861"/>
      <c r="AL101" s="2861"/>
      <c r="AM101" s="2861"/>
      <c r="AN101" s="2861"/>
      <c r="AO101" s="2861"/>
      <c r="AP101" s="2861"/>
      <c r="AQ101" s="2861"/>
      <c r="AR101" s="2861"/>
      <c r="AS101" s="2862"/>
      <c r="AT101" s="2862"/>
      <c r="AU101" s="2862"/>
      <c r="AV101" s="2862"/>
      <c r="AW101" s="2862"/>
      <c r="AX101" s="2862"/>
      <c r="AY101" s="2862"/>
      <c r="AZ101" s="2862"/>
      <c r="BA101" s="2863"/>
      <c r="BB101" s="2863"/>
      <c r="BC101" s="2863"/>
      <c r="BD101" s="2863"/>
      <c r="BE101" s="2863"/>
      <c r="BF101" s="2863"/>
      <c r="BG101" s="2863"/>
      <c r="BH101" s="2863"/>
      <c r="BI101" s="2864"/>
      <c r="BJ101" s="2864"/>
      <c r="BK101" s="2864"/>
      <c r="BL101" s="2864"/>
      <c r="BM101" s="2864"/>
      <c r="BN101" s="2864"/>
      <c r="BO101" s="2864"/>
      <c r="BP101" s="2864"/>
      <c r="BQ101" s="2865"/>
      <c r="BR101" s="2865"/>
      <c r="BS101" s="2865"/>
      <c r="BT101" s="2865"/>
      <c r="BU101" s="2865"/>
      <c r="BV101" s="2865"/>
      <c r="BW101" s="2865"/>
      <c r="BX101" s="2865"/>
      <c r="BZ101" s="2042" t="s">
        <v>1473</v>
      </c>
      <c r="CA101" s="1251"/>
      <c r="CB101" s="2806"/>
    </row>
    <row r="102" spans="1:79" ht="78.75">
      <c r="A102"/>
      <c r="B102"/>
      <c r="C102"/>
      <c r="D102" s="2797" t="s">
        <v>1474</v>
      </c>
      <c r="E102" s="2798" t="s">
        <v>196</v>
      </c>
      <c r="F102" s="2963">
        <v>1</v>
      </c>
      <c r="G102" s="2935" t="s">
        <v>142</v>
      </c>
      <c r="H102" s="2748" t="s">
        <v>1367</v>
      </c>
      <c r="I102" s="2754">
        <v>0.0588</v>
      </c>
      <c r="J102" s="2748" t="s">
        <v>1409</v>
      </c>
      <c r="K102" s="2970">
        <v>42036</v>
      </c>
      <c r="L102" s="2970">
        <v>42369</v>
      </c>
      <c r="M102" s="2971">
        <v>1</v>
      </c>
      <c r="N102" s="2971"/>
      <c r="O102" s="2971"/>
      <c r="P102" s="2971"/>
      <c r="Q102" s="2971">
        <v>1</v>
      </c>
      <c r="R102" s="2971"/>
      <c r="S102" s="2971"/>
      <c r="T102" s="2971"/>
      <c r="U102" s="2971">
        <v>1</v>
      </c>
      <c r="V102" s="2799"/>
      <c r="W102" s="2799"/>
      <c r="X102" s="2799"/>
      <c r="Y102" s="2972">
        <v>1</v>
      </c>
      <c r="Z102" s="788">
        <v>0</v>
      </c>
      <c r="AA102" s="788"/>
      <c r="AB102" s="2871" t="s">
        <v>55</v>
      </c>
      <c r="AC102" s="1252">
        <v>1</v>
      </c>
      <c r="AD102" s="1241">
        <v>1</v>
      </c>
      <c r="AE102" s="1261">
        <v>1</v>
      </c>
      <c r="AF102" s="1264">
        <f>AE102/AC102</f>
        <v>1</v>
      </c>
      <c r="AG102" s="1242"/>
      <c r="AH102" s="1249">
        <f>AE102/3</f>
        <v>0.3333333333333333</v>
      </c>
      <c r="AI102" s="1242"/>
      <c r="AJ102" s="2341"/>
      <c r="AK102" s="2861"/>
      <c r="AL102" s="2861"/>
      <c r="AM102" s="2861"/>
      <c r="AN102" s="2861"/>
      <c r="AO102" s="2861"/>
      <c r="AP102" s="2861"/>
      <c r="AQ102" s="2861"/>
      <c r="AR102" s="2861"/>
      <c r="AS102" s="2862"/>
      <c r="AT102" s="2862"/>
      <c r="AU102" s="2862"/>
      <c r="AV102" s="2862"/>
      <c r="AW102" s="2862"/>
      <c r="AX102" s="2862"/>
      <c r="AY102" s="2862"/>
      <c r="AZ102" s="2862"/>
      <c r="BA102" s="2863"/>
      <c r="BB102" s="2863"/>
      <c r="BC102" s="2863"/>
      <c r="BD102" s="2863"/>
      <c r="BE102" s="2863"/>
      <c r="BF102" s="2863"/>
      <c r="BG102" s="2863"/>
      <c r="BH102" s="2863"/>
      <c r="BI102" s="2864"/>
      <c r="BJ102" s="2864"/>
      <c r="BK102" s="2864"/>
      <c r="BL102" s="2864"/>
      <c r="BM102" s="2864"/>
      <c r="BN102" s="2864"/>
      <c r="BO102" s="2864"/>
      <c r="BP102" s="2864"/>
      <c r="BQ102" s="2865"/>
      <c r="BR102" s="2865"/>
      <c r="BS102" s="2865"/>
      <c r="BT102" s="2865"/>
      <c r="BU102" s="2865"/>
      <c r="BV102" s="2865"/>
      <c r="BW102" s="2865"/>
      <c r="BX102" s="2865"/>
      <c r="BZ102" s="2020" t="s">
        <v>1475</v>
      </c>
      <c r="CA102" s="1243"/>
    </row>
    <row r="103" spans="1:79" ht="48" thickBot="1">
      <c r="A103"/>
      <c r="B103"/>
      <c r="C103"/>
      <c r="D103" s="2940" t="s">
        <v>1410</v>
      </c>
      <c r="E103" s="2813" t="s">
        <v>65</v>
      </c>
      <c r="F103" s="2941">
        <v>1</v>
      </c>
      <c r="G103" s="2722" t="s">
        <v>1411</v>
      </c>
      <c r="H103" s="2973" t="s">
        <v>1367</v>
      </c>
      <c r="I103" s="2721">
        <v>0.0588</v>
      </c>
      <c r="J103" s="2722" t="s">
        <v>1412</v>
      </c>
      <c r="K103" s="2814">
        <v>42370</v>
      </c>
      <c r="L103" s="2814">
        <v>42399</v>
      </c>
      <c r="M103" s="2743">
        <v>1</v>
      </c>
      <c r="N103" s="2743"/>
      <c r="O103" s="2743"/>
      <c r="P103" s="2743"/>
      <c r="Q103" s="2743"/>
      <c r="R103" s="2743"/>
      <c r="S103" s="2743"/>
      <c r="T103" s="2743"/>
      <c r="U103" s="2743"/>
      <c r="V103" s="2743"/>
      <c r="W103" s="2743"/>
      <c r="X103" s="2743"/>
      <c r="Y103" s="2941">
        <v>1</v>
      </c>
      <c r="Z103" s="2726">
        <v>0</v>
      </c>
      <c r="AA103" s="2726"/>
      <c r="AB103" s="2887"/>
      <c r="AC103" s="1244">
        <v>1</v>
      </c>
      <c r="AD103" s="1245">
        <v>1</v>
      </c>
      <c r="AE103" s="1246">
        <v>1</v>
      </c>
      <c r="AF103" s="1264">
        <f>AE103/AC103</f>
        <v>1</v>
      </c>
      <c r="AG103" s="1246"/>
      <c r="AH103" s="1249">
        <f t="shared" si="3"/>
        <v>1</v>
      </c>
      <c r="AI103" s="1246"/>
      <c r="AJ103" s="2347"/>
      <c r="AK103" s="2861"/>
      <c r="AL103" s="2861"/>
      <c r="AM103" s="2861"/>
      <c r="AN103" s="2861"/>
      <c r="AO103" s="2861"/>
      <c r="AP103" s="2861"/>
      <c r="AQ103" s="2861"/>
      <c r="AR103" s="2861"/>
      <c r="AS103" s="2862"/>
      <c r="AT103" s="2862"/>
      <c r="AU103" s="2862"/>
      <c r="AV103" s="2862"/>
      <c r="AW103" s="2862"/>
      <c r="AX103" s="2862"/>
      <c r="AY103" s="2862"/>
      <c r="AZ103" s="2862"/>
      <c r="BA103" s="2863"/>
      <c r="BB103" s="2863"/>
      <c r="BC103" s="2863"/>
      <c r="BD103" s="2863"/>
      <c r="BE103" s="2863"/>
      <c r="BF103" s="2863"/>
      <c r="BG103" s="2863"/>
      <c r="BH103" s="2863"/>
      <c r="BI103" s="2864"/>
      <c r="BJ103" s="2864"/>
      <c r="BK103" s="2864"/>
      <c r="BL103" s="2864"/>
      <c r="BM103" s="2864"/>
      <c r="BN103" s="2864"/>
      <c r="BO103" s="2864"/>
      <c r="BP103" s="2864"/>
      <c r="BQ103" s="2865"/>
      <c r="BR103" s="2865"/>
      <c r="BS103" s="2865"/>
      <c r="BT103" s="2865"/>
      <c r="BU103" s="2865"/>
      <c r="BV103" s="2865"/>
      <c r="BW103" s="2865"/>
      <c r="BX103" s="2865"/>
      <c r="BZ103" s="2020" t="s">
        <v>1475</v>
      </c>
      <c r="CA103" s="1247"/>
    </row>
    <row r="104" spans="1:79" ht="78.75">
      <c r="A104"/>
      <c r="B104"/>
      <c r="C104" t="s">
        <v>1413</v>
      </c>
      <c r="D104" s="2895" t="s">
        <v>1414</v>
      </c>
      <c r="E104" s="2787" t="s">
        <v>58</v>
      </c>
      <c r="F104" s="2853">
        <v>2</v>
      </c>
      <c r="G104" s="2853" t="s">
        <v>1415</v>
      </c>
      <c r="H104" s="2788" t="s">
        <v>1385</v>
      </c>
      <c r="I104" s="2789">
        <v>0.0588</v>
      </c>
      <c r="J104" s="2890" t="s">
        <v>1416</v>
      </c>
      <c r="K104" s="2897">
        <v>42370</v>
      </c>
      <c r="L104" s="2897">
        <v>42735</v>
      </c>
      <c r="M104" s="2898"/>
      <c r="N104" s="2898"/>
      <c r="O104" s="2898"/>
      <c r="P104" s="2898"/>
      <c r="Q104" s="2898"/>
      <c r="R104" s="2898"/>
      <c r="S104" s="2898"/>
      <c r="T104" s="2898">
        <v>1</v>
      </c>
      <c r="U104" s="2898"/>
      <c r="V104" s="2898"/>
      <c r="W104" s="2898"/>
      <c r="X104" s="2898">
        <v>1</v>
      </c>
      <c r="Y104" s="2962">
        <v>2</v>
      </c>
      <c r="Z104" s="2859">
        <v>0</v>
      </c>
      <c r="AA104" s="2859"/>
      <c r="AB104" s="2860" t="s">
        <v>55</v>
      </c>
      <c r="AC104" s="1248">
        <v>0</v>
      </c>
      <c r="AD104" s="1249">
        <v>0</v>
      </c>
      <c r="AE104" s="1250">
        <v>0</v>
      </c>
      <c r="AF104" s="1264" t="s">
        <v>55</v>
      </c>
      <c r="AG104" s="1250"/>
      <c r="AH104" s="1249">
        <f t="shared" si="3"/>
        <v>0</v>
      </c>
      <c r="AI104" s="1250"/>
      <c r="AJ104" s="2343"/>
      <c r="AK104" s="2861"/>
      <c r="AL104" s="2861"/>
      <c r="AM104" s="2861"/>
      <c r="AN104" s="2861"/>
      <c r="AO104" s="2861"/>
      <c r="AP104" s="2861"/>
      <c r="AQ104" s="2861"/>
      <c r="AR104" s="2861"/>
      <c r="AS104" s="2862"/>
      <c r="AT104" s="2862"/>
      <c r="AU104" s="2862"/>
      <c r="AV104" s="2862"/>
      <c r="AW104" s="2862"/>
      <c r="AX104" s="2862"/>
      <c r="AY104" s="2862"/>
      <c r="AZ104" s="2862"/>
      <c r="BA104" s="2863"/>
      <c r="BB104" s="2863"/>
      <c r="BC104" s="2863"/>
      <c r="BD104" s="2863"/>
      <c r="BE104" s="2863"/>
      <c r="BF104" s="2863"/>
      <c r="BG104" s="2863"/>
      <c r="BH104" s="2863"/>
      <c r="BI104" s="2864"/>
      <c r="BJ104" s="2864"/>
      <c r="BK104" s="2864"/>
      <c r="BL104" s="2864"/>
      <c r="BM104" s="2864"/>
      <c r="BN104" s="2864"/>
      <c r="BO104" s="2864"/>
      <c r="BP104" s="2864"/>
      <c r="BQ104" s="2865"/>
      <c r="BR104" s="2865"/>
      <c r="BS104" s="2865"/>
      <c r="BT104" s="2865"/>
      <c r="BU104" s="2865"/>
      <c r="BV104" s="2865"/>
      <c r="BW104" s="2865"/>
      <c r="BX104" s="2865"/>
      <c r="BZ104" s="2042"/>
      <c r="CA104" s="1251"/>
    </row>
    <row r="105" spans="1:80" ht="47.25">
      <c r="A105"/>
      <c r="B105"/>
      <c r="C105"/>
      <c r="D105" s="2807" t="s">
        <v>1490</v>
      </c>
      <c r="E105" s="2798" t="s">
        <v>1010</v>
      </c>
      <c r="F105" s="2974">
        <v>2</v>
      </c>
      <c r="G105" s="2867" t="s">
        <v>1491</v>
      </c>
      <c r="H105" s="2748" t="s">
        <v>1385</v>
      </c>
      <c r="I105" s="2754">
        <v>0.0588</v>
      </c>
      <c r="J105" s="2748" t="s">
        <v>1497</v>
      </c>
      <c r="K105" s="2970">
        <v>42370</v>
      </c>
      <c r="L105" s="2970">
        <v>42735</v>
      </c>
      <c r="M105" s="2752"/>
      <c r="N105" s="2752"/>
      <c r="O105" s="2964"/>
      <c r="P105" s="2752"/>
      <c r="Q105" s="2752"/>
      <c r="R105" s="2975">
        <v>1</v>
      </c>
      <c r="S105" s="2752"/>
      <c r="T105" s="2971"/>
      <c r="U105" s="2873"/>
      <c r="V105" s="2809"/>
      <c r="W105" s="2873">
        <v>1</v>
      </c>
      <c r="X105" s="2809"/>
      <c r="Y105" s="2966">
        <v>2</v>
      </c>
      <c r="Z105" s="788">
        <v>0</v>
      </c>
      <c r="AA105" s="788"/>
      <c r="AB105" s="2871" t="s">
        <v>55</v>
      </c>
      <c r="AC105" s="1240">
        <v>0</v>
      </c>
      <c r="AD105" s="1241">
        <v>0</v>
      </c>
      <c r="AE105" s="1242">
        <v>0</v>
      </c>
      <c r="AF105" s="1264" t="s">
        <v>55</v>
      </c>
      <c r="AG105" s="1242"/>
      <c r="AH105" s="1249">
        <f t="shared" si="3"/>
        <v>0</v>
      </c>
      <c r="AI105" s="1242"/>
      <c r="AJ105" s="2341"/>
      <c r="AK105" s="2861"/>
      <c r="AL105" s="2861"/>
      <c r="AM105" s="2861"/>
      <c r="AN105" s="2861"/>
      <c r="AO105" s="2861"/>
      <c r="AP105" s="2861"/>
      <c r="AQ105" s="2861"/>
      <c r="AR105" s="2861"/>
      <c r="AS105" s="2862"/>
      <c r="AT105" s="2862"/>
      <c r="AU105" s="2862"/>
      <c r="AV105" s="2862"/>
      <c r="AW105" s="2862"/>
      <c r="AX105" s="2862"/>
      <c r="AY105" s="2862"/>
      <c r="AZ105" s="2862"/>
      <c r="BA105" s="2863"/>
      <c r="BB105" s="2863"/>
      <c r="BC105" s="2863"/>
      <c r="BD105" s="2863"/>
      <c r="BE105" s="2863"/>
      <c r="BF105" s="2863"/>
      <c r="BG105" s="2863"/>
      <c r="BH105" s="2863"/>
      <c r="BI105" s="2864"/>
      <c r="BJ105" s="2864"/>
      <c r="BK105" s="2864"/>
      <c r="BL105" s="2864"/>
      <c r="BM105" s="2864"/>
      <c r="BN105" s="2864"/>
      <c r="BO105" s="2864"/>
      <c r="BP105" s="2864"/>
      <c r="BQ105" s="2865"/>
      <c r="BR105" s="2865"/>
      <c r="BS105" s="2865"/>
      <c r="BT105" s="2865"/>
      <c r="BU105" s="2865"/>
      <c r="BV105" s="2865"/>
      <c r="BW105" s="2865"/>
      <c r="BX105" s="2865"/>
      <c r="BZ105" s="2020"/>
      <c r="CA105" s="1243"/>
      <c r="CB105" s="2806"/>
    </row>
    <row r="106" spans="1:80" ht="78.75">
      <c r="A106"/>
      <c r="B106"/>
      <c r="C106"/>
      <c r="D106" s="2797" t="s">
        <v>1417</v>
      </c>
      <c r="E106" s="2798" t="s">
        <v>548</v>
      </c>
      <c r="F106" s="2976">
        <v>4</v>
      </c>
      <c r="G106" s="2748" t="s">
        <v>1493</v>
      </c>
      <c r="H106" s="2748" t="s">
        <v>1385</v>
      </c>
      <c r="I106" s="2754">
        <v>0.0588</v>
      </c>
      <c r="J106" s="2748" t="s">
        <v>1492</v>
      </c>
      <c r="K106" s="2970">
        <v>42370</v>
      </c>
      <c r="L106" s="2970">
        <v>42735</v>
      </c>
      <c r="M106" s="2977"/>
      <c r="N106" s="2977"/>
      <c r="O106" s="2977">
        <v>1</v>
      </c>
      <c r="P106" s="2977"/>
      <c r="Q106" s="2977"/>
      <c r="R106" s="2977">
        <v>1</v>
      </c>
      <c r="S106" s="2977"/>
      <c r="T106" s="2977"/>
      <c r="U106" s="2977">
        <v>1</v>
      </c>
      <c r="V106" s="2977"/>
      <c r="W106" s="2977"/>
      <c r="X106" s="2752">
        <v>1</v>
      </c>
      <c r="Y106" s="717">
        <v>4</v>
      </c>
      <c r="Z106" s="788">
        <v>0</v>
      </c>
      <c r="AA106" s="788"/>
      <c r="AB106" s="2978"/>
      <c r="AC106" s="1240">
        <v>0</v>
      </c>
      <c r="AD106" s="1241">
        <v>0</v>
      </c>
      <c r="AE106" s="1242">
        <v>0</v>
      </c>
      <c r="AF106" s="1264" t="s">
        <v>55</v>
      </c>
      <c r="AG106" s="1242"/>
      <c r="AH106" s="1249">
        <f t="shared" si="3"/>
        <v>0</v>
      </c>
      <c r="AI106" s="1242"/>
      <c r="AJ106" s="2341"/>
      <c r="AK106" s="2861"/>
      <c r="AL106" s="2861"/>
      <c r="AM106" s="2861"/>
      <c r="AN106" s="2861"/>
      <c r="AO106" s="2861"/>
      <c r="AP106" s="2861"/>
      <c r="AQ106" s="2861"/>
      <c r="AR106" s="2861"/>
      <c r="AS106" s="2862"/>
      <c r="AT106" s="2862"/>
      <c r="AU106" s="2862"/>
      <c r="AV106" s="2862"/>
      <c r="AW106" s="2862"/>
      <c r="AX106" s="2862"/>
      <c r="AY106" s="2862"/>
      <c r="AZ106" s="2862"/>
      <c r="BA106" s="2863"/>
      <c r="BB106" s="2863"/>
      <c r="BC106" s="2863"/>
      <c r="BD106" s="2863"/>
      <c r="BE106" s="2863"/>
      <c r="BF106" s="2863"/>
      <c r="BG106" s="2863"/>
      <c r="BH106" s="2863"/>
      <c r="BI106" s="2864"/>
      <c r="BJ106" s="2864"/>
      <c r="BK106" s="2864"/>
      <c r="BL106" s="2864"/>
      <c r="BM106" s="2864"/>
      <c r="BN106" s="2864"/>
      <c r="BO106" s="2864"/>
      <c r="BP106" s="2864"/>
      <c r="BQ106" s="2865"/>
      <c r="BR106" s="2865"/>
      <c r="BS106" s="2865"/>
      <c r="BT106" s="2865"/>
      <c r="BU106" s="2865"/>
      <c r="BV106" s="2865"/>
      <c r="BW106" s="2865"/>
      <c r="BX106" s="2865"/>
      <c r="BZ106" s="2020"/>
      <c r="CA106" s="1243"/>
      <c r="CB106" s="2806"/>
    </row>
    <row r="107" spans="1:80" ht="78.75">
      <c r="A107"/>
      <c r="B107"/>
      <c r="C107"/>
      <c r="D107" s="2797" t="s">
        <v>1418</v>
      </c>
      <c r="E107" s="2798" t="s">
        <v>548</v>
      </c>
      <c r="F107" s="2976">
        <v>4</v>
      </c>
      <c r="G107" s="2748" t="s">
        <v>1494</v>
      </c>
      <c r="H107" s="2748" t="s">
        <v>1385</v>
      </c>
      <c r="I107" s="2754">
        <v>0.0588</v>
      </c>
      <c r="J107" s="2748" t="s">
        <v>1492</v>
      </c>
      <c r="K107" s="2970">
        <v>42370</v>
      </c>
      <c r="L107" s="2970">
        <v>42735</v>
      </c>
      <c r="M107" s="2752"/>
      <c r="N107" s="2752"/>
      <c r="O107" s="2752">
        <v>1</v>
      </c>
      <c r="P107" s="2752"/>
      <c r="Q107" s="2752"/>
      <c r="R107" s="2752">
        <v>1</v>
      </c>
      <c r="S107" s="2752"/>
      <c r="T107" s="2752"/>
      <c r="U107" s="2752">
        <v>1</v>
      </c>
      <c r="V107" s="2977"/>
      <c r="W107" s="2977"/>
      <c r="X107" s="2752">
        <v>1</v>
      </c>
      <c r="Y107" s="717">
        <v>4</v>
      </c>
      <c r="Z107" s="788">
        <v>0</v>
      </c>
      <c r="AA107" s="788"/>
      <c r="AB107" s="2871"/>
      <c r="AC107" s="1240">
        <v>0</v>
      </c>
      <c r="AD107" s="1241">
        <v>0</v>
      </c>
      <c r="AE107" s="1242">
        <v>0</v>
      </c>
      <c r="AF107" s="1264" t="s">
        <v>55</v>
      </c>
      <c r="AG107" s="1242"/>
      <c r="AH107" s="1249">
        <f t="shared" si="3"/>
        <v>0</v>
      </c>
      <c r="AI107" s="1242"/>
      <c r="AJ107" s="2341"/>
      <c r="AK107" s="2861"/>
      <c r="AL107" s="2861"/>
      <c r="AM107" s="2861"/>
      <c r="AN107" s="2861"/>
      <c r="AO107" s="2861"/>
      <c r="AP107" s="2861"/>
      <c r="AQ107" s="2861"/>
      <c r="AR107" s="2861"/>
      <c r="AS107" s="2862"/>
      <c r="AT107" s="2862"/>
      <c r="AU107" s="2862"/>
      <c r="AV107" s="2862"/>
      <c r="AW107" s="2862"/>
      <c r="AX107" s="2862"/>
      <c r="AY107" s="2862"/>
      <c r="AZ107" s="2862"/>
      <c r="BA107" s="2863"/>
      <c r="BB107" s="2863"/>
      <c r="BC107" s="2863"/>
      <c r="BD107" s="2863"/>
      <c r="BE107" s="2863"/>
      <c r="BF107" s="2863"/>
      <c r="BG107" s="2863"/>
      <c r="BH107" s="2863"/>
      <c r="BI107" s="2864"/>
      <c r="BJ107" s="2864"/>
      <c r="BK107" s="2864"/>
      <c r="BL107" s="2864"/>
      <c r="BM107" s="2864"/>
      <c r="BN107" s="2864"/>
      <c r="BO107" s="2864"/>
      <c r="BP107" s="2864"/>
      <c r="BQ107" s="2865"/>
      <c r="BR107" s="2865"/>
      <c r="BS107" s="2865"/>
      <c r="BT107" s="2865"/>
      <c r="BU107" s="2865"/>
      <c r="BV107" s="2865"/>
      <c r="BW107" s="2865"/>
      <c r="BX107" s="2865"/>
      <c r="BZ107" s="2020"/>
      <c r="CA107" s="1243"/>
      <c r="CB107" s="2806"/>
    </row>
    <row r="108" spans="1:80" ht="78.75">
      <c r="A108"/>
      <c r="B108"/>
      <c r="C108"/>
      <c r="D108" s="2797" t="s">
        <v>1419</v>
      </c>
      <c r="E108" s="2798" t="s">
        <v>548</v>
      </c>
      <c r="F108" s="2976">
        <v>4</v>
      </c>
      <c r="G108" s="2748" t="s">
        <v>1495</v>
      </c>
      <c r="H108" s="2748" t="s">
        <v>1385</v>
      </c>
      <c r="I108" s="2754">
        <v>0.0588</v>
      </c>
      <c r="J108" s="2748" t="s">
        <v>1492</v>
      </c>
      <c r="K108" s="2970">
        <v>42370</v>
      </c>
      <c r="L108" s="2970">
        <v>42735</v>
      </c>
      <c r="M108" s="2752"/>
      <c r="N108" s="2752"/>
      <c r="O108" s="2752">
        <v>1</v>
      </c>
      <c r="P108" s="2752"/>
      <c r="Q108" s="2752"/>
      <c r="R108" s="2752">
        <v>1</v>
      </c>
      <c r="S108" s="2752"/>
      <c r="T108" s="2752"/>
      <c r="U108" s="2752">
        <v>1</v>
      </c>
      <c r="V108" s="2977"/>
      <c r="W108" s="2977"/>
      <c r="X108" s="2752">
        <v>1</v>
      </c>
      <c r="Y108" s="717">
        <v>4</v>
      </c>
      <c r="Z108" s="788">
        <v>0</v>
      </c>
      <c r="AA108" s="788"/>
      <c r="AB108" s="2871"/>
      <c r="AC108" s="1240">
        <v>0</v>
      </c>
      <c r="AD108" s="1241">
        <v>0</v>
      </c>
      <c r="AE108" s="1242">
        <v>0</v>
      </c>
      <c r="AF108" s="1264" t="s">
        <v>55</v>
      </c>
      <c r="AG108" s="1242"/>
      <c r="AH108" s="1249">
        <f t="shared" si="3"/>
        <v>0</v>
      </c>
      <c r="AI108" s="1242"/>
      <c r="AJ108" s="2341"/>
      <c r="AK108" s="2861"/>
      <c r="AL108" s="2861"/>
      <c r="AM108" s="2861"/>
      <c r="AN108" s="2861"/>
      <c r="AO108" s="2861"/>
      <c r="AP108" s="2861"/>
      <c r="AQ108" s="2861"/>
      <c r="AR108" s="2861"/>
      <c r="AS108" s="2862"/>
      <c r="AT108" s="2862"/>
      <c r="AU108" s="2862"/>
      <c r="AV108" s="2862"/>
      <c r="AW108" s="2862"/>
      <c r="AX108" s="2862"/>
      <c r="AY108" s="2862"/>
      <c r="AZ108" s="2862"/>
      <c r="BA108" s="2863"/>
      <c r="BB108" s="2863"/>
      <c r="BC108" s="2863"/>
      <c r="BD108" s="2863"/>
      <c r="BE108" s="2863"/>
      <c r="BF108" s="2863"/>
      <c r="BG108" s="2863"/>
      <c r="BH108" s="2863"/>
      <c r="BI108" s="2864"/>
      <c r="BJ108" s="2864"/>
      <c r="BK108" s="2864"/>
      <c r="BL108" s="2864"/>
      <c r="BM108" s="2864"/>
      <c r="BN108" s="2864"/>
      <c r="BO108" s="2864"/>
      <c r="BP108" s="2864"/>
      <c r="BQ108" s="2865"/>
      <c r="BR108" s="2865"/>
      <c r="BS108" s="2865"/>
      <c r="BT108" s="2865"/>
      <c r="BU108" s="2865"/>
      <c r="BV108" s="2865"/>
      <c r="BW108" s="2865"/>
      <c r="BX108" s="2865"/>
      <c r="BZ108" s="2020"/>
      <c r="CA108" s="1243"/>
      <c r="CB108" s="2806"/>
    </row>
    <row r="109" spans="1:80" ht="94.5">
      <c r="A109"/>
      <c r="B109"/>
      <c r="C109"/>
      <c r="D109" s="2797" t="s">
        <v>1420</v>
      </c>
      <c r="E109" s="2798" t="s">
        <v>548</v>
      </c>
      <c r="F109" s="2976">
        <v>4</v>
      </c>
      <c r="G109" s="2748" t="s">
        <v>1496</v>
      </c>
      <c r="H109" s="2748" t="s">
        <v>1385</v>
      </c>
      <c r="I109" s="2754">
        <v>0.0588</v>
      </c>
      <c r="J109" s="2748" t="s">
        <v>1492</v>
      </c>
      <c r="K109" s="2970">
        <v>42370</v>
      </c>
      <c r="L109" s="2970">
        <v>42735</v>
      </c>
      <c r="M109" s="2752"/>
      <c r="N109" s="2752"/>
      <c r="O109" s="2752">
        <v>1</v>
      </c>
      <c r="P109" s="2752"/>
      <c r="Q109" s="2752"/>
      <c r="R109" s="2752">
        <v>1</v>
      </c>
      <c r="S109" s="2752"/>
      <c r="T109" s="2752"/>
      <c r="U109" s="2752">
        <v>1</v>
      </c>
      <c r="V109" s="2977"/>
      <c r="W109" s="2977"/>
      <c r="X109" s="2752">
        <v>1</v>
      </c>
      <c r="Y109" s="717">
        <v>4</v>
      </c>
      <c r="Z109" s="788">
        <v>0</v>
      </c>
      <c r="AA109" s="788"/>
      <c r="AB109" s="2871"/>
      <c r="AC109" s="1240">
        <v>0</v>
      </c>
      <c r="AD109" s="1241">
        <v>0</v>
      </c>
      <c r="AE109" s="1242">
        <v>0</v>
      </c>
      <c r="AF109" s="1264" t="s">
        <v>55</v>
      </c>
      <c r="AG109" s="1242"/>
      <c r="AH109" s="1249">
        <f t="shared" si="3"/>
        <v>0</v>
      </c>
      <c r="AI109" s="1242"/>
      <c r="AJ109" s="2341"/>
      <c r="AK109" s="2861"/>
      <c r="AL109" s="2861"/>
      <c r="AM109" s="2861"/>
      <c r="AN109" s="2861"/>
      <c r="AO109" s="2861"/>
      <c r="AP109" s="2861"/>
      <c r="AQ109" s="2861"/>
      <c r="AR109" s="2861"/>
      <c r="AS109" s="2862"/>
      <c r="AT109" s="2862"/>
      <c r="AU109" s="2862"/>
      <c r="AV109" s="2862"/>
      <c r="AW109" s="2862"/>
      <c r="AX109" s="2862"/>
      <c r="AY109" s="2862"/>
      <c r="AZ109" s="2862"/>
      <c r="BA109" s="2863"/>
      <c r="BB109" s="2863"/>
      <c r="BC109" s="2863"/>
      <c r="BD109" s="2863"/>
      <c r="BE109" s="2863"/>
      <c r="BF109" s="2863"/>
      <c r="BG109" s="2863"/>
      <c r="BH109" s="2863"/>
      <c r="BI109" s="2864"/>
      <c r="BJ109" s="2864"/>
      <c r="BK109" s="2864"/>
      <c r="BL109" s="2864"/>
      <c r="BM109" s="2864"/>
      <c r="BN109" s="2864"/>
      <c r="BO109" s="2864"/>
      <c r="BP109" s="2864"/>
      <c r="BQ109" s="2865"/>
      <c r="BR109" s="2865"/>
      <c r="BS109" s="2865"/>
      <c r="BT109" s="2865"/>
      <c r="BU109" s="2865"/>
      <c r="BV109" s="2865"/>
      <c r="BW109" s="2865"/>
      <c r="BX109" s="2865"/>
      <c r="BZ109" s="2020"/>
      <c r="CA109" s="1243"/>
      <c r="CB109" s="2806"/>
    </row>
    <row r="110" spans="1:79" ht="31.5">
      <c r="A110"/>
      <c r="B110"/>
      <c r="C110"/>
      <c r="D110" s="2797" t="s">
        <v>1421</v>
      </c>
      <c r="E110" s="2798" t="s">
        <v>1422</v>
      </c>
      <c r="F110" s="2979">
        <v>4</v>
      </c>
      <c r="G110" s="2748" t="s">
        <v>1423</v>
      </c>
      <c r="H110" s="2980" t="s">
        <v>1265</v>
      </c>
      <c r="I110" s="2754">
        <v>0.0588</v>
      </c>
      <c r="J110" s="2748" t="s">
        <v>1424</v>
      </c>
      <c r="K110" s="2970">
        <v>42370</v>
      </c>
      <c r="L110" s="2970">
        <v>42735</v>
      </c>
      <c r="M110" s="2752"/>
      <c r="N110" s="2752"/>
      <c r="O110" s="2971"/>
      <c r="P110" s="2752"/>
      <c r="Q110" s="2752"/>
      <c r="R110" s="2971"/>
      <c r="S110" s="2752"/>
      <c r="T110" s="2752"/>
      <c r="U110" s="2971"/>
      <c r="V110" s="2752"/>
      <c r="W110" s="2752"/>
      <c r="X110" s="2939">
        <v>4</v>
      </c>
      <c r="Y110" s="2979">
        <v>4</v>
      </c>
      <c r="Z110" s="788">
        <v>0</v>
      </c>
      <c r="AA110" s="788"/>
      <c r="AB110" s="2871" t="s">
        <v>55</v>
      </c>
      <c r="AC110" s="1240">
        <v>0</v>
      </c>
      <c r="AD110" s="1241">
        <v>0</v>
      </c>
      <c r="AE110" s="1242">
        <v>0</v>
      </c>
      <c r="AF110" s="1264" t="s">
        <v>55</v>
      </c>
      <c r="AG110" s="1242"/>
      <c r="AH110" s="1249">
        <f t="shared" si="3"/>
        <v>0</v>
      </c>
      <c r="AI110" s="1242"/>
      <c r="AJ110" s="2341"/>
      <c r="AK110" s="2861"/>
      <c r="AL110" s="2861"/>
      <c r="AM110" s="2861"/>
      <c r="AN110" s="2861"/>
      <c r="AO110" s="2861"/>
      <c r="AP110" s="2861"/>
      <c r="AQ110" s="2861"/>
      <c r="AR110" s="2861"/>
      <c r="AS110" s="2862"/>
      <c r="AT110" s="2862"/>
      <c r="AU110" s="2862"/>
      <c r="AV110" s="2862"/>
      <c r="AW110" s="2862"/>
      <c r="AX110" s="2862"/>
      <c r="AY110" s="2862"/>
      <c r="AZ110" s="2862"/>
      <c r="BA110" s="2863"/>
      <c r="BB110" s="2863"/>
      <c r="BC110" s="2863"/>
      <c r="BD110" s="2863"/>
      <c r="BE110" s="2863"/>
      <c r="BF110" s="2863"/>
      <c r="BG110" s="2863"/>
      <c r="BH110" s="2863"/>
      <c r="BI110" s="2864"/>
      <c r="BJ110" s="2864"/>
      <c r="BK110" s="2864"/>
      <c r="BL110" s="2864"/>
      <c r="BM110" s="2864"/>
      <c r="BN110" s="2864"/>
      <c r="BO110" s="2864"/>
      <c r="BP110" s="2864"/>
      <c r="BQ110" s="2865"/>
      <c r="BR110" s="2865"/>
      <c r="BS110" s="2865"/>
      <c r="BT110" s="2865"/>
      <c r="BU110" s="2865"/>
      <c r="BV110" s="2865"/>
      <c r="BW110" s="2865"/>
      <c r="BX110" s="2865"/>
      <c r="BZ110" s="2020"/>
      <c r="CA110" s="1243"/>
    </row>
    <row r="111" spans="1:79" ht="79.5" thickBot="1">
      <c r="A111"/>
      <c r="B111"/>
      <c r="C111"/>
      <c r="D111" s="2940" t="s">
        <v>1425</v>
      </c>
      <c r="E111" s="2813" t="s">
        <v>1426</v>
      </c>
      <c r="F111" s="2722" t="s">
        <v>68</v>
      </c>
      <c r="G111" s="2722" t="s">
        <v>1427</v>
      </c>
      <c r="H111" s="2720" t="s">
        <v>1428</v>
      </c>
      <c r="I111" s="2721">
        <v>0.0588</v>
      </c>
      <c r="J111" s="2722" t="s">
        <v>1429</v>
      </c>
      <c r="K111" s="2981">
        <v>42370</v>
      </c>
      <c r="L111" s="2981">
        <v>42735</v>
      </c>
      <c r="M111" s="2743"/>
      <c r="N111" s="2743"/>
      <c r="O111" s="2982"/>
      <c r="P111" s="2982"/>
      <c r="Q111" s="2982"/>
      <c r="R111" s="2982"/>
      <c r="S111" s="2982"/>
      <c r="T111" s="2982"/>
      <c r="U111" s="2982"/>
      <c r="V111" s="2743"/>
      <c r="W111" s="2982"/>
      <c r="X111" s="2982"/>
      <c r="Y111" s="2983" t="s">
        <v>68</v>
      </c>
      <c r="Z111" s="2726">
        <v>0</v>
      </c>
      <c r="AA111" s="2726"/>
      <c r="AB111" s="2887" t="s">
        <v>55</v>
      </c>
      <c r="AC111" s="2348">
        <v>0</v>
      </c>
      <c r="AD111" s="2349">
        <v>0</v>
      </c>
      <c r="AE111" s="2334">
        <v>0</v>
      </c>
      <c r="AF111" s="1264" t="s">
        <v>55</v>
      </c>
      <c r="AG111" s="2334"/>
      <c r="AH111" s="1249" t="s">
        <v>55</v>
      </c>
      <c r="AI111" s="2334"/>
      <c r="AJ111" s="2350"/>
      <c r="AK111" s="2610"/>
      <c r="AL111" s="2610"/>
      <c r="AM111" s="2610"/>
      <c r="AN111" s="2610"/>
      <c r="AO111" s="2610"/>
      <c r="AP111" s="2610"/>
      <c r="AQ111" s="2610"/>
      <c r="AR111" s="2610"/>
      <c r="AS111" s="2611"/>
      <c r="AT111" s="2611"/>
      <c r="AU111" s="2611"/>
      <c r="AV111" s="2611"/>
      <c r="AW111" s="2611"/>
      <c r="AX111" s="2611"/>
      <c r="AY111" s="2611"/>
      <c r="AZ111" s="2611"/>
      <c r="BA111" s="2612"/>
      <c r="BB111" s="2612"/>
      <c r="BC111" s="2612"/>
      <c r="BD111" s="2612"/>
      <c r="BE111" s="2612"/>
      <c r="BF111" s="2612"/>
      <c r="BG111" s="2612"/>
      <c r="BH111" s="2612"/>
      <c r="BI111" s="2613"/>
      <c r="BJ111" s="2613"/>
      <c r="BK111" s="2613"/>
      <c r="BL111" s="2613"/>
      <c r="BM111" s="2613"/>
      <c r="BN111" s="2613"/>
      <c r="BO111" s="2613"/>
      <c r="BP111" s="2613"/>
      <c r="BQ111" s="2614"/>
      <c r="BR111" s="2614"/>
      <c r="BS111" s="2614"/>
      <c r="BT111" s="2614"/>
      <c r="BU111" s="2614"/>
      <c r="BV111" s="2614"/>
      <c r="BW111" s="2614"/>
      <c r="BX111" s="2614"/>
      <c r="BZ111" s="2040"/>
      <c r="CA111" s="3385"/>
    </row>
    <row r="112" spans="1:80" ht="21" thickBot="1">
      <c r="A112" t="s">
        <v>38</v>
      </c>
      <c r="B112"/>
      <c r="C112"/>
      <c r="D112"/>
      <c r="E112" s="2821"/>
      <c r="F112" s="2821"/>
      <c r="G112" s="2821"/>
      <c r="H112" s="2821"/>
      <c r="I112" s="2984">
        <v>0.9995999999999997</v>
      </c>
      <c r="J112" s="2821"/>
      <c r="K112" s="2821"/>
      <c r="L112" s="2821"/>
      <c r="M112" s="2821"/>
      <c r="N112" s="2821"/>
      <c r="O112" s="2821"/>
      <c r="P112" s="2821"/>
      <c r="Q112" s="2821"/>
      <c r="R112" s="2821"/>
      <c r="S112" s="2821"/>
      <c r="T112" s="2821"/>
      <c r="U112" s="2821"/>
      <c r="V112" s="2821"/>
      <c r="W112" s="2821"/>
      <c r="X112" s="2821"/>
      <c r="Y112" s="2823"/>
      <c r="Z112" s="2824">
        <v>0</v>
      </c>
      <c r="AA112" s="2824">
        <f>SUM(AA96:AA111)</f>
        <v>0</v>
      </c>
      <c r="AB112" s="3363"/>
      <c r="AC112" s="3422"/>
      <c r="AD112" s="3422">
        <v>1</v>
      </c>
      <c r="AE112" s="3422"/>
      <c r="AF112" s="3422">
        <f>AVERAGE(AF96:AF111)</f>
        <v>1</v>
      </c>
      <c r="AG112" s="3422"/>
      <c r="AH112" s="3422">
        <f>AVERAGE(AH96:AH111)</f>
        <v>0.17857142857142858</v>
      </c>
      <c r="AI112" s="3422"/>
      <c r="AJ112" s="3422"/>
      <c r="AK112" s="3422"/>
      <c r="AL112" s="3422"/>
      <c r="AM112" s="3422"/>
      <c r="AN112" s="3422"/>
      <c r="AO112" s="3422"/>
      <c r="AP112" s="3422"/>
      <c r="AQ112" s="3422"/>
      <c r="AR112" s="3422"/>
      <c r="AS112" s="3422"/>
      <c r="AT112" s="3422"/>
      <c r="AU112" s="3422"/>
      <c r="AV112" s="3422"/>
      <c r="AW112" s="3422"/>
      <c r="AX112" s="3422"/>
      <c r="AY112" s="3422"/>
      <c r="AZ112" s="3422"/>
      <c r="BA112" s="3422"/>
      <c r="BB112" s="3422"/>
      <c r="BC112" s="3422"/>
      <c r="BD112" s="3422"/>
      <c r="BE112" s="3422"/>
      <c r="BF112" s="3422"/>
      <c r="BG112" s="3422"/>
      <c r="BH112" s="3422"/>
      <c r="BI112" s="3422"/>
      <c r="BJ112" s="3422"/>
      <c r="BK112" s="3422"/>
      <c r="BL112" s="3422"/>
      <c r="BM112" s="3422"/>
      <c r="BN112" s="3422"/>
      <c r="BO112" s="3422"/>
      <c r="BP112" s="3422"/>
      <c r="BQ112" s="3422"/>
      <c r="BR112" s="3422"/>
      <c r="BS112" s="3422"/>
      <c r="BT112" s="3422"/>
      <c r="BU112" s="3422"/>
      <c r="BV112" s="3422"/>
      <c r="BW112" s="3422"/>
      <c r="BX112" s="3422"/>
      <c r="BY112" s="3425"/>
      <c r="BZ112" s="3422"/>
      <c r="CA112" s="3422"/>
      <c r="CB112" s="2806"/>
    </row>
    <row r="113" spans="1:79" ht="21" thickBot="1">
      <c r="A113" t="s">
        <v>39</v>
      </c>
      <c r="B113"/>
      <c r="C113"/>
      <c r="D113"/>
      <c r="E113" s="2825"/>
      <c r="F113" s="2825"/>
      <c r="G113" s="2825"/>
      <c r="H113" s="2826"/>
      <c r="I113" s="2985">
        <v>0.8816499999999999</v>
      </c>
      <c r="J113" s="2826"/>
      <c r="K113" s="2826"/>
      <c r="L113" s="2826"/>
      <c r="M113" s="2826"/>
      <c r="N113" s="2826"/>
      <c r="O113" s="2826"/>
      <c r="P113" s="2826"/>
      <c r="Q113" s="2826"/>
      <c r="R113" s="2826"/>
      <c r="S113" s="2826"/>
      <c r="T113" s="2826"/>
      <c r="U113" s="2826"/>
      <c r="V113" s="2826"/>
      <c r="W113" s="2826"/>
      <c r="X113" s="2826"/>
      <c r="Y113" s="2827"/>
      <c r="Z113" s="2828">
        <f>SUM(Z95,Z88)</f>
        <v>572048179</v>
      </c>
      <c r="AA113" s="2828">
        <f>SUM(AA65,AA88,AA95,,AA112)</f>
        <v>531298179</v>
      </c>
      <c r="AB113" s="3391"/>
      <c r="AC113" s="3427"/>
      <c r="AD113" s="3427">
        <v>1</v>
      </c>
      <c r="AE113" s="3427"/>
      <c r="AF113" s="3427">
        <f>AVERAGE(AF112,AF95,AF88,AF65)</f>
        <v>0.9886363636363636</v>
      </c>
      <c r="AG113" s="3427"/>
      <c r="AH113" s="3427">
        <f>AVERAGE(AH112,AH95,AH88,AH65)</f>
        <v>0.26870390720390724</v>
      </c>
      <c r="AI113" s="3427"/>
      <c r="AJ113" s="3427"/>
      <c r="AK113" s="3426"/>
      <c r="AL113" s="3426"/>
      <c r="AM113" s="3426"/>
      <c r="AN113" s="3426"/>
      <c r="AO113" s="3426"/>
      <c r="AP113" s="3426"/>
      <c r="AQ113" s="3426"/>
      <c r="AR113" s="3426"/>
      <c r="AS113" s="3426"/>
      <c r="AT113" s="3426"/>
      <c r="AU113" s="3426"/>
      <c r="AV113" s="3426"/>
      <c r="AW113" s="3426"/>
      <c r="AX113" s="3426"/>
      <c r="AY113" s="3426"/>
      <c r="AZ113" s="3426"/>
      <c r="BA113" s="3426"/>
      <c r="BB113" s="3426"/>
      <c r="BC113" s="3426"/>
      <c r="BD113" s="3426"/>
      <c r="BE113" s="3426"/>
      <c r="BF113" s="3426"/>
      <c r="BG113" s="3426"/>
      <c r="BH113" s="3426"/>
      <c r="BI113" s="3426"/>
      <c r="BJ113" s="3426"/>
      <c r="BK113" s="3426"/>
      <c r="BL113" s="3426"/>
      <c r="BM113" s="3426"/>
      <c r="BN113" s="3426"/>
      <c r="BO113" s="3426"/>
      <c r="BP113" s="3426"/>
      <c r="BQ113" s="3426"/>
      <c r="BR113" s="3426"/>
      <c r="BS113" s="3426"/>
      <c r="BT113" s="3426"/>
      <c r="BU113" s="3426"/>
      <c r="BV113" s="3426"/>
      <c r="BW113" s="3426"/>
      <c r="BX113" s="3426"/>
      <c r="BY113" s="3425"/>
      <c r="BZ113" s="3426"/>
      <c r="CA113" s="3426"/>
    </row>
    <row r="114" spans="1:79" ht="24" thickBot="1">
      <c r="A114" s="2986"/>
      <c r="B114" s="2987"/>
      <c r="C114" s="2988"/>
      <c r="D114" s="2988"/>
      <c r="E114" s="2988"/>
      <c r="F114" s="2989"/>
      <c r="G114" s="2988"/>
      <c r="H114" s="2988"/>
      <c r="I114" s="2990"/>
      <c r="J114" s="2988"/>
      <c r="K114" s="2991"/>
      <c r="L114" s="2991"/>
      <c r="M114" s="2988"/>
      <c r="N114" s="2988"/>
      <c r="O114" s="2988"/>
      <c r="P114" s="2988"/>
      <c r="Q114" s="2988"/>
      <c r="R114" s="2988"/>
      <c r="S114" s="2988"/>
      <c r="T114" s="2988"/>
      <c r="U114" s="2988"/>
      <c r="V114" s="2988"/>
      <c r="W114" s="2988"/>
      <c r="X114" s="2988"/>
      <c r="Y114" s="2992"/>
      <c r="Z114" s="2993">
        <f>SUM(Z23,Z113)</f>
        <v>809602796</v>
      </c>
      <c r="AA114" s="2993">
        <f>SUM(AA23,AA113)</f>
        <v>531298179</v>
      </c>
      <c r="AB114" s="3392"/>
      <c r="AC114" s="3428"/>
      <c r="AD114" s="3428">
        <v>1</v>
      </c>
      <c r="AE114" s="3428"/>
      <c r="AF114" s="3428">
        <f>AVERAGE(AF113,AF23)</f>
        <v>0.8276515151515151</v>
      </c>
      <c r="AG114" s="3428"/>
      <c r="AH114" s="3428">
        <f>AVERAGE(AH113,AH23)</f>
        <v>0.16907417582417583</v>
      </c>
      <c r="AI114" s="3428"/>
      <c r="AJ114" s="3428"/>
      <c r="AK114" s="3370"/>
      <c r="AL114" s="3370"/>
      <c r="AM114" s="3370"/>
      <c r="AN114" s="3370"/>
      <c r="AO114" s="3370"/>
      <c r="AP114" s="3370"/>
      <c r="AQ114" s="3370"/>
      <c r="AR114" s="3370"/>
      <c r="AS114" s="3370"/>
      <c r="AT114" s="3370"/>
      <c r="AU114" s="3370"/>
      <c r="AV114" s="3370"/>
      <c r="AW114" s="3370"/>
      <c r="AX114" s="3370"/>
      <c r="AY114" s="3370"/>
      <c r="AZ114" s="3370"/>
      <c r="BA114" s="3370"/>
      <c r="BB114" s="3370"/>
      <c r="BC114" s="3370"/>
      <c r="BD114" s="3370"/>
      <c r="BE114" s="3370"/>
      <c r="BF114" s="3370"/>
      <c r="BG114" s="3370"/>
      <c r="BH114" s="3370"/>
      <c r="BI114" s="3370"/>
      <c r="BJ114" s="3370"/>
      <c r="BK114" s="3370"/>
      <c r="BL114" s="3370"/>
      <c r="BM114" s="3370"/>
      <c r="BN114" s="3370"/>
      <c r="BO114" s="3370"/>
      <c r="BP114" s="3370"/>
      <c r="BQ114" s="3370"/>
      <c r="BR114" s="3370"/>
      <c r="BS114" s="3370"/>
      <c r="BT114" s="3370"/>
      <c r="BU114" s="3370"/>
      <c r="BV114" s="3370"/>
      <c r="BW114" s="3370"/>
      <c r="BX114" s="3370"/>
      <c r="BY114" s="3425"/>
      <c r="BZ114" s="3370"/>
      <c r="CA114" s="3370"/>
    </row>
  </sheetData>
  <sheetProtection/>
  <mergeCells count="117">
    <mergeCell ref="CA1:CA4"/>
    <mergeCell ref="AJ1:BZ4"/>
    <mergeCell ref="D1:AI2"/>
    <mergeCell ref="D3:AI4"/>
    <mergeCell ref="A11:D11"/>
    <mergeCell ref="E11:AA11"/>
    <mergeCell ref="AC11:CA11"/>
    <mergeCell ref="AC5:CA9"/>
    <mergeCell ref="A5:AB5"/>
    <mergeCell ref="A6:AB6"/>
    <mergeCell ref="A7:AB7"/>
    <mergeCell ref="A8:AB8"/>
    <mergeCell ref="A9:AB9"/>
    <mergeCell ref="A1:C4"/>
    <mergeCell ref="AC13:CA13"/>
    <mergeCell ref="AC48:CA48"/>
    <mergeCell ref="A88:D88"/>
    <mergeCell ref="A95:D95"/>
    <mergeCell ref="A89:A94"/>
    <mergeCell ref="B89:B94"/>
    <mergeCell ref="C89:C94"/>
    <mergeCell ref="A65:D65"/>
    <mergeCell ref="C66:C70"/>
    <mergeCell ref="C71:C74"/>
    <mergeCell ref="B66:B87"/>
    <mergeCell ref="A66:A87"/>
    <mergeCell ref="C76:C87"/>
    <mergeCell ref="A51:A64"/>
    <mergeCell ref="B51:B64"/>
    <mergeCell ref="C51:C60"/>
    <mergeCell ref="U59:V59"/>
    <mergeCell ref="W59:X59"/>
    <mergeCell ref="M60:N60"/>
    <mergeCell ref="O60:P60"/>
    <mergeCell ref="Q60:R60"/>
    <mergeCell ref="S60:T60"/>
    <mergeCell ref="U60:V60"/>
    <mergeCell ref="W60:X60"/>
    <mergeCell ref="C61:C62"/>
    <mergeCell ref="C63:C64"/>
    <mergeCell ref="A46:D46"/>
    <mergeCell ref="A47:AB47"/>
    <mergeCell ref="A48:D48"/>
    <mergeCell ref="E48:AB48"/>
    <mergeCell ref="M57:N57"/>
    <mergeCell ref="O57:P57"/>
    <mergeCell ref="Q57:R57"/>
    <mergeCell ref="S57:T57"/>
    <mergeCell ref="U57:V57"/>
    <mergeCell ref="W57:X57"/>
    <mergeCell ref="M59:N59"/>
    <mergeCell ref="O59:P59"/>
    <mergeCell ref="Q59:R59"/>
    <mergeCell ref="S59:T59"/>
    <mergeCell ref="W62:X62"/>
    <mergeCell ref="M62:N62"/>
    <mergeCell ref="O62:P62"/>
    <mergeCell ref="Q62:R62"/>
    <mergeCell ref="S62:T62"/>
    <mergeCell ref="U62:V62"/>
    <mergeCell ref="E25:AB25"/>
    <mergeCell ref="A45:D45"/>
    <mergeCell ref="A27:A44"/>
    <mergeCell ref="B27:B44"/>
    <mergeCell ref="C27:C31"/>
    <mergeCell ref="C32:C33"/>
    <mergeCell ref="C34:C37"/>
    <mergeCell ref="C38:C40"/>
    <mergeCell ref="C41:C44"/>
    <mergeCell ref="A112:D112"/>
    <mergeCell ref="A113:D113"/>
    <mergeCell ref="G95:H95"/>
    <mergeCell ref="A96:A111"/>
    <mergeCell ref="B96:B111"/>
    <mergeCell ref="C96:C100"/>
    <mergeCell ref="C101:C103"/>
    <mergeCell ref="C104:C111"/>
    <mergeCell ref="A13:D13"/>
    <mergeCell ref="E13:AB13"/>
    <mergeCell ref="A16:A21"/>
    <mergeCell ref="B16:B21"/>
    <mergeCell ref="AB16:AB19"/>
    <mergeCell ref="C16:C21"/>
    <mergeCell ref="M17:N17"/>
    <mergeCell ref="O17:P17"/>
    <mergeCell ref="Q17:R17"/>
    <mergeCell ref="S17:T17"/>
    <mergeCell ref="U17:V17"/>
    <mergeCell ref="W17:X17"/>
    <mergeCell ref="A22:D22"/>
    <mergeCell ref="A23:D23"/>
    <mergeCell ref="A24:AB24"/>
    <mergeCell ref="A25:D25"/>
    <mergeCell ref="W73:X73"/>
    <mergeCell ref="M74:N74"/>
    <mergeCell ref="O74:P74"/>
    <mergeCell ref="Q74:R74"/>
    <mergeCell ref="S74:T74"/>
    <mergeCell ref="U74:V74"/>
    <mergeCell ref="W74:X74"/>
    <mergeCell ref="M73:N73"/>
    <mergeCell ref="O73:P73"/>
    <mergeCell ref="Q73:R73"/>
    <mergeCell ref="S73:T73"/>
    <mergeCell ref="U73:V73"/>
    <mergeCell ref="W75:X75"/>
    <mergeCell ref="M100:N100"/>
    <mergeCell ref="O100:P100"/>
    <mergeCell ref="Q100:R100"/>
    <mergeCell ref="S100:T100"/>
    <mergeCell ref="U100:V100"/>
    <mergeCell ref="W100:X100"/>
    <mergeCell ref="M75:N75"/>
    <mergeCell ref="O75:P75"/>
    <mergeCell ref="Q75:R75"/>
    <mergeCell ref="S75:T75"/>
    <mergeCell ref="U75:V75"/>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BS19"/>
  <sheetViews>
    <sheetView zoomScalePageLayoutView="0" workbookViewId="0" topLeftCell="A1">
      <selection activeCell="E39" sqref="E39"/>
    </sheetView>
  </sheetViews>
  <sheetFormatPr defaultColWidth="11.421875" defaultRowHeight="15"/>
  <cols>
    <col min="1" max="1" width="18.421875" style="0" customWidth="1"/>
    <col min="2" max="2" width="36.421875" style="0" customWidth="1"/>
    <col min="3" max="3" width="24.421875" style="0" bestFit="1" customWidth="1"/>
    <col min="4" max="4" width="25.421875" style="0" customWidth="1"/>
    <col min="5" max="5" width="30.421875" style="0" customWidth="1"/>
    <col min="6" max="6" width="19.28125" style="0" bestFit="1" customWidth="1"/>
  </cols>
  <sheetData>
    <row r="1" spans="1:71" s="2" customFormat="1" ht="15" customHeight="1">
      <c r="A1"/>
      <c r="B1"/>
      <c r="C1" t="s">
        <v>0</v>
      </c>
      <c r="D1"/>
      <c r="E1" t="s">
        <v>1</v>
      </c>
      <c r="F1" t="s">
        <v>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c r="BE1"/>
      <c r="BF1"/>
      <c r="BG1"/>
      <c r="BH1"/>
      <c r="BI1"/>
      <c r="BJ1"/>
      <c r="BK1"/>
      <c r="BL1"/>
      <c r="BM1"/>
      <c r="BN1"/>
      <c r="BO1"/>
      <c r="BP1"/>
      <c r="BQ1"/>
      <c r="BR1" s="26"/>
      <c r="BS1" s="26"/>
    </row>
    <row r="2" spans="1:71" s="2" customFormat="1" ht="20.25" customHeight="1" thickBot="1">
      <c r="A2"/>
      <c r="B2"/>
      <c r="C2"/>
      <c r="D2"/>
      <c r="E2"/>
      <c r="F2"/>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c r="BE2"/>
      <c r="BF2"/>
      <c r="BG2"/>
      <c r="BH2"/>
      <c r="BI2"/>
      <c r="BJ2"/>
      <c r="BK2"/>
      <c r="BL2"/>
      <c r="BM2"/>
      <c r="BN2"/>
      <c r="BO2"/>
      <c r="BP2"/>
      <c r="BQ2"/>
      <c r="BR2" s="26"/>
      <c r="BS2" s="26"/>
    </row>
    <row r="3" spans="1:71" s="2" customFormat="1" ht="19.5" customHeight="1">
      <c r="A3"/>
      <c r="B3"/>
      <c r="C3" t="s">
        <v>3</v>
      </c>
      <c r="D3"/>
      <c r="E3"/>
      <c r="F3"/>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c r="BE3"/>
      <c r="BF3"/>
      <c r="BG3"/>
      <c r="BH3"/>
      <c r="BI3"/>
      <c r="BJ3"/>
      <c r="BK3"/>
      <c r="BL3"/>
      <c r="BM3"/>
      <c r="BN3"/>
      <c r="BO3"/>
      <c r="BP3"/>
      <c r="BQ3"/>
      <c r="BR3" s="26"/>
      <c r="BS3" s="26"/>
    </row>
    <row r="4" spans="1:71" s="2" customFormat="1" ht="21.75" customHeight="1" thickBot="1">
      <c r="A4"/>
      <c r="B4"/>
      <c r="C4"/>
      <c r="D4"/>
      <c r="E4"/>
      <c r="F4"/>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c r="BE4"/>
      <c r="BF4"/>
      <c r="BG4"/>
      <c r="BH4"/>
      <c r="BI4"/>
      <c r="BJ4"/>
      <c r="BK4"/>
      <c r="BL4"/>
      <c r="BM4"/>
      <c r="BN4"/>
      <c r="BO4"/>
      <c r="BP4"/>
      <c r="BQ4"/>
      <c r="BR4" s="26"/>
      <c r="BS4" s="26"/>
    </row>
    <row r="5" spans="1:6" ht="15">
      <c r="A5" s="29"/>
      <c r="B5" s="30"/>
      <c r="C5" s="30"/>
      <c r="D5" s="30"/>
      <c r="E5" s="30"/>
      <c r="F5" s="31"/>
    </row>
    <row r="6" spans="1:6" ht="30">
      <c r="A6" t="s">
        <v>43</v>
      </c>
      <c r="C6" s="38" t="s">
        <v>45</v>
      </c>
      <c r="D6" s="38" t="s">
        <v>46</v>
      </c>
      <c r="E6" s="38" t="s">
        <v>47</v>
      </c>
      <c r="F6" s="39" t="s">
        <v>35</v>
      </c>
    </row>
    <row r="7" spans="1:6" ht="15">
      <c r="A7" t="s">
        <v>44</v>
      </c>
      <c r="C7" s="42" t="e">
        <f>#REF!</f>
        <v>#REF!</v>
      </c>
      <c r="D7" s="40" t="e">
        <f>#REF!+#REF!</f>
        <v>#REF!</v>
      </c>
      <c r="E7" s="40">
        <v>0</v>
      </c>
      <c r="F7" s="34" t="e">
        <f>C7</f>
        <v>#REF!</v>
      </c>
    </row>
    <row r="8" spans="1:6" ht="15">
      <c r="A8" t="s">
        <v>49</v>
      </c>
      <c r="C8" s="42" t="e">
        <f>#REF!</f>
        <v>#REF!</v>
      </c>
      <c r="D8" s="40" t="e">
        <f>#REF!</f>
        <v>#REF!</v>
      </c>
      <c r="E8" s="41">
        <v>0</v>
      </c>
      <c r="F8" s="34" t="e">
        <f aca="true" t="shared" si="0" ref="F8:F18">C8</f>
        <v>#REF!</v>
      </c>
    </row>
    <row r="9" spans="1:6" ht="15">
      <c r="A9" t="s">
        <v>48</v>
      </c>
      <c r="C9" s="42" t="e">
        <f>#REF!</f>
        <v>#REF!</v>
      </c>
      <c r="D9" s="40" t="e">
        <f>#REF!</f>
        <v>#REF!</v>
      </c>
      <c r="E9" s="41">
        <v>0</v>
      </c>
      <c r="F9" s="34" t="e">
        <f t="shared" si="0"/>
        <v>#REF!</v>
      </c>
    </row>
    <row r="10" spans="1:6" ht="15">
      <c r="A10" t="s">
        <v>50</v>
      </c>
      <c r="C10" s="42" t="e">
        <f>#REF!</f>
        <v>#REF!</v>
      </c>
      <c r="D10" s="33" t="e">
        <f>#REF!</f>
        <v>#REF!</v>
      </c>
      <c r="E10" s="41">
        <v>0</v>
      </c>
      <c r="F10" s="34" t="e">
        <f t="shared" si="0"/>
        <v>#REF!</v>
      </c>
    </row>
    <row r="11" spans="1:6" ht="15">
      <c r="A11" t="s">
        <v>41</v>
      </c>
      <c r="C11" s="42" t="e">
        <f>#REF!</f>
        <v>#REF!</v>
      </c>
      <c r="D11" s="33">
        <v>0</v>
      </c>
      <c r="E11" s="41">
        <v>0</v>
      </c>
      <c r="F11" s="34" t="e">
        <f t="shared" si="0"/>
        <v>#REF!</v>
      </c>
    </row>
    <row r="12" spans="1:6" ht="15">
      <c r="A12" t="s">
        <v>51</v>
      </c>
      <c r="C12" s="42" t="e">
        <f>#REF!</f>
        <v>#REF!</v>
      </c>
      <c r="D12" s="33">
        <v>0</v>
      </c>
      <c r="E12" s="41">
        <v>0</v>
      </c>
      <c r="F12" s="34" t="e">
        <f t="shared" si="0"/>
        <v>#REF!</v>
      </c>
    </row>
    <row r="13" spans="1:6" ht="15">
      <c r="A13" t="s">
        <v>52</v>
      </c>
      <c r="C13" s="42" t="e">
        <f>#REF!</f>
        <v>#REF!</v>
      </c>
      <c r="D13" s="33" t="e">
        <f>#REF!</f>
        <v>#REF!</v>
      </c>
      <c r="E13" s="41">
        <v>0</v>
      </c>
      <c r="F13" s="34" t="e">
        <f t="shared" si="0"/>
        <v>#REF!</v>
      </c>
    </row>
    <row r="14" spans="1:6" ht="15">
      <c r="A14" t="s">
        <v>53</v>
      </c>
      <c r="C14" s="42" t="e">
        <f>#REF!</f>
        <v>#REF!</v>
      </c>
      <c r="D14" s="33">
        <v>0</v>
      </c>
      <c r="E14" s="41">
        <v>0</v>
      </c>
      <c r="F14" s="34" t="e">
        <f t="shared" si="0"/>
        <v>#REF!</v>
      </c>
    </row>
    <row r="15" spans="1:6" ht="15">
      <c r="A15" t="s">
        <v>8</v>
      </c>
      <c r="C15" s="42">
        <f>'7. G. ADMINISTRATIVA'!$Z$112</f>
        <v>0</v>
      </c>
      <c r="D15" s="32">
        <v>0</v>
      </c>
      <c r="E15" s="41">
        <v>0</v>
      </c>
      <c r="F15" s="34">
        <f t="shared" si="0"/>
        <v>0</v>
      </c>
    </row>
    <row r="16" spans="1:6" ht="15">
      <c r="A16" t="s">
        <v>42</v>
      </c>
      <c r="C16" s="42" t="e">
        <f>#REF!</f>
        <v>#REF!</v>
      </c>
      <c r="D16" s="33">
        <v>0</v>
      </c>
      <c r="E16" s="41">
        <v>0</v>
      </c>
      <c r="F16" s="34" t="e">
        <f t="shared" si="0"/>
        <v>#REF!</v>
      </c>
    </row>
    <row r="17" spans="1:6" ht="15">
      <c r="A17" t="s">
        <v>40</v>
      </c>
      <c r="C17" s="42" t="e">
        <f>#REF!</f>
        <v>#REF!</v>
      </c>
      <c r="D17" s="33">
        <v>0</v>
      </c>
      <c r="E17" s="41">
        <v>0</v>
      </c>
      <c r="F17" s="34" t="e">
        <f t="shared" si="0"/>
        <v>#REF!</v>
      </c>
    </row>
    <row r="18" spans="1:6" ht="15">
      <c r="A18" t="s">
        <v>54</v>
      </c>
      <c r="C18" s="42" t="e">
        <f>#REF!</f>
        <v>#REF!</v>
      </c>
      <c r="D18" s="41">
        <v>0</v>
      </c>
      <c r="E18" s="41">
        <v>0</v>
      </c>
      <c r="F18" s="34" t="e">
        <f t="shared" si="0"/>
        <v>#REF!</v>
      </c>
    </row>
    <row r="19" spans="1:6" ht="15.75" thickBot="1">
      <c r="A19" s="35"/>
      <c r="B19" s="36"/>
      <c r="C19" s="36"/>
      <c r="D19" s="36"/>
      <c r="E19" s="36"/>
      <c r="F19" s="37"/>
    </row>
  </sheetData>
  <sheetProtection/>
  <mergeCells count="20">
    <mergeCell ref="BD1:BJ4"/>
    <mergeCell ref="BK1:BQ4"/>
    <mergeCell ref="C3:D4"/>
    <mergeCell ref="A11:B11"/>
    <mergeCell ref="A1:B4"/>
    <mergeCell ref="C1:D2"/>
    <mergeCell ref="E1:E4"/>
    <mergeCell ref="F1:F4"/>
    <mergeCell ref="A6:B6"/>
    <mergeCell ref="A7:B7"/>
    <mergeCell ref="A8:B8"/>
    <mergeCell ref="A9:B9"/>
    <mergeCell ref="A10:B10"/>
    <mergeCell ref="A18:B18"/>
    <mergeCell ref="A12:B12"/>
    <mergeCell ref="A13:B13"/>
    <mergeCell ref="A14:B14"/>
    <mergeCell ref="A15:B15"/>
    <mergeCell ref="A16:B16"/>
    <mergeCell ref="A17:B17"/>
  </mergeCells>
  <printOptions/>
  <pageMargins left="0.7" right="0.7" top="0.75" bottom="0.75" header="0.3" footer="0.3"/>
  <pageSetup horizontalDpi="600" verticalDpi="600" orientation="portrait"/>
  <drawing r:id="rId1"/>
</worksheet>
</file>

<file path=xl/worksheets/sheet15.xml><?xml version="1.0" encoding="utf-8"?>
<worksheet xmlns="http://schemas.openxmlformats.org/spreadsheetml/2006/main" xmlns:r="http://schemas.openxmlformats.org/officeDocument/2006/relationships">
  <dimension ref="H17:J28"/>
  <sheetViews>
    <sheetView zoomScalePageLayoutView="0" workbookViewId="0" topLeftCell="A1">
      <selection activeCell="I28" sqref="I28"/>
    </sheetView>
  </sheetViews>
  <sheetFormatPr defaultColWidth="11.421875" defaultRowHeight="15"/>
  <cols>
    <col min="8" max="8" width="16.7109375" style="0" bestFit="1" customWidth="1"/>
    <col min="9" max="9" width="18.421875" style="0" customWidth="1"/>
    <col min="10" max="10" width="22.28125" style="0" customWidth="1"/>
  </cols>
  <sheetData>
    <row r="17" spans="8:10" ht="15">
      <c r="H17" s="2353">
        <v>15000000</v>
      </c>
      <c r="I17">
        <f>SUM(H17:H20)</f>
        <v>208250000</v>
      </c>
      <c r="J17" t="s">
        <v>1900</v>
      </c>
    </row>
    <row r="18" ht="15">
      <c r="H18" s="2353">
        <v>30000000</v>
      </c>
    </row>
    <row r="19" ht="15">
      <c r="H19" s="2353">
        <v>83250000</v>
      </c>
    </row>
    <row r="20" ht="15">
      <c r="H20" s="2353">
        <v>80000000</v>
      </c>
    </row>
    <row r="21" spans="8:10" ht="15">
      <c r="H21" s="2354">
        <v>114095661</v>
      </c>
      <c r="I21">
        <f>SUM(H21:H22)</f>
        <v>203457923</v>
      </c>
      <c r="J21" t="s">
        <v>1901</v>
      </c>
    </row>
    <row r="22" ht="15">
      <c r="H22" s="2354">
        <v>89362262</v>
      </c>
    </row>
    <row r="28" ht="15">
      <c r="I28">
        <v>208250000</v>
      </c>
    </row>
  </sheetData>
  <sheetProtection/>
  <mergeCells count="4">
    <mergeCell ref="J17:J20"/>
    <mergeCell ref="J21:J22"/>
    <mergeCell ref="I17:I20"/>
    <mergeCell ref="I21:I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A67"/>
  <sheetViews>
    <sheetView tabSelected="1" zoomScale="80" zoomScaleNormal="80" zoomScalePageLayoutView="50" workbookViewId="0" topLeftCell="H37">
      <selection activeCell="Y42" sqref="Y42"/>
    </sheetView>
  </sheetViews>
  <sheetFormatPr defaultColWidth="12.421875" defaultRowHeight="15"/>
  <cols>
    <col min="1" max="1" width="5.8515625" style="1482" customWidth="1"/>
    <col min="2" max="2" width="29.7109375" style="1670" customWidth="1"/>
    <col min="3" max="3" width="34.7109375" style="1482" customWidth="1"/>
    <col min="4" max="4" width="38.28125" style="1482" customWidth="1"/>
    <col min="5" max="5" width="15.7109375" style="1482" customWidth="1"/>
    <col min="6" max="6" width="8.8515625" style="1482" customWidth="1"/>
    <col min="7" max="7" width="31.8515625" style="1482" customWidth="1"/>
    <col min="8" max="8" width="19.8515625" style="1482" customWidth="1"/>
    <col min="9" max="9" width="18.140625" style="1482" customWidth="1"/>
    <col min="10" max="10" width="33.00390625" style="1482" customWidth="1"/>
    <col min="11" max="11" width="12.421875" style="1482" bestFit="1" customWidth="1"/>
    <col min="12" max="12" width="19.00390625" style="1482" customWidth="1"/>
    <col min="13" max="24" width="4.8515625" style="1482" customWidth="1"/>
    <col min="25" max="25" width="9.28125" style="1482" customWidth="1"/>
    <col min="26" max="26" width="24.00390625" style="1482" bestFit="1" customWidth="1"/>
    <col min="27" max="27" width="22.57421875" style="1878" customWidth="1"/>
    <col min="28" max="28" width="22.140625" style="1482" customWidth="1"/>
    <col min="29" max="34" width="12.421875" style="1482" customWidth="1"/>
    <col min="35" max="35" width="16.28125" style="1482" customWidth="1"/>
    <col min="36" max="36" width="15.421875" style="1482" customWidth="1"/>
    <col min="37" max="76" width="15.421875" style="1482" hidden="1" customWidth="1"/>
    <col min="77" max="77" width="15.421875" style="1482" customWidth="1"/>
    <col min="78" max="78" width="61.28125" style="1482" customWidth="1"/>
    <col min="79" max="79" width="18.140625" style="1482" customWidth="1"/>
    <col min="80" max="238" width="12.421875" style="1482" customWidth="1"/>
    <col min="239" max="239" width="7.140625" style="1482" customWidth="1"/>
    <col min="240" max="240" width="33.140625" style="1482" customWidth="1"/>
    <col min="241" max="241" width="48.00390625" style="1482" customWidth="1"/>
    <col min="242" max="242" width="44.8515625" style="1482" customWidth="1"/>
    <col min="243" max="243" width="15.7109375" style="1482" customWidth="1"/>
    <col min="244" max="244" width="10.28125" style="1482" bestFit="1" customWidth="1"/>
    <col min="245" max="245" width="31.8515625" style="1482" customWidth="1"/>
    <col min="246" max="246" width="19.8515625" style="1482" customWidth="1"/>
    <col min="247" max="247" width="12.8515625" style="1482" customWidth="1"/>
    <col min="248" max="248" width="43.140625" style="1482" customWidth="1"/>
    <col min="249" max="249" width="12.421875" style="1482" bestFit="1" customWidth="1"/>
    <col min="250" max="250" width="12.421875" style="1482" customWidth="1"/>
    <col min="251" max="16384" width="5.00390625" style="1482" customWidth="1"/>
  </cols>
  <sheetData>
    <row r="1" spans="1:79" ht="18" customHeight="1" thickBot="1">
      <c r="A1" s="3449"/>
      <c r="B1" s="3449"/>
      <c r="C1" s="3449"/>
      <c r="D1" s="3450" t="s">
        <v>307</v>
      </c>
      <c r="E1" s="3451"/>
      <c r="F1" s="3451"/>
      <c r="G1" s="3451"/>
      <c r="H1" s="3451"/>
      <c r="I1" s="3451"/>
      <c r="J1" s="3451"/>
      <c r="K1" s="3451"/>
      <c r="L1" s="3451"/>
      <c r="M1" s="3451"/>
      <c r="N1" s="3451"/>
      <c r="O1" s="3451"/>
      <c r="P1" s="3451"/>
      <c r="Q1" s="3451"/>
      <c r="R1" s="3451"/>
      <c r="S1" s="3451"/>
      <c r="T1" s="3451"/>
      <c r="U1" s="3451"/>
      <c r="V1" s="3451"/>
      <c r="W1" s="3451"/>
      <c r="X1" s="3451"/>
      <c r="Y1" s="3451"/>
      <c r="Z1" s="3451"/>
      <c r="AA1" s="3452"/>
      <c r="AB1" s="3451"/>
      <c r="AC1" s="3451"/>
      <c r="AD1" s="3451"/>
      <c r="AE1" s="3451"/>
      <c r="AF1" s="3451"/>
      <c r="AG1" s="3451"/>
      <c r="AH1" s="3451"/>
      <c r="AI1" s="3453"/>
      <c r="AJ1" s="3457" t="s">
        <v>1</v>
      </c>
      <c r="AK1" s="3458"/>
      <c r="AL1" s="3458"/>
      <c r="AM1" s="3458"/>
      <c r="AN1" s="3458"/>
      <c r="AO1" s="3458"/>
      <c r="AP1" s="3458"/>
      <c r="AQ1" s="3458"/>
      <c r="AR1" s="3458"/>
      <c r="AS1" s="3458"/>
      <c r="AT1" s="3458"/>
      <c r="AU1" s="3458"/>
      <c r="AV1" s="3458"/>
      <c r="AW1" s="3458"/>
      <c r="AX1" s="3458"/>
      <c r="AY1" s="3458"/>
      <c r="AZ1" s="3458"/>
      <c r="BA1" s="3458"/>
      <c r="BB1" s="3458"/>
      <c r="BC1" s="3458"/>
      <c r="BD1" s="3458"/>
      <c r="BE1" s="3458"/>
      <c r="BF1" s="3458"/>
      <c r="BG1" s="3458"/>
      <c r="BH1" s="3458"/>
      <c r="BI1" s="3458"/>
      <c r="BJ1" s="3458"/>
      <c r="BK1" s="3458"/>
      <c r="BL1" s="3458"/>
      <c r="BM1" s="3458"/>
      <c r="BN1" s="3458"/>
      <c r="BO1" s="3458"/>
      <c r="BP1" s="3458"/>
      <c r="BQ1" s="3458"/>
      <c r="BR1" s="3458"/>
      <c r="BS1" s="3458"/>
      <c r="BT1" s="3458"/>
      <c r="BU1" s="3458"/>
      <c r="BV1" s="3458"/>
      <c r="BW1" s="3458"/>
      <c r="BX1" s="3458"/>
      <c r="BY1" s="3458"/>
      <c r="BZ1" s="3459"/>
      <c r="CA1" s="3466" t="s">
        <v>308</v>
      </c>
    </row>
    <row r="2" spans="1:79" ht="18" customHeight="1" thickBot="1">
      <c r="A2" s="3449"/>
      <c r="B2" s="3449"/>
      <c r="C2" s="3449"/>
      <c r="D2" s="3454"/>
      <c r="E2" s="3455"/>
      <c r="F2" s="3455"/>
      <c r="G2" s="3455"/>
      <c r="H2" s="3455"/>
      <c r="I2" s="3455"/>
      <c r="J2" s="3455"/>
      <c r="K2" s="3455"/>
      <c r="L2" s="3455"/>
      <c r="M2" s="3455"/>
      <c r="N2" s="3455"/>
      <c r="O2" s="3455"/>
      <c r="P2" s="3455"/>
      <c r="Q2" s="3455"/>
      <c r="R2" s="3455"/>
      <c r="S2" s="3455"/>
      <c r="T2" s="3455"/>
      <c r="U2" s="3455"/>
      <c r="V2" s="3455"/>
      <c r="W2" s="3455"/>
      <c r="X2" s="3455"/>
      <c r="Y2" s="3455"/>
      <c r="Z2" s="3455"/>
      <c r="AA2" s="3455"/>
      <c r="AB2" s="3455"/>
      <c r="AC2" s="3455"/>
      <c r="AD2" s="3455"/>
      <c r="AE2" s="3455"/>
      <c r="AF2" s="3455"/>
      <c r="AG2" s="3455"/>
      <c r="AH2" s="3455"/>
      <c r="AI2" s="3456"/>
      <c r="AJ2" s="3460"/>
      <c r="AK2" s="3461"/>
      <c r="AL2" s="3461"/>
      <c r="AM2" s="3461"/>
      <c r="AN2" s="3461"/>
      <c r="AO2" s="3461"/>
      <c r="AP2" s="3461"/>
      <c r="AQ2" s="3461"/>
      <c r="AR2" s="3461"/>
      <c r="AS2" s="3461"/>
      <c r="AT2" s="3461"/>
      <c r="AU2" s="3461"/>
      <c r="AV2" s="3461"/>
      <c r="AW2" s="3461"/>
      <c r="AX2" s="3461"/>
      <c r="AY2" s="3461"/>
      <c r="AZ2" s="3461"/>
      <c r="BA2" s="3461"/>
      <c r="BB2" s="3461"/>
      <c r="BC2" s="3461"/>
      <c r="BD2" s="3461"/>
      <c r="BE2" s="3461"/>
      <c r="BF2" s="3461"/>
      <c r="BG2" s="3461"/>
      <c r="BH2" s="3461"/>
      <c r="BI2" s="3461"/>
      <c r="BJ2" s="3461"/>
      <c r="BK2" s="3461"/>
      <c r="BL2" s="3461"/>
      <c r="BM2" s="3461"/>
      <c r="BN2" s="3461"/>
      <c r="BO2" s="3461"/>
      <c r="BP2" s="3461"/>
      <c r="BQ2" s="3461"/>
      <c r="BR2" s="3461"/>
      <c r="BS2" s="3461"/>
      <c r="BT2" s="3461"/>
      <c r="BU2" s="3461"/>
      <c r="BV2" s="3461"/>
      <c r="BW2" s="3461"/>
      <c r="BX2" s="3461"/>
      <c r="BY2" s="3461"/>
      <c r="BZ2" s="3462"/>
      <c r="CA2" s="3466"/>
    </row>
    <row r="3" spans="1:79" ht="18" customHeight="1" thickBot="1">
      <c r="A3" s="3449"/>
      <c r="B3" s="3449"/>
      <c r="C3" s="3449"/>
      <c r="D3" s="3450" t="s">
        <v>309</v>
      </c>
      <c r="E3" s="3451"/>
      <c r="F3" s="3451"/>
      <c r="G3" s="3451"/>
      <c r="H3" s="3451"/>
      <c r="I3" s="3451"/>
      <c r="J3" s="3451"/>
      <c r="K3" s="3451"/>
      <c r="L3" s="3451"/>
      <c r="M3" s="3451"/>
      <c r="N3" s="3451"/>
      <c r="O3" s="3451"/>
      <c r="P3" s="3451"/>
      <c r="Q3" s="3451"/>
      <c r="R3" s="3451"/>
      <c r="S3" s="3451"/>
      <c r="T3" s="3451"/>
      <c r="U3" s="3451"/>
      <c r="V3" s="3451"/>
      <c r="W3" s="3451"/>
      <c r="X3" s="3451"/>
      <c r="Y3" s="3451"/>
      <c r="Z3" s="3451"/>
      <c r="AA3" s="3452"/>
      <c r="AB3" s="3451"/>
      <c r="AC3" s="3451"/>
      <c r="AD3" s="3451"/>
      <c r="AE3" s="3451"/>
      <c r="AF3" s="3451"/>
      <c r="AG3" s="3451"/>
      <c r="AH3" s="3451"/>
      <c r="AI3" s="3453"/>
      <c r="AJ3" s="3460"/>
      <c r="AK3" s="3461"/>
      <c r="AL3" s="3461"/>
      <c r="AM3" s="3461"/>
      <c r="AN3" s="3461"/>
      <c r="AO3" s="3461"/>
      <c r="AP3" s="3461"/>
      <c r="AQ3" s="3461"/>
      <c r="AR3" s="3461"/>
      <c r="AS3" s="3461"/>
      <c r="AT3" s="3461"/>
      <c r="AU3" s="3461"/>
      <c r="AV3" s="3461"/>
      <c r="AW3" s="3461"/>
      <c r="AX3" s="3461"/>
      <c r="AY3" s="3461"/>
      <c r="AZ3" s="3461"/>
      <c r="BA3" s="3461"/>
      <c r="BB3" s="3461"/>
      <c r="BC3" s="3461"/>
      <c r="BD3" s="3461"/>
      <c r="BE3" s="3461"/>
      <c r="BF3" s="3461"/>
      <c r="BG3" s="3461"/>
      <c r="BH3" s="3461"/>
      <c r="BI3" s="3461"/>
      <c r="BJ3" s="3461"/>
      <c r="BK3" s="3461"/>
      <c r="BL3" s="3461"/>
      <c r="BM3" s="3461"/>
      <c r="BN3" s="3461"/>
      <c r="BO3" s="3461"/>
      <c r="BP3" s="3461"/>
      <c r="BQ3" s="3461"/>
      <c r="BR3" s="3461"/>
      <c r="BS3" s="3461"/>
      <c r="BT3" s="3461"/>
      <c r="BU3" s="3461"/>
      <c r="BV3" s="3461"/>
      <c r="BW3" s="3461"/>
      <c r="BX3" s="3461"/>
      <c r="BY3" s="3461"/>
      <c r="BZ3" s="3462"/>
      <c r="CA3" s="3466"/>
    </row>
    <row r="4" spans="1:79" ht="18" customHeight="1" thickBot="1">
      <c r="A4" s="3449"/>
      <c r="B4" s="3449"/>
      <c r="C4" s="3449"/>
      <c r="D4" s="3454"/>
      <c r="E4" s="3455"/>
      <c r="F4" s="3455"/>
      <c r="G4" s="3455"/>
      <c r="H4" s="3455"/>
      <c r="I4" s="3455"/>
      <c r="J4" s="3455"/>
      <c r="K4" s="3455"/>
      <c r="L4" s="3455"/>
      <c r="M4" s="3455"/>
      <c r="N4" s="3455"/>
      <c r="O4" s="3455"/>
      <c r="P4" s="3455"/>
      <c r="Q4" s="3455"/>
      <c r="R4" s="3455"/>
      <c r="S4" s="3455"/>
      <c r="T4" s="3455"/>
      <c r="U4" s="3455"/>
      <c r="V4" s="3455"/>
      <c r="W4" s="3455"/>
      <c r="X4" s="3455"/>
      <c r="Y4" s="3455"/>
      <c r="Z4" s="3455"/>
      <c r="AA4" s="3455"/>
      <c r="AB4" s="3455"/>
      <c r="AC4" s="3455"/>
      <c r="AD4" s="3455"/>
      <c r="AE4" s="3455"/>
      <c r="AF4" s="3455"/>
      <c r="AG4" s="3455"/>
      <c r="AH4" s="3455"/>
      <c r="AI4" s="3456"/>
      <c r="AJ4" s="3463"/>
      <c r="AK4" s="3464"/>
      <c r="AL4" s="3464"/>
      <c r="AM4" s="3464"/>
      <c r="AN4" s="3464"/>
      <c r="AO4" s="3464"/>
      <c r="AP4" s="3464"/>
      <c r="AQ4" s="3464"/>
      <c r="AR4" s="3464"/>
      <c r="AS4" s="3464"/>
      <c r="AT4" s="3464"/>
      <c r="AU4" s="3464"/>
      <c r="AV4" s="3464"/>
      <c r="AW4" s="3464"/>
      <c r="AX4" s="3464"/>
      <c r="AY4" s="3464"/>
      <c r="AZ4" s="3464"/>
      <c r="BA4" s="3464"/>
      <c r="BB4" s="3464"/>
      <c r="BC4" s="3464"/>
      <c r="BD4" s="3464"/>
      <c r="BE4" s="3464"/>
      <c r="BF4" s="3464"/>
      <c r="BG4" s="3464"/>
      <c r="BH4" s="3464"/>
      <c r="BI4" s="3464"/>
      <c r="BJ4" s="3464"/>
      <c r="BK4" s="3464"/>
      <c r="BL4" s="3464"/>
      <c r="BM4" s="3464"/>
      <c r="BN4" s="3464"/>
      <c r="BO4" s="3464"/>
      <c r="BP4" s="3464"/>
      <c r="BQ4" s="3464"/>
      <c r="BR4" s="3464"/>
      <c r="BS4" s="3464"/>
      <c r="BT4" s="3464"/>
      <c r="BU4" s="3464"/>
      <c r="BV4" s="3464"/>
      <c r="BW4" s="3464"/>
      <c r="BX4" s="3464"/>
      <c r="BY4" s="3464"/>
      <c r="BZ4" s="3465"/>
      <c r="CA4" s="3466"/>
    </row>
    <row r="5" spans="1:79" ht="20.25" customHeight="1">
      <c r="A5" s="3437" t="s">
        <v>4</v>
      </c>
      <c r="B5" s="3437"/>
      <c r="C5" s="3437"/>
      <c r="D5" s="3438"/>
      <c r="E5" s="3438"/>
      <c r="F5" s="3438"/>
      <c r="G5" s="3438"/>
      <c r="H5" s="3438"/>
      <c r="I5" s="3438"/>
      <c r="J5" s="3438"/>
      <c r="K5" s="3438"/>
      <c r="L5" s="3438"/>
      <c r="M5" s="3438"/>
      <c r="N5" s="3438"/>
      <c r="O5" s="3438"/>
      <c r="P5" s="3438"/>
      <c r="Q5" s="3438"/>
      <c r="R5" s="3438"/>
      <c r="S5" s="3438"/>
      <c r="T5" s="3438"/>
      <c r="U5" s="3438"/>
      <c r="V5" s="3438"/>
      <c r="W5" s="3438"/>
      <c r="X5" s="3438"/>
      <c r="Y5" s="3438"/>
      <c r="Z5" s="3438"/>
      <c r="AA5" s="3438"/>
      <c r="AB5" s="3438"/>
      <c r="AC5" s="3439" t="s">
        <v>310</v>
      </c>
      <c r="AD5" s="3440"/>
      <c r="AE5" s="3440"/>
      <c r="AF5" s="3440"/>
      <c r="AG5" s="3440"/>
      <c r="AH5" s="3440"/>
      <c r="AI5" s="3440"/>
      <c r="AJ5" s="3441"/>
      <c r="AK5" s="3442"/>
      <c r="AL5" s="3442"/>
      <c r="AM5" s="3442"/>
      <c r="AN5" s="3442"/>
      <c r="AO5" s="3442"/>
      <c r="AP5" s="3442"/>
      <c r="AQ5" s="3442"/>
      <c r="AR5" s="3442"/>
      <c r="AS5" s="3442"/>
      <c r="AT5" s="3442"/>
      <c r="AU5" s="3442"/>
      <c r="AV5" s="3442"/>
      <c r="AW5" s="3442"/>
      <c r="AX5" s="3442"/>
      <c r="AY5" s="3442"/>
      <c r="AZ5" s="3442"/>
      <c r="BA5" s="3442"/>
      <c r="BB5" s="3442"/>
      <c r="BC5" s="3442"/>
      <c r="BD5" s="3442"/>
      <c r="BE5" s="3442"/>
      <c r="BF5" s="3442"/>
      <c r="BG5" s="3442"/>
      <c r="BH5" s="3442"/>
      <c r="BI5" s="3442"/>
      <c r="BJ5" s="3442"/>
      <c r="BK5" s="3442"/>
      <c r="BL5" s="3442"/>
      <c r="BM5" s="3442"/>
      <c r="BN5" s="3442"/>
      <c r="BO5" s="3442"/>
      <c r="BP5" s="3442"/>
      <c r="BQ5" s="3442"/>
      <c r="BR5" s="3442"/>
      <c r="BS5" s="3442"/>
      <c r="BT5" s="3442"/>
      <c r="BU5" s="3442"/>
      <c r="BV5" s="3442"/>
      <c r="BW5" s="3442"/>
      <c r="BX5" s="3442"/>
      <c r="BY5" s="3442"/>
      <c r="BZ5" s="3441"/>
      <c r="CA5" s="3443"/>
    </row>
    <row r="6" spans="1:79" ht="15.75" customHeight="1">
      <c r="A6" s="3448" t="s">
        <v>5</v>
      </c>
      <c r="B6" s="3448"/>
      <c r="C6" s="3448"/>
      <c r="D6" s="3448"/>
      <c r="E6" s="3448"/>
      <c r="F6" s="3448"/>
      <c r="G6" s="3448"/>
      <c r="H6" s="3448"/>
      <c r="I6" s="3448"/>
      <c r="J6" s="3448"/>
      <c r="K6" s="3448"/>
      <c r="L6" s="3448"/>
      <c r="M6" s="3448"/>
      <c r="N6" s="3448"/>
      <c r="O6" s="3448"/>
      <c r="P6" s="3448"/>
      <c r="Q6" s="3448"/>
      <c r="R6" s="3448"/>
      <c r="S6" s="3448"/>
      <c r="T6" s="3448"/>
      <c r="U6" s="3448"/>
      <c r="V6" s="3448"/>
      <c r="W6" s="3448"/>
      <c r="X6" s="3448"/>
      <c r="Y6" s="3448"/>
      <c r="Z6" s="3448"/>
      <c r="AA6" s="3448"/>
      <c r="AB6" s="3448"/>
      <c r="AC6" s="3439"/>
      <c r="AD6" s="3440"/>
      <c r="AE6" s="3440"/>
      <c r="AF6" s="3440"/>
      <c r="AG6" s="3440"/>
      <c r="AH6" s="3440"/>
      <c r="AI6" s="3440"/>
      <c r="AJ6" s="3440"/>
      <c r="AK6" s="3440"/>
      <c r="AL6" s="3440"/>
      <c r="AM6" s="3440"/>
      <c r="AN6" s="3440"/>
      <c r="AO6" s="3440"/>
      <c r="AP6" s="3440"/>
      <c r="AQ6" s="3440"/>
      <c r="AR6" s="3440"/>
      <c r="AS6" s="3440"/>
      <c r="AT6" s="3440"/>
      <c r="AU6" s="3440"/>
      <c r="AV6" s="3440"/>
      <c r="AW6" s="3440"/>
      <c r="AX6" s="3440"/>
      <c r="AY6" s="3440"/>
      <c r="AZ6" s="3440"/>
      <c r="BA6" s="3440"/>
      <c r="BB6" s="3440"/>
      <c r="BC6" s="3440"/>
      <c r="BD6" s="3440"/>
      <c r="BE6" s="3440"/>
      <c r="BF6" s="3440"/>
      <c r="BG6" s="3440"/>
      <c r="BH6" s="3440"/>
      <c r="BI6" s="3440"/>
      <c r="BJ6" s="3440"/>
      <c r="BK6" s="3440"/>
      <c r="BL6" s="3440"/>
      <c r="BM6" s="3440"/>
      <c r="BN6" s="3440"/>
      <c r="BO6" s="3440"/>
      <c r="BP6" s="3440"/>
      <c r="BQ6" s="3440"/>
      <c r="BR6" s="3440"/>
      <c r="BS6" s="3440"/>
      <c r="BT6" s="3440"/>
      <c r="BU6" s="3440"/>
      <c r="BV6" s="3440"/>
      <c r="BW6" s="3440"/>
      <c r="BX6" s="3440"/>
      <c r="BY6" s="3440"/>
      <c r="BZ6" s="3440"/>
      <c r="CA6" s="3444"/>
    </row>
    <row r="7" spans="1:79" ht="15.75" customHeight="1">
      <c r="A7" s="3448"/>
      <c r="B7" s="3448"/>
      <c r="C7" s="3448"/>
      <c r="D7" s="3448"/>
      <c r="E7" s="3448"/>
      <c r="F7" s="3448"/>
      <c r="G7" s="3448"/>
      <c r="H7" s="3448"/>
      <c r="I7" s="3448"/>
      <c r="J7" s="3448"/>
      <c r="K7" s="3448"/>
      <c r="L7" s="3448"/>
      <c r="M7" s="3448"/>
      <c r="N7" s="3448"/>
      <c r="O7" s="3448"/>
      <c r="P7" s="3448"/>
      <c r="Q7" s="3448"/>
      <c r="R7" s="3448"/>
      <c r="S7" s="3448"/>
      <c r="T7" s="3448"/>
      <c r="U7" s="3448"/>
      <c r="V7" s="3448"/>
      <c r="W7" s="3448"/>
      <c r="X7" s="3448"/>
      <c r="Y7" s="3448"/>
      <c r="Z7" s="3448"/>
      <c r="AA7" s="3448"/>
      <c r="AB7" s="3448"/>
      <c r="AC7" s="3439"/>
      <c r="AD7" s="3440"/>
      <c r="AE7" s="3440"/>
      <c r="AF7" s="3440"/>
      <c r="AG7" s="3440"/>
      <c r="AH7" s="3440"/>
      <c r="AI7" s="3440"/>
      <c r="AJ7" s="3440"/>
      <c r="AK7" s="3440"/>
      <c r="AL7" s="3440"/>
      <c r="AM7" s="3440"/>
      <c r="AN7" s="3440"/>
      <c r="AO7" s="3440"/>
      <c r="AP7" s="3440"/>
      <c r="AQ7" s="3440"/>
      <c r="AR7" s="3440"/>
      <c r="AS7" s="3440"/>
      <c r="AT7" s="3440"/>
      <c r="AU7" s="3440"/>
      <c r="AV7" s="3440"/>
      <c r="AW7" s="3440"/>
      <c r="AX7" s="3440"/>
      <c r="AY7" s="3440"/>
      <c r="AZ7" s="3440"/>
      <c r="BA7" s="3440"/>
      <c r="BB7" s="3440"/>
      <c r="BC7" s="3440"/>
      <c r="BD7" s="3440"/>
      <c r="BE7" s="3440"/>
      <c r="BF7" s="3440"/>
      <c r="BG7" s="3440"/>
      <c r="BH7" s="3440"/>
      <c r="BI7" s="3440"/>
      <c r="BJ7" s="3440"/>
      <c r="BK7" s="3440"/>
      <c r="BL7" s="3440"/>
      <c r="BM7" s="3440"/>
      <c r="BN7" s="3440"/>
      <c r="BO7" s="3440"/>
      <c r="BP7" s="3440"/>
      <c r="BQ7" s="3440"/>
      <c r="BR7" s="3440"/>
      <c r="BS7" s="3440"/>
      <c r="BT7" s="3440"/>
      <c r="BU7" s="3440"/>
      <c r="BV7" s="3440"/>
      <c r="BW7" s="3440"/>
      <c r="BX7" s="3440"/>
      <c r="BY7" s="3440"/>
      <c r="BZ7" s="3440"/>
      <c r="CA7" s="3444"/>
    </row>
    <row r="8" spans="1:79" ht="15.75" customHeight="1">
      <c r="A8" s="3448" t="s">
        <v>6</v>
      </c>
      <c r="B8" s="3448"/>
      <c r="C8" s="3448"/>
      <c r="D8" s="3448"/>
      <c r="E8" s="3448"/>
      <c r="F8" s="3448"/>
      <c r="G8" s="3448"/>
      <c r="H8" s="3448"/>
      <c r="I8" s="3448"/>
      <c r="J8" s="3448"/>
      <c r="K8" s="3448"/>
      <c r="L8" s="3448"/>
      <c r="M8" s="3448"/>
      <c r="N8" s="3448"/>
      <c r="O8" s="3448"/>
      <c r="P8" s="3448"/>
      <c r="Q8" s="3448"/>
      <c r="R8" s="3448"/>
      <c r="S8" s="3448"/>
      <c r="T8" s="3448"/>
      <c r="U8" s="3448"/>
      <c r="V8" s="3448"/>
      <c r="W8" s="3448"/>
      <c r="X8" s="3448"/>
      <c r="Y8" s="3448"/>
      <c r="Z8" s="3448"/>
      <c r="AA8" s="3448"/>
      <c r="AB8" s="3448"/>
      <c r="AC8" s="3439"/>
      <c r="AD8" s="3440"/>
      <c r="AE8" s="3440"/>
      <c r="AF8" s="3440"/>
      <c r="AG8" s="3440"/>
      <c r="AH8" s="3440"/>
      <c r="AI8" s="3440"/>
      <c r="AJ8" s="3440"/>
      <c r="AK8" s="3440"/>
      <c r="AL8" s="3440"/>
      <c r="AM8" s="3440"/>
      <c r="AN8" s="3440"/>
      <c r="AO8" s="3440"/>
      <c r="AP8" s="3440"/>
      <c r="AQ8" s="3440"/>
      <c r="AR8" s="3440"/>
      <c r="AS8" s="3440"/>
      <c r="AT8" s="3440"/>
      <c r="AU8" s="3440"/>
      <c r="AV8" s="3440"/>
      <c r="AW8" s="3440"/>
      <c r="AX8" s="3440"/>
      <c r="AY8" s="3440"/>
      <c r="AZ8" s="3440"/>
      <c r="BA8" s="3440"/>
      <c r="BB8" s="3440"/>
      <c r="BC8" s="3440"/>
      <c r="BD8" s="3440"/>
      <c r="BE8" s="3440"/>
      <c r="BF8" s="3440"/>
      <c r="BG8" s="3440"/>
      <c r="BH8" s="3440"/>
      <c r="BI8" s="3440"/>
      <c r="BJ8" s="3440"/>
      <c r="BK8" s="3440"/>
      <c r="BL8" s="3440"/>
      <c r="BM8" s="3440"/>
      <c r="BN8" s="3440"/>
      <c r="BO8" s="3440"/>
      <c r="BP8" s="3440"/>
      <c r="BQ8" s="3440"/>
      <c r="BR8" s="3440"/>
      <c r="BS8" s="3440"/>
      <c r="BT8" s="3440"/>
      <c r="BU8" s="3440"/>
      <c r="BV8" s="3440"/>
      <c r="BW8" s="3440"/>
      <c r="BX8" s="3440"/>
      <c r="BY8" s="3440"/>
      <c r="BZ8" s="3440"/>
      <c r="CA8" s="3444"/>
    </row>
    <row r="9" spans="1:79" ht="15.75" customHeight="1" thickBot="1">
      <c r="A9" s="3468" t="s">
        <v>311</v>
      </c>
      <c r="B9" s="3468"/>
      <c r="C9" s="3468"/>
      <c r="D9" s="3468"/>
      <c r="E9" s="3468"/>
      <c r="F9" s="3468"/>
      <c r="G9" s="3468"/>
      <c r="H9" s="3468"/>
      <c r="I9" s="3468"/>
      <c r="J9" s="3468"/>
      <c r="K9" s="3468"/>
      <c r="L9" s="3468"/>
      <c r="M9" s="3468"/>
      <c r="N9" s="3468"/>
      <c r="O9" s="3468"/>
      <c r="P9" s="3468"/>
      <c r="Q9" s="3468"/>
      <c r="R9" s="3468"/>
      <c r="S9" s="3468"/>
      <c r="T9" s="3468"/>
      <c r="U9" s="3468"/>
      <c r="V9" s="3468"/>
      <c r="W9" s="3468"/>
      <c r="X9" s="3468"/>
      <c r="Y9" s="3468"/>
      <c r="Z9" s="3468"/>
      <c r="AA9" s="3468"/>
      <c r="AB9" s="3468"/>
      <c r="AC9" s="3445"/>
      <c r="AD9" s="3446"/>
      <c r="AE9" s="3446"/>
      <c r="AF9" s="3446"/>
      <c r="AG9" s="3446"/>
      <c r="AH9" s="3446"/>
      <c r="AI9" s="3446"/>
      <c r="AJ9" s="3446"/>
      <c r="AK9" s="3446"/>
      <c r="AL9" s="3446"/>
      <c r="AM9" s="3446"/>
      <c r="AN9" s="3446"/>
      <c r="AO9" s="3446"/>
      <c r="AP9" s="3446"/>
      <c r="AQ9" s="3446"/>
      <c r="AR9" s="3446"/>
      <c r="AS9" s="3446"/>
      <c r="AT9" s="3446"/>
      <c r="AU9" s="3446"/>
      <c r="AV9" s="3446"/>
      <c r="AW9" s="3446"/>
      <c r="AX9" s="3446"/>
      <c r="AY9" s="3446"/>
      <c r="AZ9" s="3446"/>
      <c r="BA9" s="3446"/>
      <c r="BB9" s="3446"/>
      <c r="BC9" s="3446"/>
      <c r="BD9" s="3446"/>
      <c r="BE9" s="3446"/>
      <c r="BF9" s="3446"/>
      <c r="BG9" s="3446"/>
      <c r="BH9" s="3446"/>
      <c r="BI9" s="3446"/>
      <c r="BJ9" s="3446"/>
      <c r="BK9" s="3446"/>
      <c r="BL9" s="3446"/>
      <c r="BM9" s="3446"/>
      <c r="BN9" s="3446"/>
      <c r="BO9" s="3446"/>
      <c r="BP9" s="3446"/>
      <c r="BQ9" s="3446"/>
      <c r="BR9" s="3446"/>
      <c r="BS9" s="3446"/>
      <c r="BT9" s="3446"/>
      <c r="BU9" s="3446"/>
      <c r="BV9" s="3446"/>
      <c r="BW9" s="3446"/>
      <c r="BX9" s="3446"/>
      <c r="BY9" s="3446"/>
      <c r="BZ9" s="3446"/>
      <c r="CA9" s="3447"/>
    </row>
    <row r="10" spans="1:76" ht="9" customHeight="1" thickBot="1">
      <c r="A10" s="135"/>
      <c r="B10" s="136"/>
      <c r="C10" s="135"/>
      <c r="D10" s="135"/>
      <c r="E10" s="135"/>
      <c r="F10" s="1483"/>
      <c r="G10" s="135"/>
      <c r="H10" s="135"/>
      <c r="I10" s="138"/>
      <c r="J10" s="135"/>
      <c r="K10" s="139"/>
      <c r="L10" s="139"/>
      <c r="M10" s="135"/>
      <c r="N10" s="135"/>
      <c r="O10" s="135"/>
      <c r="P10" s="135"/>
      <c r="Q10" s="135"/>
      <c r="R10" s="135"/>
      <c r="S10" s="135"/>
      <c r="T10" s="135"/>
      <c r="U10" s="135"/>
      <c r="V10" s="135"/>
      <c r="W10" s="135"/>
      <c r="X10" s="135"/>
      <c r="Y10" s="135"/>
      <c r="Z10" s="141"/>
      <c r="AA10" s="1873"/>
      <c r="AB10" s="135"/>
      <c r="AK10" s="1891"/>
      <c r="AL10" s="1891"/>
      <c r="AM10" s="1891"/>
      <c r="AN10" s="1891"/>
      <c r="AO10" s="1891"/>
      <c r="AP10" s="1891"/>
      <c r="AQ10" s="1891"/>
      <c r="AR10" s="1891"/>
      <c r="AS10" s="1922"/>
      <c r="AT10" s="1922"/>
      <c r="AU10" s="1922"/>
      <c r="AV10" s="1922"/>
      <c r="AW10" s="1922"/>
      <c r="AX10" s="1922"/>
      <c r="AY10" s="1922"/>
      <c r="AZ10" s="1922"/>
      <c r="BA10" s="1907"/>
      <c r="BB10" s="1907"/>
      <c r="BC10" s="1907"/>
      <c r="BD10" s="1907"/>
      <c r="BE10" s="1907"/>
      <c r="BF10" s="1907"/>
      <c r="BG10" s="1907"/>
      <c r="BH10" s="1907"/>
      <c r="BI10" s="1939"/>
      <c r="BJ10" s="1939"/>
      <c r="BK10" s="1939"/>
      <c r="BL10" s="1939"/>
      <c r="BM10" s="1939"/>
      <c r="BN10" s="1939"/>
      <c r="BO10" s="1939"/>
      <c r="BP10" s="1939"/>
      <c r="BQ10" s="1955"/>
      <c r="BR10" s="1955"/>
      <c r="BS10" s="1955"/>
      <c r="BT10" s="1955"/>
      <c r="BU10" s="1955"/>
      <c r="BV10" s="1955"/>
      <c r="BW10" s="1955"/>
      <c r="BX10" s="1955"/>
    </row>
    <row r="11" spans="1:79" s="135" customFormat="1" ht="23.25" customHeight="1" thickBot="1">
      <c r="A11" s="3469" t="s">
        <v>7</v>
      </c>
      <c r="B11" s="3469"/>
      <c r="C11" s="3469"/>
      <c r="D11" s="3469"/>
      <c r="E11" s="3470" t="s">
        <v>44</v>
      </c>
      <c r="F11" s="3470"/>
      <c r="G11" s="3470"/>
      <c r="H11" s="3470"/>
      <c r="I11" s="3470"/>
      <c r="J11" s="3470"/>
      <c r="K11" s="3470"/>
      <c r="L11" s="3470"/>
      <c r="M11" s="3470"/>
      <c r="N11" s="3470"/>
      <c r="O11" s="3470"/>
      <c r="P11" s="3470"/>
      <c r="Q11" s="3470"/>
      <c r="R11" s="3470"/>
      <c r="S11" s="3470"/>
      <c r="T11" s="3470"/>
      <c r="U11" s="3470"/>
      <c r="V11" s="3470"/>
      <c r="W11" s="3470"/>
      <c r="X11" s="3470"/>
      <c r="Y11" s="3470"/>
      <c r="Z11" s="3470"/>
      <c r="AA11" s="3470"/>
      <c r="AB11" s="3470"/>
      <c r="AC11" s="3471" t="s">
        <v>44</v>
      </c>
      <c r="AD11" s="3472"/>
      <c r="AE11" s="3472"/>
      <c r="AF11" s="3472"/>
      <c r="AG11" s="3472"/>
      <c r="AH11" s="3472"/>
      <c r="AI11" s="3472"/>
      <c r="AJ11" s="3472"/>
      <c r="AK11" s="3472"/>
      <c r="AL11" s="3472"/>
      <c r="AM11" s="3472"/>
      <c r="AN11" s="3472"/>
      <c r="AO11" s="3472"/>
      <c r="AP11" s="3472"/>
      <c r="AQ11" s="3472"/>
      <c r="AR11" s="3472"/>
      <c r="AS11" s="3472"/>
      <c r="AT11" s="3472"/>
      <c r="AU11" s="3472"/>
      <c r="AV11" s="3472"/>
      <c r="AW11" s="3472"/>
      <c r="AX11" s="3472"/>
      <c r="AY11" s="3472"/>
      <c r="AZ11" s="3472"/>
      <c r="BA11" s="3472"/>
      <c r="BB11" s="3472"/>
      <c r="BC11" s="3472"/>
      <c r="BD11" s="3472"/>
      <c r="BE11" s="3472"/>
      <c r="BF11" s="3472"/>
      <c r="BG11" s="3472"/>
      <c r="BH11" s="3472"/>
      <c r="BI11" s="3472"/>
      <c r="BJ11" s="3472"/>
      <c r="BK11" s="3472"/>
      <c r="BL11" s="3472"/>
      <c r="BM11" s="3472"/>
      <c r="BN11" s="3472"/>
      <c r="BO11" s="3472"/>
      <c r="BP11" s="3472"/>
      <c r="BQ11" s="3472"/>
      <c r="BR11" s="3472"/>
      <c r="BS11" s="3472"/>
      <c r="BT11" s="3472"/>
      <c r="BU11" s="3472"/>
      <c r="BV11" s="3472"/>
      <c r="BW11" s="3472"/>
      <c r="BX11" s="3472"/>
      <c r="BY11" s="3472"/>
      <c r="BZ11" s="3472"/>
      <c r="CA11" s="3473"/>
    </row>
    <row r="12" spans="2:76" s="135" customFormat="1" ht="9.75" customHeight="1" thickBot="1">
      <c r="B12" s="136"/>
      <c r="F12" s="1483"/>
      <c r="I12" s="138"/>
      <c r="K12" s="139"/>
      <c r="L12" s="139"/>
      <c r="Z12" s="141"/>
      <c r="AA12" s="1873"/>
      <c r="AK12" s="1892"/>
      <c r="AL12" s="1892"/>
      <c r="AM12" s="1892"/>
      <c r="AN12" s="1892"/>
      <c r="AO12" s="1892"/>
      <c r="AP12" s="1892"/>
      <c r="AQ12" s="1892"/>
      <c r="AR12" s="1892"/>
      <c r="AS12" s="1923"/>
      <c r="AT12" s="1923"/>
      <c r="AU12" s="1923"/>
      <c r="AV12" s="1923"/>
      <c r="AW12" s="1923"/>
      <c r="AX12" s="1923"/>
      <c r="AY12" s="1923"/>
      <c r="AZ12" s="1923"/>
      <c r="BA12" s="1908"/>
      <c r="BB12" s="1908"/>
      <c r="BC12" s="1908"/>
      <c r="BD12" s="1908"/>
      <c r="BE12" s="1908"/>
      <c r="BF12" s="1908"/>
      <c r="BG12" s="1908"/>
      <c r="BH12" s="1908"/>
      <c r="BI12" s="1940"/>
      <c r="BJ12" s="1940"/>
      <c r="BK12" s="1940"/>
      <c r="BL12" s="1940"/>
      <c r="BM12" s="1940"/>
      <c r="BN12" s="1940"/>
      <c r="BO12" s="1940"/>
      <c r="BP12" s="1940"/>
      <c r="BQ12" s="1956"/>
      <c r="BR12" s="1956"/>
      <c r="BS12" s="1956"/>
      <c r="BT12" s="1956"/>
      <c r="BU12" s="1956"/>
      <c r="BV12" s="1956"/>
      <c r="BW12" s="1956"/>
      <c r="BX12" s="1956"/>
    </row>
    <row r="13" spans="1:79" s="136" customFormat="1" ht="23.25" customHeight="1" thickBot="1">
      <c r="A13" s="3474" t="s">
        <v>9</v>
      </c>
      <c r="B13" s="3474"/>
      <c r="C13" s="3474"/>
      <c r="D13" s="3474"/>
      <c r="E13" s="3475" t="s">
        <v>367</v>
      </c>
      <c r="F13" s="3475"/>
      <c r="G13" s="3475"/>
      <c r="H13" s="3475"/>
      <c r="I13" s="3475"/>
      <c r="J13" s="3475"/>
      <c r="K13" s="3475"/>
      <c r="L13" s="3475"/>
      <c r="M13" s="3475"/>
      <c r="N13" s="3475"/>
      <c r="O13" s="3475"/>
      <c r="P13" s="3475"/>
      <c r="Q13" s="3475"/>
      <c r="R13" s="3475"/>
      <c r="S13" s="3475"/>
      <c r="T13" s="3475"/>
      <c r="U13" s="3475"/>
      <c r="V13" s="3475"/>
      <c r="W13" s="3475"/>
      <c r="X13" s="3475"/>
      <c r="Y13" s="3475"/>
      <c r="Z13" s="3475"/>
      <c r="AA13" s="3475"/>
      <c r="AB13" s="3475"/>
      <c r="AC13" s="3475" t="s">
        <v>367</v>
      </c>
      <c r="AD13" s="3475"/>
      <c r="AE13" s="3475"/>
      <c r="AF13" s="3475"/>
      <c r="AG13" s="3475"/>
      <c r="AH13" s="3475"/>
      <c r="AI13" s="3475"/>
      <c r="AJ13" s="3475"/>
      <c r="AK13" s="3475"/>
      <c r="AL13" s="3475"/>
      <c r="AM13" s="3475"/>
      <c r="AN13" s="3475"/>
      <c r="AO13" s="3475"/>
      <c r="AP13" s="3475"/>
      <c r="AQ13" s="3475"/>
      <c r="AR13" s="3475"/>
      <c r="AS13" s="3475"/>
      <c r="AT13" s="3475"/>
      <c r="AU13" s="3475"/>
      <c r="AV13" s="3475"/>
      <c r="AW13" s="3475"/>
      <c r="AX13" s="3475"/>
      <c r="AY13" s="3475"/>
      <c r="AZ13" s="3475"/>
      <c r="BA13" s="3475"/>
      <c r="BB13" s="3475"/>
      <c r="BC13" s="3475"/>
      <c r="BD13" s="3475"/>
      <c r="BE13" s="3475"/>
      <c r="BF13" s="3475"/>
      <c r="BG13" s="3475"/>
      <c r="BH13" s="3475"/>
      <c r="BI13" s="3475"/>
      <c r="BJ13" s="3475"/>
      <c r="BK13" s="3475"/>
      <c r="BL13" s="3475"/>
      <c r="BM13" s="3475"/>
      <c r="BN13" s="3475"/>
      <c r="BO13" s="3475"/>
      <c r="BP13" s="3475"/>
      <c r="BQ13" s="3475"/>
      <c r="BR13" s="3475"/>
      <c r="BS13" s="3475"/>
      <c r="BT13" s="3475"/>
      <c r="BU13" s="3475"/>
      <c r="BV13" s="3475"/>
      <c r="BW13" s="3475"/>
      <c r="BX13" s="3475"/>
      <c r="BY13" s="3475"/>
      <c r="BZ13" s="3475"/>
      <c r="CA13" s="3475"/>
    </row>
    <row r="14" spans="2:76" s="135" customFormat="1" ht="9.75" customHeight="1" thickBot="1">
      <c r="B14" s="136"/>
      <c r="F14" s="1483"/>
      <c r="I14" s="138"/>
      <c r="K14" s="139"/>
      <c r="L14" s="139"/>
      <c r="Z14" s="141"/>
      <c r="AA14" s="1873"/>
      <c r="AK14" s="1892"/>
      <c r="AL14" s="1892"/>
      <c r="AM14" s="1892"/>
      <c r="AN14" s="1892"/>
      <c r="AO14" s="1892"/>
      <c r="AP14" s="1892"/>
      <c r="AQ14" s="1892"/>
      <c r="AR14" s="1892"/>
      <c r="AS14" s="1923"/>
      <c r="AT14" s="1923"/>
      <c r="AU14" s="1923"/>
      <c r="AV14" s="1923"/>
      <c r="AW14" s="1923"/>
      <c r="AX14" s="1923"/>
      <c r="AY14" s="1923"/>
      <c r="AZ14" s="1923"/>
      <c r="BA14" s="1908"/>
      <c r="BB14" s="1908"/>
      <c r="BC14" s="1908"/>
      <c r="BD14" s="1908"/>
      <c r="BE14" s="1908"/>
      <c r="BF14" s="1908"/>
      <c r="BG14" s="1908"/>
      <c r="BH14" s="1908"/>
      <c r="BI14" s="1940"/>
      <c r="BJ14" s="1940"/>
      <c r="BK14" s="1940"/>
      <c r="BL14" s="1940"/>
      <c r="BM14" s="1940"/>
      <c r="BN14" s="1940"/>
      <c r="BO14" s="1940"/>
      <c r="BP14" s="1940"/>
      <c r="BQ14" s="1956"/>
      <c r="BR14" s="1956"/>
      <c r="BS14" s="1956"/>
      <c r="BT14" s="1956"/>
      <c r="BU14" s="1956"/>
      <c r="BV14" s="1956"/>
      <c r="BW14" s="1956"/>
      <c r="BX14" s="1956"/>
    </row>
    <row r="15" spans="1:79" s="1492" customFormat="1" ht="48" customHeight="1" thickBot="1">
      <c r="A15" s="1484" t="s">
        <v>11</v>
      </c>
      <c r="B15" s="1485" t="s">
        <v>12</v>
      </c>
      <c r="C15" s="1484" t="s">
        <v>13</v>
      </c>
      <c r="D15" s="1486" t="s">
        <v>14</v>
      </c>
      <c r="E15" s="1486" t="s">
        <v>15</v>
      </c>
      <c r="F15" s="1486" t="s">
        <v>16</v>
      </c>
      <c r="G15" s="1486" t="s">
        <v>17</v>
      </c>
      <c r="H15" s="1486" t="s">
        <v>18</v>
      </c>
      <c r="I15" s="1486" t="s">
        <v>19</v>
      </c>
      <c r="J15" s="1486" t="s">
        <v>20</v>
      </c>
      <c r="K15" s="1486" t="s">
        <v>21</v>
      </c>
      <c r="L15" s="1486" t="s">
        <v>22</v>
      </c>
      <c r="M15" s="1487" t="s">
        <v>23</v>
      </c>
      <c r="N15" s="1487" t="s">
        <v>24</v>
      </c>
      <c r="O15" s="1487" t="s">
        <v>25</v>
      </c>
      <c r="P15" s="1487" t="s">
        <v>26</v>
      </c>
      <c r="Q15" s="1487" t="s">
        <v>27</v>
      </c>
      <c r="R15" s="1487" t="s">
        <v>28</v>
      </c>
      <c r="S15" s="1487" t="s">
        <v>29</v>
      </c>
      <c r="T15" s="1487" t="s">
        <v>30</v>
      </c>
      <c r="U15" s="1487" t="s">
        <v>31</v>
      </c>
      <c r="V15" s="1487" t="s">
        <v>32</v>
      </c>
      <c r="W15" s="1487" t="s">
        <v>33</v>
      </c>
      <c r="X15" s="1487" t="s">
        <v>34</v>
      </c>
      <c r="Y15" s="1486" t="s">
        <v>35</v>
      </c>
      <c r="Z15" s="1488" t="s">
        <v>313</v>
      </c>
      <c r="AA15" s="1874" t="s">
        <v>1897</v>
      </c>
      <c r="AB15" s="1486" t="s">
        <v>36</v>
      </c>
      <c r="AC15" s="1489" t="s">
        <v>189</v>
      </c>
      <c r="AD15" s="1490" t="s">
        <v>314</v>
      </c>
      <c r="AE15" s="1490" t="s">
        <v>190</v>
      </c>
      <c r="AF15" s="1490" t="s">
        <v>191</v>
      </c>
      <c r="AG15" s="1490" t="s">
        <v>184</v>
      </c>
      <c r="AH15" s="1490" t="s">
        <v>192</v>
      </c>
      <c r="AI15" s="1490" t="s">
        <v>185</v>
      </c>
      <c r="AJ15" s="1490"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1448" t="s">
        <v>35</v>
      </c>
      <c r="BZ15" s="1490" t="s">
        <v>187</v>
      </c>
      <c r="CA15" s="1491" t="s">
        <v>188</v>
      </c>
    </row>
    <row r="16" spans="1:79" s="1506" customFormat="1" ht="93.75" customHeight="1" hidden="1">
      <c r="A16" s="3476">
        <v>1</v>
      </c>
      <c r="B16" s="3476" t="s">
        <v>516</v>
      </c>
      <c r="C16" s="3477" t="s">
        <v>1164</v>
      </c>
      <c r="D16" s="1493" t="s">
        <v>1165</v>
      </c>
      <c r="E16" s="1494" t="s">
        <v>1166</v>
      </c>
      <c r="F16" s="1495">
        <v>1</v>
      </c>
      <c r="G16" s="1494" t="s">
        <v>1167</v>
      </c>
      <c r="H16" s="1496" t="s">
        <v>1168</v>
      </c>
      <c r="I16" s="1497"/>
      <c r="J16" s="1498" t="s">
        <v>1169</v>
      </c>
      <c r="K16" s="1499">
        <v>42036</v>
      </c>
      <c r="L16" s="1500">
        <v>42185</v>
      </c>
      <c r="M16" s="1497"/>
      <c r="N16" s="1497"/>
      <c r="O16" s="1497"/>
      <c r="P16" s="1497"/>
      <c r="Q16" s="1497"/>
      <c r="R16" s="1497">
        <v>1</v>
      </c>
      <c r="S16" s="1497"/>
      <c r="T16" s="1497"/>
      <c r="U16" s="1497"/>
      <c r="V16" s="1497"/>
      <c r="W16" s="1497"/>
      <c r="X16" s="1497"/>
      <c r="Y16" s="1501">
        <f>SUM(M16:X16)</f>
        <v>1</v>
      </c>
      <c r="Z16" s="1502">
        <v>0</v>
      </c>
      <c r="AA16" s="1875"/>
      <c r="AB16" s="1503" t="s">
        <v>1170</v>
      </c>
      <c r="AC16" s="1504"/>
      <c r="AD16" s="1504"/>
      <c r="AE16" s="1504"/>
      <c r="AF16" s="1504"/>
      <c r="AG16" s="1504"/>
      <c r="AH16" s="1504"/>
      <c r="AI16" s="1504"/>
      <c r="AJ16" s="1505" t="s">
        <v>1171</v>
      </c>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1813"/>
      <c r="BZ16" s="1505" t="s">
        <v>1172</v>
      </c>
      <c r="CA16" s="3478" t="s">
        <v>1173</v>
      </c>
    </row>
    <row r="17" spans="1:79" s="1506" customFormat="1" ht="93.75" customHeight="1" hidden="1">
      <c r="A17" s="3476"/>
      <c r="B17" s="3476"/>
      <c r="C17" s="3477"/>
      <c r="D17" s="1507" t="s">
        <v>1174</v>
      </c>
      <c r="E17" s="1508" t="s">
        <v>1175</v>
      </c>
      <c r="F17" s="1495">
        <v>15</v>
      </c>
      <c r="G17" s="1494" t="s">
        <v>1176</v>
      </c>
      <c r="H17" s="1496" t="s">
        <v>1177</v>
      </c>
      <c r="I17" s="1509"/>
      <c r="J17" s="1510" t="s">
        <v>1178</v>
      </c>
      <c r="K17" s="1500">
        <v>42095</v>
      </c>
      <c r="L17" s="1500">
        <v>42247</v>
      </c>
      <c r="M17" s="1509"/>
      <c r="N17" s="1509"/>
      <c r="O17" s="1509">
        <v>3</v>
      </c>
      <c r="P17" s="1509">
        <v>4</v>
      </c>
      <c r="Q17" s="1509">
        <v>4</v>
      </c>
      <c r="R17" s="1509">
        <v>4</v>
      </c>
      <c r="S17" s="1509"/>
      <c r="T17" s="1509"/>
      <c r="U17" s="1509"/>
      <c r="V17" s="1509"/>
      <c r="W17" s="1509"/>
      <c r="X17" s="1509"/>
      <c r="Y17" s="1501">
        <f aca="true" t="shared" si="0" ref="Y17:Y26">SUM(M17:X17)</f>
        <v>15</v>
      </c>
      <c r="Z17" s="1511"/>
      <c r="AA17" s="1876"/>
      <c r="AB17" s="1503" t="s">
        <v>1179</v>
      </c>
      <c r="AC17" s="1504"/>
      <c r="AD17" s="1504"/>
      <c r="AE17" s="1504"/>
      <c r="AF17" s="1504"/>
      <c r="AG17" s="1504"/>
      <c r="AH17" s="1504"/>
      <c r="AI17" s="1504"/>
      <c r="AJ17" s="1505" t="s">
        <v>1171</v>
      </c>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1813"/>
      <c r="BZ17" s="1505"/>
      <c r="CA17" s="3478"/>
    </row>
    <row r="18" spans="1:79" s="1506" customFormat="1" ht="93.75" customHeight="1" hidden="1">
      <c r="A18" s="3476"/>
      <c r="B18" s="3476"/>
      <c r="C18" s="3477"/>
      <c r="D18" s="1507" t="s">
        <v>1180</v>
      </c>
      <c r="E18" s="1508" t="s">
        <v>1181</v>
      </c>
      <c r="F18" s="1512">
        <v>5</v>
      </c>
      <c r="G18" s="1508" t="s">
        <v>1182</v>
      </c>
      <c r="H18" s="1496" t="s">
        <v>1177</v>
      </c>
      <c r="I18" s="1509"/>
      <c r="J18" s="1510" t="s">
        <v>1183</v>
      </c>
      <c r="K18" s="1500">
        <v>42248</v>
      </c>
      <c r="L18" s="1500">
        <v>42369</v>
      </c>
      <c r="M18" s="1509"/>
      <c r="N18" s="1509"/>
      <c r="O18" s="1509"/>
      <c r="P18" s="1509"/>
      <c r="Q18" s="1509"/>
      <c r="R18" s="1509"/>
      <c r="S18" s="1509"/>
      <c r="T18" s="1509"/>
      <c r="U18" s="1509"/>
      <c r="V18" s="1509"/>
      <c r="W18" s="1509"/>
      <c r="X18" s="1509">
        <v>5</v>
      </c>
      <c r="Y18" s="1501">
        <f t="shared" si="0"/>
        <v>5</v>
      </c>
      <c r="Z18" s="1511"/>
      <c r="AA18" s="1876"/>
      <c r="AB18" s="1503" t="s">
        <v>1179</v>
      </c>
      <c r="AC18" s="1504"/>
      <c r="AD18" s="1504"/>
      <c r="AE18" s="1504"/>
      <c r="AF18" s="1504"/>
      <c r="AG18" s="1504"/>
      <c r="AH18" s="1504"/>
      <c r="AI18" s="1504"/>
      <c r="AJ18" s="1505" t="s">
        <v>1171</v>
      </c>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1813"/>
      <c r="BZ18" s="1505"/>
      <c r="CA18" s="3478"/>
    </row>
    <row r="19" spans="1:79" s="1506" customFormat="1" ht="96.75" customHeight="1" hidden="1">
      <c r="A19" s="3476"/>
      <c r="B19" s="3476"/>
      <c r="C19" s="1513" t="s">
        <v>517</v>
      </c>
      <c r="D19" s="1514" t="s">
        <v>1184</v>
      </c>
      <c r="E19" s="1508" t="s">
        <v>37</v>
      </c>
      <c r="F19" s="1512">
        <v>1</v>
      </c>
      <c r="G19" s="1508" t="s">
        <v>1185</v>
      </c>
      <c r="H19" s="1515" t="s">
        <v>1186</v>
      </c>
      <c r="I19" s="1509"/>
      <c r="J19" s="1510" t="s">
        <v>1187</v>
      </c>
      <c r="K19" s="1500">
        <v>42036</v>
      </c>
      <c r="L19" s="1500">
        <v>42185</v>
      </c>
      <c r="M19" s="1509"/>
      <c r="N19" s="1509"/>
      <c r="O19" s="1509"/>
      <c r="P19" s="1509"/>
      <c r="Q19" s="1509"/>
      <c r="R19" s="1509">
        <v>1</v>
      </c>
      <c r="S19" s="1509"/>
      <c r="T19" s="1509"/>
      <c r="U19" s="1509"/>
      <c r="V19" s="1509"/>
      <c r="W19" s="1509"/>
      <c r="X19" s="1509"/>
      <c r="Y19" s="1501">
        <f t="shared" si="0"/>
        <v>1</v>
      </c>
      <c r="Z19" s="1511"/>
      <c r="AA19" s="1876"/>
      <c r="AB19" s="1516"/>
      <c r="AC19" s="1504"/>
      <c r="AD19" s="1504"/>
      <c r="AE19" s="1504"/>
      <c r="AF19" s="1504"/>
      <c r="AG19" s="1504"/>
      <c r="AH19" s="1504"/>
      <c r="AI19" s="1504"/>
      <c r="AJ19" s="1505" t="s">
        <v>1171</v>
      </c>
      <c r="AK19" s="1894"/>
      <c r="AL19" s="1894"/>
      <c r="AM19" s="1894"/>
      <c r="AN19" s="1894"/>
      <c r="AO19" s="1894"/>
      <c r="AP19" s="1894"/>
      <c r="AQ19" s="1894"/>
      <c r="AR19" s="1894"/>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1813"/>
      <c r="BZ19" s="1505"/>
      <c r="CA19" s="1505" t="s">
        <v>1188</v>
      </c>
    </row>
    <row r="20" spans="1:79" s="1506" customFormat="1" ht="12.75" customHeight="1" hidden="1">
      <c r="A20" s="3476"/>
      <c r="B20" s="3476"/>
      <c r="C20" s="3479" t="s">
        <v>525</v>
      </c>
      <c r="D20" s="1517" t="s">
        <v>1189</v>
      </c>
      <c r="E20" s="1508" t="s">
        <v>1175</v>
      </c>
      <c r="F20" s="1495">
        <v>15</v>
      </c>
      <c r="G20" s="1494" t="s">
        <v>1176</v>
      </c>
      <c r="H20" s="1518" t="s">
        <v>1190</v>
      </c>
      <c r="I20" s="1497"/>
      <c r="J20" s="1498" t="s">
        <v>1191</v>
      </c>
      <c r="K20" s="1499">
        <v>42064</v>
      </c>
      <c r="L20" s="1499">
        <v>42247</v>
      </c>
      <c r="M20" s="1497"/>
      <c r="N20" s="1497"/>
      <c r="O20" s="1497">
        <v>3</v>
      </c>
      <c r="P20" s="1497">
        <v>4</v>
      </c>
      <c r="Q20" s="1497">
        <v>4</v>
      </c>
      <c r="R20" s="1497">
        <v>4</v>
      </c>
      <c r="S20" s="1497"/>
      <c r="T20" s="1497"/>
      <c r="U20" s="1497"/>
      <c r="V20" s="1497"/>
      <c r="W20" s="1497"/>
      <c r="X20" s="1497"/>
      <c r="Y20" s="1501">
        <f t="shared" si="0"/>
        <v>15</v>
      </c>
      <c r="Z20" s="1519">
        <v>78039000</v>
      </c>
      <c r="AA20" s="1875"/>
      <c r="AB20" s="1503" t="s">
        <v>1179</v>
      </c>
      <c r="AC20" s="1504"/>
      <c r="AD20" s="1504"/>
      <c r="AE20" s="1504"/>
      <c r="AF20" s="1504"/>
      <c r="AG20" s="1504"/>
      <c r="AH20" s="1504"/>
      <c r="AI20" s="1504"/>
      <c r="AJ20" s="1505" t="s">
        <v>1171</v>
      </c>
      <c r="AK20" s="1894"/>
      <c r="AL20" s="1894"/>
      <c r="AM20" s="1894"/>
      <c r="AN20" s="1894"/>
      <c r="AO20" s="1894"/>
      <c r="AP20" s="1894"/>
      <c r="AQ20" s="1894"/>
      <c r="AR20" s="1894"/>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1813"/>
      <c r="BZ20" s="1505"/>
      <c r="CA20" s="1505" t="s">
        <v>1192</v>
      </c>
    </row>
    <row r="21" spans="1:79" s="1506" customFormat="1" ht="77.25" customHeight="1" hidden="1">
      <c r="A21" s="3476"/>
      <c r="B21" s="3476"/>
      <c r="C21" s="3479"/>
      <c r="D21" s="1520" t="s">
        <v>1193</v>
      </c>
      <c r="E21" s="1521" t="s">
        <v>1194</v>
      </c>
      <c r="F21" s="1522">
        <v>5</v>
      </c>
      <c r="G21" s="1521" t="s">
        <v>1195</v>
      </c>
      <c r="H21" s="1518" t="s">
        <v>1190</v>
      </c>
      <c r="I21" s="1497"/>
      <c r="J21" s="1498" t="s">
        <v>1196</v>
      </c>
      <c r="K21" s="1499">
        <v>42248</v>
      </c>
      <c r="L21" s="1499">
        <v>42369</v>
      </c>
      <c r="M21" s="1497"/>
      <c r="N21" s="1497"/>
      <c r="O21" s="1497"/>
      <c r="P21" s="1497"/>
      <c r="Q21" s="1497"/>
      <c r="R21" s="1497"/>
      <c r="S21" s="1497"/>
      <c r="T21" s="1497"/>
      <c r="U21" s="1497"/>
      <c r="V21" s="1497"/>
      <c r="W21" s="1497"/>
      <c r="X21" s="1497">
        <v>5</v>
      </c>
      <c r="Y21" s="1501">
        <f t="shared" si="0"/>
        <v>5</v>
      </c>
      <c r="Z21" s="1519">
        <v>8671000</v>
      </c>
      <c r="AA21" s="1875"/>
      <c r="AB21" s="1503" t="s">
        <v>1179</v>
      </c>
      <c r="AC21" s="1523"/>
      <c r="AD21" s="1523"/>
      <c r="AE21" s="1523"/>
      <c r="AF21" s="1523"/>
      <c r="AG21" s="1523"/>
      <c r="AH21" s="1523"/>
      <c r="AI21" s="1523"/>
      <c r="AJ21" s="1524" t="s">
        <v>1171</v>
      </c>
      <c r="AK21" s="1895"/>
      <c r="AL21" s="1895"/>
      <c r="AM21" s="1895"/>
      <c r="AN21" s="1895"/>
      <c r="AO21" s="1895"/>
      <c r="AP21" s="1895"/>
      <c r="AQ21" s="1895"/>
      <c r="AR21" s="1895"/>
      <c r="AS21" s="1926"/>
      <c r="AT21" s="1926"/>
      <c r="AU21" s="1926"/>
      <c r="AV21" s="1926"/>
      <c r="AW21" s="1926"/>
      <c r="AX21" s="1926"/>
      <c r="AY21" s="1926"/>
      <c r="AZ21" s="1926"/>
      <c r="BA21" s="1911"/>
      <c r="BB21" s="1911"/>
      <c r="BC21" s="1911"/>
      <c r="BD21" s="1911"/>
      <c r="BE21" s="1911"/>
      <c r="BF21" s="1911"/>
      <c r="BG21" s="1911"/>
      <c r="BH21" s="1911"/>
      <c r="BI21" s="1944"/>
      <c r="BJ21" s="1944"/>
      <c r="BK21" s="1944"/>
      <c r="BL21" s="1944"/>
      <c r="BM21" s="1944"/>
      <c r="BN21" s="1944"/>
      <c r="BO21" s="1944"/>
      <c r="BP21" s="1944"/>
      <c r="BQ21" s="1960"/>
      <c r="BR21" s="1960"/>
      <c r="BS21" s="1960"/>
      <c r="BT21" s="1960"/>
      <c r="BU21" s="1960"/>
      <c r="BV21" s="1960"/>
      <c r="BW21" s="1960"/>
      <c r="BX21" s="1960"/>
      <c r="BY21" s="1524"/>
      <c r="BZ21" s="1524"/>
      <c r="CA21" s="1524" t="s">
        <v>1192</v>
      </c>
    </row>
    <row r="22" spans="1:79" s="1506" customFormat="1" ht="84" customHeight="1" thickBot="1">
      <c r="A22" s="3476"/>
      <c r="B22" s="3476"/>
      <c r="C22" s="1525" t="s">
        <v>1197</v>
      </c>
      <c r="D22" s="1526" t="s">
        <v>1198</v>
      </c>
      <c r="E22" s="1527" t="s">
        <v>1199</v>
      </c>
      <c r="F22" s="1528">
        <v>1</v>
      </c>
      <c r="G22" s="1528" t="s">
        <v>1200</v>
      </c>
      <c r="H22" s="1529" t="s">
        <v>1201</v>
      </c>
      <c r="I22" s="1530">
        <v>0.143</v>
      </c>
      <c r="J22" s="1531" t="s">
        <v>1202</v>
      </c>
      <c r="K22" s="193">
        <v>42461</v>
      </c>
      <c r="L22" s="193">
        <v>42735</v>
      </c>
      <c r="M22" s="194"/>
      <c r="N22" s="194"/>
      <c r="O22" s="194"/>
      <c r="P22" s="194"/>
      <c r="Q22" s="194"/>
      <c r="R22" s="194"/>
      <c r="S22" s="194"/>
      <c r="T22" s="194"/>
      <c r="U22" s="194"/>
      <c r="V22" s="194"/>
      <c r="W22" s="194"/>
      <c r="X22" s="194">
        <v>1</v>
      </c>
      <c r="Y22" s="1532">
        <f>SUM(M22:X22)</f>
        <v>1</v>
      </c>
      <c r="Z22" s="1543"/>
      <c r="AA22" s="1543">
        <v>0</v>
      </c>
      <c r="AB22" s="1533"/>
      <c r="AC22" s="1534">
        <f aca="true" t="shared" si="1" ref="AC22:AC28">SUM(M22:N22)</f>
        <v>0</v>
      </c>
      <c r="AD22" s="1535">
        <f>IF(AC22=0,0%,100%)</f>
        <v>0</v>
      </c>
      <c r="AE22" s="1536">
        <v>0</v>
      </c>
      <c r="AF22" s="1535" t="s">
        <v>55</v>
      </c>
      <c r="AG22" s="1535"/>
      <c r="AH22" s="1535">
        <v>0</v>
      </c>
      <c r="AI22" s="1537"/>
      <c r="AJ22" s="1538"/>
      <c r="AK22" s="1896"/>
      <c r="AL22" s="1896"/>
      <c r="AM22" s="1896"/>
      <c r="AN22" s="1896"/>
      <c r="AO22" s="1896"/>
      <c r="AP22" s="1896"/>
      <c r="AQ22" s="1896"/>
      <c r="AR22" s="1896"/>
      <c r="AS22" s="1927"/>
      <c r="AT22" s="1927"/>
      <c r="AU22" s="1927"/>
      <c r="AV22" s="1927"/>
      <c r="AW22" s="1927"/>
      <c r="AX22" s="1927"/>
      <c r="AY22" s="1927"/>
      <c r="AZ22" s="1927"/>
      <c r="BA22" s="1912"/>
      <c r="BB22" s="1912"/>
      <c r="BC22" s="1912"/>
      <c r="BD22" s="1912"/>
      <c r="BE22" s="1912"/>
      <c r="BF22" s="1912"/>
      <c r="BG22" s="1912"/>
      <c r="BH22" s="1912"/>
      <c r="BI22" s="1945"/>
      <c r="BJ22" s="1945"/>
      <c r="BK22" s="1945"/>
      <c r="BL22" s="1945"/>
      <c r="BM22" s="1945"/>
      <c r="BN22" s="1945"/>
      <c r="BO22" s="1945"/>
      <c r="BP22" s="1945"/>
      <c r="BQ22" s="1961"/>
      <c r="BR22" s="1961"/>
      <c r="BS22" s="1961"/>
      <c r="BT22" s="1961"/>
      <c r="BU22" s="1961"/>
      <c r="BV22" s="1961"/>
      <c r="BW22" s="1961"/>
      <c r="BX22" s="1961"/>
      <c r="BY22" s="1858"/>
      <c r="BZ22" s="1538"/>
      <c r="CA22" s="1539"/>
    </row>
    <row r="23" spans="1:79" s="1506" customFormat="1" ht="48.75" customHeight="1" thickBot="1">
      <c r="A23" s="3476"/>
      <c r="B23" s="3476"/>
      <c r="C23" s="1540" t="s">
        <v>518</v>
      </c>
      <c r="D23" s="1541" t="s">
        <v>1203</v>
      </c>
      <c r="E23" s="1527" t="s">
        <v>1204</v>
      </c>
      <c r="F23" s="1528">
        <v>6</v>
      </c>
      <c r="G23" s="1528" t="s">
        <v>1205</v>
      </c>
      <c r="H23" s="1529" t="s">
        <v>1206</v>
      </c>
      <c r="I23" s="1530">
        <v>0.143</v>
      </c>
      <c r="J23" s="1531" t="s">
        <v>1202</v>
      </c>
      <c r="K23" s="193">
        <v>42401</v>
      </c>
      <c r="L23" s="193">
        <v>42735</v>
      </c>
      <c r="M23" s="1542"/>
      <c r="N23" s="1542">
        <v>1</v>
      </c>
      <c r="O23" s="1542"/>
      <c r="P23" s="1542">
        <v>1</v>
      </c>
      <c r="Q23" s="1542"/>
      <c r="R23" s="1542">
        <v>1</v>
      </c>
      <c r="S23" s="1542"/>
      <c r="T23" s="1542">
        <v>1</v>
      </c>
      <c r="U23" s="1542"/>
      <c r="V23" s="1542">
        <v>1</v>
      </c>
      <c r="W23" s="1542"/>
      <c r="X23" s="1542">
        <v>1</v>
      </c>
      <c r="Y23" s="1532">
        <f>SUM(M23:X23)</f>
        <v>6</v>
      </c>
      <c r="Z23" s="1543"/>
      <c r="AA23" s="1543"/>
      <c r="AB23" s="1544"/>
      <c r="AC23" s="1534">
        <f t="shared" si="1"/>
        <v>1</v>
      </c>
      <c r="AD23" s="1535">
        <f>IF(AC23=0,0%,100%)</f>
        <v>1</v>
      </c>
      <c r="AE23" s="1545">
        <v>1</v>
      </c>
      <c r="AF23" s="1546">
        <v>1</v>
      </c>
      <c r="AG23" s="1546"/>
      <c r="AH23" s="1546">
        <f>AE23/Y23</f>
        <v>0.16666666666666666</v>
      </c>
      <c r="AI23" s="1537"/>
      <c r="AJ23" s="1538"/>
      <c r="AK23" s="1896"/>
      <c r="AL23" s="1896"/>
      <c r="AM23" s="1896"/>
      <c r="AN23" s="1896"/>
      <c r="AO23" s="1896"/>
      <c r="AP23" s="1896"/>
      <c r="AQ23" s="1896"/>
      <c r="AR23" s="1896"/>
      <c r="AS23" s="1927"/>
      <c r="AT23" s="1927"/>
      <c r="AU23" s="1927"/>
      <c r="AV23" s="1927"/>
      <c r="AW23" s="1927"/>
      <c r="AX23" s="1927"/>
      <c r="AY23" s="1927"/>
      <c r="AZ23" s="1927"/>
      <c r="BA23" s="1912"/>
      <c r="BB23" s="1912"/>
      <c r="BC23" s="1912"/>
      <c r="BD23" s="1912"/>
      <c r="BE23" s="1912"/>
      <c r="BF23" s="1912"/>
      <c r="BG23" s="1912"/>
      <c r="BH23" s="1912"/>
      <c r="BI23" s="1945"/>
      <c r="BJ23" s="1945"/>
      <c r="BK23" s="1945"/>
      <c r="BL23" s="1945"/>
      <c r="BM23" s="1945"/>
      <c r="BN23" s="1945"/>
      <c r="BO23" s="1945"/>
      <c r="BP23" s="1945"/>
      <c r="BQ23" s="1961"/>
      <c r="BR23" s="1961"/>
      <c r="BS23" s="1961"/>
      <c r="BT23" s="1961"/>
      <c r="BU23" s="1961"/>
      <c r="BV23" s="1961"/>
      <c r="BW23" s="1961"/>
      <c r="BX23" s="1961"/>
      <c r="BY23" s="1858"/>
      <c r="BZ23" s="1538" t="s">
        <v>1207</v>
      </c>
      <c r="CA23" s="1539"/>
    </row>
    <row r="24" spans="1:79" s="1506" customFormat="1" ht="58.5" customHeight="1" thickBot="1">
      <c r="A24" s="3476"/>
      <c r="B24" s="3476"/>
      <c r="C24" s="1525" t="s">
        <v>1208</v>
      </c>
      <c r="D24" s="1547" t="s">
        <v>1209</v>
      </c>
      <c r="E24" s="1548" t="s">
        <v>1210</v>
      </c>
      <c r="F24" s="1528">
        <v>1</v>
      </c>
      <c r="G24" s="1549" t="s">
        <v>1211</v>
      </c>
      <c r="H24" s="1529" t="s">
        <v>1212</v>
      </c>
      <c r="I24" s="1530">
        <v>0.143</v>
      </c>
      <c r="J24" s="1549" t="s">
        <v>1213</v>
      </c>
      <c r="K24" s="193">
        <v>42705</v>
      </c>
      <c r="L24" s="1550">
        <v>42735</v>
      </c>
      <c r="M24" s="1542"/>
      <c r="N24" s="1542"/>
      <c r="O24" s="1542"/>
      <c r="P24" s="1542"/>
      <c r="Q24" s="1542"/>
      <c r="R24" s="1542"/>
      <c r="S24" s="1542"/>
      <c r="T24" s="1542"/>
      <c r="U24" s="1542"/>
      <c r="V24" s="1542"/>
      <c r="W24" s="1542"/>
      <c r="X24" s="1542">
        <v>1</v>
      </c>
      <c r="Y24" s="2355">
        <v>1</v>
      </c>
      <c r="Z24" s="1887">
        <v>208250000</v>
      </c>
      <c r="AA24" s="2356">
        <v>120600000</v>
      </c>
      <c r="AB24" s="1544" t="s">
        <v>1898</v>
      </c>
      <c r="AC24" s="1534">
        <f t="shared" si="1"/>
        <v>0</v>
      </c>
      <c r="AD24" s="1535">
        <f aca="true" t="shared" si="2" ref="AD24:AD33">IF(AC24=0,0%,100%)</f>
        <v>0</v>
      </c>
      <c r="AE24" s="1536">
        <v>0</v>
      </c>
      <c r="AF24" s="1535" t="s">
        <v>55</v>
      </c>
      <c r="AG24" s="1535"/>
      <c r="AH24" s="1535">
        <v>0</v>
      </c>
      <c r="AI24" s="1537"/>
      <c r="AJ24" s="1538"/>
      <c r="AK24" s="1896"/>
      <c r="AL24" s="1896"/>
      <c r="AM24" s="1896"/>
      <c r="AN24" s="1896"/>
      <c r="AO24" s="1896"/>
      <c r="AP24" s="1896"/>
      <c r="AQ24" s="1896"/>
      <c r="AR24" s="1896"/>
      <c r="AS24" s="1927"/>
      <c r="AT24" s="1927"/>
      <c r="AU24" s="1927"/>
      <c r="AV24" s="1927"/>
      <c r="AW24" s="1927"/>
      <c r="AX24" s="1927"/>
      <c r="AY24" s="1927"/>
      <c r="AZ24" s="1927"/>
      <c r="BA24" s="1912"/>
      <c r="BB24" s="1912"/>
      <c r="BC24" s="1912"/>
      <c r="BD24" s="1912"/>
      <c r="BE24" s="1912"/>
      <c r="BF24" s="1912"/>
      <c r="BG24" s="1912"/>
      <c r="BH24" s="1912"/>
      <c r="BI24" s="1945"/>
      <c r="BJ24" s="1945"/>
      <c r="BK24" s="1945"/>
      <c r="BL24" s="1945"/>
      <c r="BM24" s="1945"/>
      <c r="BN24" s="1945"/>
      <c r="BO24" s="1945"/>
      <c r="BP24" s="1945"/>
      <c r="BQ24" s="1961"/>
      <c r="BR24" s="1961"/>
      <c r="BS24" s="1961"/>
      <c r="BT24" s="1961"/>
      <c r="BU24" s="1961"/>
      <c r="BV24" s="1961"/>
      <c r="BW24" s="1961"/>
      <c r="BX24" s="1961"/>
      <c r="BY24" s="1858"/>
      <c r="BZ24" s="1538"/>
      <c r="CA24" s="1539"/>
    </row>
    <row r="25" spans="1:79" s="1506" customFormat="1" ht="86.25" customHeight="1" thickBot="1">
      <c r="A25" s="3476"/>
      <c r="B25" s="3476"/>
      <c r="C25" s="1525" t="s">
        <v>1725</v>
      </c>
      <c r="D25" s="1526" t="s">
        <v>1214</v>
      </c>
      <c r="E25" s="1548" t="s">
        <v>1215</v>
      </c>
      <c r="F25" s="1529">
        <v>1</v>
      </c>
      <c r="G25" s="1529" t="s">
        <v>1216</v>
      </c>
      <c r="H25" s="1529" t="s">
        <v>1212</v>
      </c>
      <c r="I25" s="1530">
        <v>0.143</v>
      </c>
      <c r="J25" s="1549" t="s">
        <v>1217</v>
      </c>
      <c r="K25" s="193">
        <v>42401</v>
      </c>
      <c r="L25" s="193">
        <v>42551</v>
      </c>
      <c r="M25" s="194"/>
      <c r="N25" s="194"/>
      <c r="O25" s="194"/>
      <c r="P25" s="194"/>
      <c r="Q25" s="194"/>
      <c r="R25" s="194">
        <v>1</v>
      </c>
      <c r="S25" s="194"/>
      <c r="T25" s="194"/>
      <c r="U25" s="194"/>
      <c r="V25" s="194"/>
      <c r="W25" s="194"/>
      <c r="X25" s="194"/>
      <c r="Y25" s="2355">
        <f t="shared" si="0"/>
        <v>1</v>
      </c>
      <c r="Z25" s="1887"/>
      <c r="AA25" s="2356"/>
      <c r="AB25" s="1551"/>
      <c r="AC25" s="1534">
        <f t="shared" si="1"/>
        <v>0</v>
      </c>
      <c r="AD25" s="1535">
        <f t="shared" si="2"/>
        <v>0</v>
      </c>
      <c r="AE25" s="1536">
        <v>0</v>
      </c>
      <c r="AF25" s="1535" t="s">
        <v>55</v>
      </c>
      <c r="AG25" s="1535"/>
      <c r="AH25" s="1535">
        <v>0</v>
      </c>
      <c r="AI25" s="1537"/>
      <c r="AJ25" s="1538"/>
      <c r="AK25" s="1896"/>
      <c r="AL25" s="1896"/>
      <c r="AM25" s="1896"/>
      <c r="AN25" s="1896"/>
      <c r="AO25" s="1896"/>
      <c r="AP25" s="1896"/>
      <c r="AQ25" s="1896"/>
      <c r="AR25" s="1896"/>
      <c r="AS25" s="1927"/>
      <c r="AT25" s="1927"/>
      <c r="AU25" s="1927"/>
      <c r="AV25" s="1927"/>
      <c r="AW25" s="1927"/>
      <c r="AX25" s="1927"/>
      <c r="AY25" s="1927"/>
      <c r="AZ25" s="1927"/>
      <c r="BA25" s="1912"/>
      <c r="BB25" s="1912"/>
      <c r="BC25" s="1912"/>
      <c r="BD25" s="1912"/>
      <c r="BE25" s="1912"/>
      <c r="BF25" s="1912"/>
      <c r="BG25" s="1912"/>
      <c r="BH25" s="1912"/>
      <c r="BI25" s="1945"/>
      <c r="BJ25" s="1945"/>
      <c r="BK25" s="1945"/>
      <c r="BL25" s="1945"/>
      <c r="BM25" s="1945"/>
      <c r="BN25" s="1945"/>
      <c r="BO25" s="1945"/>
      <c r="BP25" s="1945"/>
      <c r="BQ25" s="1961"/>
      <c r="BR25" s="1961"/>
      <c r="BS25" s="1961"/>
      <c r="BT25" s="1961"/>
      <c r="BU25" s="1961"/>
      <c r="BV25" s="1961"/>
      <c r="BW25" s="1961"/>
      <c r="BX25" s="1961"/>
      <c r="BY25" s="1858"/>
      <c r="BZ25" s="1538"/>
      <c r="CA25" s="1539"/>
    </row>
    <row r="26" spans="1:79" s="1506" customFormat="1" ht="65.25" customHeight="1" thickBot="1">
      <c r="A26" s="3476"/>
      <c r="B26" s="3476"/>
      <c r="C26" s="1525" t="s">
        <v>1218</v>
      </c>
      <c r="D26" s="1552" t="s">
        <v>1219</v>
      </c>
      <c r="E26" s="1548" t="s">
        <v>1220</v>
      </c>
      <c r="F26" s="1529">
        <v>1</v>
      </c>
      <c r="G26" s="1529" t="s">
        <v>1221</v>
      </c>
      <c r="H26" s="1529" t="s">
        <v>1212</v>
      </c>
      <c r="I26" s="1530">
        <v>0.143</v>
      </c>
      <c r="J26" s="1549" t="s">
        <v>1222</v>
      </c>
      <c r="K26" s="193">
        <v>42401</v>
      </c>
      <c r="L26" s="193">
        <v>42551</v>
      </c>
      <c r="M26" s="1542"/>
      <c r="N26" s="1542"/>
      <c r="O26" s="1542"/>
      <c r="P26" s="1542"/>
      <c r="Q26" s="1542"/>
      <c r="R26" s="1542">
        <v>1</v>
      </c>
      <c r="S26" s="1542"/>
      <c r="T26" s="1542"/>
      <c r="U26" s="1542"/>
      <c r="V26" s="1542"/>
      <c r="W26" s="1542"/>
      <c r="X26" s="1542"/>
      <c r="Y26" s="1532">
        <f t="shared" si="0"/>
        <v>1</v>
      </c>
      <c r="Z26" s="2357"/>
      <c r="AA26" s="1543"/>
      <c r="AB26" s="1544"/>
      <c r="AC26" s="1534">
        <f t="shared" si="1"/>
        <v>0</v>
      </c>
      <c r="AD26" s="1535">
        <f t="shared" si="2"/>
        <v>0</v>
      </c>
      <c r="AE26" s="1553">
        <v>0</v>
      </c>
      <c r="AF26" s="1554" t="s">
        <v>55</v>
      </c>
      <c r="AG26" s="1553"/>
      <c r="AH26" s="1554">
        <v>0</v>
      </c>
      <c r="AI26" s="1553"/>
      <c r="AJ26" s="1553"/>
      <c r="AK26" s="1897"/>
      <c r="AL26" s="1897"/>
      <c r="AM26" s="1897"/>
      <c r="AN26" s="1897"/>
      <c r="AO26" s="1897"/>
      <c r="AP26" s="1897"/>
      <c r="AQ26" s="1897"/>
      <c r="AR26" s="1897"/>
      <c r="AS26" s="1928"/>
      <c r="AT26" s="1928"/>
      <c r="AU26" s="1928"/>
      <c r="AV26" s="1928"/>
      <c r="AW26" s="1928"/>
      <c r="AX26" s="1928"/>
      <c r="AY26" s="1928"/>
      <c r="AZ26" s="1928"/>
      <c r="BA26" s="1913"/>
      <c r="BB26" s="1913"/>
      <c r="BC26" s="1913"/>
      <c r="BD26" s="1913"/>
      <c r="BE26" s="1913"/>
      <c r="BF26" s="1913"/>
      <c r="BG26" s="1913"/>
      <c r="BH26" s="1913"/>
      <c r="BI26" s="1946"/>
      <c r="BJ26" s="1946"/>
      <c r="BK26" s="1946"/>
      <c r="BL26" s="1946"/>
      <c r="BM26" s="1946"/>
      <c r="BN26" s="1946"/>
      <c r="BO26" s="1946"/>
      <c r="BP26" s="1946"/>
      <c r="BQ26" s="1962"/>
      <c r="BR26" s="1962"/>
      <c r="BS26" s="1962"/>
      <c r="BT26" s="1962"/>
      <c r="BU26" s="1962"/>
      <c r="BV26" s="1962"/>
      <c r="BW26" s="1962"/>
      <c r="BX26" s="1962"/>
      <c r="BY26" s="1888"/>
      <c r="BZ26" s="1553"/>
      <c r="CA26" s="1555"/>
    </row>
    <row r="27" spans="1:79" s="1506" customFormat="1" ht="78.75" customHeight="1" thickBot="1">
      <c r="A27" s="3476"/>
      <c r="B27" s="3476"/>
      <c r="C27" s="1525" t="s">
        <v>1223</v>
      </c>
      <c r="D27" s="1552" t="s">
        <v>1224</v>
      </c>
      <c r="E27" s="1548" t="s">
        <v>542</v>
      </c>
      <c r="F27" s="1529">
        <v>5</v>
      </c>
      <c r="G27" s="1529" t="s">
        <v>1225</v>
      </c>
      <c r="H27" s="1529" t="s">
        <v>1212</v>
      </c>
      <c r="I27" s="1530">
        <v>0.143</v>
      </c>
      <c r="J27" s="1531" t="s">
        <v>1202</v>
      </c>
      <c r="K27" s="193">
        <v>42552</v>
      </c>
      <c r="L27" s="193">
        <v>42735</v>
      </c>
      <c r="M27" s="1542"/>
      <c r="N27" s="1542"/>
      <c r="O27" s="1542"/>
      <c r="P27" s="1542"/>
      <c r="Q27" s="1542"/>
      <c r="R27" s="1542"/>
      <c r="S27" s="1542">
        <v>2</v>
      </c>
      <c r="T27" s="1542">
        <v>2</v>
      </c>
      <c r="U27" s="1542">
        <v>1</v>
      </c>
      <c r="V27" s="1542"/>
      <c r="W27" s="1542"/>
      <c r="X27" s="1542"/>
      <c r="Y27" s="1532">
        <v>5</v>
      </c>
      <c r="Z27" s="1543"/>
      <c r="AA27" s="1543"/>
      <c r="AB27" s="1544"/>
      <c r="AC27" s="1534">
        <f t="shared" si="1"/>
        <v>0</v>
      </c>
      <c r="AD27" s="1535">
        <f t="shared" si="2"/>
        <v>0</v>
      </c>
      <c r="AE27" s="1536">
        <v>0</v>
      </c>
      <c r="AF27" s="1535" t="s">
        <v>55</v>
      </c>
      <c r="AG27" s="1535"/>
      <c r="AH27" s="1535">
        <v>0</v>
      </c>
      <c r="AI27" s="1537"/>
      <c r="AJ27" s="1536"/>
      <c r="AK27" s="1898"/>
      <c r="AL27" s="1898"/>
      <c r="AM27" s="1898"/>
      <c r="AN27" s="1898"/>
      <c r="AO27" s="1898"/>
      <c r="AP27" s="1898"/>
      <c r="AQ27" s="1898"/>
      <c r="AR27" s="1898"/>
      <c r="AS27" s="1929"/>
      <c r="AT27" s="1929"/>
      <c r="AU27" s="1929"/>
      <c r="AV27" s="1929"/>
      <c r="AW27" s="1929"/>
      <c r="AX27" s="1929"/>
      <c r="AY27" s="1929"/>
      <c r="AZ27" s="1929"/>
      <c r="BA27" s="1914"/>
      <c r="BB27" s="1914"/>
      <c r="BC27" s="1914"/>
      <c r="BD27" s="1914"/>
      <c r="BE27" s="1914"/>
      <c r="BF27" s="1914"/>
      <c r="BG27" s="1914"/>
      <c r="BH27" s="1914"/>
      <c r="BI27" s="1947"/>
      <c r="BJ27" s="1947"/>
      <c r="BK27" s="1947"/>
      <c r="BL27" s="1947"/>
      <c r="BM27" s="1947"/>
      <c r="BN27" s="1947"/>
      <c r="BO27" s="1947"/>
      <c r="BP27" s="1947"/>
      <c r="BQ27" s="1963"/>
      <c r="BR27" s="1963"/>
      <c r="BS27" s="1963"/>
      <c r="BT27" s="1963"/>
      <c r="BU27" s="1963"/>
      <c r="BV27" s="1963"/>
      <c r="BW27" s="1963"/>
      <c r="BX27" s="1963"/>
      <c r="BY27" s="1857"/>
      <c r="BZ27" s="1536"/>
      <c r="CA27" s="1556"/>
    </row>
    <row r="28" spans="1:79" s="1506" customFormat="1" ht="54" customHeight="1" thickBot="1">
      <c r="A28" s="3476"/>
      <c r="B28" s="3476"/>
      <c r="C28" s="1525" t="s">
        <v>1226</v>
      </c>
      <c r="D28" s="1552" t="s">
        <v>1227</v>
      </c>
      <c r="E28" s="1548" t="s">
        <v>1228</v>
      </c>
      <c r="F28" s="1529">
        <v>1</v>
      </c>
      <c r="G28" s="1529" t="s">
        <v>1229</v>
      </c>
      <c r="H28" s="1529" t="s">
        <v>1212</v>
      </c>
      <c r="I28" s="1530">
        <v>0.143</v>
      </c>
      <c r="J28" s="1531" t="s">
        <v>1230</v>
      </c>
      <c r="K28" s="193">
        <v>42444</v>
      </c>
      <c r="L28" s="193">
        <v>42735</v>
      </c>
      <c r="M28" s="1542"/>
      <c r="N28" s="1542"/>
      <c r="O28" s="1542"/>
      <c r="P28" s="1542"/>
      <c r="Q28" s="1542"/>
      <c r="R28" s="1542"/>
      <c r="S28" s="1542"/>
      <c r="T28" s="1542"/>
      <c r="U28" s="1542"/>
      <c r="V28" s="1542"/>
      <c r="W28" s="1542"/>
      <c r="X28" s="1542">
        <v>1</v>
      </c>
      <c r="Y28" s="1532">
        <v>1</v>
      </c>
      <c r="Z28" s="1543"/>
      <c r="AA28" s="1543"/>
      <c r="AB28" s="1544"/>
      <c r="AC28" s="2998">
        <f t="shared" si="1"/>
        <v>0</v>
      </c>
      <c r="AD28" s="2999">
        <f t="shared" si="2"/>
        <v>0</v>
      </c>
      <c r="AE28" s="3000">
        <v>0</v>
      </c>
      <c r="AF28" s="2999" t="s">
        <v>55</v>
      </c>
      <c r="AG28" s="2999"/>
      <c r="AH28" s="2999">
        <v>0</v>
      </c>
      <c r="AI28" s="3001"/>
      <c r="AJ28" s="3000"/>
      <c r="AK28" s="1898"/>
      <c r="AL28" s="1898"/>
      <c r="AM28" s="1898"/>
      <c r="AN28" s="1898"/>
      <c r="AO28" s="1898"/>
      <c r="AP28" s="1898"/>
      <c r="AQ28" s="1898"/>
      <c r="AR28" s="1898"/>
      <c r="AS28" s="1929"/>
      <c r="AT28" s="1929"/>
      <c r="AU28" s="1929"/>
      <c r="AV28" s="1929"/>
      <c r="AW28" s="1929"/>
      <c r="AX28" s="1929"/>
      <c r="AY28" s="1929"/>
      <c r="AZ28" s="1929"/>
      <c r="BA28" s="1914"/>
      <c r="BB28" s="1914"/>
      <c r="BC28" s="1914"/>
      <c r="BD28" s="1914"/>
      <c r="BE28" s="1914"/>
      <c r="BF28" s="1914"/>
      <c r="BG28" s="1914"/>
      <c r="BH28" s="1914"/>
      <c r="BI28" s="1947"/>
      <c r="BJ28" s="1947"/>
      <c r="BK28" s="1947"/>
      <c r="BL28" s="1947"/>
      <c r="BM28" s="1947"/>
      <c r="BN28" s="1947"/>
      <c r="BO28" s="1947"/>
      <c r="BP28" s="1947"/>
      <c r="BQ28" s="1963"/>
      <c r="BR28" s="1963"/>
      <c r="BS28" s="1963"/>
      <c r="BT28" s="1963"/>
      <c r="BU28" s="1963"/>
      <c r="BV28" s="1963"/>
      <c r="BW28" s="1963"/>
      <c r="BX28" s="1963"/>
      <c r="BY28" s="1857"/>
      <c r="BZ28" s="1536"/>
      <c r="CA28" s="1556"/>
    </row>
    <row r="29" spans="1:79" s="1506" customFormat="1" ht="24" customHeight="1" thickBot="1">
      <c r="A29" s="3467" t="s">
        <v>38</v>
      </c>
      <c r="B29" s="3467"/>
      <c r="C29" s="3467"/>
      <c r="D29" s="3467"/>
      <c r="E29" s="1557"/>
      <c r="F29" s="1558"/>
      <c r="G29" s="1558"/>
      <c r="H29" s="1558"/>
      <c r="I29" s="1559">
        <f>SUM(I22:I28)</f>
        <v>1.001</v>
      </c>
      <c r="J29" s="1558"/>
      <c r="K29" s="1558"/>
      <c r="L29" s="1558"/>
      <c r="M29" s="1558"/>
      <c r="N29" s="1558"/>
      <c r="O29" s="1558"/>
      <c r="P29" s="1558"/>
      <c r="Q29" s="1558"/>
      <c r="R29" s="1558"/>
      <c r="S29" s="1558"/>
      <c r="T29" s="1558"/>
      <c r="U29" s="1558"/>
      <c r="V29" s="1558"/>
      <c r="W29" s="1558"/>
      <c r="X29" s="1558"/>
      <c r="Y29" s="1558"/>
      <c r="Z29" s="1560">
        <f>SUM(Z22:Z28)</f>
        <v>208250000</v>
      </c>
      <c r="AA29" s="1560">
        <f>SUM(AA22:AA28)</f>
        <v>120600000</v>
      </c>
      <c r="AB29" s="1561"/>
      <c r="AC29" s="3006"/>
      <c r="AD29" s="3007">
        <v>1</v>
      </c>
      <c r="AE29" s="3006"/>
      <c r="AF29" s="3007">
        <f>AVERAGE(AF22:AF28)</f>
        <v>1</v>
      </c>
      <c r="AG29" s="3007"/>
      <c r="AH29" s="3007">
        <f>AVERAGE(AH22:AH28)</f>
        <v>0.023809523809523808</v>
      </c>
      <c r="AI29" s="3008"/>
      <c r="AJ29" s="3006"/>
      <c r="AK29" s="1899"/>
      <c r="AL29" s="1899"/>
      <c r="AM29" s="1899"/>
      <c r="AN29" s="1899"/>
      <c r="AO29" s="1899"/>
      <c r="AP29" s="1899"/>
      <c r="AQ29" s="1899"/>
      <c r="AR29" s="1899"/>
      <c r="AS29" s="1930"/>
      <c r="AT29" s="1930"/>
      <c r="AU29" s="1930"/>
      <c r="AV29" s="1930"/>
      <c r="AW29" s="1930"/>
      <c r="AX29" s="1930"/>
      <c r="AY29" s="1930"/>
      <c r="AZ29" s="1930"/>
      <c r="BA29" s="1915"/>
      <c r="BB29" s="1915"/>
      <c r="BC29" s="1915"/>
      <c r="BD29" s="1915"/>
      <c r="BE29" s="1915"/>
      <c r="BF29" s="1915"/>
      <c r="BG29" s="1915"/>
      <c r="BH29" s="1915"/>
      <c r="BI29" s="1948"/>
      <c r="BJ29" s="1948"/>
      <c r="BK29" s="1948"/>
      <c r="BL29" s="1948"/>
      <c r="BM29" s="1948"/>
      <c r="BN29" s="1948"/>
      <c r="BO29" s="1948"/>
      <c r="BP29" s="1948"/>
      <c r="BQ29" s="1964"/>
      <c r="BR29" s="1964"/>
      <c r="BS29" s="1964"/>
      <c r="BT29" s="1964"/>
      <c r="BU29" s="1964"/>
      <c r="BV29" s="1964"/>
      <c r="BW29" s="1964"/>
      <c r="BX29" s="1964"/>
      <c r="BY29" s="1562"/>
      <c r="BZ29" s="1562"/>
      <c r="CA29" s="1563"/>
    </row>
    <row r="30" spans="1:79" s="1506" customFormat="1" ht="37.5" customHeight="1" thickBot="1">
      <c r="A30" s="3481">
        <v>2</v>
      </c>
      <c r="B30" s="3481" t="s">
        <v>418</v>
      </c>
      <c r="C30" s="1564" t="s">
        <v>1231</v>
      </c>
      <c r="D30" s="1565" t="s">
        <v>1232</v>
      </c>
      <c r="E30" s="190" t="s">
        <v>1233</v>
      </c>
      <c r="F30" s="1549">
        <v>6</v>
      </c>
      <c r="G30" s="1549" t="s">
        <v>1234</v>
      </c>
      <c r="H30" s="191" t="s">
        <v>1190</v>
      </c>
      <c r="I30" s="1566">
        <v>0.5</v>
      </c>
      <c r="J30" s="191" t="s">
        <v>1235</v>
      </c>
      <c r="K30" s="193">
        <v>42401</v>
      </c>
      <c r="L30" s="193">
        <v>42735</v>
      </c>
      <c r="M30" s="194"/>
      <c r="N30" s="194">
        <v>1</v>
      </c>
      <c r="O30" s="194"/>
      <c r="P30" s="194">
        <v>1</v>
      </c>
      <c r="Q30" s="194"/>
      <c r="R30" s="194">
        <v>1</v>
      </c>
      <c r="S30" s="194"/>
      <c r="T30" s="194">
        <v>1</v>
      </c>
      <c r="U30" s="195"/>
      <c r="V30" s="195">
        <v>1</v>
      </c>
      <c r="W30" s="195"/>
      <c r="X30" s="1567">
        <v>1</v>
      </c>
      <c r="Y30" s="1532">
        <f>+M30+N30+O30+P30+Q30+R30+S30+T30+U30+V30+W30+X30</f>
        <v>6</v>
      </c>
      <c r="Z30" s="1568"/>
      <c r="AA30" s="1543"/>
      <c r="AB30" s="1569"/>
      <c r="AC30" s="3002">
        <f>SUM(M30:N30)</f>
        <v>1</v>
      </c>
      <c r="AD30" s="3003">
        <f t="shared" si="2"/>
        <v>1</v>
      </c>
      <c r="AE30" s="3004">
        <v>1</v>
      </c>
      <c r="AF30" s="3003">
        <v>1</v>
      </c>
      <c r="AG30" s="3003"/>
      <c r="AH30" s="3003">
        <f>AE30/Y30</f>
        <v>0.16666666666666666</v>
      </c>
      <c r="AI30" s="3005"/>
      <c r="AJ30" s="3004"/>
      <c r="AK30" s="1898"/>
      <c r="AL30" s="1898"/>
      <c r="AM30" s="1898"/>
      <c r="AN30" s="1898"/>
      <c r="AO30" s="1898"/>
      <c r="AP30" s="1898"/>
      <c r="AQ30" s="1898"/>
      <c r="AR30" s="1898"/>
      <c r="AS30" s="1929"/>
      <c r="AT30" s="1929"/>
      <c r="AU30" s="1929"/>
      <c r="AV30" s="1929"/>
      <c r="AW30" s="1929"/>
      <c r="AX30" s="1929"/>
      <c r="AY30" s="1929"/>
      <c r="AZ30" s="1929"/>
      <c r="BA30" s="1914"/>
      <c r="BB30" s="1914"/>
      <c r="BC30" s="1914"/>
      <c r="BD30" s="1914"/>
      <c r="BE30" s="1914"/>
      <c r="BF30" s="1914"/>
      <c r="BG30" s="1914"/>
      <c r="BH30" s="1914"/>
      <c r="BI30" s="1947"/>
      <c r="BJ30" s="1947"/>
      <c r="BK30" s="1947"/>
      <c r="BL30" s="1947"/>
      <c r="BM30" s="1947"/>
      <c r="BN30" s="1947"/>
      <c r="BO30" s="1947"/>
      <c r="BP30" s="1947"/>
      <c r="BQ30" s="1963"/>
      <c r="BR30" s="1963"/>
      <c r="BS30" s="1963"/>
      <c r="BT30" s="1963"/>
      <c r="BU30" s="1963"/>
      <c r="BV30" s="1963"/>
      <c r="BW30" s="1963"/>
      <c r="BX30" s="1963"/>
      <c r="BY30" s="1857"/>
      <c r="BZ30" s="1536" t="s">
        <v>1236</v>
      </c>
      <c r="CA30" s="1556"/>
    </row>
    <row r="31" spans="1:79" s="1506" customFormat="1" ht="113.25" customHeight="1" thickBot="1">
      <c r="A31" s="3481"/>
      <c r="B31" s="3481"/>
      <c r="C31" s="1540" t="s">
        <v>576</v>
      </c>
      <c r="D31" s="1570" t="s">
        <v>1237</v>
      </c>
      <c r="E31" s="1571" t="s">
        <v>37</v>
      </c>
      <c r="F31" s="1531">
        <v>1</v>
      </c>
      <c r="G31" s="1531" t="s">
        <v>1238</v>
      </c>
      <c r="H31" s="1529" t="s">
        <v>1239</v>
      </c>
      <c r="I31" s="1566">
        <v>0.5</v>
      </c>
      <c r="J31" s="1531" t="s">
        <v>1240</v>
      </c>
      <c r="K31" s="193">
        <v>42401</v>
      </c>
      <c r="L31" s="193">
        <v>42735</v>
      </c>
      <c r="M31" s="194"/>
      <c r="N31" s="194"/>
      <c r="O31" s="194"/>
      <c r="P31" s="194"/>
      <c r="Q31" s="194"/>
      <c r="R31" s="194"/>
      <c r="S31" s="194"/>
      <c r="T31" s="194"/>
      <c r="U31" s="195"/>
      <c r="V31" s="195"/>
      <c r="W31" s="195"/>
      <c r="X31" s="1567">
        <v>1</v>
      </c>
      <c r="Y31" s="1532">
        <f>SUM(M31:X31)</f>
        <v>1</v>
      </c>
      <c r="Z31" s="1572">
        <v>0</v>
      </c>
      <c r="AA31" s="1543"/>
      <c r="AB31" s="1573" t="s">
        <v>55</v>
      </c>
      <c r="AC31" s="2998">
        <f>SUM(M31:N31)</f>
        <v>0</v>
      </c>
      <c r="AD31" s="2999">
        <f t="shared" si="2"/>
        <v>0</v>
      </c>
      <c r="AE31" s="3000">
        <v>0</v>
      </c>
      <c r="AF31" s="2999" t="s">
        <v>55</v>
      </c>
      <c r="AG31" s="2999"/>
      <c r="AH31" s="2999">
        <v>0</v>
      </c>
      <c r="AI31" s="3001"/>
      <c r="AJ31" s="3000"/>
      <c r="AK31" s="1898"/>
      <c r="AL31" s="1898"/>
      <c r="AM31" s="1898"/>
      <c r="AN31" s="1898"/>
      <c r="AO31" s="1898"/>
      <c r="AP31" s="1898"/>
      <c r="AQ31" s="1898"/>
      <c r="AR31" s="1898"/>
      <c r="AS31" s="1929"/>
      <c r="AT31" s="1929"/>
      <c r="AU31" s="1929"/>
      <c r="AV31" s="1929"/>
      <c r="AW31" s="1929"/>
      <c r="AX31" s="1929"/>
      <c r="AY31" s="1929"/>
      <c r="AZ31" s="1929"/>
      <c r="BA31" s="1914"/>
      <c r="BB31" s="1914"/>
      <c r="BC31" s="1914"/>
      <c r="BD31" s="1914"/>
      <c r="BE31" s="1914"/>
      <c r="BF31" s="1914"/>
      <c r="BG31" s="1914"/>
      <c r="BH31" s="1914"/>
      <c r="BI31" s="1947"/>
      <c r="BJ31" s="1947"/>
      <c r="BK31" s="1947"/>
      <c r="BL31" s="1947"/>
      <c r="BM31" s="1947"/>
      <c r="BN31" s="1947"/>
      <c r="BO31" s="1947"/>
      <c r="BP31" s="1947"/>
      <c r="BQ31" s="1963"/>
      <c r="BR31" s="1963"/>
      <c r="BS31" s="1963"/>
      <c r="BT31" s="1963"/>
      <c r="BU31" s="1963"/>
      <c r="BV31" s="1963"/>
      <c r="BW31" s="1963"/>
      <c r="BX31" s="1963"/>
      <c r="BY31" s="1857"/>
      <c r="BZ31" s="1536"/>
      <c r="CA31" s="1556"/>
    </row>
    <row r="32" spans="1:79" s="1506" customFormat="1" ht="24" customHeight="1" thickBot="1">
      <c r="A32" s="3467" t="s">
        <v>38</v>
      </c>
      <c r="B32" s="3467"/>
      <c r="C32" s="3467"/>
      <c r="D32" s="3467"/>
      <c r="E32" s="1557"/>
      <c r="F32" s="1558"/>
      <c r="G32" s="1558"/>
      <c r="H32" s="1558"/>
      <c r="I32" s="1559">
        <f>SUM(I30:I31)</f>
        <v>1</v>
      </c>
      <c r="J32" s="1558"/>
      <c r="K32" s="1558"/>
      <c r="L32" s="1558"/>
      <c r="M32" s="1558"/>
      <c r="N32" s="1558"/>
      <c r="O32" s="1558"/>
      <c r="P32" s="1558"/>
      <c r="Q32" s="1558"/>
      <c r="R32" s="1558"/>
      <c r="S32" s="1558"/>
      <c r="T32" s="1558"/>
      <c r="U32" s="1558"/>
      <c r="V32" s="1558"/>
      <c r="W32" s="1558"/>
      <c r="X32" s="1558"/>
      <c r="Y32" s="1558"/>
      <c r="Z32" s="1560">
        <f>SUM(Z30:Z31)</f>
        <v>0</v>
      </c>
      <c r="AA32" s="1560">
        <f>SUM(AA30:AA31)</f>
        <v>0</v>
      </c>
      <c r="AB32" s="1561"/>
      <c r="AC32" s="3006"/>
      <c r="AD32" s="3007">
        <v>1</v>
      </c>
      <c r="AE32" s="3006"/>
      <c r="AF32" s="3007">
        <f>AVERAGE(AF30:AF31)</f>
        <v>1</v>
      </c>
      <c r="AG32" s="3007"/>
      <c r="AH32" s="3007">
        <f>AVERAGE(AH30:AH31)</f>
        <v>0.08333333333333333</v>
      </c>
      <c r="AI32" s="3008"/>
      <c r="AJ32" s="3006"/>
      <c r="AK32" s="1899"/>
      <c r="AL32" s="1899"/>
      <c r="AM32" s="1899"/>
      <c r="AN32" s="1899"/>
      <c r="AO32" s="1899"/>
      <c r="AP32" s="1899"/>
      <c r="AQ32" s="1899"/>
      <c r="AR32" s="1899"/>
      <c r="AS32" s="1930"/>
      <c r="AT32" s="1930"/>
      <c r="AU32" s="1930"/>
      <c r="AV32" s="1930"/>
      <c r="AW32" s="1930"/>
      <c r="AX32" s="1930"/>
      <c r="AY32" s="1930"/>
      <c r="AZ32" s="1930"/>
      <c r="BA32" s="1915"/>
      <c r="BB32" s="1915"/>
      <c r="BC32" s="1915"/>
      <c r="BD32" s="1915"/>
      <c r="BE32" s="1915"/>
      <c r="BF32" s="1915"/>
      <c r="BG32" s="1915"/>
      <c r="BH32" s="1915"/>
      <c r="BI32" s="1948"/>
      <c r="BJ32" s="1948"/>
      <c r="BK32" s="1948"/>
      <c r="BL32" s="1948"/>
      <c r="BM32" s="1948"/>
      <c r="BN32" s="1948"/>
      <c r="BO32" s="1948"/>
      <c r="BP32" s="1948"/>
      <c r="BQ32" s="1964"/>
      <c r="BR32" s="1964"/>
      <c r="BS32" s="1964"/>
      <c r="BT32" s="1964"/>
      <c r="BU32" s="1964"/>
      <c r="BV32" s="1964"/>
      <c r="BW32" s="1964"/>
      <c r="BX32" s="1964"/>
      <c r="BY32" s="1562"/>
      <c r="BZ32" s="1562"/>
      <c r="CA32" s="1563"/>
    </row>
    <row r="33" spans="1:79" s="1577" customFormat="1" ht="96" customHeight="1" thickBot="1">
      <c r="A33" s="1574">
        <v>3</v>
      </c>
      <c r="B33" s="1574" t="s">
        <v>580</v>
      </c>
      <c r="C33" s="1540" t="s">
        <v>581</v>
      </c>
      <c r="D33" s="1547" t="s">
        <v>1241</v>
      </c>
      <c r="E33" s="1575" t="s">
        <v>1210</v>
      </c>
      <c r="F33" s="1549">
        <v>1</v>
      </c>
      <c r="G33" s="1549" t="s">
        <v>1211</v>
      </c>
      <c r="H33" s="1549" t="s">
        <v>1242</v>
      </c>
      <c r="I33" s="1576">
        <v>1</v>
      </c>
      <c r="J33" s="1549" t="s">
        <v>1213</v>
      </c>
      <c r="K33" s="193">
        <v>42705</v>
      </c>
      <c r="L33" s="1550">
        <v>42735</v>
      </c>
      <c r="M33" s="194"/>
      <c r="N33" s="194"/>
      <c r="O33" s="194"/>
      <c r="P33" s="194"/>
      <c r="Q33" s="194"/>
      <c r="R33" s="194"/>
      <c r="S33" s="194"/>
      <c r="T33" s="194"/>
      <c r="U33" s="195"/>
      <c r="V33" s="195"/>
      <c r="W33" s="195"/>
      <c r="X33" s="1810">
        <v>1</v>
      </c>
      <c r="Y33" s="1809">
        <v>1</v>
      </c>
      <c r="Z33" s="2360">
        <v>525096000</v>
      </c>
      <c r="AA33" s="1543">
        <v>99600000</v>
      </c>
      <c r="AB33" s="1544" t="s">
        <v>1899</v>
      </c>
      <c r="AC33" s="3009">
        <f>SUM(M33:N33)</f>
        <v>0</v>
      </c>
      <c r="AD33" s="3010">
        <f t="shared" si="2"/>
        <v>0</v>
      </c>
      <c r="AE33" s="3011">
        <v>0</v>
      </c>
      <c r="AF33" s="3010" t="s">
        <v>55</v>
      </c>
      <c r="AG33" s="3010"/>
      <c r="AH33" s="3010">
        <v>0</v>
      </c>
      <c r="AI33" s="3012"/>
      <c r="AJ33" s="3011"/>
      <c r="AK33" s="1898"/>
      <c r="AL33" s="1898"/>
      <c r="AM33" s="1898"/>
      <c r="AN33" s="1898"/>
      <c r="AO33" s="1898"/>
      <c r="AP33" s="1898"/>
      <c r="AQ33" s="1898"/>
      <c r="AR33" s="1898"/>
      <c r="AS33" s="1929"/>
      <c r="AT33" s="1929"/>
      <c r="AU33" s="1929"/>
      <c r="AV33" s="1929"/>
      <c r="AW33" s="1929"/>
      <c r="AX33" s="1929"/>
      <c r="AY33" s="1929"/>
      <c r="AZ33" s="1929"/>
      <c r="BA33" s="1914"/>
      <c r="BB33" s="1914"/>
      <c r="BC33" s="1914"/>
      <c r="BD33" s="1914"/>
      <c r="BE33" s="1914"/>
      <c r="BF33" s="1914"/>
      <c r="BG33" s="1914"/>
      <c r="BH33" s="1914"/>
      <c r="BI33" s="1947"/>
      <c r="BJ33" s="1947"/>
      <c r="BK33" s="1947"/>
      <c r="BL33" s="1947"/>
      <c r="BM33" s="1947"/>
      <c r="BN33" s="1947"/>
      <c r="BO33" s="1947"/>
      <c r="BP33" s="1947"/>
      <c r="BQ33" s="1963"/>
      <c r="BR33" s="1963"/>
      <c r="BS33" s="1963"/>
      <c r="BT33" s="1963"/>
      <c r="BU33" s="1963"/>
      <c r="BV33" s="1963"/>
      <c r="BW33" s="1963"/>
      <c r="BX33" s="1963"/>
      <c r="BY33" s="1857"/>
      <c r="BZ33" s="1536"/>
      <c r="CA33" s="1556"/>
    </row>
    <row r="34" spans="1:79" s="1506" customFormat="1" ht="24" customHeight="1" thickBot="1">
      <c r="A34" s="3467" t="s">
        <v>38</v>
      </c>
      <c r="B34" s="3467"/>
      <c r="C34" s="3467"/>
      <c r="D34" s="3467"/>
      <c r="E34" s="1578"/>
      <c r="F34" s="1578"/>
      <c r="G34" s="1578"/>
      <c r="H34" s="1578"/>
      <c r="I34" s="1579">
        <f>SUM(I33)</f>
        <v>1</v>
      </c>
      <c r="J34" s="1578"/>
      <c r="K34" s="1578"/>
      <c r="L34" s="1578"/>
      <c r="M34" s="1578"/>
      <c r="N34" s="1578"/>
      <c r="O34" s="1578"/>
      <c r="P34" s="1578"/>
      <c r="Q34" s="1578"/>
      <c r="R34" s="1578"/>
      <c r="S34" s="1578"/>
      <c r="T34" s="1578"/>
      <c r="U34" s="1578"/>
      <c r="V34" s="1578"/>
      <c r="W34" s="1578"/>
      <c r="X34" s="1578"/>
      <c r="Y34" s="1578"/>
      <c r="Z34" s="1580">
        <f>SUM(Z33)</f>
        <v>525096000</v>
      </c>
      <c r="AA34" s="1580">
        <f>SUM(AA33)</f>
        <v>99600000</v>
      </c>
      <c r="AB34" s="1578"/>
      <c r="AC34" s="3014"/>
      <c r="AD34" s="3015">
        <v>1</v>
      </c>
      <c r="AE34" s="3016"/>
      <c r="AF34" s="3015" t="s">
        <v>55</v>
      </c>
      <c r="AG34" s="3015"/>
      <c r="AH34" s="3015">
        <v>0</v>
      </c>
      <c r="AI34" s="3017"/>
      <c r="AJ34" s="3018"/>
      <c r="AK34" s="1899"/>
      <c r="AL34" s="1899"/>
      <c r="AM34" s="1899"/>
      <c r="AN34" s="1899"/>
      <c r="AO34" s="1899"/>
      <c r="AP34" s="1899"/>
      <c r="AQ34" s="1899"/>
      <c r="AR34" s="1899"/>
      <c r="AS34" s="1930"/>
      <c r="AT34" s="1930"/>
      <c r="AU34" s="1930"/>
      <c r="AV34" s="1930"/>
      <c r="AW34" s="1930"/>
      <c r="AX34" s="1930"/>
      <c r="AY34" s="1930"/>
      <c r="AZ34" s="1930"/>
      <c r="BA34" s="1915"/>
      <c r="BB34" s="1915"/>
      <c r="BC34" s="1915"/>
      <c r="BD34" s="1915"/>
      <c r="BE34" s="1915"/>
      <c r="BF34" s="1915"/>
      <c r="BG34" s="1915"/>
      <c r="BH34" s="1915"/>
      <c r="BI34" s="1948"/>
      <c r="BJ34" s="1948"/>
      <c r="BK34" s="1948"/>
      <c r="BL34" s="1948"/>
      <c r="BM34" s="1948"/>
      <c r="BN34" s="1948"/>
      <c r="BO34" s="1948"/>
      <c r="BP34" s="1948"/>
      <c r="BQ34" s="1964"/>
      <c r="BR34" s="1964"/>
      <c r="BS34" s="1964"/>
      <c r="BT34" s="1964"/>
      <c r="BU34" s="1964"/>
      <c r="BV34" s="1964"/>
      <c r="BW34" s="1964"/>
      <c r="BX34" s="1964"/>
      <c r="BY34" s="1562"/>
      <c r="BZ34" s="1562"/>
      <c r="CA34" s="1563"/>
    </row>
    <row r="35" spans="1:79" s="1506" customFormat="1" ht="24" customHeight="1" thickBot="1">
      <c r="A35" s="3482" t="s">
        <v>39</v>
      </c>
      <c r="B35" s="3482"/>
      <c r="C35" s="3482"/>
      <c r="D35" s="3482"/>
      <c r="E35" s="1479"/>
      <c r="F35" s="1480"/>
      <c r="G35" s="1480"/>
      <c r="H35" s="1480"/>
      <c r="I35" s="1480"/>
      <c r="J35" s="1480"/>
      <c r="K35" s="1480"/>
      <c r="L35" s="1480"/>
      <c r="M35" s="1480"/>
      <c r="N35" s="1480"/>
      <c r="O35" s="1480"/>
      <c r="P35" s="1480"/>
      <c r="Q35" s="1480"/>
      <c r="R35" s="1480"/>
      <c r="S35" s="1480"/>
      <c r="T35" s="1480"/>
      <c r="U35" s="1480"/>
      <c r="V35" s="1480"/>
      <c r="W35" s="1480"/>
      <c r="X35" s="1480"/>
      <c r="Y35" s="1480"/>
      <c r="Z35" s="1581">
        <f>SUM(Z34,Z32,Z29)</f>
        <v>733346000</v>
      </c>
      <c r="AA35" s="2351">
        <f>SUM(AA34,AA29)</f>
        <v>220200000</v>
      </c>
      <c r="AB35" s="1582"/>
      <c r="AC35" s="3019"/>
      <c r="AD35" s="3020">
        <v>1</v>
      </c>
      <c r="AE35" s="3021"/>
      <c r="AF35" s="3022">
        <f>AVERAGE(AF34,AF32,AF29)</f>
        <v>1</v>
      </c>
      <c r="AG35" s="3021"/>
      <c r="AH35" s="3022">
        <f>AVERAGE(AH34,AH32,AH29)</f>
        <v>0.03571428571428571</v>
      </c>
      <c r="AI35" s="3021"/>
      <c r="AJ35" s="3023"/>
      <c r="AK35" s="1900"/>
      <c r="AL35" s="1900"/>
      <c r="AM35" s="1900"/>
      <c r="AN35" s="1900"/>
      <c r="AO35" s="1900"/>
      <c r="AP35" s="1900"/>
      <c r="AQ35" s="1900"/>
      <c r="AR35" s="1900"/>
      <c r="AS35" s="1931"/>
      <c r="AT35" s="1931"/>
      <c r="AU35" s="1931"/>
      <c r="AV35" s="1931"/>
      <c r="AW35" s="1931"/>
      <c r="AX35" s="1931"/>
      <c r="AY35" s="1931"/>
      <c r="AZ35" s="1931"/>
      <c r="BA35" s="1916"/>
      <c r="BB35" s="1916"/>
      <c r="BC35" s="1916"/>
      <c r="BD35" s="1916"/>
      <c r="BE35" s="1916"/>
      <c r="BF35" s="1916"/>
      <c r="BG35" s="1916"/>
      <c r="BH35" s="1916"/>
      <c r="BI35" s="1949"/>
      <c r="BJ35" s="1949"/>
      <c r="BK35" s="1949"/>
      <c r="BL35" s="1949"/>
      <c r="BM35" s="1949"/>
      <c r="BN35" s="1949"/>
      <c r="BO35" s="1949"/>
      <c r="BP35" s="1949"/>
      <c r="BQ35" s="1965"/>
      <c r="BR35" s="1965"/>
      <c r="BS35" s="1965"/>
      <c r="BT35" s="1965"/>
      <c r="BU35" s="1965"/>
      <c r="BV35" s="1965"/>
      <c r="BW35" s="1965"/>
      <c r="BX35" s="1965"/>
      <c r="BY35" s="1583"/>
      <c r="BZ35" s="1583"/>
      <c r="CA35" s="1584"/>
    </row>
    <row r="36" spans="1:79" s="135" customFormat="1" ht="9.75" customHeight="1" thickBot="1">
      <c r="A36" s="1585"/>
      <c r="B36" s="1585"/>
      <c r="C36" s="1585"/>
      <c r="D36" s="1585"/>
      <c r="E36" s="1585"/>
      <c r="F36" s="1585"/>
      <c r="G36" s="1585"/>
      <c r="H36" s="1585"/>
      <c r="I36" s="1585"/>
      <c r="J36" s="1585"/>
      <c r="K36" s="1585"/>
      <c r="L36" s="1585"/>
      <c r="M36" s="1585"/>
      <c r="N36" s="1585"/>
      <c r="O36" s="1585"/>
      <c r="P36" s="1585"/>
      <c r="Q36" s="1585"/>
      <c r="R36" s="1585"/>
      <c r="S36" s="1585"/>
      <c r="T36" s="1585"/>
      <c r="U36" s="1585"/>
      <c r="V36" s="1585"/>
      <c r="W36" s="1585"/>
      <c r="X36" s="1585"/>
      <c r="Y36" s="1585"/>
      <c r="Z36" s="1585"/>
      <c r="AA36" s="1877"/>
      <c r="AB36" s="1585"/>
      <c r="AC36" s="3013"/>
      <c r="AD36" s="3013"/>
      <c r="AE36" s="3013"/>
      <c r="AF36" s="3013"/>
      <c r="AG36" s="3013"/>
      <c r="AH36" s="3013"/>
      <c r="AI36" s="3013"/>
      <c r="AJ36" s="3013"/>
      <c r="AK36" s="1901"/>
      <c r="AL36" s="1901"/>
      <c r="AM36" s="1901"/>
      <c r="AN36" s="1901"/>
      <c r="AO36" s="1901"/>
      <c r="AP36" s="1901"/>
      <c r="AQ36" s="1901"/>
      <c r="AR36" s="1901"/>
      <c r="AS36" s="1932"/>
      <c r="AT36" s="1932"/>
      <c r="AU36" s="1932"/>
      <c r="AV36" s="1932"/>
      <c r="AW36" s="1932"/>
      <c r="AX36" s="1932"/>
      <c r="AY36" s="1932"/>
      <c r="AZ36" s="1932"/>
      <c r="BA36" s="1917"/>
      <c r="BB36" s="1917"/>
      <c r="BC36" s="1917"/>
      <c r="BD36" s="1917"/>
      <c r="BE36" s="1917"/>
      <c r="BF36" s="1917"/>
      <c r="BG36" s="1917"/>
      <c r="BH36" s="1917"/>
      <c r="BI36" s="1950"/>
      <c r="BJ36" s="1950"/>
      <c r="BK36" s="1950"/>
      <c r="BL36" s="1950"/>
      <c r="BM36" s="1950"/>
      <c r="BN36" s="1950"/>
      <c r="BO36" s="1950"/>
      <c r="BP36" s="1950"/>
      <c r="BQ36" s="1966"/>
      <c r="BR36" s="1966"/>
      <c r="BS36" s="1966"/>
      <c r="BT36" s="1966"/>
      <c r="BU36" s="1966"/>
      <c r="BV36" s="1966"/>
      <c r="BW36" s="1966"/>
      <c r="BX36" s="1966"/>
      <c r="BY36" s="1586"/>
      <c r="BZ36" s="1586"/>
      <c r="CA36" s="1586"/>
    </row>
    <row r="37" spans="1:79" s="136" customFormat="1" ht="23.25" customHeight="1" thickBot="1">
      <c r="A37" s="3474" t="s">
        <v>9</v>
      </c>
      <c r="B37" s="3474"/>
      <c r="C37" s="3474"/>
      <c r="D37" s="3474"/>
      <c r="E37" s="3475" t="s">
        <v>312</v>
      </c>
      <c r="F37" s="3475"/>
      <c r="G37" s="3475"/>
      <c r="H37" s="3475"/>
      <c r="I37" s="3475"/>
      <c r="J37" s="3475"/>
      <c r="K37" s="3475"/>
      <c r="L37" s="3475"/>
      <c r="M37" s="3475"/>
      <c r="N37" s="3475"/>
      <c r="O37" s="3475"/>
      <c r="P37" s="3475"/>
      <c r="Q37" s="3475"/>
      <c r="R37" s="3475"/>
      <c r="S37" s="3475"/>
      <c r="T37" s="3475"/>
      <c r="U37" s="3475"/>
      <c r="V37" s="3475"/>
      <c r="W37" s="3475"/>
      <c r="X37" s="3475"/>
      <c r="Y37" s="3475"/>
      <c r="Z37" s="3475"/>
      <c r="AA37" s="3483"/>
      <c r="AB37" s="3483"/>
      <c r="AC37" s="3475" t="s">
        <v>312</v>
      </c>
      <c r="AD37" s="3475"/>
      <c r="AE37" s="3475"/>
      <c r="AF37" s="3475"/>
      <c r="AG37" s="3475"/>
      <c r="AH37" s="3475"/>
      <c r="AI37" s="3475"/>
      <c r="AJ37" s="3475"/>
      <c r="AK37" s="3475"/>
      <c r="AL37" s="3475"/>
      <c r="AM37" s="3475"/>
      <c r="AN37" s="3475"/>
      <c r="AO37" s="3475"/>
      <c r="AP37" s="3475"/>
      <c r="AQ37" s="3475"/>
      <c r="AR37" s="3475"/>
      <c r="AS37" s="3475"/>
      <c r="AT37" s="3475"/>
      <c r="AU37" s="3475"/>
      <c r="AV37" s="3475"/>
      <c r="AW37" s="3475"/>
      <c r="AX37" s="3475"/>
      <c r="AY37" s="3475"/>
      <c r="AZ37" s="3475"/>
      <c r="BA37" s="3475"/>
      <c r="BB37" s="3475"/>
      <c r="BC37" s="3475"/>
      <c r="BD37" s="3475"/>
      <c r="BE37" s="3475"/>
      <c r="BF37" s="3475"/>
      <c r="BG37" s="3475"/>
      <c r="BH37" s="3475"/>
      <c r="BI37" s="3475"/>
      <c r="BJ37" s="3475"/>
      <c r="BK37" s="3475"/>
      <c r="BL37" s="3475"/>
      <c r="BM37" s="3475"/>
      <c r="BN37" s="3475"/>
      <c r="BO37" s="3475"/>
      <c r="BP37" s="3475"/>
      <c r="BQ37" s="3475"/>
      <c r="BR37" s="3475"/>
      <c r="BS37" s="3475"/>
      <c r="BT37" s="3475"/>
      <c r="BU37" s="3475"/>
      <c r="BV37" s="3475"/>
      <c r="BW37" s="3475"/>
      <c r="BX37" s="3475"/>
      <c r="BY37" s="3475"/>
      <c r="BZ37" s="3475"/>
      <c r="CA37" s="3475"/>
    </row>
    <row r="38" spans="1:79" s="135" customFormat="1" ht="9.75" customHeight="1" thickBot="1">
      <c r="A38" s="1585"/>
      <c r="B38" s="1585"/>
      <c r="C38" s="1585"/>
      <c r="D38" s="1585"/>
      <c r="E38" s="1585"/>
      <c r="F38" s="1585"/>
      <c r="G38" s="1585"/>
      <c r="H38" s="1585"/>
      <c r="I38" s="1585"/>
      <c r="J38" s="1585"/>
      <c r="K38" s="1585"/>
      <c r="L38" s="1585"/>
      <c r="M38" s="1585"/>
      <c r="N38" s="1585"/>
      <c r="O38" s="1585"/>
      <c r="P38" s="1585"/>
      <c r="Q38" s="1585"/>
      <c r="R38" s="1585"/>
      <c r="S38" s="1585"/>
      <c r="T38" s="1585"/>
      <c r="U38" s="1585"/>
      <c r="V38" s="1585"/>
      <c r="W38" s="1585"/>
      <c r="X38" s="1585"/>
      <c r="Y38" s="1585"/>
      <c r="Z38" s="1585"/>
      <c r="AA38" s="1877"/>
      <c r="AB38" s="1585"/>
      <c r="AC38" s="1587"/>
      <c r="AD38" s="1587"/>
      <c r="AE38" s="1587"/>
      <c r="AF38" s="1587"/>
      <c r="AG38" s="1587"/>
      <c r="AH38" s="1587"/>
      <c r="AI38" s="1587"/>
      <c r="AJ38" s="1587"/>
      <c r="AK38" s="1902"/>
      <c r="AL38" s="1902"/>
      <c r="AM38" s="1902"/>
      <c r="AN38" s="1902"/>
      <c r="AO38" s="1902"/>
      <c r="AP38" s="1902"/>
      <c r="AQ38" s="1902"/>
      <c r="AR38" s="1902"/>
      <c r="AS38" s="1933"/>
      <c r="AT38" s="1933"/>
      <c r="AU38" s="1933"/>
      <c r="AV38" s="1933"/>
      <c r="AW38" s="1933"/>
      <c r="AX38" s="1933"/>
      <c r="AY38" s="1933"/>
      <c r="AZ38" s="1933"/>
      <c r="BA38" s="1918"/>
      <c r="BB38" s="1918"/>
      <c r="BC38" s="1918"/>
      <c r="BD38" s="1918"/>
      <c r="BE38" s="1918"/>
      <c r="BF38" s="1918"/>
      <c r="BG38" s="1918"/>
      <c r="BH38" s="1918"/>
      <c r="BI38" s="1951"/>
      <c r="BJ38" s="1951"/>
      <c r="BK38" s="1951"/>
      <c r="BL38" s="1951"/>
      <c r="BM38" s="1951"/>
      <c r="BN38" s="1951"/>
      <c r="BO38" s="1951"/>
      <c r="BP38" s="1951"/>
      <c r="BQ38" s="1967"/>
      <c r="BR38" s="1967"/>
      <c r="BS38" s="1967"/>
      <c r="BT38" s="1967"/>
      <c r="BU38" s="1967"/>
      <c r="BV38" s="1967"/>
      <c r="BW38" s="1967"/>
      <c r="BX38" s="1967"/>
      <c r="BY38" s="1587"/>
      <c r="BZ38" s="1587"/>
      <c r="CA38" s="1587"/>
    </row>
    <row r="39" spans="1:79" s="1492" customFormat="1" ht="44.25" customHeight="1" thickBot="1">
      <c r="A39" s="1484" t="s">
        <v>11</v>
      </c>
      <c r="B39" s="1485" t="s">
        <v>12</v>
      </c>
      <c r="C39" s="1484" t="s">
        <v>13</v>
      </c>
      <c r="D39" s="1486" t="s">
        <v>14</v>
      </c>
      <c r="E39" s="1486" t="s">
        <v>15</v>
      </c>
      <c r="F39" s="1486" t="s">
        <v>16</v>
      </c>
      <c r="G39" s="1486" t="s">
        <v>17</v>
      </c>
      <c r="H39" s="1486" t="s">
        <v>18</v>
      </c>
      <c r="I39" s="1486" t="s">
        <v>19</v>
      </c>
      <c r="J39" s="1486" t="s">
        <v>20</v>
      </c>
      <c r="K39" s="1486" t="s">
        <v>21</v>
      </c>
      <c r="L39" s="1486" t="s">
        <v>22</v>
      </c>
      <c r="M39" s="1487" t="s">
        <v>23</v>
      </c>
      <c r="N39" s="1487" t="s">
        <v>24</v>
      </c>
      <c r="O39" s="1487" t="s">
        <v>25</v>
      </c>
      <c r="P39" s="1487" t="s">
        <v>26</v>
      </c>
      <c r="Q39" s="1487" t="s">
        <v>27</v>
      </c>
      <c r="R39" s="1487" t="s">
        <v>28</v>
      </c>
      <c r="S39" s="1487" t="s">
        <v>29</v>
      </c>
      <c r="T39" s="1487" t="s">
        <v>30</v>
      </c>
      <c r="U39" s="1487" t="s">
        <v>31</v>
      </c>
      <c r="V39" s="1487" t="s">
        <v>32</v>
      </c>
      <c r="W39" s="1487" t="s">
        <v>33</v>
      </c>
      <c r="X39" s="1487" t="s">
        <v>34</v>
      </c>
      <c r="Y39" s="1486" t="s">
        <v>35</v>
      </c>
      <c r="Z39" s="1488" t="s">
        <v>313</v>
      </c>
      <c r="AA39" s="1874" t="s">
        <v>1897</v>
      </c>
      <c r="AB39" s="1588" t="s">
        <v>36</v>
      </c>
      <c r="AC39" s="1490" t="s">
        <v>189</v>
      </c>
      <c r="AD39" s="1490" t="s">
        <v>314</v>
      </c>
      <c r="AE39" s="1490" t="s">
        <v>190</v>
      </c>
      <c r="AF39" s="1490" t="s">
        <v>191</v>
      </c>
      <c r="AG39" s="1490" t="s">
        <v>184</v>
      </c>
      <c r="AH39" s="1490" t="s">
        <v>192</v>
      </c>
      <c r="AI39" s="1490" t="s">
        <v>185</v>
      </c>
      <c r="AJ39" s="1490" t="s">
        <v>186</v>
      </c>
      <c r="AK39" s="1893"/>
      <c r="AL39" s="1893"/>
      <c r="AM39" s="1893"/>
      <c r="AN39" s="1893"/>
      <c r="AO39" s="1893"/>
      <c r="AP39" s="1893"/>
      <c r="AQ39" s="1893"/>
      <c r="AR39" s="1893"/>
      <c r="AS39" s="1924"/>
      <c r="AT39" s="1924"/>
      <c r="AU39" s="1924"/>
      <c r="AV39" s="1924"/>
      <c r="AW39" s="1924"/>
      <c r="AX39" s="1924"/>
      <c r="AY39" s="1924"/>
      <c r="AZ39" s="1924"/>
      <c r="BA39" s="1909"/>
      <c r="BB39" s="1909"/>
      <c r="BC39" s="1909"/>
      <c r="BD39" s="1909"/>
      <c r="BE39" s="1909"/>
      <c r="BF39" s="1909"/>
      <c r="BG39" s="1909"/>
      <c r="BH39" s="1909"/>
      <c r="BI39" s="1941"/>
      <c r="BJ39" s="1941"/>
      <c r="BK39" s="1941"/>
      <c r="BL39" s="1941"/>
      <c r="BM39" s="1941"/>
      <c r="BN39" s="1941"/>
      <c r="BO39" s="1941"/>
      <c r="BP39" s="1941"/>
      <c r="BQ39" s="1957"/>
      <c r="BR39" s="1957"/>
      <c r="BS39" s="1957"/>
      <c r="BT39" s="1957"/>
      <c r="BU39" s="1957"/>
      <c r="BV39" s="1957"/>
      <c r="BW39" s="1957"/>
      <c r="BX39" s="1957"/>
      <c r="BY39" s="1448"/>
      <c r="BZ39" s="1490" t="s">
        <v>187</v>
      </c>
      <c r="CA39" s="1490" t="s">
        <v>188</v>
      </c>
    </row>
    <row r="40" spans="1:79" s="1604" customFormat="1" ht="58.5" customHeight="1" thickBot="1">
      <c r="A40" s="3484">
        <v>4</v>
      </c>
      <c r="B40" s="3484" t="s">
        <v>355</v>
      </c>
      <c r="C40" s="1589" t="s">
        <v>356</v>
      </c>
      <c r="D40" s="1590" t="s">
        <v>358</v>
      </c>
      <c r="E40" s="1591" t="s">
        <v>58</v>
      </c>
      <c r="F40" s="1592">
        <v>4</v>
      </c>
      <c r="G40" s="1593" t="s">
        <v>59</v>
      </c>
      <c r="H40" s="1594" t="s">
        <v>1242</v>
      </c>
      <c r="I40" s="1595">
        <v>0.2</v>
      </c>
      <c r="J40" s="1593" t="s">
        <v>60</v>
      </c>
      <c r="K40" s="1596">
        <v>42430</v>
      </c>
      <c r="L40" s="1596">
        <v>42735</v>
      </c>
      <c r="M40" s="1597"/>
      <c r="N40" s="1597"/>
      <c r="O40" s="1597">
        <v>1</v>
      </c>
      <c r="P40" s="1597"/>
      <c r="Q40" s="1597"/>
      <c r="R40" s="1597">
        <v>1</v>
      </c>
      <c r="S40" s="1597"/>
      <c r="T40" s="1597"/>
      <c r="U40" s="1598">
        <v>1</v>
      </c>
      <c r="V40" s="1598"/>
      <c r="W40" s="1598"/>
      <c r="X40" s="1599">
        <v>1</v>
      </c>
      <c r="Y40" s="1600">
        <v>4</v>
      </c>
      <c r="Z40" s="1880">
        <v>0</v>
      </c>
      <c r="AA40" s="1887"/>
      <c r="AB40" s="1882" t="s">
        <v>55</v>
      </c>
      <c r="AC40" s="1601">
        <f>SUM(M40:N40)</f>
        <v>0</v>
      </c>
      <c r="AD40" s="1602">
        <f aca="true" t="shared" si="3" ref="AD40:AD46">IF(AC40=0,0%,100%)</f>
        <v>0</v>
      </c>
      <c r="AE40" s="1538">
        <v>0</v>
      </c>
      <c r="AF40" s="1602" t="s">
        <v>55</v>
      </c>
      <c r="AG40" s="1602"/>
      <c r="AH40" s="1602">
        <v>0</v>
      </c>
      <c r="AI40" s="1603"/>
      <c r="AJ40" s="1538"/>
      <c r="AK40" s="1896"/>
      <c r="AL40" s="1896"/>
      <c r="AM40" s="1896"/>
      <c r="AN40" s="1896"/>
      <c r="AO40" s="1896"/>
      <c r="AP40" s="1896"/>
      <c r="AQ40" s="1896"/>
      <c r="AR40" s="1896"/>
      <c r="AS40" s="1927"/>
      <c r="AT40" s="1927"/>
      <c r="AU40" s="1927"/>
      <c r="AV40" s="1927"/>
      <c r="AW40" s="1927"/>
      <c r="AX40" s="1927"/>
      <c r="AY40" s="1927"/>
      <c r="AZ40" s="1927"/>
      <c r="BA40" s="1912"/>
      <c r="BB40" s="1912"/>
      <c r="BC40" s="1912"/>
      <c r="BD40" s="1912"/>
      <c r="BE40" s="1912"/>
      <c r="BF40" s="1912"/>
      <c r="BG40" s="1912"/>
      <c r="BH40" s="1912"/>
      <c r="BI40" s="1945"/>
      <c r="BJ40" s="1945"/>
      <c r="BK40" s="1945"/>
      <c r="BL40" s="1945"/>
      <c r="BM40" s="1945"/>
      <c r="BN40" s="1945"/>
      <c r="BO40" s="1945"/>
      <c r="BP40" s="1945"/>
      <c r="BQ40" s="1961"/>
      <c r="BR40" s="1961"/>
      <c r="BS40" s="1961"/>
      <c r="BT40" s="1961"/>
      <c r="BU40" s="1961"/>
      <c r="BV40" s="1961"/>
      <c r="BW40" s="1961"/>
      <c r="BX40" s="1961"/>
      <c r="BY40" s="1858"/>
      <c r="BZ40" s="1538"/>
      <c r="CA40" s="1539"/>
    </row>
    <row r="41" spans="1:79" s="1604" customFormat="1" ht="57" customHeight="1" thickBot="1">
      <c r="A41" s="3484"/>
      <c r="B41" s="3484"/>
      <c r="C41" s="3485" t="s">
        <v>359</v>
      </c>
      <c r="D41" s="1812" t="s">
        <v>360</v>
      </c>
      <c r="E41" s="1605" t="s">
        <v>408</v>
      </c>
      <c r="F41" s="1606">
        <v>12</v>
      </c>
      <c r="G41" s="1607" t="s">
        <v>361</v>
      </c>
      <c r="H41" s="1608" t="s">
        <v>1242</v>
      </c>
      <c r="I41" s="1609">
        <v>0.2</v>
      </c>
      <c r="J41" s="1607" t="s">
        <v>362</v>
      </c>
      <c r="K41" s="1610">
        <v>42371</v>
      </c>
      <c r="L41" s="1610">
        <v>42735</v>
      </c>
      <c r="M41" s="1611"/>
      <c r="N41" s="1611">
        <v>1</v>
      </c>
      <c r="O41" s="1611"/>
      <c r="P41" s="1611">
        <v>1</v>
      </c>
      <c r="Q41" s="1611">
        <v>1</v>
      </c>
      <c r="R41" s="1611">
        <v>1</v>
      </c>
      <c r="S41" s="1611">
        <v>1</v>
      </c>
      <c r="T41" s="1611">
        <v>1</v>
      </c>
      <c r="U41" s="1612">
        <v>1</v>
      </c>
      <c r="V41" s="1612">
        <v>1</v>
      </c>
      <c r="W41" s="1612">
        <v>1</v>
      </c>
      <c r="X41" s="1613">
        <v>1</v>
      </c>
      <c r="Y41" s="1614">
        <f>SUM(M41:X41)</f>
        <v>10</v>
      </c>
      <c r="Z41" s="1868">
        <v>0</v>
      </c>
      <c r="AA41" s="1887"/>
      <c r="AB41" s="1883" t="s">
        <v>55</v>
      </c>
      <c r="AC41" s="1615">
        <f>SUM(M41:N41)</f>
        <v>1</v>
      </c>
      <c r="AD41" s="1616">
        <f t="shared" si="3"/>
        <v>1</v>
      </c>
      <c r="AE41" s="3024">
        <v>1</v>
      </c>
      <c r="AF41" s="1616">
        <v>1</v>
      </c>
      <c r="AG41" s="1616"/>
      <c r="AH41" s="1616">
        <f>AE41/Y41</f>
        <v>0.1</v>
      </c>
      <c r="AI41" s="1618"/>
      <c r="AJ41" s="1617"/>
      <c r="AK41" s="1903"/>
      <c r="AL41" s="1903"/>
      <c r="AM41" s="1903"/>
      <c r="AN41" s="1903"/>
      <c r="AO41" s="1903"/>
      <c r="AP41" s="1903"/>
      <c r="AQ41" s="1903"/>
      <c r="AR41" s="1903"/>
      <c r="AS41" s="1934"/>
      <c r="AT41" s="1934"/>
      <c r="AU41" s="1934"/>
      <c r="AV41" s="1934"/>
      <c r="AW41" s="1934"/>
      <c r="AX41" s="1934"/>
      <c r="AY41" s="1934"/>
      <c r="AZ41" s="1934"/>
      <c r="BA41" s="1919"/>
      <c r="BB41" s="1919"/>
      <c r="BC41" s="1919"/>
      <c r="BD41" s="1919"/>
      <c r="BE41" s="1919"/>
      <c r="BF41" s="1919"/>
      <c r="BG41" s="1919"/>
      <c r="BH41" s="1919"/>
      <c r="BI41" s="1952"/>
      <c r="BJ41" s="1952"/>
      <c r="BK41" s="1952"/>
      <c r="BL41" s="1952"/>
      <c r="BM41" s="1952"/>
      <c r="BN41" s="1952"/>
      <c r="BO41" s="1952"/>
      <c r="BP41" s="1952"/>
      <c r="BQ41" s="1968"/>
      <c r="BR41" s="1968"/>
      <c r="BS41" s="1968"/>
      <c r="BT41" s="1968"/>
      <c r="BU41" s="1968"/>
      <c r="BV41" s="1968"/>
      <c r="BW41" s="1968"/>
      <c r="BX41" s="1968"/>
      <c r="BY41" s="1617"/>
      <c r="BZ41" s="1617" t="s">
        <v>1243</v>
      </c>
      <c r="CA41" s="1619"/>
    </row>
    <row r="42" spans="1:79" s="1604" customFormat="1" ht="63" customHeight="1" thickBot="1">
      <c r="A42" s="3484"/>
      <c r="B42" s="3484"/>
      <c r="C42" s="3486"/>
      <c r="D42" s="1811" t="s">
        <v>363</v>
      </c>
      <c r="E42" s="1620" t="s">
        <v>408</v>
      </c>
      <c r="F42" s="1621">
        <v>12</v>
      </c>
      <c r="G42" s="1622" t="s">
        <v>361</v>
      </c>
      <c r="H42" s="1623" t="s">
        <v>1242</v>
      </c>
      <c r="I42" s="1624">
        <v>0.2</v>
      </c>
      <c r="J42" s="1625" t="s">
        <v>362</v>
      </c>
      <c r="K42" s="1626">
        <v>42371</v>
      </c>
      <c r="L42" s="1626">
        <v>42735</v>
      </c>
      <c r="M42" s="1627"/>
      <c r="N42" s="1627">
        <v>1</v>
      </c>
      <c r="O42" s="1627"/>
      <c r="P42" s="1627">
        <v>1</v>
      </c>
      <c r="Q42" s="1627">
        <v>1</v>
      </c>
      <c r="R42" s="1627">
        <v>1</v>
      </c>
      <c r="S42" s="1627">
        <v>1</v>
      </c>
      <c r="T42" s="1627">
        <v>1</v>
      </c>
      <c r="U42" s="1628">
        <v>1</v>
      </c>
      <c r="V42" s="1628">
        <v>1</v>
      </c>
      <c r="W42" s="1628">
        <v>1</v>
      </c>
      <c r="X42" s="1629">
        <v>1</v>
      </c>
      <c r="Y42" s="1614">
        <f>SUM(M42:X42)</f>
        <v>10</v>
      </c>
      <c r="Z42" s="1869">
        <v>0</v>
      </c>
      <c r="AA42" s="1887"/>
      <c r="AB42" s="1884" t="s">
        <v>55</v>
      </c>
      <c r="AC42" s="1630">
        <f>SUM(M42:N42)</f>
        <v>1</v>
      </c>
      <c r="AD42" s="493">
        <f t="shared" si="3"/>
        <v>1</v>
      </c>
      <c r="AE42" s="3025">
        <v>1</v>
      </c>
      <c r="AF42" s="493">
        <v>1</v>
      </c>
      <c r="AG42" s="493"/>
      <c r="AH42" s="1616">
        <f>AE42/Y42</f>
        <v>0.1</v>
      </c>
      <c r="AI42" s="1632"/>
      <c r="AJ42" s="1631"/>
      <c r="AK42" s="1904"/>
      <c r="AL42" s="1904"/>
      <c r="AM42" s="1904"/>
      <c r="AN42" s="1904"/>
      <c r="AO42" s="1904"/>
      <c r="AP42" s="1904"/>
      <c r="AQ42" s="1904"/>
      <c r="AR42" s="1904"/>
      <c r="AS42" s="1935"/>
      <c r="AT42" s="1935"/>
      <c r="AU42" s="1935"/>
      <c r="AV42" s="1935"/>
      <c r="AW42" s="1935"/>
      <c r="AX42" s="1935"/>
      <c r="AY42" s="1935"/>
      <c r="AZ42" s="1935"/>
      <c r="BA42" s="1920"/>
      <c r="BB42" s="1920"/>
      <c r="BC42" s="1920"/>
      <c r="BD42" s="1920"/>
      <c r="BE42" s="1920"/>
      <c r="BF42" s="1920"/>
      <c r="BG42" s="1920"/>
      <c r="BH42" s="1920"/>
      <c r="BI42" s="1953"/>
      <c r="BJ42" s="1953"/>
      <c r="BK42" s="1953"/>
      <c r="BL42" s="1953"/>
      <c r="BM42" s="1953"/>
      <c r="BN42" s="1953"/>
      <c r="BO42" s="1953"/>
      <c r="BP42" s="1953"/>
      <c r="BQ42" s="1969"/>
      <c r="BR42" s="1969"/>
      <c r="BS42" s="1969"/>
      <c r="BT42" s="1969"/>
      <c r="BU42" s="1969"/>
      <c r="BV42" s="1969"/>
      <c r="BW42" s="1969"/>
      <c r="BX42" s="1969"/>
      <c r="BY42" s="1631"/>
      <c r="BZ42" s="1631" t="s">
        <v>1244</v>
      </c>
      <c r="CA42" s="1633"/>
    </row>
    <row r="43" spans="1:79" s="1604" customFormat="1" ht="93" customHeight="1" thickBot="1">
      <c r="A43" s="3484"/>
      <c r="B43" s="3484"/>
      <c r="C43" s="3485"/>
      <c r="D43" s="1634" t="s">
        <v>698</v>
      </c>
      <c r="E43" s="1635" t="s">
        <v>61</v>
      </c>
      <c r="F43" s="1636">
        <v>2</v>
      </c>
      <c r="G43" s="1637" t="s">
        <v>63</v>
      </c>
      <c r="H43" s="1638" t="s">
        <v>1242</v>
      </c>
      <c r="I43" s="1639">
        <v>0.2</v>
      </c>
      <c r="J43" s="1637" t="s">
        <v>64</v>
      </c>
      <c r="K43" s="1640">
        <v>42006</v>
      </c>
      <c r="L43" s="1640">
        <v>42735</v>
      </c>
      <c r="M43" s="1641"/>
      <c r="N43" s="1641"/>
      <c r="O43" s="1641"/>
      <c r="P43" s="1641"/>
      <c r="Q43" s="1641"/>
      <c r="R43" s="1641">
        <v>1</v>
      </c>
      <c r="S43" s="1641"/>
      <c r="T43" s="1641"/>
      <c r="U43" s="1642"/>
      <c r="V43" s="1642"/>
      <c r="W43" s="1642"/>
      <c r="X43" s="1643">
        <v>1</v>
      </c>
      <c r="Y43" s="1644">
        <f>SUM(M43:X43)</f>
        <v>2</v>
      </c>
      <c r="Z43" s="1870">
        <v>0</v>
      </c>
      <c r="AA43" s="1887"/>
      <c r="AB43" s="1885" t="s">
        <v>55</v>
      </c>
      <c r="AC43" s="3026">
        <f>SUM(M43:N43)</f>
        <v>0</v>
      </c>
      <c r="AD43" s="3027">
        <f t="shared" si="3"/>
        <v>0</v>
      </c>
      <c r="AE43" s="3028">
        <v>0</v>
      </c>
      <c r="AF43" s="3027" t="s">
        <v>55</v>
      </c>
      <c r="AG43" s="3027"/>
      <c r="AH43" s="3027">
        <v>0</v>
      </c>
      <c r="AI43" s="3029"/>
      <c r="AJ43" s="3028"/>
      <c r="AK43" s="1896"/>
      <c r="AL43" s="1896"/>
      <c r="AM43" s="1896"/>
      <c r="AN43" s="1896"/>
      <c r="AO43" s="1896"/>
      <c r="AP43" s="1896"/>
      <c r="AQ43" s="1896"/>
      <c r="AR43" s="1896"/>
      <c r="AS43" s="1927"/>
      <c r="AT43" s="1927"/>
      <c r="AU43" s="1927"/>
      <c r="AV43" s="1927"/>
      <c r="AW43" s="1927"/>
      <c r="AX43" s="1927"/>
      <c r="AY43" s="1927"/>
      <c r="AZ43" s="1927"/>
      <c r="BA43" s="1912"/>
      <c r="BB43" s="1912"/>
      <c r="BC43" s="1912"/>
      <c r="BD43" s="1912"/>
      <c r="BE43" s="1912"/>
      <c r="BF43" s="1912"/>
      <c r="BG43" s="1912"/>
      <c r="BH43" s="1912"/>
      <c r="BI43" s="1945"/>
      <c r="BJ43" s="1945"/>
      <c r="BK43" s="1945"/>
      <c r="BL43" s="1945"/>
      <c r="BM43" s="1945"/>
      <c r="BN43" s="1945"/>
      <c r="BO43" s="1945"/>
      <c r="BP43" s="1945"/>
      <c r="BQ43" s="1961"/>
      <c r="BR43" s="1961"/>
      <c r="BS43" s="1961"/>
      <c r="BT43" s="1961"/>
      <c r="BU43" s="1961"/>
      <c r="BV43" s="1961"/>
      <c r="BW43" s="1961"/>
      <c r="BX43" s="1961"/>
      <c r="BY43" s="1858"/>
      <c r="BZ43" s="1538"/>
      <c r="CA43" s="1539"/>
    </row>
    <row r="44" spans="1:79" s="1506" customFormat="1" ht="24" customHeight="1" thickBot="1">
      <c r="A44" s="3480" t="s">
        <v>38</v>
      </c>
      <c r="B44" s="3480"/>
      <c r="C44" s="3480"/>
      <c r="D44" s="3480"/>
      <c r="E44" s="1645"/>
      <c r="F44" s="1646"/>
      <c r="G44" s="1646"/>
      <c r="H44" s="1647"/>
      <c r="I44" s="1648">
        <f>+SUM(I40:I43)</f>
        <v>0.8</v>
      </c>
      <c r="J44" s="1646"/>
      <c r="K44" s="1646"/>
      <c r="L44" s="1646"/>
      <c r="M44" s="1646"/>
      <c r="N44" s="1646"/>
      <c r="O44" s="1646"/>
      <c r="P44" s="1646"/>
      <c r="Q44" s="1646"/>
      <c r="R44" s="1646"/>
      <c r="S44" s="1646"/>
      <c r="T44" s="1646"/>
      <c r="U44" s="1646"/>
      <c r="V44" s="1646"/>
      <c r="W44" s="1646"/>
      <c r="X44" s="1646"/>
      <c r="Y44" s="1649"/>
      <c r="Z44" s="1871">
        <f>SUM(Z40:Z43)</f>
        <v>0</v>
      </c>
      <c r="AA44" s="1871">
        <f>SUM(AA40:AA43)</f>
        <v>0</v>
      </c>
      <c r="AB44" s="1886"/>
      <c r="AC44" s="3033"/>
      <c r="AD44" s="3034">
        <v>1</v>
      </c>
      <c r="AE44" s="3033"/>
      <c r="AF44" s="3034">
        <f>AVERAGE(AF40:AF43)</f>
        <v>1</v>
      </c>
      <c r="AG44" s="3034"/>
      <c r="AH44" s="3034">
        <f>AVERAGE(AH40:AH43)</f>
        <v>0.05</v>
      </c>
      <c r="AI44" s="3035"/>
      <c r="AJ44" s="3033"/>
      <c r="AK44" s="1905"/>
      <c r="AL44" s="1905"/>
      <c r="AM44" s="1905"/>
      <c r="AN44" s="1905"/>
      <c r="AO44" s="1905"/>
      <c r="AP44" s="1905"/>
      <c r="AQ44" s="1905"/>
      <c r="AR44" s="1905"/>
      <c r="AS44" s="1936"/>
      <c r="AT44" s="1936"/>
      <c r="AU44" s="1936"/>
      <c r="AV44" s="1936"/>
      <c r="AW44" s="1936"/>
      <c r="AX44" s="1936"/>
      <c r="AY44" s="1936"/>
      <c r="AZ44" s="1936"/>
      <c r="BA44" s="1921"/>
      <c r="BB44" s="1921"/>
      <c r="BC44" s="1921"/>
      <c r="BD44" s="1921"/>
      <c r="BE44" s="1921"/>
      <c r="BF44" s="1921"/>
      <c r="BG44" s="1921"/>
      <c r="BH44" s="1921"/>
      <c r="BI44" s="1954"/>
      <c r="BJ44" s="1954"/>
      <c r="BK44" s="1954"/>
      <c r="BL44" s="1954"/>
      <c r="BM44" s="1954"/>
      <c r="BN44" s="1954"/>
      <c r="BO44" s="1954"/>
      <c r="BP44" s="1954"/>
      <c r="BQ44" s="1970"/>
      <c r="BR44" s="1970"/>
      <c r="BS44" s="1970"/>
      <c r="BT44" s="1970"/>
      <c r="BU44" s="1970"/>
      <c r="BV44" s="1970"/>
      <c r="BW44" s="1970"/>
      <c r="BX44" s="1970"/>
      <c r="BY44" s="1650"/>
      <c r="BZ44" s="1650"/>
      <c r="CA44" s="1651"/>
    </row>
    <row r="45" spans="1:79" s="1604" customFormat="1" ht="42.75" customHeight="1">
      <c r="A45" s="3487">
        <v>5</v>
      </c>
      <c r="B45" s="3487" t="s">
        <v>351</v>
      </c>
      <c r="C45" s="3489" t="s">
        <v>352</v>
      </c>
      <c r="D45" s="1652" t="s">
        <v>1245</v>
      </c>
      <c r="E45" s="1605" t="s">
        <v>1246</v>
      </c>
      <c r="F45" s="1606">
        <v>1</v>
      </c>
      <c r="G45" s="1607" t="s">
        <v>1247</v>
      </c>
      <c r="H45" s="1608" t="s">
        <v>1242</v>
      </c>
      <c r="I45" s="1609">
        <v>0.5</v>
      </c>
      <c r="J45" s="1607" t="s">
        <v>1248</v>
      </c>
      <c r="K45" s="1610">
        <v>42402</v>
      </c>
      <c r="L45" s="1610">
        <v>42521</v>
      </c>
      <c r="M45" s="1611"/>
      <c r="N45" s="1611"/>
      <c r="O45" s="1611"/>
      <c r="P45" s="1611">
        <v>1</v>
      </c>
      <c r="Q45" s="1611"/>
      <c r="R45" s="1611"/>
      <c r="S45" s="1611"/>
      <c r="T45" s="1611"/>
      <c r="U45" s="1612"/>
      <c r="V45" s="1612"/>
      <c r="W45" s="1612"/>
      <c r="X45" s="1613"/>
      <c r="Y45" s="1653">
        <f>SUM(M45:X45)</f>
        <v>1</v>
      </c>
      <c r="Z45" s="1872">
        <v>0</v>
      </c>
      <c r="AA45" s="1887"/>
      <c r="AB45" s="1883" t="s">
        <v>55</v>
      </c>
      <c r="AC45" s="3030">
        <f>SUM(M45:N45)</f>
        <v>0</v>
      </c>
      <c r="AD45" s="526">
        <f t="shared" si="3"/>
        <v>0</v>
      </c>
      <c r="AE45" s="3031">
        <v>0</v>
      </c>
      <c r="AF45" s="526" t="s">
        <v>55</v>
      </c>
      <c r="AG45" s="526"/>
      <c r="AH45" s="526">
        <v>0</v>
      </c>
      <c r="AI45" s="3032"/>
      <c r="AJ45" s="3031"/>
      <c r="AK45" s="1903"/>
      <c r="AL45" s="1903"/>
      <c r="AM45" s="1903"/>
      <c r="AN45" s="1903"/>
      <c r="AO45" s="1903"/>
      <c r="AP45" s="1903"/>
      <c r="AQ45" s="1903"/>
      <c r="AR45" s="1903"/>
      <c r="AS45" s="1934"/>
      <c r="AT45" s="1934"/>
      <c r="AU45" s="1934"/>
      <c r="AV45" s="1934"/>
      <c r="AW45" s="1934"/>
      <c r="AX45" s="1934"/>
      <c r="AY45" s="1934"/>
      <c r="AZ45" s="1934"/>
      <c r="BA45" s="1919"/>
      <c r="BB45" s="1919"/>
      <c r="BC45" s="1919"/>
      <c r="BD45" s="1919"/>
      <c r="BE45" s="1919"/>
      <c r="BF45" s="1919"/>
      <c r="BG45" s="1919"/>
      <c r="BH45" s="1919"/>
      <c r="BI45" s="1952"/>
      <c r="BJ45" s="1952"/>
      <c r="BK45" s="1952"/>
      <c r="BL45" s="1952"/>
      <c r="BM45" s="1952"/>
      <c r="BN45" s="1952"/>
      <c r="BO45" s="1952"/>
      <c r="BP45" s="1952"/>
      <c r="BQ45" s="1968"/>
      <c r="BR45" s="1968"/>
      <c r="BS45" s="1968"/>
      <c r="BT45" s="1968"/>
      <c r="BU45" s="1968"/>
      <c r="BV45" s="1968"/>
      <c r="BW45" s="1968"/>
      <c r="BX45" s="1968"/>
      <c r="BY45" s="1617"/>
      <c r="BZ45" s="1617"/>
      <c r="CA45" s="1619"/>
    </row>
    <row r="46" spans="1:79" s="1604" customFormat="1" ht="42" customHeight="1" thickBot="1">
      <c r="A46" s="3488"/>
      <c r="B46" s="3488"/>
      <c r="C46" s="3490"/>
      <c r="D46" s="1654" t="s">
        <v>1249</v>
      </c>
      <c r="E46" s="1655" t="s">
        <v>1250</v>
      </c>
      <c r="F46" s="1636">
        <v>2</v>
      </c>
      <c r="G46" s="1656" t="s">
        <v>1251</v>
      </c>
      <c r="H46" s="1657" t="s">
        <v>1242</v>
      </c>
      <c r="I46" s="1658">
        <v>0.5</v>
      </c>
      <c r="J46" s="1656" t="s">
        <v>1250</v>
      </c>
      <c r="K46" s="1659">
        <v>42401</v>
      </c>
      <c r="L46" s="1640">
        <v>42735</v>
      </c>
      <c r="M46" s="1641"/>
      <c r="N46" s="1641"/>
      <c r="O46" s="1641"/>
      <c r="P46" s="1641"/>
      <c r="Q46" s="1641"/>
      <c r="R46" s="1641">
        <v>1</v>
      </c>
      <c r="S46" s="1641"/>
      <c r="T46" s="1641"/>
      <c r="U46" s="1642"/>
      <c r="V46" s="1642"/>
      <c r="W46" s="1642"/>
      <c r="X46" s="1643">
        <v>1</v>
      </c>
      <c r="Y46" s="1660">
        <v>2</v>
      </c>
      <c r="Z46" s="1881">
        <v>0</v>
      </c>
      <c r="AA46" s="1887"/>
      <c r="AB46" s="1885"/>
      <c r="AC46" s="3036">
        <f>SUM(M46:N46)</f>
        <v>0</v>
      </c>
      <c r="AD46" s="3037">
        <f t="shared" si="3"/>
        <v>0</v>
      </c>
      <c r="AE46" s="3038">
        <v>0</v>
      </c>
      <c r="AF46" s="3039" t="s">
        <v>55</v>
      </c>
      <c r="AG46" s="3038"/>
      <c r="AH46" s="3039">
        <v>0</v>
      </c>
      <c r="AI46" s="3038"/>
      <c r="AJ46" s="3038"/>
      <c r="AK46" s="1904"/>
      <c r="AL46" s="1904"/>
      <c r="AM46" s="1904"/>
      <c r="AN46" s="1904"/>
      <c r="AO46" s="1904"/>
      <c r="AP46" s="1904"/>
      <c r="AQ46" s="1904"/>
      <c r="AR46" s="1904"/>
      <c r="AS46" s="1935"/>
      <c r="AT46" s="1935"/>
      <c r="AU46" s="1935"/>
      <c r="AV46" s="1935"/>
      <c r="AW46" s="1935"/>
      <c r="AX46" s="1935"/>
      <c r="AY46" s="1935"/>
      <c r="AZ46" s="1935"/>
      <c r="BA46" s="1920"/>
      <c r="BB46" s="1920"/>
      <c r="BC46" s="1920"/>
      <c r="BD46" s="1920"/>
      <c r="BE46" s="1920"/>
      <c r="BF46" s="1920"/>
      <c r="BG46" s="1920"/>
      <c r="BH46" s="1920"/>
      <c r="BI46" s="1953"/>
      <c r="BJ46" s="1953"/>
      <c r="BK46" s="1953"/>
      <c r="BL46" s="1953"/>
      <c r="BM46" s="1953"/>
      <c r="BN46" s="1953"/>
      <c r="BO46" s="1953"/>
      <c r="BP46" s="1953"/>
      <c r="BQ46" s="1969"/>
      <c r="BR46" s="1969"/>
      <c r="BS46" s="1969"/>
      <c r="BT46" s="1969"/>
      <c r="BU46" s="1969"/>
      <c r="BV46" s="1969"/>
      <c r="BW46" s="1969"/>
      <c r="BX46" s="1969"/>
      <c r="BY46" s="1631"/>
      <c r="BZ46" s="1631"/>
      <c r="CA46" s="1633"/>
    </row>
    <row r="47" spans="1:79" s="1664" customFormat="1" ht="24" customHeight="1" thickBot="1">
      <c r="A47" s="3491" t="s">
        <v>38</v>
      </c>
      <c r="B47" s="3491"/>
      <c r="C47" s="3491"/>
      <c r="D47" s="3491"/>
      <c r="E47" s="1578"/>
      <c r="F47" s="1481"/>
      <c r="G47" s="1578"/>
      <c r="H47" s="1578"/>
      <c r="I47" s="1661">
        <f>SUM(I45:I46)</f>
        <v>1</v>
      </c>
      <c r="J47" s="1578"/>
      <c r="K47" s="1578"/>
      <c r="L47" s="1578"/>
      <c r="M47" s="1578"/>
      <c r="N47" s="1578"/>
      <c r="O47" s="1578"/>
      <c r="P47" s="1578"/>
      <c r="Q47" s="1578"/>
      <c r="R47" s="1578"/>
      <c r="S47" s="1578"/>
      <c r="T47" s="1578"/>
      <c r="U47" s="1578"/>
      <c r="V47" s="1578"/>
      <c r="W47" s="1578"/>
      <c r="X47" s="1578"/>
      <c r="Y47" s="1662"/>
      <c r="Z47" s="1663">
        <f>SUM(Z45)</f>
        <v>0</v>
      </c>
      <c r="AA47" s="1663">
        <f>SUM(AA45)</f>
        <v>0</v>
      </c>
      <c r="AB47" s="1578"/>
      <c r="AC47" s="3040"/>
      <c r="AD47" s="3041">
        <v>1</v>
      </c>
      <c r="AE47" s="3042"/>
      <c r="AF47" s="3041" t="s">
        <v>55</v>
      </c>
      <c r="AG47" s="3041"/>
      <c r="AH47" s="3041">
        <f>AVERAGE(AH45:AH46)</f>
        <v>0</v>
      </c>
      <c r="AI47" s="3043"/>
      <c r="AJ47" s="3044"/>
      <c r="AK47" s="1650"/>
      <c r="AL47" s="1650"/>
      <c r="AM47" s="1650"/>
      <c r="AN47" s="1650"/>
      <c r="AO47" s="1650"/>
      <c r="AP47" s="1650"/>
      <c r="AQ47" s="1650"/>
      <c r="AR47" s="1650"/>
      <c r="AS47" s="1650"/>
      <c r="AT47" s="1650"/>
      <c r="AU47" s="1650"/>
      <c r="AV47" s="1650"/>
      <c r="AW47" s="1650"/>
      <c r="AX47" s="1650"/>
      <c r="AY47" s="1650"/>
      <c r="AZ47" s="1650"/>
      <c r="BA47" s="1650"/>
      <c r="BB47" s="1650"/>
      <c r="BC47" s="1650"/>
      <c r="BD47" s="1650"/>
      <c r="BE47" s="1650"/>
      <c r="BF47" s="1650"/>
      <c r="BG47" s="1650"/>
      <c r="BH47" s="1650"/>
      <c r="BI47" s="1650"/>
      <c r="BJ47" s="1650"/>
      <c r="BK47" s="1650"/>
      <c r="BL47" s="1650"/>
      <c r="BM47" s="1650"/>
      <c r="BN47" s="1650"/>
      <c r="BO47" s="1650"/>
      <c r="BP47" s="1650"/>
      <c r="BQ47" s="1650"/>
      <c r="BR47" s="1650"/>
      <c r="BS47" s="1650"/>
      <c r="BT47" s="1650"/>
      <c r="BU47" s="1650"/>
      <c r="BV47" s="1650"/>
      <c r="BW47" s="1650"/>
      <c r="BX47" s="1650"/>
      <c r="BY47" s="1650"/>
      <c r="BZ47" s="1650"/>
      <c r="CA47" s="1651"/>
    </row>
    <row r="48" spans="1:79" s="1506" customFormat="1" ht="24" customHeight="1" thickBot="1">
      <c r="A48" s="3482" t="s">
        <v>39</v>
      </c>
      <c r="B48" s="3482"/>
      <c r="C48" s="3482"/>
      <c r="D48" s="3482"/>
      <c r="E48" s="1479"/>
      <c r="F48" s="1480"/>
      <c r="G48" s="1480"/>
      <c r="H48" s="1480"/>
      <c r="I48" s="1480"/>
      <c r="J48" s="1480"/>
      <c r="K48" s="1480"/>
      <c r="L48" s="1480"/>
      <c r="M48" s="1480"/>
      <c r="N48" s="1480"/>
      <c r="O48" s="1480"/>
      <c r="P48" s="1480"/>
      <c r="Q48" s="1480"/>
      <c r="R48" s="1480"/>
      <c r="S48" s="1480"/>
      <c r="T48" s="1480"/>
      <c r="U48" s="1480"/>
      <c r="V48" s="1480"/>
      <c r="W48" s="1480"/>
      <c r="X48" s="1480"/>
      <c r="Y48" s="1480"/>
      <c r="Z48" s="1665">
        <f>SUM(Z47,Z44)</f>
        <v>0</v>
      </c>
      <c r="AA48" s="1665">
        <f>SUM(AA47,AA44)</f>
        <v>0</v>
      </c>
      <c r="AB48" s="233"/>
      <c r="AC48" s="3046"/>
      <c r="AD48" s="3047">
        <f>AVERAGE(AD47,AD44)</f>
        <v>1</v>
      </c>
      <c r="AE48" s="3048"/>
      <c r="AF48" s="3047">
        <f>AVERAGE(AF47,AF44)</f>
        <v>1</v>
      </c>
      <c r="AG48" s="3047"/>
      <c r="AH48" s="3047">
        <f>AVERAGE(AH47,AH44)</f>
        <v>0.025</v>
      </c>
      <c r="AI48" s="3049"/>
      <c r="AJ48" s="3050"/>
      <c r="AK48" s="1666"/>
      <c r="AL48" s="1666"/>
      <c r="AM48" s="1666"/>
      <c r="AN48" s="1666"/>
      <c r="AO48" s="1666"/>
      <c r="AP48" s="1666"/>
      <c r="AQ48" s="1666"/>
      <c r="AR48" s="1666"/>
      <c r="AS48" s="1666"/>
      <c r="AT48" s="1666"/>
      <c r="AU48" s="1666"/>
      <c r="AV48" s="1666"/>
      <c r="AW48" s="1666"/>
      <c r="AX48" s="1666"/>
      <c r="AY48" s="1666"/>
      <c r="AZ48" s="1666"/>
      <c r="BA48" s="1666"/>
      <c r="BB48" s="1666"/>
      <c r="BC48" s="1666"/>
      <c r="BD48" s="1666"/>
      <c r="BE48" s="1666"/>
      <c r="BF48" s="1666"/>
      <c r="BG48" s="1666"/>
      <c r="BH48" s="1666"/>
      <c r="BI48" s="1666"/>
      <c r="BJ48" s="1666"/>
      <c r="BK48" s="1666"/>
      <c r="BL48" s="1666"/>
      <c r="BM48" s="1666"/>
      <c r="BN48" s="1666"/>
      <c r="BO48" s="1666"/>
      <c r="BP48" s="1666"/>
      <c r="BQ48" s="1666"/>
      <c r="BR48" s="1666"/>
      <c r="BS48" s="1666"/>
      <c r="BT48" s="1666"/>
      <c r="BU48" s="1666"/>
      <c r="BV48" s="1666"/>
      <c r="BW48" s="1666"/>
      <c r="BX48" s="1666"/>
      <c r="BY48" s="1666"/>
      <c r="BZ48" s="1666"/>
      <c r="CA48" s="1667"/>
    </row>
    <row r="49" spans="1:79" s="135" customFormat="1" ht="24" customHeight="1" thickBot="1">
      <c r="A49" s="237"/>
      <c r="B49" s="238"/>
      <c r="C49" s="239"/>
      <c r="D49" s="239"/>
      <c r="E49" s="239"/>
      <c r="F49" s="1668"/>
      <c r="G49" s="239"/>
      <c r="H49" s="239"/>
      <c r="I49" s="241"/>
      <c r="J49" s="239"/>
      <c r="K49" s="242"/>
      <c r="L49" s="242"/>
      <c r="M49" s="239"/>
      <c r="N49" s="239"/>
      <c r="O49" s="239"/>
      <c r="P49" s="239"/>
      <c r="Q49" s="239"/>
      <c r="R49" s="239"/>
      <c r="S49" s="239"/>
      <c r="T49" s="239"/>
      <c r="U49" s="239"/>
      <c r="V49" s="239"/>
      <c r="W49" s="239"/>
      <c r="X49" s="239"/>
      <c r="Y49" s="239"/>
      <c r="Z49" s="1879">
        <f>SUM(Z48,Z35)</f>
        <v>733346000</v>
      </c>
      <c r="AA49" s="2352">
        <v>220200000</v>
      </c>
      <c r="AB49" s="239"/>
      <c r="AC49" s="3051"/>
      <c r="AD49" s="3052">
        <v>1</v>
      </c>
      <c r="AE49" s="3053"/>
      <c r="AF49" s="3055">
        <f>AVERAGE(AF48,AF35)</f>
        <v>1</v>
      </c>
      <c r="AG49" s="3053"/>
      <c r="AH49" s="3055">
        <f>AVERAGE(AH48,AH35)</f>
        <v>0.030357142857142857</v>
      </c>
      <c r="AI49" s="3053"/>
      <c r="AJ49" s="3054"/>
      <c r="AK49" s="1669"/>
      <c r="AL49" s="1669"/>
      <c r="AM49" s="1669"/>
      <c r="AN49" s="1669"/>
      <c r="AO49" s="1669"/>
      <c r="AP49" s="1669"/>
      <c r="AQ49" s="1669"/>
      <c r="AR49" s="1669"/>
      <c r="AS49" s="1669"/>
      <c r="AT49" s="1669"/>
      <c r="AU49" s="1669"/>
      <c r="AV49" s="1669"/>
      <c r="AW49" s="1669"/>
      <c r="AX49" s="1669"/>
      <c r="AY49" s="1669"/>
      <c r="AZ49" s="1669"/>
      <c r="BA49" s="1669"/>
      <c r="BB49" s="1669"/>
      <c r="BC49" s="1669"/>
      <c r="BD49" s="1669"/>
      <c r="BE49" s="1669"/>
      <c r="BF49" s="1669"/>
      <c r="BG49" s="1669"/>
      <c r="BH49" s="1669"/>
      <c r="BI49" s="1669"/>
      <c r="BJ49" s="1669"/>
      <c r="BK49" s="1669"/>
      <c r="BL49" s="1669"/>
      <c r="BM49" s="1669"/>
      <c r="BN49" s="1669"/>
      <c r="BO49" s="1669"/>
      <c r="BP49" s="1669"/>
      <c r="BQ49" s="1669"/>
      <c r="BR49" s="1669"/>
      <c r="BS49" s="1669"/>
      <c r="BT49" s="1669"/>
      <c r="BU49" s="1669"/>
      <c r="BV49" s="1669"/>
      <c r="BW49" s="1669"/>
      <c r="BX49" s="1669"/>
      <c r="BY49" s="1669"/>
      <c r="BZ49" s="1669"/>
      <c r="CA49" s="1669"/>
    </row>
    <row r="50" ht="16.5">
      <c r="Z50" s="1671"/>
    </row>
    <row r="65" ht="16.5">
      <c r="B65" s="1482"/>
    </row>
    <row r="66" ht="16.5">
      <c r="B66" s="1482"/>
    </row>
    <row r="67" ht="16.5">
      <c r="B67" s="1482"/>
    </row>
  </sheetData>
  <sheetProtection/>
  <mergeCells count="40">
    <mergeCell ref="A45:A46"/>
    <mergeCell ref="B45:B46"/>
    <mergeCell ref="C45:C46"/>
    <mergeCell ref="A47:D47"/>
    <mergeCell ref="A48:D48"/>
    <mergeCell ref="E37:AB37"/>
    <mergeCell ref="AC37:CA37"/>
    <mergeCell ref="A40:A43"/>
    <mergeCell ref="B40:B43"/>
    <mergeCell ref="C41:C43"/>
    <mergeCell ref="A44:D44"/>
    <mergeCell ref="A30:A31"/>
    <mergeCell ref="B30:B31"/>
    <mergeCell ref="A32:D32"/>
    <mergeCell ref="A34:D34"/>
    <mergeCell ref="A35:D35"/>
    <mergeCell ref="A37:D37"/>
    <mergeCell ref="A29:D29"/>
    <mergeCell ref="A9:AB9"/>
    <mergeCell ref="A11:D11"/>
    <mergeCell ref="E11:AB11"/>
    <mergeCell ref="AC11:CA11"/>
    <mergeCell ref="A13:D13"/>
    <mergeCell ref="E13:AB13"/>
    <mergeCell ref="AC13:CA13"/>
    <mergeCell ref="A16:A28"/>
    <mergeCell ref="B16:B28"/>
    <mergeCell ref="C16:C18"/>
    <mergeCell ref="CA16:CA18"/>
    <mergeCell ref="C20:C21"/>
    <mergeCell ref="A1:C4"/>
    <mergeCell ref="D1:AI2"/>
    <mergeCell ref="AJ1:BZ4"/>
    <mergeCell ref="CA1:CA4"/>
    <mergeCell ref="D3:AI4"/>
    <mergeCell ref="A5:AB5"/>
    <mergeCell ref="AC5:CA9"/>
    <mergeCell ref="A6:AB6"/>
    <mergeCell ref="A7:AB7"/>
    <mergeCell ref="A8:AB8"/>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A87"/>
  <sheetViews>
    <sheetView zoomScale="80" zoomScaleNormal="80" zoomScalePageLayoutView="50" workbookViewId="0" topLeftCell="L54">
      <selection activeCell="AH68" sqref="AH68"/>
    </sheetView>
  </sheetViews>
  <sheetFormatPr defaultColWidth="11.421875" defaultRowHeight="15"/>
  <cols>
    <col min="1" max="1" width="7.28125" style="359" customWidth="1"/>
    <col min="2" max="2" width="23.7109375" style="450" customWidth="1"/>
    <col min="3" max="3" width="42.00390625" style="359" customWidth="1"/>
    <col min="4" max="4" width="52.8515625" style="359" customWidth="1"/>
    <col min="5" max="5" width="20.28125" style="359" customWidth="1"/>
    <col min="6" max="6" width="11.421875" style="359" customWidth="1"/>
    <col min="7" max="7" width="16.421875" style="359" customWidth="1"/>
    <col min="8" max="8" width="22.421875" style="359" bestFit="1" customWidth="1"/>
    <col min="9" max="9" width="22.28125" style="960" customWidth="1"/>
    <col min="10" max="10" width="22.28125" style="359" customWidth="1"/>
    <col min="11" max="11" width="12.00390625" style="359" customWidth="1"/>
    <col min="12" max="12" width="21.00390625" style="359" customWidth="1"/>
    <col min="13" max="23" width="6.421875" style="359" customWidth="1"/>
    <col min="24" max="24" width="6.421875" style="451" customWidth="1"/>
    <col min="25" max="25" width="11.421875" style="451" customWidth="1"/>
    <col min="26" max="26" width="31.28125" style="962" customWidth="1"/>
    <col min="27" max="27" width="25.8515625" style="962" customWidth="1"/>
    <col min="28" max="28" width="25.28125" style="359" customWidth="1"/>
    <col min="29" max="29" width="13.28125" style="359" customWidth="1"/>
    <col min="30" max="31" width="12.28125" style="359" customWidth="1"/>
    <col min="32" max="32" width="12.28125" style="3175" customWidth="1"/>
    <col min="33" max="33" width="12.28125" style="359" customWidth="1"/>
    <col min="34" max="34" width="15.28125" style="3175" customWidth="1"/>
    <col min="35" max="35" width="14.7109375" style="359" customWidth="1"/>
    <col min="36" max="36" width="15.7109375" style="359" customWidth="1"/>
    <col min="37" max="76" width="15.421875" style="1482" hidden="1" customWidth="1"/>
    <col min="77" max="77" width="86.28125" style="1482" customWidth="1"/>
    <col min="78" max="78" width="61.28125" style="1482" customWidth="1"/>
    <col min="79" max="79" width="25.8515625" style="1482" customWidth="1"/>
    <col min="80" max="16384" width="11.421875" style="359" customWidth="1"/>
  </cols>
  <sheetData>
    <row r="1" spans="1:79" ht="18" customHeight="1" thickBot="1">
      <c r="A1" s="3583"/>
      <c r="B1" s="3584"/>
      <c r="C1" s="3585"/>
      <c r="D1" s="3592" t="s">
        <v>307</v>
      </c>
      <c r="E1" s="3593"/>
      <c r="F1" s="3593"/>
      <c r="G1" s="3593"/>
      <c r="H1" s="3593"/>
      <c r="I1" s="3593"/>
      <c r="J1" s="3593"/>
      <c r="K1" s="3593"/>
      <c r="L1" s="3593"/>
      <c r="M1" s="3593"/>
      <c r="N1" s="3593"/>
      <c r="O1" s="3593"/>
      <c r="P1" s="3593"/>
      <c r="Q1" s="3593"/>
      <c r="R1" s="3593"/>
      <c r="S1" s="3593"/>
      <c r="T1" s="3593"/>
      <c r="U1" s="3593"/>
      <c r="V1" s="3593"/>
      <c r="W1" s="3593"/>
      <c r="X1" s="3593"/>
      <c r="Y1" s="3593"/>
      <c r="Z1" s="3593"/>
      <c r="AA1" s="3594"/>
      <c r="AB1" s="3593"/>
      <c r="AC1" s="3593"/>
      <c r="AD1" s="3593"/>
      <c r="AE1" s="3593"/>
      <c r="AF1" s="3593"/>
      <c r="AG1" s="3593"/>
      <c r="AH1" s="3595"/>
      <c r="AI1" s="3596"/>
      <c r="AJ1" s="3602" t="s">
        <v>1</v>
      </c>
      <c r="AK1" s="3603"/>
      <c r="AL1" s="1995" t="s">
        <v>308</v>
      </c>
      <c r="AM1" s="1224"/>
      <c r="AN1" s="1224"/>
      <c r="AO1" s="1224"/>
      <c r="AP1" s="1224"/>
      <c r="AQ1" s="1224"/>
      <c r="AR1" s="1224"/>
      <c r="AS1" s="1224"/>
      <c r="AT1" s="1224"/>
      <c r="AU1" s="1224"/>
      <c r="AV1" s="1224"/>
      <c r="AW1" s="1224"/>
      <c r="AX1" s="1224"/>
      <c r="AY1" s="1224"/>
      <c r="AZ1" s="1224"/>
      <c r="BA1" s="1224"/>
      <c r="BB1" s="1224"/>
      <c r="BC1" s="1224"/>
      <c r="BD1" s="1224"/>
      <c r="BE1" s="1224"/>
      <c r="BF1" s="1224"/>
      <c r="BG1" s="1224"/>
      <c r="BH1" s="1224"/>
      <c r="BI1" s="1224"/>
      <c r="BJ1" s="1224"/>
      <c r="BK1" s="1224"/>
      <c r="BL1" s="1224"/>
      <c r="BM1" s="1224"/>
      <c r="BN1" s="1224"/>
      <c r="BO1" s="1224"/>
      <c r="BP1" s="1224"/>
      <c r="BQ1" s="1224"/>
      <c r="BR1" s="1224"/>
      <c r="BS1" s="1224"/>
      <c r="BT1" s="1224"/>
      <c r="BU1" s="1224"/>
      <c r="BV1" s="1224"/>
      <c r="BW1" s="1224"/>
      <c r="BX1" s="1224"/>
      <c r="BY1" s="1224"/>
      <c r="BZ1" s="359"/>
      <c r="CA1" s="3466" t="s">
        <v>308</v>
      </c>
    </row>
    <row r="2" spans="1:79" ht="18" customHeight="1" thickBot="1">
      <c r="A2" s="3586"/>
      <c r="B2" s="3587"/>
      <c r="C2" s="3588"/>
      <c r="D2" s="3597"/>
      <c r="E2" s="3598"/>
      <c r="F2" s="3598"/>
      <c r="G2" s="3598"/>
      <c r="H2" s="3598"/>
      <c r="I2" s="3598"/>
      <c r="J2" s="3598"/>
      <c r="K2" s="3598"/>
      <c r="L2" s="3598"/>
      <c r="M2" s="3598"/>
      <c r="N2" s="3598"/>
      <c r="O2" s="3598"/>
      <c r="P2" s="3598"/>
      <c r="Q2" s="3598"/>
      <c r="R2" s="3598"/>
      <c r="S2" s="3598"/>
      <c r="T2" s="3598"/>
      <c r="U2" s="3598"/>
      <c r="V2" s="3598"/>
      <c r="W2" s="3598"/>
      <c r="X2" s="3598"/>
      <c r="Y2" s="3598"/>
      <c r="Z2" s="3598"/>
      <c r="AA2" s="3599"/>
      <c r="AB2" s="3598"/>
      <c r="AC2" s="3598"/>
      <c r="AD2" s="3598"/>
      <c r="AE2" s="3598"/>
      <c r="AF2" s="3598"/>
      <c r="AG2" s="3598"/>
      <c r="AH2" s="3600"/>
      <c r="AI2" s="3601"/>
      <c r="AJ2" s="3604"/>
      <c r="AK2" s="3605"/>
      <c r="AL2" s="1996"/>
      <c r="AM2" s="1224"/>
      <c r="AN2" s="1224"/>
      <c r="AO2" s="1224"/>
      <c r="AP2" s="1224"/>
      <c r="AQ2" s="1224"/>
      <c r="AR2" s="1224"/>
      <c r="AS2" s="1224"/>
      <c r="AT2" s="1224"/>
      <c r="AU2" s="1224"/>
      <c r="AV2" s="1224"/>
      <c r="AW2" s="1224"/>
      <c r="AX2" s="1224"/>
      <c r="AY2" s="1224"/>
      <c r="AZ2" s="1224"/>
      <c r="BA2" s="1224"/>
      <c r="BB2" s="1224"/>
      <c r="BC2" s="1224"/>
      <c r="BD2" s="1224"/>
      <c r="BE2" s="1224"/>
      <c r="BF2" s="1224"/>
      <c r="BG2" s="1224"/>
      <c r="BH2" s="1224"/>
      <c r="BI2" s="1224"/>
      <c r="BJ2" s="1224"/>
      <c r="BK2" s="1224"/>
      <c r="BL2" s="1224"/>
      <c r="BM2" s="1224"/>
      <c r="BN2" s="1224"/>
      <c r="BO2" s="1224"/>
      <c r="BP2" s="1224"/>
      <c r="BQ2" s="1224"/>
      <c r="BR2" s="1224"/>
      <c r="BS2" s="1224"/>
      <c r="BT2" s="1224"/>
      <c r="BU2" s="1224"/>
      <c r="BV2" s="1224"/>
      <c r="BW2" s="1224"/>
      <c r="BX2" s="1224"/>
      <c r="BY2" s="1224"/>
      <c r="BZ2" s="359"/>
      <c r="CA2" s="3466"/>
    </row>
    <row r="3" spans="1:79" ht="18" customHeight="1" thickBot="1">
      <c r="A3" s="3586"/>
      <c r="B3" s="3587"/>
      <c r="C3" s="3588"/>
      <c r="D3" s="3592" t="s">
        <v>309</v>
      </c>
      <c r="E3" s="3593"/>
      <c r="F3" s="3593"/>
      <c r="G3" s="3593"/>
      <c r="H3" s="3593"/>
      <c r="I3" s="3593"/>
      <c r="J3" s="3593"/>
      <c r="K3" s="3593"/>
      <c r="L3" s="3593"/>
      <c r="M3" s="3593"/>
      <c r="N3" s="3593"/>
      <c r="O3" s="3593"/>
      <c r="P3" s="3593"/>
      <c r="Q3" s="3593"/>
      <c r="R3" s="3593"/>
      <c r="S3" s="3593"/>
      <c r="T3" s="3593"/>
      <c r="U3" s="3593"/>
      <c r="V3" s="3593"/>
      <c r="W3" s="3593"/>
      <c r="X3" s="3593"/>
      <c r="Y3" s="3593"/>
      <c r="Z3" s="3593"/>
      <c r="AA3" s="3594"/>
      <c r="AB3" s="3593"/>
      <c r="AC3" s="3593"/>
      <c r="AD3" s="3593"/>
      <c r="AE3" s="3593"/>
      <c r="AF3" s="3593"/>
      <c r="AG3" s="3593"/>
      <c r="AH3" s="3595"/>
      <c r="AI3" s="3596"/>
      <c r="AJ3" s="3604"/>
      <c r="AK3" s="3605"/>
      <c r="AL3" s="1996"/>
      <c r="AM3" s="1224"/>
      <c r="AN3" s="1224"/>
      <c r="AO3" s="1224"/>
      <c r="AP3" s="1224"/>
      <c r="AQ3" s="1224"/>
      <c r="AR3" s="1224"/>
      <c r="AS3" s="1224"/>
      <c r="AT3" s="1224"/>
      <c r="AU3" s="1224"/>
      <c r="AV3" s="1224"/>
      <c r="AW3" s="1224"/>
      <c r="AX3" s="1224"/>
      <c r="AY3" s="1224"/>
      <c r="AZ3" s="1224"/>
      <c r="BA3" s="1224"/>
      <c r="BB3" s="1224"/>
      <c r="BC3" s="1224"/>
      <c r="BD3" s="1224"/>
      <c r="BE3" s="1224"/>
      <c r="BF3" s="1224"/>
      <c r="BG3" s="1224"/>
      <c r="BH3" s="1224"/>
      <c r="BI3" s="1224"/>
      <c r="BJ3" s="1224"/>
      <c r="BK3" s="1224"/>
      <c r="BL3" s="1224"/>
      <c r="BM3" s="1224"/>
      <c r="BN3" s="1224"/>
      <c r="BO3" s="1224"/>
      <c r="BP3" s="1224"/>
      <c r="BQ3" s="1224"/>
      <c r="BR3" s="1224"/>
      <c r="BS3" s="1224"/>
      <c r="BT3" s="1224"/>
      <c r="BU3" s="1224"/>
      <c r="BV3" s="1224"/>
      <c r="BW3" s="1224"/>
      <c r="BX3" s="1224"/>
      <c r="BY3" s="1224"/>
      <c r="BZ3" s="359"/>
      <c r="CA3" s="3466"/>
    </row>
    <row r="4" spans="1:79" ht="18" customHeight="1" thickBot="1">
      <c r="A4" s="3589"/>
      <c r="B4" s="3590"/>
      <c r="C4" s="3591"/>
      <c r="D4" s="3597"/>
      <c r="E4" s="3598"/>
      <c r="F4" s="3598"/>
      <c r="G4" s="3598"/>
      <c r="H4" s="3598"/>
      <c r="I4" s="3598"/>
      <c r="J4" s="3598"/>
      <c r="K4" s="3598"/>
      <c r="L4" s="3598"/>
      <c r="M4" s="3598"/>
      <c r="N4" s="3598"/>
      <c r="O4" s="3598"/>
      <c r="P4" s="3598"/>
      <c r="Q4" s="3598"/>
      <c r="R4" s="3598"/>
      <c r="S4" s="3598"/>
      <c r="T4" s="3598"/>
      <c r="U4" s="3598"/>
      <c r="V4" s="3598"/>
      <c r="W4" s="3598"/>
      <c r="X4" s="3598"/>
      <c r="Y4" s="3598"/>
      <c r="Z4" s="3598"/>
      <c r="AA4" s="3599"/>
      <c r="AB4" s="3598"/>
      <c r="AC4" s="3598"/>
      <c r="AD4" s="3598"/>
      <c r="AE4" s="3598"/>
      <c r="AF4" s="3598"/>
      <c r="AG4" s="3598"/>
      <c r="AH4" s="3600"/>
      <c r="AI4" s="3601"/>
      <c r="AJ4" s="3606"/>
      <c r="AK4" s="3607"/>
      <c r="AL4" s="1997"/>
      <c r="AM4" s="1224"/>
      <c r="AN4" s="1224"/>
      <c r="AO4" s="1224"/>
      <c r="AP4" s="1224"/>
      <c r="AQ4" s="1224"/>
      <c r="AR4" s="1224"/>
      <c r="AS4" s="1224"/>
      <c r="AT4" s="1224"/>
      <c r="AU4" s="1224"/>
      <c r="AV4" s="1224"/>
      <c r="AW4" s="1224"/>
      <c r="AX4" s="1224"/>
      <c r="AY4" s="1224"/>
      <c r="AZ4" s="1224"/>
      <c r="BA4" s="1224"/>
      <c r="BB4" s="1224"/>
      <c r="BC4" s="1224"/>
      <c r="BD4" s="1224"/>
      <c r="BE4" s="1224"/>
      <c r="BF4" s="1224"/>
      <c r="BG4" s="1224"/>
      <c r="BH4" s="1224"/>
      <c r="BI4" s="1224"/>
      <c r="BJ4" s="1224"/>
      <c r="BK4" s="1224"/>
      <c r="BL4" s="1224"/>
      <c r="BM4" s="1224"/>
      <c r="BN4" s="1224"/>
      <c r="BO4" s="1224"/>
      <c r="BP4" s="1224"/>
      <c r="BQ4" s="1224"/>
      <c r="BR4" s="1224"/>
      <c r="BS4" s="1224"/>
      <c r="BT4" s="1224"/>
      <c r="BU4" s="1224"/>
      <c r="BV4" s="1224"/>
      <c r="BW4" s="1224"/>
      <c r="BX4" s="1224"/>
      <c r="BY4" s="1224"/>
      <c r="BZ4" s="359"/>
      <c r="CA4" s="3466"/>
    </row>
    <row r="5" spans="1:79" ht="20.25" customHeight="1">
      <c r="A5" s="3608" t="s">
        <v>4</v>
      </c>
      <c r="B5" s="3609"/>
      <c r="C5" s="3609"/>
      <c r="D5" s="3609"/>
      <c r="E5" s="3609"/>
      <c r="F5" s="3609"/>
      <c r="G5" s="3609"/>
      <c r="H5" s="3609"/>
      <c r="I5" s="3609"/>
      <c r="J5" s="3609"/>
      <c r="K5" s="3609"/>
      <c r="L5" s="3609"/>
      <c r="M5" s="3609"/>
      <c r="N5" s="3609"/>
      <c r="O5" s="3609"/>
      <c r="P5" s="3609"/>
      <c r="Q5" s="3609"/>
      <c r="R5" s="3609"/>
      <c r="S5" s="3609"/>
      <c r="T5" s="3609"/>
      <c r="U5" s="3609"/>
      <c r="V5" s="3609"/>
      <c r="W5" s="3609"/>
      <c r="X5" s="3609"/>
      <c r="Y5" s="3609"/>
      <c r="Z5" s="3609"/>
      <c r="AA5" s="3610"/>
      <c r="AB5" s="3611"/>
      <c r="AC5" s="3617" t="s">
        <v>310</v>
      </c>
      <c r="AD5" s="3617"/>
      <c r="AE5" s="3617"/>
      <c r="AF5" s="3617"/>
      <c r="AG5" s="3617"/>
      <c r="AH5" s="3617"/>
      <c r="AI5" s="3617"/>
      <c r="AJ5" s="3617"/>
      <c r="AK5" s="3617"/>
      <c r="AL5" s="3617"/>
      <c r="AM5" s="3617"/>
      <c r="AN5" s="3617"/>
      <c r="AO5" s="3617"/>
      <c r="AP5" s="3617"/>
      <c r="AQ5" s="3617"/>
      <c r="AR5" s="3617"/>
      <c r="AS5" s="3617"/>
      <c r="AT5" s="3617"/>
      <c r="AU5" s="3617"/>
      <c r="AV5" s="3617"/>
      <c r="AW5" s="3617"/>
      <c r="AX5" s="3617"/>
      <c r="AY5" s="3617"/>
      <c r="AZ5" s="3617"/>
      <c r="BA5" s="3617"/>
      <c r="BB5" s="3617"/>
      <c r="BC5" s="3617"/>
      <c r="BD5" s="3617"/>
      <c r="BE5" s="3617"/>
      <c r="BF5" s="3617"/>
      <c r="BG5" s="3617"/>
      <c r="BH5" s="3617"/>
      <c r="BI5" s="3617"/>
      <c r="BJ5" s="3617"/>
      <c r="BK5" s="3617"/>
      <c r="BL5" s="3617"/>
      <c r="BM5" s="3617"/>
      <c r="BN5" s="3617"/>
      <c r="BO5" s="3617"/>
      <c r="BP5" s="3617"/>
      <c r="BQ5" s="3617"/>
      <c r="BR5" s="3617"/>
      <c r="BS5" s="3617"/>
      <c r="BT5" s="3617"/>
      <c r="BU5" s="3617"/>
      <c r="BV5" s="3617"/>
      <c r="BW5" s="3617"/>
      <c r="BX5" s="3617"/>
      <c r="BY5" s="3617"/>
      <c r="BZ5" s="359"/>
      <c r="CA5" s="359"/>
    </row>
    <row r="6" spans="1:79" ht="15.75" customHeight="1">
      <c r="A6" s="3612" t="s">
        <v>5</v>
      </c>
      <c r="B6" s="3613"/>
      <c r="C6" s="3613"/>
      <c r="D6" s="3613"/>
      <c r="E6" s="3613"/>
      <c r="F6" s="3613"/>
      <c r="G6" s="3613"/>
      <c r="H6" s="3613"/>
      <c r="I6" s="3613"/>
      <c r="J6" s="3613"/>
      <c r="K6" s="3613"/>
      <c r="L6" s="3613"/>
      <c r="M6" s="3613"/>
      <c r="N6" s="3613"/>
      <c r="O6" s="3613"/>
      <c r="P6" s="3613"/>
      <c r="Q6" s="3613"/>
      <c r="R6" s="3613"/>
      <c r="S6" s="3613"/>
      <c r="T6" s="3613"/>
      <c r="U6" s="3613"/>
      <c r="V6" s="3613"/>
      <c r="W6" s="3613"/>
      <c r="X6" s="3613"/>
      <c r="Y6" s="3613"/>
      <c r="Z6" s="3613"/>
      <c r="AA6" s="3613"/>
      <c r="AB6" s="3614"/>
      <c r="AC6" s="3617"/>
      <c r="AD6" s="3617"/>
      <c r="AE6" s="3617"/>
      <c r="AF6" s="3617"/>
      <c r="AG6" s="3617"/>
      <c r="AH6" s="3617"/>
      <c r="AI6" s="3617"/>
      <c r="AJ6" s="3617"/>
      <c r="AK6" s="3617"/>
      <c r="AL6" s="3617"/>
      <c r="AM6" s="3617"/>
      <c r="AN6" s="3617"/>
      <c r="AO6" s="3617"/>
      <c r="AP6" s="3617"/>
      <c r="AQ6" s="3617"/>
      <c r="AR6" s="3617"/>
      <c r="AS6" s="3617"/>
      <c r="AT6" s="3617"/>
      <c r="AU6" s="3617"/>
      <c r="AV6" s="3617"/>
      <c r="AW6" s="3617"/>
      <c r="AX6" s="3617"/>
      <c r="AY6" s="3617"/>
      <c r="AZ6" s="3617"/>
      <c r="BA6" s="3617"/>
      <c r="BB6" s="3617"/>
      <c r="BC6" s="3617"/>
      <c r="BD6" s="3617"/>
      <c r="BE6" s="3617"/>
      <c r="BF6" s="3617"/>
      <c r="BG6" s="3617"/>
      <c r="BH6" s="3617"/>
      <c r="BI6" s="3617"/>
      <c r="BJ6" s="3617"/>
      <c r="BK6" s="3617"/>
      <c r="BL6" s="3617"/>
      <c r="BM6" s="3617"/>
      <c r="BN6" s="3617"/>
      <c r="BO6" s="3617"/>
      <c r="BP6" s="3617"/>
      <c r="BQ6" s="3617"/>
      <c r="BR6" s="3617"/>
      <c r="BS6" s="3617"/>
      <c r="BT6" s="3617"/>
      <c r="BU6" s="3617"/>
      <c r="BV6" s="3617"/>
      <c r="BW6" s="3617"/>
      <c r="BX6" s="3617"/>
      <c r="BY6" s="3617"/>
      <c r="BZ6" s="359"/>
      <c r="CA6" s="359"/>
    </row>
    <row r="7" spans="1:79" ht="15.75" customHeight="1">
      <c r="A7" s="3612"/>
      <c r="B7" s="3613"/>
      <c r="C7" s="3613"/>
      <c r="D7" s="3613"/>
      <c r="E7" s="3613"/>
      <c r="F7" s="3613"/>
      <c r="G7" s="3613"/>
      <c r="H7" s="3613"/>
      <c r="I7" s="3613"/>
      <c r="J7" s="3613"/>
      <c r="K7" s="3613"/>
      <c r="L7" s="3613"/>
      <c r="M7" s="3613"/>
      <c r="N7" s="3613"/>
      <c r="O7" s="3613"/>
      <c r="P7" s="3613"/>
      <c r="Q7" s="3613"/>
      <c r="R7" s="3613"/>
      <c r="S7" s="3613"/>
      <c r="T7" s="3613"/>
      <c r="U7" s="3613"/>
      <c r="V7" s="3613"/>
      <c r="W7" s="3613"/>
      <c r="X7" s="3613"/>
      <c r="Y7" s="3613"/>
      <c r="Z7" s="3613"/>
      <c r="AA7" s="3613"/>
      <c r="AB7" s="3614"/>
      <c r="AC7" s="3617"/>
      <c r="AD7" s="3617"/>
      <c r="AE7" s="3617"/>
      <c r="AF7" s="3617"/>
      <c r="AG7" s="3617"/>
      <c r="AH7" s="3617"/>
      <c r="AI7" s="3617"/>
      <c r="AJ7" s="3617"/>
      <c r="AK7" s="3617"/>
      <c r="AL7" s="3617"/>
      <c r="AM7" s="3617"/>
      <c r="AN7" s="3617"/>
      <c r="AO7" s="3617"/>
      <c r="AP7" s="3617"/>
      <c r="AQ7" s="3617"/>
      <c r="AR7" s="3617"/>
      <c r="AS7" s="3617"/>
      <c r="AT7" s="3617"/>
      <c r="AU7" s="3617"/>
      <c r="AV7" s="3617"/>
      <c r="AW7" s="3617"/>
      <c r="AX7" s="3617"/>
      <c r="AY7" s="3617"/>
      <c r="AZ7" s="3617"/>
      <c r="BA7" s="3617"/>
      <c r="BB7" s="3617"/>
      <c r="BC7" s="3617"/>
      <c r="BD7" s="3617"/>
      <c r="BE7" s="3617"/>
      <c r="BF7" s="3617"/>
      <c r="BG7" s="3617"/>
      <c r="BH7" s="3617"/>
      <c r="BI7" s="3617"/>
      <c r="BJ7" s="3617"/>
      <c r="BK7" s="3617"/>
      <c r="BL7" s="3617"/>
      <c r="BM7" s="3617"/>
      <c r="BN7" s="3617"/>
      <c r="BO7" s="3617"/>
      <c r="BP7" s="3617"/>
      <c r="BQ7" s="3617"/>
      <c r="BR7" s="3617"/>
      <c r="BS7" s="3617"/>
      <c r="BT7" s="3617"/>
      <c r="BU7" s="3617"/>
      <c r="BV7" s="3617"/>
      <c r="BW7" s="3617"/>
      <c r="BX7" s="3617"/>
      <c r="BY7" s="3617"/>
      <c r="BZ7" s="359"/>
      <c r="CA7" s="359"/>
    </row>
    <row r="8" spans="1:79" ht="15.75" customHeight="1">
      <c r="A8" s="3612" t="s">
        <v>6</v>
      </c>
      <c r="B8" s="3613"/>
      <c r="C8" s="3613"/>
      <c r="D8" s="3613"/>
      <c r="E8" s="3613"/>
      <c r="F8" s="3613"/>
      <c r="G8" s="3613"/>
      <c r="H8" s="3613"/>
      <c r="I8" s="3613"/>
      <c r="J8" s="3613"/>
      <c r="K8" s="3613"/>
      <c r="L8" s="3613"/>
      <c r="M8" s="3613"/>
      <c r="N8" s="3613"/>
      <c r="O8" s="3613"/>
      <c r="P8" s="3613"/>
      <c r="Q8" s="3613"/>
      <c r="R8" s="3613"/>
      <c r="S8" s="3613"/>
      <c r="T8" s="3613"/>
      <c r="U8" s="3613"/>
      <c r="V8" s="3613"/>
      <c r="W8" s="3613"/>
      <c r="X8" s="3613"/>
      <c r="Y8" s="3613"/>
      <c r="Z8" s="3613"/>
      <c r="AA8" s="3613"/>
      <c r="AB8" s="3614"/>
      <c r="AC8" s="3617"/>
      <c r="AD8" s="3617"/>
      <c r="AE8" s="3617"/>
      <c r="AF8" s="3617"/>
      <c r="AG8" s="3617"/>
      <c r="AH8" s="3617"/>
      <c r="AI8" s="3617"/>
      <c r="AJ8" s="3617"/>
      <c r="AK8" s="3617"/>
      <c r="AL8" s="3617"/>
      <c r="AM8" s="3617"/>
      <c r="AN8" s="3617"/>
      <c r="AO8" s="3617"/>
      <c r="AP8" s="3617"/>
      <c r="AQ8" s="3617"/>
      <c r="AR8" s="3617"/>
      <c r="AS8" s="3617"/>
      <c r="AT8" s="3617"/>
      <c r="AU8" s="3617"/>
      <c r="AV8" s="3617"/>
      <c r="AW8" s="3617"/>
      <c r="AX8" s="3617"/>
      <c r="AY8" s="3617"/>
      <c r="AZ8" s="3617"/>
      <c r="BA8" s="3617"/>
      <c r="BB8" s="3617"/>
      <c r="BC8" s="3617"/>
      <c r="BD8" s="3617"/>
      <c r="BE8" s="3617"/>
      <c r="BF8" s="3617"/>
      <c r="BG8" s="3617"/>
      <c r="BH8" s="3617"/>
      <c r="BI8" s="3617"/>
      <c r="BJ8" s="3617"/>
      <c r="BK8" s="3617"/>
      <c r="BL8" s="3617"/>
      <c r="BM8" s="3617"/>
      <c r="BN8" s="3617"/>
      <c r="BO8" s="3617"/>
      <c r="BP8" s="3617"/>
      <c r="BQ8" s="3617"/>
      <c r="BR8" s="3617"/>
      <c r="BS8" s="3617"/>
      <c r="BT8" s="3617"/>
      <c r="BU8" s="3617"/>
      <c r="BV8" s="3617"/>
      <c r="BW8" s="3617"/>
      <c r="BX8" s="3617"/>
      <c r="BY8" s="3617"/>
      <c r="BZ8" s="359"/>
      <c r="CA8" s="359"/>
    </row>
    <row r="9" spans="1:79" ht="15.75" customHeight="1" thickBot="1">
      <c r="A9" s="3615" t="s">
        <v>311</v>
      </c>
      <c r="B9" s="3615"/>
      <c r="C9" s="3615"/>
      <c r="D9" s="3615"/>
      <c r="E9" s="3615"/>
      <c r="F9" s="3615"/>
      <c r="G9" s="3615"/>
      <c r="H9" s="3615"/>
      <c r="I9" s="3615"/>
      <c r="J9" s="3615"/>
      <c r="K9" s="3615"/>
      <c r="L9" s="3615"/>
      <c r="M9" s="3615"/>
      <c r="N9" s="3615"/>
      <c r="O9" s="3615"/>
      <c r="P9" s="3615"/>
      <c r="Q9" s="3615"/>
      <c r="R9" s="3615"/>
      <c r="S9" s="3615"/>
      <c r="T9" s="3615"/>
      <c r="U9" s="3615"/>
      <c r="V9" s="3615"/>
      <c r="W9" s="3615"/>
      <c r="X9" s="3615"/>
      <c r="Y9" s="3615"/>
      <c r="Z9" s="3615"/>
      <c r="AA9" s="3616"/>
      <c r="AB9" s="3615"/>
      <c r="AC9" s="3617"/>
      <c r="AD9" s="3617"/>
      <c r="AE9" s="3617"/>
      <c r="AF9" s="3617"/>
      <c r="AG9" s="3617"/>
      <c r="AH9" s="3617"/>
      <c r="AI9" s="3617"/>
      <c r="AJ9" s="3617"/>
      <c r="AK9" s="3617"/>
      <c r="AL9" s="3617"/>
      <c r="AM9" s="3617"/>
      <c r="AN9" s="3617"/>
      <c r="AO9" s="3617"/>
      <c r="AP9" s="3617"/>
      <c r="AQ9" s="3617"/>
      <c r="AR9" s="3617"/>
      <c r="AS9" s="3617"/>
      <c r="AT9" s="3617"/>
      <c r="AU9" s="3617"/>
      <c r="AV9" s="3617"/>
      <c r="AW9" s="3617"/>
      <c r="AX9" s="3617"/>
      <c r="AY9" s="3617"/>
      <c r="AZ9" s="3617"/>
      <c r="BA9" s="3617"/>
      <c r="BB9" s="3617"/>
      <c r="BC9" s="3617"/>
      <c r="BD9" s="3617"/>
      <c r="BE9" s="3617"/>
      <c r="BF9" s="3617"/>
      <c r="BG9" s="3617"/>
      <c r="BH9" s="3617"/>
      <c r="BI9" s="3617"/>
      <c r="BJ9" s="3617"/>
      <c r="BK9" s="3617"/>
      <c r="BL9" s="3617"/>
      <c r="BM9" s="3617"/>
      <c r="BN9" s="3617"/>
      <c r="BO9" s="3617"/>
      <c r="BP9" s="3617"/>
      <c r="BQ9" s="3617"/>
      <c r="BR9" s="3617"/>
      <c r="BS9" s="3617"/>
      <c r="BT9" s="3617"/>
      <c r="BU9" s="3617"/>
      <c r="BV9" s="3617"/>
      <c r="BW9" s="3617"/>
      <c r="BX9" s="3617"/>
      <c r="BY9" s="3617"/>
      <c r="BZ9" s="359"/>
      <c r="CA9" s="359"/>
    </row>
    <row r="10" spans="1:76" ht="9" customHeight="1" thickBot="1">
      <c r="A10" s="360"/>
      <c r="B10" s="361"/>
      <c r="C10" s="360"/>
      <c r="D10" s="360"/>
      <c r="E10" s="360"/>
      <c r="F10" s="362"/>
      <c r="G10" s="360"/>
      <c r="H10" s="360"/>
      <c r="I10" s="599"/>
      <c r="J10" s="360"/>
      <c r="K10" s="363"/>
      <c r="L10" s="363"/>
      <c r="M10" s="360"/>
      <c r="N10" s="360"/>
      <c r="O10" s="360"/>
      <c r="P10" s="360"/>
      <c r="Q10" s="360"/>
      <c r="R10" s="360"/>
      <c r="S10" s="360"/>
      <c r="T10" s="360"/>
      <c r="U10" s="360"/>
      <c r="V10" s="360"/>
      <c r="W10" s="360"/>
      <c r="X10" s="364"/>
      <c r="Y10" s="364"/>
      <c r="Z10" s="600"/>
      <c r="AA10" s="600"/>
      <c r="AB10" s="360"/>
      <c r="AH10" s="634"/>
      <c r="AK10" s="1891"/>
      <c r="AL10" s="1891"/>
      <c r="AM10" s="1891"/>
      <c r="AN10" s="1891"/>
      <c r="AO10" s="1891"/>
      <c r="AP10" s="1891"/>
      <c r="AQ10" s="1891"/>
      <c r="AR10" s="1891"/>
      <c r="AS10" s="1922"/>
      <c r="AT10" s="1922"/>
      <c r="AU10" s="1922"/>
      <c r="AV10" s="1922"/>
      <c r="AW10" s="1922"/>
      <c r="AX10" s="1922"/>
      <c r="AY10" s="1922"/>
      <c r="AZ10" s="1922"/>
      <c r="BA10" s="1907"/>
      <c r="BB10" s="1907"/>
      <c r="BC10" s="1907"/>
      <c r="BD10" s="1907"/>
      <c r="BE10" s="1907"/>
      <c r="BF10" s="1907"/>
      <c r="BG10" s="1907"/>
      <c r="BH10" s="1907"/>
      <c r="BI10" s="1939"/>
      <c r="BJ10" s="1939"/>
      <c r="BK10" s="1939"/>
      <c r="BL10" s="1939"/>
      <c r="BM10" s="1939"/>
      <c r="BN10" s="1939"/>
      <c r="BO10" s="1939"/>
      <c r="BP10" s="1939"/>
      <c r="BQ10" s="1955"/>
      <c r="BR10" s="1955"/>
      <c r="BS10" s="1955"/>
      <c r="BT10" s="1955"/>
      <c r="BU10" s="1955"/>
      <c r="BV10" s="1955"/>
      <c r="BW10" s="1955"/>
      <c r="BX10" s="1955"/>
    </row>
    <row r="11" spans="1:77" s="360" customFormat="1" ht="23.25" customHeight="1" thickBot="1">
      <c r="A11" s="3571" t="s">
        <v>7</v>
      </c>
      <c r="B11" s="3571"/>
      <c r="C11" s="3571"/>
      <c r="D11" s="3571"/>
      <c r="E11" s="3572" t="s">
        <v>515</v>
      </c>
      <c r="F11" s="3573"/>
      <c r="G11" s="3573"/>
      <c r="H11" s="3573"/>
      <c r="I11" s="3573"/>
      <c r="J11" s="3573"/>
      <c r="K11" s="3573"/>
      <c r="L11" s="3573"/>
      <c r="M11" s="3573"/>
      <c r="N11" s="3573"/>
      <c r="O11" s="3573"/>
      <c r="P11" s="3573"/>
      <c r="Q11" s="3573"/>
      <c r="R11" s="3573"/>
      <c r="S11" s="3573"/>
      <c r="T11" s="3573"/>
      <c r="U11" s="3573"/>
      <c r="V11" s="3573"/>
      <c r="W11" s="3573"/>
      <c r="X11" s="3573"/>
      <c r="Y11" s="3573"/>
      <c r="Z11" s="3573"/>
      <c r="AA11" s="3573"/>
      <c r="AB11" s="3573"/>
      <c r="AC11" s="3579" t="s">
        <v>515</v>
      </c>
      <c r="AD11" s="3579"/>
      <c r="AE11" s="3579"/>
      <c r="AF11" s="3579"/>
      <c r="AG11" s="3579"/>
      <c r="AH11" s="3580"/>
      <c r="AI11" s="3579"/>
      <c r="AJ11" s="3579"/>
      <c r="AK11" s="3579"/>
      <c r="AL11" s="3579"/>
      <c r="AM11" s="3579"/>
      <c r="AN11" s="3579"/>
      <c r="AO11" s="3579"/>
      <c r="AP11" s="3579"/>
      <c r="AQ11" s="3579"/>
      <c r="AR11" s="3579"/>
      <c r="AS11" s="3579"/>
      <c r="AT11" s="3579"/>
      <c r="AU11" s="3579"/>
      <c r="AV11" s="3579"/>
      <c r="AW11" s="3579"/>
      <c r="AX11" s="3579"/>
      <c r="AY11" s="3579"/>
      <c r="AZ11" s="3579"/>
      <c r="BA11" s="3579"/>
      <c r="BB11" s="3579"/>
      <c r="BC11" s="3579"/>
      <c r="BD11" s="3579"/>
      <c r="BE11" s="3579"/>
      <c r="BF11" s="3579"/>
      <c r="BG11" s="3579"/>
      <c r="BH11" s="3579"/>
      <c r="BI11" s="3579"/>
      <c r="BJ11" s="3579"/>
      <c r="BK11" s="3579"/>
      <c r="BL11" s="3579"/>
      <c r="BM11" s="3579"/>
      <c r="BN11" s="3579"/>
      <c r="BO11" s="3579"/>
      <c r="BP11" s="3579"/>
      <c r="BQ11" s="3579"/>
      <c r="BR11" s="3579"/>
      <c r="BS11" s="3579"/>
      <c r="BT11" s="3579"/>
      <c r="BU11" s="3579"/>
      <c r="BV11" s="3579"/>
      <c r="BW11" s="3579"/>
      <c r="BX11" s="3579"/>
      <c r="BY11" s="3579"/>
    </row>
    <row r="12" spans="2:79" s="365" customFormat="1" ht="9.75" customHeight="1" thickBot="1">
      <c r="B12" s="366"/>
      <c r="F12" s="367"/>
      <c r="I12" s="601"/>
      <c r="K12" s="368"/>
      <c r="L12" s="368"/>
      <c r="X12" s="369"/>
      <c r="Y12" s="369"/>
      <c r="Z12" s="602"/>
      <c r="AA12" s="602"/>
      <c r="AF12" s="3176"/>
      <c r="AH12" s="641"/>
      <c r="AK12" s="1892"/>
      <c r="AL12" s="1892"/>
      <c r="AM12" s="1892"/>
      <c r="AN12" s="1892"/>
      <c r="AO12" s="1892"/>
      <c r="AP12" s="1892"/>
      <c r="AQ12" s="1892"/>
      <c r="AR12" s="1892"/>
      <c r="AS12" s="1923"/>
      <c r="AT12" s="1923"/>
      <c r="AU12" s="1923"/>
      <c r="AV12" s="1923"/>
      <c r="AW12" s="1923"/>
      <c r="AX12" s="1923"/>
      <c r="AY12" s="1923"/>
      <c r="AZ12" s="1923"/>
      <c r="BA12" s="1908"/>
      <c r="BB12" s="1908"/>
      <c r="BC12" s="1908"/>
      <c r="BD12" s="1908"/>
      <c r="BE12" s="1908"/>
      <c r="BF12" s="1908"/>
      <c r="BG12" s="1908"/>
      <c r="BH12" s="1908"/>
      <c r="BI12" s="1940"/>
      <c r="BJ12" s="1940"/>
      <c r="BK12" s="1940"/>
      <c r="BL12" s="1940"/>
      <c r="BM12" s="1940"/>
      <c r="BN12" s="1940"/>
      <c r="BO12" s="1940"/>
      <c r="BP12" s="1940"/>
      <c r="BQ12" s="1956"/>
      <c r="BR12" s="1956"/>
      <c r="BS12" s="1956"/>
      <c r="BT12" s="1956"/>
      <c r="BU12" s="1956"/>
      <c r="BV12" s="1956"/>
      <c r="BW12" s="1956"/>
      <c r="BX12" s="1956"/>
      <c r="BY12" s="135"/>
      <c r="BZ12" s="135"/>
      <c r="CA12" s="135"/>
    </row>
    <row r="13" spans="1:77" s="361" customFormat="1" ht="24" customHeight="1" thickBot="1">
      <c r="A13" s="3574" t="s">
        <v>9</v>
      </c>
      <c r="B13" s="3575"/>
      <c r="C13" s="3575"/>
      <c r="D13" s="3576"/>
      <c r="E13" s="3577" t="s">
        <v>367</v>
      </c>
      <c r="F13" s="3578"/>
      <c r="G13" s="3578"/>
      <c r="H13" s="3578"/>
      <c r="I13" s="3578"/>
      <c r="J13" s="3578"/>
      <c r="K13" s="3578"/>
      <c r="L13" s="3578"/>
      <c r="M13" s="3578"/>
      <c r="N13" s="3578"/>
      <c r="O13" s="3578"/>
      <c r="P13" s="3578"/>
      <c r="Q13" s="3578"/>
      <c r="R13" s="3578"/>
      <c r="S13" s="3578"/>
      <c r="T13" s="3578"/>
      <c r="U13" s="3578"/>
      <c r="V13" s="3578"/>
      <c r="W13" s="3578"/>
      <c r="X13" s="3578"/>
      <c r="Y13" s="3578"/>
      <c r="Z13" s="3578"/>
      <c r="AA13" s="3535"/>
      <c r="AB13" s="3535"/>
      <c r="AC13" s="3581" t="s">
        <v>367</v>
      </c>
      <c r="AD13" s="3581"/>
      <c r="AE13" s="3581"/>
      <c r="AF13" s="3581"/>
      <c r="AG13" s="3581"/>
      <c r="AH13" s="3582"/>
      <c r="AI13" s="3581"/>
      <c r="AJ13" s="3581"/>
      <c r="AK13" s="3581"/>
      <c r="AL13" s="3581"/>
      <c r="AM13" s="3581"/>
      <c r="AN13" s="3581"/>
      <c r="AO13" s="3581"/>
      <c r="AP13" s="3581"/>
      <c r="AQ13" s="3581"/>
      <c r="AR13" s="3581"/>
      <c r="AS13" s="3581"/>
      <c r="AT13" s="3581"/>
      <c r="AU13" s="3581"/>
      <c r="AV13" s="3581"/>
      <c r="AW13" s="3581"/>
      <c r="AX13" s="3581"/>
      <c r="AY13" s="3581"/>
      <c r="AZ13" s="3581"/>
      <c r="BA13" s="3581"/>
      <c r="BB13" s="3581"/>
      <c r="BC13" s="3581"/>
      <c r="BD13" s="3581"/>
      <c r="BE13" s="3581"/>
      <c r="BF13" s="3581"/>
      <c r="BG13" s="3581"/>
      <c r="BH13" s="3581"/>
      <c r="BI13" s="3581"/>
      <c r="BJ13" s="3581"/>
      <c r="BK13" s="3581"/>
      <c r="BL13" s="3581"/>
      <c r="BM13" s="3581"/>
      <c r="BN13" s="3581"/>
      <c r="BO13" s="3581"/>
      <c r="BP13" s="3581"/>
      <c r="BQ13" s="3581"/>
      <c r="BR13" s="3581"/>
      <c r="BS13" s="3581"/>
      <c r="BT13" s="3581"/>
      <c r="BU13" s="3581"/>
      <c r="BV13" s="3581"/>
      <c r="BW13" s="3581"/>
      <c r="BX13" s="3581"/>
      <c r="BY13" s="3581"/>
    </row>
    <row r="14" spans="1:79" s="365" customFormat="1" ht="9.75" customHeight="1" thickBot="1">
      <c r="A14" s="452"/>
      <c r="B14" s="614"/>
      <c r="C14" s="452"/>
      <c r="D14" s="452"/>
      <c r="E14" s="452"/>
      <c r="F14" s="615"/>
      <c r="G14" s="452"/>
      <c r="H14" s="452"/>
      <c r="I14" s="616"/>
      <c r="J14" s="452"/>
      <c r="K14" s="452"/>
      <c r="L14" s="452"/>
      <c r="M14" s="452"/>
      <c r="N14" s="452"/>
      <c r="O14" s="452"/>
      <c r="P14" s="452"/>
      <c r="Q14" s="452"/>
      <c r="R14" s="452"/>
      <c r="S14" s="452"/>
      <c r="T14" s="452"/>
      <c r="U14" s="452"/>
      <c r="V14" s="452"/>
      <c r="W14" s="452"/>
      <c r="X14" s="617"/>
      <c r="Y14" s="617"/>
      <c r="Z14" s="602"/>
      <c r="AA14" s="602"/>
      <c r="AB14" s="452"/>
      <c r="AF14" s="3176"/>
      <c r="AH14" s="655"/>
      <c r="AK14" s="1892"/>
      <c r="AL14" s="1892"/>
      <c r="AM14" s="1892"/>
      <c r="AN14" s="1892"/>
      <c r="AO14" s="1892"/>
      <c r="AP14" s="1892"/>
      <c r="AQ14" s="1892"/>
      <c r="AR14" s="1892"/>
      <c r="AS14" s="1923"/>
      <c r="AT14" s="1923"/>
      <c r="AU14" s="1923"/>
      <c r="AV14" s="1923"/>
      <c r="AW14" s="1923"/>
      <c r="AX14" s="1923"/>
      <c r="AY14" s="1923"/>
      <c r="AZ14" s="1923"/>
      <c r="BA14" s="1908"/>
      <c r="BB14" s="1908"/>
      <c r="BC14" s="1908"/>
      <c r="BD14" s="1908"/>
      <c r="BE14" s="1908"/>
      <c r="BF14" s="1908"/>
      <c r="BG14" s="1908"/>
      <c r="BH14" s="1908"/>
      <c r="BI14" s="1940"/>
      <c r="BJ14" s="1940"/>
      <c r="BK14" s="1940"/>
      <c r="BL14" s="1940"/>
      <c r="BM14" s="1940"/>
      <c r="BN14" s="1940"/>
      <c r="BO14" s="1940"/>
      <c r="BP14" s="1940"/>
      <c r="BQ14" s="1956"/>
      <c r="BR14" s="1956"/>
      <c r="BS14" s="1956"/>
      <c r="BT14" s="1956"/>
      <c r="BU14" s="1956"/>
      <c r="BV14" s="1956"/>
      <c r="BW14" s="1956"/>
      <c r="BX14" s="1956"/>
      <c r="BY14" s="135"/>
      <c r="BZ14" s="135"/>
      <c r="CA14" s="135"/>
    </row>
    <row r="15" spans="1:77" s="371" customFormat="1" ht="36" customHeight="1" thickBot="1">
      <c r="A15" s="370" t="s">
        <v>11</v>
      </c>
      <c r="B15" s="603" t="s">
        <v>12</v>
      </c>
      <c r="C15" s="370" t="s">
        <v>13</v>
      </c>
      <c r="D15" s="604" t="s">
        <v>14</v>
      </c>
      <c r="E15" s="605" t="s">
        <v>15</v>
      </c>
      <c r="F15" s="606" t="s">
        <v>16</v>
      </c>
      <c r="G15" s="607" t="s">
        <v>17</v>
      </c>
      <c r="H15" s="607" t="s">
        <v>18</v>
      </c>
      <c r="I15" s="608" t="s">
        <v>19</v>
      </c>
      <c r="J15" s="607" t="s">
        <v>20</v>
      </c>
      <c r="K15" s="607" t="s">
        <v>21</v>
      </c>
      <c r="L15" s="607" t="s">
        <v>22</v>
      </c>
      <c r="M15" s="609" t="s">
        <v>23</v>
      </c>
      <c r="N15" s="609" t="s">
        <v>24</v>
      </c>
      <c r="O15" s="609" t="s">
        <v>25</v>
      </c>
      <c r="P15" s="609" t="s">
        <v>26</v>
      </c>
      <c r="Q15" s="609" t="s">
        <v>27</v>
      </c>
      <c r="R15" s="609" t="s">
        <v>28</v>
      </c>
      <c r="S15" s="609" t="s">
        <v>29</v>
      </c>
      <c r="T15" s="609" t="s">
        <v>30</v>
      </c>
      <c r="U15" s="609" t="s">
        <v>31</v>
      </c>
      <c r="V15" s="609" t="s">
        <v>32</v>
      </c>
      <c r="W15" s="609" t="s">
        <v>33</v>
      </c>
      <c r="X15" s="610" t="s">
        <v>34</v>
      </c>
      <c r="Y15" s="611" t="s">
        <v>35</v>
      </c>
      <c r="Z15" s="612" t="s">
        <v>313</v>
      </c>
      <c r="AA15" s="1971" t="s">
        <v>1895</v>
      </c>
      <c r="AB15" s="613" t="s">
        <v>36</v>
      </c>
      <c r="AC15" s="414" t="s">
        <v>189</v>
      </c>
      <c r="AD15" s="414" t="s">
        <v>314</v>
      </c>
      <c r="AE15" s="414" t="s">
        <v>190</v>
      </c>
      <c r="AF15" s="414" t="s">
        <v>191</v>
      </c>
      <c r="AG15" s="414" t="s">
        <v>184</v>
      </c>
      <c r="AH15" s="3183" t="s">
        <v>192</v>
      </c>
      <c r="AI15" s="414" t="s">
        <v>185</v>
      </c>
      <c r="AJ15" s="414"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1726" t="s">
        <v>187</v>
      </c>
    </row>
    <row r="16" spans="1:77" s="384" customFormat="1" ht="82.5" customHeight="1" thickBot="1">
      <c r="A16" s="3566"/>
      <c r="B16" s="3566"/>
      <c r="C16" s="619" t="s">
        <v>518</v>
      </c>
      <c r="D16" s="620" t="s">
        <v>519</v>
      </c>
      <c r="E16" s="621" t="s">
        <v>520</v>
      </c>
      <c r="F16" s="622">
        <v>2</v>
      </c>
      <c r="G16" s="622" t="s">
        <v>521</v>
      </c>
      <c r="H16" s="623" t="s">
        <v>522</v>
      </c>
      <c r="I16" s="624">
        <v>0.14</v>
      </c>
      <c r="J16" s="625" t="s">
        <v>523</v>
      </c>
      <c r="K16" s="626">
        <v>42370</v>
      </c>
      <c r="L16" s="626">
        <v>42735</v>
      </c>
      <c r="M16" s="627"/>
      <c r="N16" s="627"/>
      <c r="O16" s="627"/>
      <c r="P16" s="627"/>
      <c r="Q16" s="627"/>
      <c r="R16" s="627">
        <v>1</v>
      </c>
      <c r="S16" s="627"/>
      <c r="T16" s="627"/>
      <c r="U16" s="628"/>
      <c r="V16" s="628"/>
      <c r="W16" s="628"/>
      <c r="X16" s="629">
        <v>1</v>
      </c>
      <c r="Y16" s="630">
        <f aca="true" t="shared" si="0" ref="Y16:Y22">SUM(M16:X16)</f>
        <v>2</v>
      </c>
      <c r="Z16" s="631">
        <v>0</v>
      </c>
      <c r="AA16" s="1972"/>
      <c r="AB16" s="632"/>
      <c r="AC16" s="633">
        <f>SUM(M16:N16)</f>
        <v>0</v>
      </c>
      <c r="AD16" s="634">
        <f>IF(AC16=0,0%,100%)</f>
        <v>0</v>
      </c>
      <c r="AE16" s="635">
        <v>1</v>
      </c>
      <c r="AF16" s="635" t="s">
        <v>55</v>
      </c>
      <c r="AG16" s="635"/>
      <c r="AH16" s="668">
        <f>AE16/Y16</f>
        <v>0.5</v>
      </c>
      <c r="AI16" s="635" t="s">
        <v>55</v>
      </c>
      <c r="AJ16" s="635" t="s">
        <v>55</v>
      </c>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1998" t="s">
        <v>524</v>
      </c>
    </row>
    <row r="17" spans="1:77" s="384" customFormat="1" ht="106.5" customHeight="1" thickBot="1">
      <c r="A17" s="3566"/>
      <c r="B17" s="3566"/>
      <c r="C17" s="619" t="s">
        <v>525</v>
      </c>
      <c r="D17" s="620" t="s">
        <v>526</v>
      </c>
      <c r="E17" s="636" t="s">
        <v>527</v>
      </c>
      <c r="F17" s="622">
        <v>1</v>
      </c>
      <c r="G17" s="622" t="s">
        <v>528</v>
      </c>
      <c r="H17" s="623" t="s">
        <v>529</v>
      </c>
      <c r="I17" s="624">
        <v>0.14</v>
      </c>
      <c r="J17" s="637" t="s">
        <v>530</v>
      </c>
      <c r="K17" s="638">
        <v>42370</v>
      </c>
      <c r="L17" s="638">
        <v>42735</v>
      </c>
      <c r="M17" s="639"/>
      <c r="N17" s="627"/>
      <c r="O17" s="627"/>
      <c r="P17" s="627"/>
      <c r="Q17" s="627"/>
      <c r="R17" s="627"/>
      <c r="S17" s="627"/>
      <c r="T17" s="627"/>
      <c r="U17" s="628"/>
      <c r="V17" s="628">
        <v>1</v>
      </c>
      <c r="W17" s="628"/>
      <c r="X17" s="629"/>
      <c r="Y17" s="630">
        <f t="shared" si="0"/>
        <v>1</v>
      </c>
      <c r="Z17" s="631">
        <v>0</v>
      </c>
      <c r="AA17" s="1972"/>
      <c r="AB17" s="632"/>
      <c r="AC17" s="640">
        <f aca="true" t="shared" si="1" ref="AC17:AC22">SUM(M17:N17)</f>
        <v>0</v>
      </c>
      <c r="AD17" s="641">
        <f aca="true" t="shared" si="2" ref="AD17:AD22">IF(AC17=0,0%,100%)</f>
        <v>0</v>
      </c>
      <c r="AE17" s="642">
        <v>0</v>
      </c>
      <c r="AF17" s="642" t="s">
        <v>55</v>
      </c>
      <c r="AG17" s="642"/>
      <c r="AH17" s="680">
        <v>0</v>
      </c>
      <c r="AI17" s="642"/>
      <c r="AJ17" s="642"/>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1303" t="s">
        <v>531</v>
      </c>
    </row>
    <row r="18" spans="1:77" s="384" customFormat="1" ht="73.5" customHeight="1" thickBot="1">
      <c r="A18" s="3566"/>
      <c r="B18" s="3566"/>
      <c r="C18" s="3502" t="s">
        <v>532</v>
      </c>
      <c r="D18" s="643" t="s">
        <v>533</v>
      </c>
      <c r="E18" s="644" t="s">
        <v>534</v>
      </c>
      <c r="F18" s="645">
        <v>2</v>
      </c>
      <c r="G18" s="645" t="s">
        <v>521</v>
      </c>
      <c r="H18" s="646" t="s">
        <v>522</v>
      </c>
      <c r="I18" s="647">
        <v>0.14</v>
      </c>
      <c r="J18" s="648" t="s">
        <v>535</v>
      </c>
      <c r="K18" s="649">
        <v>42370</v>
      </c>
      <c r="L18" s="649">
        <v>42735</v>
      </c>
      <c r="M18" s="417"/>
      <c r="N18" s="417"/>
      <c r="O18" s="417"/>
      <c r="P18" s="417"/>
      <c r="Q18" s="417"/>
      <c r="R18" s="417">
        <v>1</v>
      </c>
      <c r="S18" s="417"/>
      <c r="T18" s="417"/>
      <c r="U18" s="418"/>
      <c r="V18" s="418"/>
      <c r="W18" s="418"/>
      <c r="X18" s="650">
        <v>1</v>
      </c>
      <c r="Y18" s="651">
        <f t="shared" si="0"/>
        <v>2</v>
      </c>
      <c r="Z18" s="652">
        <v>0</v>
      </c>
      <c r="AA18" s="1973"/>
      <c r="AB18" s="653"/>
      <c r="AC18" s="654">
        <f t="shared" si="1"/>
        <v>0</v>
      </c>
      <c r="AD18" s="655">
        <f t="shared" si="2"/>
        <v>0</v>
      </c>
      <c r="AE18" s="656">
        <v>0</v>
      </c>
      <c r="AF18" s="656" t="s">
        <v>55</v>
      </c>
      <c r="AG18" s="656"/>
      <c r="AH18" s="3058">
        <v>0</v>
      </c>
      <c r="AI18" s="656"/>
      <c r="AJ18" s="656"/>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1304" t="s">
        <v>55</v>
      </c>
    </row>
    <row r="19" spans="1:77" s="384" customFormat="1" ht="124.5" customHeight="1" thickBot="1">
      <c r="A19" s="3566"/>
      <c r="B19" s="3566"/>
      <c r="C19" s="3567"/>
      <c r="D19" s="419" t="s">
        <v>536</v>
      </c>
      <c r="E19" s="657" t="s">
        <v>534</v>
      </c>
      <c r="F19" s="658">
        <v>4</v>
      </c>
      <c r="G19" s="658" t="s">
        <v>521</v>
      </c>
      <c r="H19" s="659" t="s">
        <v>522</v>
      </c>
      <c r="I19" s="660">
        <v>0.14</v>
      </c>
      <c r="J19" s="661" t="s">
        <v>535</v>
      </c>
      <c r="K19" s="662">
        <v>42370</v>
      </c>
      <c r="L19" s="662">
        <v>42735</v>
      </c>
      <c r="M19" s="420"/>
      <c r="N19" s="420"/>
      <c r="O19" s="420">
        <v>1</v>
      </c>
      <c r="P19" s="420"/>
      <c r="Q19" s="420"/>
      <c r="R19" s="420">
        <v>1</v>
      </c>
      <c r="S19" s="420"/>
      <c r="T19" s="420"/>
      <c r="U19" s="421">
        <v>1</v>
      </c>
      <c r="V19" s="421"/>
      <c r="W19" s="421"/>
      <c r="X19" s="663">
        <v>1</v>
      </c>
      <c r="Y19" s="664">
        <f t="shared" si="0"/>
        <v>4</v>
      </c>
      <c r="Z19" s="665">
        <v>0</v>
      </c>
      <c r="AA19" s="1974"/>
      <c r="AB19" s="666"/>
      <c r="AC19" s="667">
        <f t="shared" si="1"/>
        <v>0</v>
      </c>
      <c r="AD19" s="668">
        <f t="shared" si="2"/>
        <v>0</v>
      </c>
      <c r="AE19" s="669">
        <v>1</v>
      </c>
      <c r="AF19" s="669" t="s">
        <v>55</v>
      </c>
      <c r="AG19" s="669"/>
      <c r="AH19" s="3186">
        <f>AE19/Y19</f>
        <v>0.25</v>
      </c>
      <c r="AI19" s="669"/>
      <c r="AJ19" s="669"/>
      <c r="AK19" s="1894"/>
      <c r="AL19" s="1894"/>
      <c r="AM19" s="1894"/>
      <c r="AN19" s="1894"/>
      <c r="AO19" s="1894"/>
      <c r="AP19" s="1894"/>
      <c r="AQ19" s="1894"/>
      <c r="AR19" s="1894"/>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1305" t="s">
        <v>537</v>
      </c>
    </row>
    <row r="20" spans="1:77" s="384" customFormat="1" ht="276.75" customHeight="1">
      <c r="A20" s="3566"/>
      <c r="B20" s="3566"/>
      <c r="C20" s="3567"/>
      <c r="D20" s="419" t="s">
        <v>538</v>
      </c>
      <c r="E20" s="657" t="s">
        <v>534</v>
      </c>
      <c r="F20" s="658">
        <v>4</v>
      </c>
      <c r="G20" s="658" t="s">
        <v>521</v>
      </c>
      <c r="H20" s="659" t="s">
        <v>539</v>
      </c>
      <c r="I20" s="660">
        <v>0.14</v>
      </c>
      <c r="J20" s="661" t="s">
        <v>535</v>
      </c>
      <c r="K20" s="662">
        <v>42370</v>
      </c>
      <c r="L20" s="662">
        <v>42735</v>
      </c>
      <c r="M20" s="420"/>
      <c r="N20" s="420"/>
      <c r="O20" s="420">
        <v>1</v>
      </c>
      <c r="P20" s="420"/>
      <c r="Q20" s="420"/>
      <c r="R20" s="420">
        <v>1</v>
      </c>
      <c r="S20" s="420"/>
      <c r="T20" s="420"/>
      <c r="U20" s="421">
        <v>1</v>
      </c>
      <c r="V20" s="421"/>
      <c r="W20" s="421"/>
      <c r="X20" s="663">
        <v>1</v>
      </c>
      <c r="Y20" s="664">
        <f t="shared" si="0"/>
        <v>4</v>
      </c>
      <c r="Z20" s="665">
        <v>0</v>
      </c>
      <c r="AA20" s="1974"/>
      <c r="AB20" s="666"/>
      <c r="AC20" s="667">
        <f t="shared" si="1"/>
        <v>0</v>
      </c>
      <c r="AD20" s="668">
        <f t="shared" si="2"/>
        <v>0</v>
      </c>
      <c r="AE20" s="669">
        <v>1</v>
      </c>
      <c r="AF20" s="669" t="s">
        <v>55</v>
      </c>
      <c r="AG20" s="669"/>
      <c r="AH20" s="734">
        <f>AE20/Y20</f>
        <v>0.25</v>
      </c>
      <c r="AI20" s="669"/>
      <c r="AJ20" s="669"/>
      <c r="AK20" s="1894"/>
      <c r="AL20" s="1894"/>
      <c r="AM20" s="1894"/>
      <c r="AN20" s="1894"/>
      <c r="AO20" s="1894"/>
      <c r="AP20" s="1894"/>
      <c r="AQ20" s="1894"/>
      <c r="AR20" s="1894"/>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1305" t="s">
        <v>540</v>
      </c>
    </row>
    <row r="21" spans="1:77" s="413" customFormat="1" ht="57.75" customHeight="1" thickBot="1">
      <c r="A21" s="3566"/>
      <c r="B21" s="3566"/>
      <c r="C21" s="3514"/>
      <c r="D21" s="422" t="s">
        <v>541</v>
      </c>
      <c r="E21" s="670" t="s">
        <v>542</v>
      </c>
      <c r="F21" s="671">
        <v>1</v>
      </c>
      <c r="G21" s="671" t="s">
        <v>543</v>
      </c>
      <c r="H21" s="672" t="s">
        <v>544</v>
      </c>
      <c r="I21" s="673">
        <v>0.15</v>
      </c>
      <c r="J21" s="674" t="s">
        <v>545</v>
      </c>
      <c r="K21" s="675">
        <v>42433</v>
      </c>
      <c r="L21" s="675">
        <v>42735</v>
      </c>
      <c r="M21" s="425"/>
      <c r="N21" s="425"/>
      <c r="O21" s="425"/>
      <c r="P21" s="425"/>
      <c r="Q21" s="425"/>
      <c r="R21" s="425"/>
      <c r="S21" s="425"/>
      <c r="T21" s="425"/>
      <c r="U21" s="425"/>
      <c r="V21" s="425"/>
      <c r="W21" s="425">
        <v>1</v>
      </c>
      <c r="X21" s="425"/>
      <c r="Y21" s="676">
        <f t="shared" si="0"/>
        <v>1</v>
      </c>
      <c r="Z21" s="677">
        <v>40000000</v>
      </c>
      <c r="AA21" s="1975"/>
      <c r="AB21" s="678" t="s">
        <v>1359</v>
      </c>
      <c r="AC21" s="679">
        <f t="shared" si="1"/>
        <v>0</v>
      </c>
      <c r="AD21" s="680">
        <f t="shared" si="2"/>
        <v>0</v>
      </c>
      <c r="AE21" s="681">
        <v>0</v>
      </c>
      <c r="AF21" s="681" t="s">
        <v>55</v>
      </c>
      <c r="AG21" s="681"/>
      <c r="AH21" s="680">
        <v>0</v>
      </c>
      <c r="AI21" s="681"/>
      <c r="AJ21" s="681"/>
      <c r="AK21" s="1895"/>
      <c r="AL21" s="1895"/>
      <c r="AM21" s="1895"/>
      <c r="AN21" s="1895"/>
      <c r="AO21" s="1895"/>
      <c r="AP21" s="1895"/>
      <c r="AQ21" s="1895"/>
      <c r="AR21" s="1895"/>
      <c r="AS21" s="1926"/>
      <c r="AT21" s="1926"/>
      <c r="AU21" s="1926"/>
      <c r="AV21" s="1926"/>
      <c r="AW21" s="1926"/>
      <c r="AX21" s="1926"/>
      <c r="AY21" s="1926"/>
      <c r="AZ21" s="1926"/>
      <c r="BA21" s="1911"/>
      <c r="BB21" s="1911"/>
      <c r="BC21" s="1911"/>
      <c r="BD21" s="1911"/>
      <c r="BE21" s="1911"/>
      <c r="BF21" s="1911"/>
      <c r="BG21" s="1911"/>
      <c r="BH21" s="1911"/>
      <c r="BI21" s="1944"/>
      <c r="BJ21" s="1944"/>
      <c r="BK21" s="1944"/>
      <c r="BL21" s="1944"/>
      <c r="BM21" s="1944"/>
      <c r="BN21" s="1944"/>
      <c r="BO21" s="1944"/>
      <c r="BP21" s="1944"/>
      <c r="BQ21" s="1960"/>
      <c r="BR21" s="1960"/>
      <c r="BS21" s="1960"/>
      <c r="BT21" s="1960"/>
      <c r="BU21" s="1960"/>
      <c r="BV21" s="1960"/>
      <c r="BW21" s="1960"/>
      <c r="BX21" s="1960"/>
      <c r="BY21" s="1999" t="s">
        <v>55</v>
      </c>
    </row>
    <row r="22" spans="1:77" s="413" customFormat="1" ht="81" customHeight="1" thickBot="1">
      <c r="A22" s="3566"/>
      <c r="B22" s="3566"/>
      <c r="C22" s="619" t="s">
        <v>546</v>
      </c>
      <c r="D22" s="682" t="s">
        <v>547</v>
      </c>
      <c r="E22" s="683" t="s">
        <v>548</v>
      </c>
      <c r="F22" s="623">
        <v>1</v>
      </c>
      <c r="G22" s="623" t="s">
        <v>549</v>
      </c>
      <c r="H22" s="623" t="s">
        <v>550</v>
      </c>
      <c r="I22" s="624">
        <v>0.15</v>
      </c>
      <c r="J22" s="623" t="s">
        <v>551</v>
      </c>
      <c r="K22" s="538">
        <v>42370</v>
      </c>
      <c r="L22" s="538">
        <v>42400</v>
      </c>
      <c r="M22" s="684"/>
      <c r="N22" s="684"/>
      <c r="O22" s="684"/>
      <c r="P22" s="684"/>
      <c r="Q22" s="684"/>
      <c r="R22" s="684"/>
      <c r="S22" s="684"/>
      <c r="T22" s="684"/>
      <c r="U22" s="684"/>
      <c r="V22" s="684"/>
      <c r="W22" s="684"/>
      <c r="X22" s="684">
        <v>1</v>
      </c>
      <c r="Y22" s="630">
        <f t="shared" si="0"/>
        <v>1</v>
      </c>
      <c r="Z22" s="685">
        <v>89362262</v>
      </c>
      <c r="AA22" s="1976">
        <v>40200000</v>
      </c>
      <c r="AB22" s="1544" t="s">
        <v>1898</v>
      </c>
      <c r="AC22" s="3057">
        <f t="shared" si="1"/>
        <v>0</v>
      </c>
      <c r="AD22" s="3058">
        <f t="shared" si="2"/>
        <v>0</v>
      </c>
      <c r="AE22" s="3059">
        <v>0</v>
      </c>
      <c r="AF22" s="3059" t="s">
        <v>55</v>
      </c>
      <c r="AG22" s="3059"/>
      <c r="AH22" s="713">
        <v>0</v>
      </c>
      <c r="AI22" s="3059"/>
      <c r="AJ22" s="3059"/>
      <c r="AK22" s="3060"/>
      <c r="AL22" s="3060"/>
      <c r="AM22" s="3060"/>
      <c r="AN22" s="3060"/>
      <c r="AO22" s="3060"/>
      <c r="AP22" s="3060"/>
      <c r="AQ22" s="3060"/>
      <c r="AR22" s="3060"/>
      <c r="AS22" s="3061"/>
      <c r="AT22" s="3061"/>
      <c r="AU22" s="3061"/>
      <c r="AV22" s="3061"/>
      <c r="AW22" s="3061"/>
      <c r="AX22" s="3061"/>
      <c r="AY22" s="3061"/>
      <c r="AZ22" s="3061"/>
      <c r="BA22" s="3062"/>
      <c r="BB22" s="3062"/>
      <c r="BC22" s="3062"/>
      <c r="BD22" s="3062"/>
      <c r="BE22" s="3062"/>
      <c r="BF22" s="3062"/>
      <c r="BG22" s="3062"/>
      <c r="BH22" s="3062"/>
      <c r="BI22" s="3063"/>
      <c r="BJ22" s="3063"/>
      <c r="BK22" s="3063"/>
      <c r="BL22" s="3063"/>
      <c r="BM22" s="3063"/>
      <c r="BN22" s="3063"/>
      <c r="BO22" s="3063"/>
      <c r="BP22" s="3063"/>
      <c r="BQ22" s="3064"/>
      <c r="BR22" s="3064"/>
      <c r="BS22" s="3064"/>
      <c r="BT22" s="3064"/>
      <c r="BU22" s="3064"/>
      <c r="BV22" s="3064"/>
      <c r="BW22" s="3064"/>
      <c r="BX22" s="3064"/>
      <c r="BY22" s="1998" t="s">
        <v>552</v>
      </c>
    </row>
    <row r="23" spans="1:77" s="413" customFormat="1" ht="28.5" customHeight="1" thickBot="1">
      <c r="A23" s="3509" t="s">
        <v>38</v>
      </c>
      <c r="B23" s="3510"/>
      <c r="C23" s="3510"/>
      <c r="D23" s="3511"/>
      <c r="E23" s="686"/>
      <c r="F23" s="687"/>
      <c r="G23" s="687"/>
      <c r="H23" s="687"/>
      <c r="I23" s="688">
        <f>SUM(I16:I22)</f>
        <v>1</v>
      </c>
      <c r="J23" s="687"/>
      <c r="K23" s="687"/>
      <c r="L23" s="687"/>
      <c r="M23" s="687"/>
      <c r="N23" s="687"/>
      <c r="O23" s="687"/>
      <c r="P23" s="687"/>
      <c r="Q23" s="687"/>
      <c r="R23" s="687"/>
      <c r="S23" s="687"/>
      <c r="T23" s="687"/>
      <c r="U23" s="687"/>
      <c r="V23" s="687"/>
      <c r="W23" s="687"/>
      <c r="X23" s="689"/>
      <c r="Y23" s="689"/>
      <c r="Z23" s="690">
        <f>SUM(Z16:Z22)</f>
        <v>129362262</v>
      </c>
      <c r="AA23" s="1977"/>
      <c r="AB23" s="3056"/>
      <c r="AC23" s="3071"/>
      <c r="AD23" s="3174">
        <v>1</v>
      </c>
      <c r="AE23" s="3173"/>
      <c r="AF23" s="3173" t="s">
        <v>55</v>
      </c>
      <c r="AG23" s="3173"/>
      <c r="AH23" s="3187">
        <f>AVERAGE(AH16:AH22)</f>
        <v>0.14285714285714285</v>
      </c>
      <c r="AI23" s="3173"/>
      <c r="AJ23" s="3072"/>
      <c r="AK23" s="3068"/>
      <c r="AL23" s="3068"/>
      <c r="AM23" s="3068"/>
      <c r="AN23" s="3068"/>
      <c r="AO23" s="3068"/>
      <c r="AP23" s="3068"/>
      <c r="AQ23" s="3068"/>
      <c r="AR23" s="3068"/>
      <c r="AS23" s="3068"/>
      <c r="AT23" s="3068"/>
      <c r="AU23" s="3068"/>
      <c r="AV23" s="3068"/>
      <c r="AW23" s="3068"/>
      <c r="AX23" s="3068"/>
      <c r="AY23" s="3068"/>
      <c r="AZ23" s="3068"/>
      <c r="BA23" s="3068"/>
      <c r="BB23" s="3068"/>
      <c r="BC23" s="3068"/>
      <c r="BD23" s="3068"/>
      <c r="BE23" s="3068"/>
      <c r="BF23" s="3068"/>
      <c r="BG23" s="3068"/>
      <c r="BH23" s="3068"/>
      <c r="BI23" s="3068"/>
      <c r="BJ23" s="3068"/>
      <c r="BK23" s="3068"/>
      <c r="BL23" s="3068"/>
      <c r="BM23" s="3068"/>
      <c r="BN23" s="3068"/>
      <c r="BO23" s="3068"/>
      <c r="BP23" s="3068"/>
      <c r="BQ23" s="3068"/>
      <c r="BR23" s="3068"/>
      <c r="BS23" s="3068"/>
      <c r="BT23" s="3068"/>
      <c r="BU23" s="3068"/>
      <c r="BV23" s="3068"/>
      <c r="BW23" s="3068"/>
      <c r="BX23" s="3068"/>
      <c r="BY23" s="3069"/>
    </row>
    <row r="24" spans="1:77" s="384" customFormat="1" ht="50.25" customHeight="1" thickBot="1">
      <c r="A24" s="3504">
        <v>2</v>
      </c>
      <c r="B24" s="3504" t="s">
        <v>553</v>
      </c>
      <c r="C24" s="691" t="s">
        <v>554</v>
      </c>
      <c r="D24" s="692"/>
      <c r="E24" s="693"/>
      <c r="F24" s="694"/>
      <c r="G24" s="622"/>
      <c r="H24" s="623"/>
      <c r="I24" s="624"/>
      <c r="J24" s="623"/>
      <c r="K24" s="638"/>
      <c r="L24" s="638"/>
      <c r="M24" s="639"/>
      <c r="N24" s="639"/>
      <c r="O24" s="639"/>
      <c r="P24" s="639"/>
      <c r="Q24" s="639"/>
      <c r="R24" s="639"/>
      <c r="S24" s="639"/>
      <c r="T24" s="639"/>
      <c r="U24" s="695"/>
      <c r="V24" s="695"/>
      <c r="W24" s="695"/>
      <c r="X24" s="696"/>
      <c r="Y24" s="697"/>
      <c r="Z24" s="698"/>
      <c r="AA24" s="1978"/>
      <c r="AB24" s="699"/>
      <c r="AC24" s="735"/>
      <c r="AD24" s="735"/>
      <c r="AE24" s="735"/>
      <c r="AF24" s="734" t="s">
        <v>55</v>
      </c>
      <c r="AG24" s="735"/>
      <c r="AH24" s="727" t="s">
        <v>55</v>
      </c>
      <c r="AI24" s="735"/>
      <c r="AJ24" s="2049"/>
      <c r="AK24" s="2230"/>
      <c r="AL24" s="2230"/>
      <c r="AM24" s="2230"/>
      <c r="AN24" s="2230"/>
      <c r="AO24" s="2230"/>
      <c r="AP24" s="2230"/>
      <c r="AQ24" s="2230"/>
      <c r="AR24" s="2230"/>
      <c r="AS24" s="2248"/>
      <c r="AT24" s="2248"/>
      <c r="AU24" s="2248"/>
      <c r="AV24" s="2248"/>
      <c r="AW24" s="2248"/>
      <c r="AX24" s="2248"/>
      <c r="AY24" s="2248"/>
      <c r="AZ24" s="2248"/>
      <c r="BA24" s="3065"/>
      <c r="BB24" s="3065"/>
      <c r="BC24" s="3065"/>
      <c r="BD24" s="3065"/>
      <c r="BE24" s="3065"/>
      <c r="BF24" s="3065"/>
      <c r="BG24" s="3065"/>
      <c r="BH24" s="3065"/>
      <c r="BI24" s="3066"/>
      <c r="BJ24" s="3066"/>
      <c r="BK24" s="3066"/>
      <c r="BL24" s="3066"/>
      <c r="BM24" s="3066"/>
      <c r="BN24" s="3066"/>
      <c r="BO24" s="3066"/>
      <c r="BP24" s="3066"/>
      <c r="BQ24" s="3067"/>
      <c r="BR24" s="3067"/>
      <c r="BS24" s="3067"/>
      <c r="BT24" s="3067"/>
      <c r="BU24" s="3067"/>
      <c r="BV24" s="3067"/>
      <c r="BW24" s="3067"/>
      <c r="BX24" s="3067"/>
      <c r="BY24" s="2049"/>
    </row>
    <row r="25" spans="1:77" s="384" customFormat="1" ht="72.75" customHeight="1" thickBot="1">
      <c r="A25" s="3566"/>
      <c r="B25" s="3566"/>
      <c r="C25" s="700" t="s">
        <v>555</v>
      </c>
      <c r="D25" s="701" t="s">
        <v>556</v>
      </c>
      <c r="E25" s="683" t="s">
        <v>557</v>
      </c>
      <c r="F25" s="702">
        <v>1</v>
      </c>
      <c r="G25" s="702" t="s">
        <v>558</v>
      </c>
      <c r="H25" s="623" t="s">
        <v>559</v>
      </c>
      <c r="I25" s="624">
        <v>0.2</v>
      </c>
      <c r="J25" s="623" t="s">
        <v>560</v>
      </c>
      <c r="K25" s="626">
        <v>42370</v>
      </c>
      <c r="L25" s="626">
        <v>42735</v>
      </c>
      <c r="M25" s="627"/>
      <c r="N25" s="627"/>
      <c r="O25" s="627"/>
      <c r="P25" s="627"/>
      <c r="Q25" s="627"/>
      <c r="R25" s="627"/>
      <c r="S25" s="627"/>
      <c r="T25" s="627"/>
      <c r="U25" s="703"/>
      <c r="V25" s="703"/>
      <c r="W25" s="703"/>
      <c r="X25" s="704">
        <v>1</v>
      </c>
      <c r="Y25" s="630">
        <f>SUM(M25:X25)</f>
        <v>1</v>
      </c>
      <c r="Z25" s="705">
        <v>0</v>
      </c>
      <c r="AA25" s="1979"/>
      <c r="AB25" s="699"/>
      <c r="AC25" s="679">
        <f>SUM(M25:N25)</f>
        <v>0</v>
      </c>
      <c r="AD25" s="680">
        <f aca="true" t="shared" si="3" ref="AD25:AD35">IF(AC25=0,0%,100%)</f>
        <v>0</v>
      </c>
      <c r="AE25" s="681">
        <v>0</v>
      </c>
      <c r="AF25" s="680" t="s">
        <v>55</v>
      </c>
      <c r="AG25" s="681"/>
      <c r="AH25" s="734">
        <v>0</v>
      </c>
      <c r="AI25" s="681"/>
      <c r="AJ25" s="2045"/>
      <c r="AK25" s="2055"/>
      <c r="AL25" s="2055"/>
      <c r="AM25" s="2055"/>
      <c r="AN25" s="2055"/>
      <c r="AO25" s="2055"/>
      <c r="AP25" s="2055"/>
      <c r="AQ25" s="2055"/>
      <c r="AR25" s="2055"/>
      <c r="AS25" s="2056"/>
      <c r="AT25" s="2056"/>
      <c r="AU25" s="2056"/>
      <c r="AV25" s="2056"/>
      <c r="AW25" s="2056"/>
      <c r="AX25" s="2056"/>
      <c r="AY25" s="2056"/>
      <c r="AZ25" s="2056"/>
      <c r="BA25" s="2057"/>
      <c r="BB25" s="2057"/>
      <c r="BC25" s="2057"/>
      <c r="BD25" s="2057"/>
      <c r="BE25" s="2057"/>
      <c r="BF25" s="2057"/>
      <c r="BG25" s="2057"/>
      <c r="BH25" s="2057"/>
      <c r="BI25" s="2058"/>
      <c r="BJ25" s="2058"/>
      <c r="BK25" s="2058"/>
      <c r="BL25" s="2058"/>
      <c r="BM25" s="2058"/>
      <c r="BN25" s="2058"/>
      <c r="BO25" s="2058"/>
      <c r="BP25" s="2058"/>
      <c r="BQ25" s="2059"/>
      <c r="BR25" s="2059"/>
      <c r="BS25" s="2059"/>
      <c r="BT25" s="2059"/>
      <c r="BU25" s="2059"/>
      <c r="BV25" s="2059"/>
      <c r="BW25" s="2059"/>
      <c r="BX25" s="2059"/>
      <c r="BY25" s="2050" t="s">
        <v>55</v>
      </c>
    </row>
    <row r="26" spans="1:77" s="384" customFormat="1" ht="75" customHeight="1" thickBot="1">
      <c r="A26" s="3566"/>
      <c r="B26" s="3566"/>
      <c r="C26" s="3568" t="s">
        <v>554</v>
      </c>
      <c r="D26" s="706" t="s">
        <v>561</v>
      </c>
      <c r="E26" s="707" t="s">
        <v>527</v>
      </c>
      <c r="F26" s="708">
        <v>1</v>
      </c>
      <c r="G26" s="708" t="s">
        <v>549</v>
      </c>
      <c r="H26" s="646" t="s">
        <v>562</v>
      </c>
      <c r="I26" s="647">
        <v>0.2</v>
      </c>
      <c r="J26" s="646" t="s">
        <v>551</v>
      </c>
      <c r="K26" s="649">
        <v>42401</v>
      </c>
      <c r="L26" s="649">
        <v>42735</v>
      </c>
      <c r="M26" s="417"/>
      <c r="N26" s="417"/>
      <c r="O26" s="417"/>
      <c r="P26" s="417"/>
      <c r="Q26" s="417"/>
      <c r="R26" s="417"/>
      <c r="S26" s="417">
        <v>1</v>
      </c>
      <c r="T26" s="417"/>
      <c r="U26" s="709"/>
      <c r="V26" s="709"/>
      <c r="W26" s="709"/>
      <c r="X26" s="710"/>
      <c r="Y26" s="651">
        <v>1</v>
      </c>
      <c r="Z26" s="711">
        <v>0</v>
      </c>
      <c r="AA26" s="1980"/>
      <c r="AB26" s="653"/>
      <c r="AC26" s="712">
        <f aca="true" t="shared" si="4" ref="AC26:AC35">SUM(M26:N26)</f>
        <v>0</v>
      </c>
      <c r="AD26" s="713">
        <f t="shared" si="3"/>
        <v>0</v>
      </c>
      <c r="AE26" s="714">
        <v>0</v>
      </c>
      <c r="AF26" s="713" t="s">
        <v>55</v>
      </c>
      <c r="AG26" s="714"/>
      <c r="AH26" s="3177">
        <v>0</v>
      </c>
      <c r="AI26" s="714"/>
      <c r="AJ26" s="2046"/>
      <c r="AK26" s="2060"/>
      <c r="AL26" s="2060"/>
      <c r="AM26" s="2060"/>
      <c r="AN26" s="2060"/>
      <c r="AO26" s="2060"/>
      <c r="AP26" s="2060"/>
      <c r="AQ26" s="2060"/>
      <c r="AR26" s="2060"/>
      <c r="AS26" s="2061"/>
      <c r="AT26" s="2061"/>
      <c r="AU26" s="2061"/>
      <c r="AV26" s="2061"/>
      <c r="AW26" s="2061"/>
      <c r="AX26" s="2061"/>
      <c r="AY26" s="2061"/>
      <c r="AZ26" s="2061"/>
      <c r="BA26" s="2062"/>
      <c r="BB26" s="2062"/>
      <c r="BC26" s="2062"/>
      <c r="BD26" s="2062"/>
      <c r="BE26" s="2062"/>
      <c r="BF26" s="2062"/>
      <c r="BG26" s="2062"/>
      <c r="BH26" s="2062"/>
      <c r="BI26" s="2063"/>
      <c r="BJ26" s="2063"/>
      <c r="BK26" s="2063"/>
      <c r="BL26" s="2063"/>
      <c r="BM26" s="2063"/>
      <c r="BN26" s="2063"/>
      <c r="BO26" s="2063"/>
      <c r="BP26" s="2063"/>
      <c r="BQ26" s="2064"/>
      <c r="BR26" s="2064"/>
      <c r="BS26" s="2064"/>
      <c r="BT26" s="2064"/>
      <c r="BU26" s="2064"/>
      <c r="BV26" s="2064"/>
      <c r="BW26" s="2064"/>
      <c r="BX26" s="2064"/>
      <c r="BY26" s="2051" t="s">
        <v>563</v>
      </c>
    </row>
    <row r="27" spans="1:77" s="384" customFormat="1" ht="87" customHeight="1">
      <c r="A27" s="3566"/>
      <c r="B27" s="3566"/>
      <c r="C27" s="3569"/>
      <c r="D27" s="129" t="s">
        <v>564</v>
      </c>
      <c r="E27" s="715" t="s">
        <v>565</v>
      </c>
      <c r="F27" s="658">
        <v>6</v>
      </c>
      <c r="G27" s="658" t="s">
        <v>566</v>
      </c>
      <c r="H27" s="659" t="s">
        <v>567</v>
      </c>
      <c r="I27" s="660">
        <v>0.2</v>
      </c>
      <c r="J27" s="659" t="s">
        <v>568</v>
      </c>
      <c r="K27" s="662">
        <v>42401</v>
      </c>
      <c r="L27" s="662">
        <v>42735</v>
      </c>
      <c r="M27" s="420"/>
      <c r="N27" s="420">
        <v>1</v>
      </c>
      <c r="O27" s="420"/>
      <c r="P27" s="420">
        <v>1</v>
      </c>
      <c r="Q27" s="420"/>
      <c r="R27" s="420">
        <v>1</v>
      </c>
      <c r="S27" s="420"/>
      <c r="T27" s="420">
        <v>1</v>
      </c>
      <c r="U27" s="420"/>
      <c r="V27" s="716">
        <v>1</v>
      </c>
      <c r="W27" s="716"/>
      <c r="X27" s="716">
        <v>1</v>
      </c>
      <c r="Y27" s="664">
        <f>SUM(M27:X27)</f>
        <v>6</v>
      </c>
      <c r="Z27" s="717">
        <v>0</v>
      </c>
      <c r="AA27" s="1981"/>
      <c r="AB27" s="718"/>
      <c r="AC27" s="667">
        <f t="shared" si="4"/>
        <v>1</v>
      </c>
      <c r="AD27" s="668">
        <f t="shared" si="3"/>
        <v>1</v>
      </c>
      <c r="AE27" s="669">
        <v>1</v>
      </c>
      <c r="AF27" s="668">
        <v>1</v>
      </c>
      <c r="AG27" s="669"/>
      <c r="AH27" s="655">
        <f>AE27/Y27</f>
        <v>0.16666666666666666</v>
      </c>
      <c r="AI27" s="669" t="s">
        <v>55</v>
      </c>
      <c r="AJ27" s="2047" t="s">
        <v>55</v>
      </c>
      <c r="AK27" s="2065"/>
      <c r="AL27" s="2065"/>
      <c r="AM27" s="2065"/>
      <c r="AN27" s="2065"/>
      <c r="AO27" s="2065"/>
      <c r="AP27" s="2065"/>
      <c r="AQ27" s="2065"/>
      <c r="AR27" s="2065"/>
      <c r="AS27" s="2066"/>
      <c r="AT27" s="2066"/>
      <c r="AU27" s="2066"/>
      <c r="AV27" s="2066"/>
      <c r="AW27" s="2066"/>
      <c r="AX27" s="2066"/>
      <c r="AY27" s="2066"/>
      <c r="AZ27" s="2066"/>
      <c r="BA27" s="2067"/>
      <c r="BB27" s="2067"/>
      <c r="BC27" s="2067"/>
      <c r="BD27" s="2067"/>
      <c r="BE27" s="2067"/>
      <c r="BF27" s="2067"/>
      <c r="BG27" s="2067"/>
      <c r="BH27" s="2067"/>
      <c r="BI27" s="2068"/>
      <c r="BJ27" s="2068"/>
      <c r="BK27" s="2068"/>
      <c r="BL27" s="2068"/>
      <c r="BM27" s="2068"/>
      <c r="BN27" s="2068"/>
      <c r="BO27" s="2068"/>
      <c r="BP27" s="2068"/>
      <c r="BQ27" s="2069"/>
      <c r="BR27" s="2069"/>
      <c r="BS27" s="2069"/>
      <c r="BT27" s="2069"/>
      <c r="BU27" s="2069"/>
      <c r="BV27" s="2069"/>
      <c r="BW27" s="2069"/>
      <c r="BX27" s="2069"/>
      <c r="BY27" s="2052" t="s">
        <v>569</v>
      </c>
    </row>
    <row r="28" spans="1:77" s="384" customFormat="1" ht="165" customHeight="1" thickBot="1">
      <c r="A28" s="3566"/>
      <c r="B28" s="3566"/>
      <c r="C28" s="3570"/>
      <c r="D28" s="719" t="s">
        <v>570</v>
      </c>
      <c r="E28" s="720" t="s">
        <v>571</v>
      </c>
      <c r="F28" s="721">
        <v>1</v>
      </c>
      <c r="G28" s="721" t="s">
        <v>572</v>
      </c>
      <c r="H28" s="722" t="s">
        <v>573</v>
      </c>
      <c r="I28" s="673">
        <v>0.2</v>
      </c>
      <c r="J28" s="722" t="s">
        <v>574</v>
      </c>
      <c r="K28" s="675">
        <v>42370</v>
      </c>
      <c r="L28" s="675">
        <v>42735</v>
      </c>
      <c r="M28" s="425"/>
      <c r="N28" s="425"/>
      <c r="O28" s="425"/>
      <c r="P28" s="425"/>
      <c r="Q28" s="425"/>
      <c r="R28" s="425"/>
      <c r="S28" s="425"/>
      <c r="T28" s="425"/>
      <c r="U28" s="723"/>
      <c r="V28" s="723"/>
      <c r="W28" s="723"/>
      <c r="X28" s="724">
        <v>1</v>
      </c>
      <c r="Y28" s="676">
        <f>SUM(M28:X28)</f>
        <v>1</v>
      </c>
      <c r="Z28" s="677">
        <v>0</v>
      </c>
      <c r="AA28" s="1975"/>
      <c r="AB28" s="725"/>
      <c r="AC28" s="726">
        <f t="shared" si="4"/>
        <v>0</v>
      </c>
      <c r="AD28" s="727">
        <f t="shared" si="3"/>
        <v>0</v>
      </c>
      <c r="AE28" s="728">
        <v>0</v>
      </c>
      <c r="AF28" s="727" t="s">
        <v>55</v>
      </c>
      <c r="AG28" s="728"/>
      <c r="AH28" s="681">
        <v>0</v>
      </c>
      <c r="AI28" s="728" t="s">
        <v>55</v>
      </c>
      <c r="AJ28" s="2048" t="s">
        <v>55</v>
      </c>
      <c r="AK28" s="2065"/>
      <c r="AL28" s="2065"/>
      <c r="AM28" s="2065"/>
      <c r="AN28" s="2065"/>
      <c r="AO28" s="2065"/>
      <c r="AP28" s="2065"/>
      <c r="AQ28" s="2065"/>
      <c r="AR28" s="2065"/>
      <c r="AS28" s="2066"/>
      <c r="AT28" s="2066"/>
      <c r="AU28" s="2066"/>
      <c r="AV28" s="2066"/>
      <c r="AW28" s="2066"/>
      <c r="AX28" s="2066"/>
      <c r="AY28" s="2066"/>
      <c r="AZ28" s="2066"/>
      <c r="BA28" s="2067"/>
      <c r="BB28" s="2067"/>
      <c r="BC28" s="2067"/>
      <c r="BD28" s="2067"/>
      <c r="BE28" s="2067"/>
      <c r="BF28" s="2067"/>
      <c r="BG28" s="2067"/>
      <c r="BH28" s="2067"/>
      <c r="BI28" s="2068"/>
      <c r="BJ28" s="2068"/>
      <c r="BK28" s="2068"/>
      <c r="BL28" s="2068"/>
      <c r="BM28" s="2068"/>
      <c r="BN28" s="2068"/>
      <c r="BO28" s="2068"/>
      <c r="BP28" s="2068"/>
      <c r="BQ28" s="2069"/>
      <c r="BR28" s="2069"/>
      <c r="BS28" s="2069"/>
      <c r="BT28" s="2069"/>
      <c r="BU28" s="2069"/>
      <c r="BV28" s="2069"/>
      <c r="BW28" s="2069"/>
      <c r="BX28" s="2069"/>
      <c r="BY28" s="2053" t="s">
        <v>575</v>
      </c>
    </row>
    <row r="29" spans="1:77" s="413" customFormat="1" ht="87" customHeight="1" thickBot="1">
      <c r="A29" s="3518"/>
      <c r="B29" s="3518"/>
      <c r="C29" s="700" t="s">
        <v>576</v>
      </c>
      <c r="D29" s="729" t="s">
        <v>577</v>
      </c>
      <c r="E29" s="730" t="s">
        <v>196</v>
      </c>
      <c r="F29" s="731">
        <v>1</v>
      </c>
      <c r="G29" s="625" t="s">
        <v>578</v>
      </c>
      <c r="H29" s="623" t="s">
        <v>559</v>
      </c>
      <c r="I29" s="624">
        <v>0.2</v>
      </c>
      <c r="J29" s="625" t="s">
        <v>535</v>
      </c>
      <c r="K29" s="626">
        <v>42370</v>
      </c>
      <c r="L29" s="626">
        <v>42735</v>
      </c>
      <c r="M29" s="3559">
        <v>1</v>
      </c>
      <c r="N29" s="3560"/>
      <c r="O29" s="3560"/>
      <c r="P29" s="3560"/>
      <c r="Q29" s="3560"/>
      <c r="R29" s="3560"/>
      <c r="S29" s="3560"/>
      <c r="T29" s="3560"/>
      <c r="U29" s="3560"/>
      <c r="V29" s="3560"/>
      <c r="W29" s="3560"/>
      <c r="X29" s="3560"/>
      <c r="Y29" s="732">
        <v>1</v>
      </c>
      <c r="Z29" s="705">
        <v>0</v>
      </c>
      <c r="AA29" s="1979"/>
      <c r="AB29" s="733"/>
      <c r="AC29" s="3073">
        <f t="shared" si="4"/>
        <v>1</v>
      </c>
      <c r="AD29" s="734">
        <f t="shared" si="3"/>
        <v>1</v>
      </c>
      <c r="AE29" s="735" t="s">
        <v>55</v>
      </c>
      <c r="AF29" s="734" t="s">
        <v>55</v>
      </c>
      <c r="AG29" s="735"/>
      <c r="AH29" s="3059" t="s">
        <v>55</v>
      </c>
      <c r="AI29" s="735" t="s">
        <v>55</v>
      </c>
      <c r="AJ29" s="2049" t="s">
        <v>55</v>
      </c>
      <c r="AK29" s="3074"/>
      <c r="AL29" s="3074"/>
      <c r="AM29" s="3074"/>
      <c r="AN29" s="3074"/>
      <c r="AO29" s="3074"/>
      <c r="AP29" s="3074"/>
      <c r="AQ29" s="3074"/>
      <c r="AR29" s="3074"/>
      <c r="AS29" s="3075"/>
      <c r="AT29" s="3075"/>
      <c r="AU29" s="3075"/>
      <c r="AV29" s="3075"/>
      <c r="AW29" s="3075"/>
      <c r="AX29" s="3075"/>
      <c r="AY29" s="3075"/>
      <c r="AZ29" s="3075"/>
      <c r="BA29" s="3076"/>
      <c r="BB29" s="3076"/>
      <c r="BC29" s="3076"/>
      <c r="BD29" s="3076"/>
      <c r="BE29" s="3076"/>
      <c r="BF29" s="3076"/>
      <c r="BG29" s="3076"/>
      <c r="BH29" s="3076"/>
      <c r="BI29" s="3077"/>
      <c r="BJ29" s="3077"/>
      <c r="BK29" s="3077"/>
      <c r="BL29" s="3077"/>
      <c r="BM29" s="3077"/>
      <c r="BN29" s="3077"/>
      <c r="BO29" s="3077"/>
      <c r="BP29" s="3077"/>
      <c r="BQ29" s="3078"/>
      <c r="BR29" s="3078"/>
      <c r="BS29" s="3078"/>
      <c r="BT29" s="3078"/>
      <c r="BU29" s="3078"/>
      <c r="BV29" s="3078"/>
      <c r="BW29" s="3078"/>
      <c r="BX29" s="3078"/>
      <c r="BY29" s="2054" t="s">
        <v>579</v>
      </c>
    </row>
    <row r="30" spans="1:77" s="413" customFormat="1" ht="24" customHeight="1" thickBot="1">
      <c r="A30" s="3509" t="s">
        <v>38</v>
      </c>
      <c r="B30" s="3510"/>
      <c r="C30" s="3510"/>
      <c r="D30" s="3511"/>
      <c r="E30" s="686"/>
      <c r="F30" s="687"/>
      <c r="G30" s="687"/>
      <c r="H30" s="687"/>
      <c r="I30" s="688">
        <f>SUM(I25:I29)</f>
        <v>1</v>
      </c>
      <c r="J30" s="687"/>
      <c r="K30" s="687"/>
      <c r="L30" s="687"/>
      <c r="M30" s="687"/>
      <c r="N30" s="687"/>
      <c r="O30" s="687"/>
      <c r="P30" s="687"/>
      <c r="Q30" s="687"/>
      <c r="R30" s="687"/>
      <c r="S30" s="687"/>
      <c r="T30" s="687"/>
      <c r="U30" s="687"/>
      <c r="V30" s="687"/>
      <c r="W30" s="687"/>
      <c r="X30" s="689"/>
      <c r="Y30" s="689"/>
      <c r="Z30" s="690">
        <f>SUM(Z25:Z29)</f>
        <v>0</v>
      </c>
      <c r="AA30" s="1977"/>
      <c r="AB30" s="3056"/>
      <c r="AC30" s="3085"/>
      <c r="AD30" s="3070">
        <v>1</v>
      </c>
      <c r="AE30" s="3070"/>
      <c r="AF30" s="3177">
        <f>AVERAGE(AF24:AF29)</f>
        <v>1</v>
      </c>
      <c r="AG30" s="3070"/>
      <c r="AH30" s="3177">
        <f>AVERAGE(AH24:AH29)</f>
        <v>0.041666666666666664</v>
      </c>
      <c r="AI30" s="3070"/>
      <c r="AJ30" s="3070"/>
      <c r="AK30" s="3068"/>
      <c r="AL30" s="3068"/>
      <c r="AM30" s="3068"/>
      <c r="AN30" s="3068"/>
      <c r="AO30" s="3068"/>
      <c r="AP30" s="3068"/>
      <c r="AQ30" s="3068"/>
      <c r="AR30" s="3068"/>
      <c r="AS30" s="3068"/>
      <c r="AT30" s="3068"/>
      <c r="AU30" s="3068"/>
      <c r="AV30" s="3068"/>
      <c r="AW30" s="3068"/>
      <c r="AX30" s="3068"/>
      <c r="AY30" s="3068"/>
      <c r="AZ30" s="3068"/>
      <c r="BA30" s="3068"/>
      <c r="BB30" s="3068"/>
      <c r="BC30" s="3068"/>
      <c r="BD30" s="3068"/>
      <c r="BE30" s="3068"/>
      <c r="BF30" s="3068"/>
      <c r="BG30" s="3068"/>
      <c r="BH30" s="3068"/>
      <c r="BI30" s="3068"/>
      <c r="BJ30" s="3068"/>
      <c r="BK30" s="3068"/>
      <c r="BL30" s="3068"/>
      <c r="BM30" s="3068"/>
      <c r="BN30" s="3068"/>
      <c r="BO30" s="3068"/>
      <c r="BP30" s="3068"/>
      <c r="BQ30" s="3068"/>
      <c r="BR30" s="3068"/>
      <c r="BS30" s="3068"/>
      <c r="BT30" s="3068"/>
      <c r="BU30" s="3068"/>
      <c r="BV30" s="3068"/>
      <c r="BW30" s="3068"/>
      <c r="BX30" s="3068"/>
      <c r="BY30" s="3069"/>
    </row>
    <row r="31" spans="1:77" s="384" customFormat="1" ht="78.75" customHeight="1" thickBot="1">
      <c r="A31" s="3504">
        <v>3</v>
      </c>
      <c r="B31" s="3512" t="s">
        <v>580</v>
      </c>
      <c r="C31" s="3502" t="s">
        <v>581</v>
      </c>
      <c r="D31" s="706" t="s">
        <v>582</v>
      </c>
      <c r="E31" s="644" t="s">
        <v>196</v>
      </c>
      <c r="F31" s="736">
        <v>1</v>
      </c>
      <c r="G31" s="648" t="s">
        <v>583</v>
      </c>
      <c r="H31" s="708" t="s">
        <v>584</v>
      </c>
      <c r="I31" s="737">
        <v>0.34</v>
      </c>
      <c r="J31" s="648" t="s">
        <v>585</v>
      </c>
      <c r="K31" s="649">
        <v>42370</v>
      </c>
      <c r="L31" s="649">
        <v>42735</v>
      </c>
      <c r="M31" s="3561">
        <v>1</v>
      </c>
      <c r="N31" s="3562"/>
      <c r="O31" s="3562"/>
      <c r="P31" s="3562"/>
      <c r="Q31" s="3562"/>
      <c r="R31" s="3562"/>
      <c r="S31" s="3562"/>
      <c r="T31" s="3562"/>
      <c r="U31" s="3562"/>
      <c r="V31" s="3562"/>
      <c r="W31" s="3562"/>
      <c r="X31" s="3562"/>
      <c r="Y31" s="737">
        <v>1</v>
      </c>
      <c r="Z31" s="711">
        <v>1000000000</v>
      </c>
      <c r="AA31" s="1980"/>
      <c r="AB31" s="3086" t="s">
        <v>1359</v>
      </c>
      <c r="AC31" s="3079">
        <f t="shared" si="4"/>
        <v>1</v>
      </c>
      <c r="AD31" s="655">
        <f t="shared" si="3"/>
        <v>1</v>
      </c>
      <c r="AE31" s="656" t="s">
        <v>55</v>
      </c>
      <c r="AF31" s="656" t="s">
        <v>55</v>
      </c>
      <c r="AG31" s="656"/>
      <c r="AH31" s="3095" t="s">
        <v>55</v>
      </c>
      <c r="AI31" s="656" t="s">
        <v>55</v>
      </c>
      <c r="AJ31" s="2075" t="s">
        <v>55</v>
      </c>
      <c r="AK31" s="3080"/>
      <c r="AL31" s="3080"/>
      <c r="AM31" s="3080"/>
      <c r="AN31" s="3080"/>
      <c r="AO31" s="3080"/>
      <c r="AP31" s="3080"/>
      <c r="AQ31" s="3080"/>
      <c r="AR31" s="3080"/>
      <c r="AS31" s="3081"/>
      <c r="AT31" s="3081"/>
      <c r="AU31" s="3081"/>
      <c r="AV31" s="3081"/>
      <c r="AW31" s="3081"/>
      <c r="AX31" s="3081"/>
      <c r="AY31" s="3081"/>
      <c r="AZ31" s="3081"/>
      <c r="BA31" s="3082"/>
      <c r="BB31" s="3082"/>
      <c r="BC31" s="3082"/>
      <c r="BD31" s="3082"/>
      <c r="BE31" s="3082"/>
      <c r="BF31" s="3082"/>
      <c r="BG31" s="3082"/>
      <c r="BH31" s="3082"/>
      <c r="BI31" s="3083"/>
      <c r="BJ31" s="3083"/>
      <c r="BK31" s="3083"/>
      <c r="BL31" s="3083"/>
      <c r="BM31" s="3083"/>
      <c r="BN31" s="3083"/>
      <c r="BO31" s="3083"/>
      <c r="BP31" s="3083"/>
      <c r="BQ31" s="3084"/>
      <c r="BR31" s="3084"/>
      <c r="BS31" s="3084"/>
      <c r="BT31" s="3084"/>
      <c r="BU31" s="3084"/>
      <c r="BV31" s="3084"/>
      <c r="BW31" s="3084"/>
      <c r="BX31" s="3084"/>
      <c r="BY31" s="2076" t="s">
        <v>586</v>
      </c>
    </row>
    <row r="32" spans="1:77" s="384" customFormat="1" ht="81.75" customHeight="1" thickBot="1">
      <c r="A32" s="3505"/>
      <c r="B32" s="3513"/>
      <c r="C32" s="3514"/>
      <c r="D32" s="719" t="s">
        <v>587</v>
      </c>
      <c r="E32" s="670" t="s">
        <v>196</v>
      </c>
      <c r="F32" s="738">
        <v>1</v>
      </c>
      <c r="G32" s="739" t="s">
        <v>588</v>
      </c>
      <c r="H32" s="448" t="s">
        <v>573</v>
      </c>
      <c r="I32" s="740">
        <v>0.33</v>
      </c>
      <c r="J32" s="739" t="s">
        <v>589</v>
      </c>
      <c r="K32" s="403">
        <v>42370</v>
      </c>
      <c r="L32" s="403">
        <v>42735</v>
      </c>
      <c r="M32" s="3563">
        <v>1</v>
      </c>
      <c r="N32" s="3564"/>
      <c r="O32" s="3564"/>
      <c r="P32" s="3564"/>
      <c r="Q32" s="3564"/>
      <c r="R32" s="3564"/>
      <c r="S32" s="3564"/>
      <c r="T32" s="3564"/>
      <c r="U32" s="3564"/>
      <c r="V32" s="3564"/>
      <c r="W32" s="3564"/>
      <c r="X32" s="3564"/>
      <c r="Y32" s="741">
        <v>1</v>
      </c>
      <c r="Z32" s="677">
        <v>0</v>
      </c>
      <c r="AA32" s="1975"/>
      <c r="AB32" s="725"/>
      <c r="AC32" s="726">
        <f t="shared" si="4"/>
        <v>1</v>
      </c>
      <c r="AD32" s="680">
        <f t="shared" si="3"/>
        <v>1</v>
      </c>
      <c r="AE32" s="681" t="s">
        <v>55</v>
      </c>
      <c r="AF32" s="681" t="s">
        <v>55</v>
      </c>
      <c r="AG32" s="681"/>
      <c r="AH32" s="3059" t="s">
        <v>55</v>
      </c>
      <c r="AI32" s="681" t="s">
        <v>55</v>
      </c>
      <c r="AJ32" s="2045" t="s">
        <v>55</v>
      </c>
      <c r="AK32" s="2070"/>
      <c r="AL32" s="2070"/>
      <c r="AM32" s="2070"/>
      <c r="AN32" s="2070"/>
      <c r="AO32" s="2070"/>
      <c r="AP32" s="2070"/>
      <c r="AQ32" s="2070"/>
      <c r="AR32" s="2070"/>
      <c r="AS32" s="2071"/>
      <c r="AT32" s="2071"/>
      <c r="AU32" s="2071"/>
      <c r="AV32" s="2071"/>
      <c r="AW32" s="2071"/>
      <c r="AX32" s="2071"/>
      <c r="AY32" s="2071"/>
      <c r="AZ32" s="2071"/>
      <c r="BA32" s="2072"/>
      <c r="BB32" s="2072"/>
      <c r="BC32" s="2072"/>
      <c r="BD32" s="2072"/>
      <c r="BE32" s="2072"/>
      <c r="BF32" s="2072"/>
      <c r="BG32" s="2072"/>
      <c r="BH32" s="2072"/>
      <c r="BI32" s="2073"/>
      <c r="BJ32" s="2073"/>
      <c r="BK32" s="2073"/>
      <c r="BL32" s="2073"/>
      <c r="BM32" s="2073"/>
      <c r="BN32" s="2073"/>
      <c r="BO32" s="2073"/>
      <c r="BP32" s="2073"/>
      <c r="BQ32" s="2074"/>
      <c r="BR32" s="2074"/>
      <c r="BS32" s="2074"/>
      <c r="BT32" s="2074"/>
      <c r="BU32" s="2074"/>
      <c r="BV32" s="2074"/>
      <c r="BW32" s="2074"/>
      <c r="BX32" s="2074"/>
      <c r="BY32" s="2077" t="s">
        <v>55</v>
      </c>
    </row>
    <row r="33" spans="1:77" s="384" customFormat="1" ht="84" customHeight="1" thickBot="1">
      <c r="A33" s="3505"/>
      <c r="B33" s="3543"/>
      <c r="C33" s="742" t="s">
        <v>590</v>
      </c>
      <c r="D33" s="743" t="s">
        <v>591</v>
      </c>
      <c r="E33" s="730" t="s">
        <v>196</v>
      </c>
      <c r="F33" s="731">
        <v>1</v>
      </c>
      <c r="G33" s="625" t="s">
        <v>592</v>
      </c>
      <c r="H33" s="744" t="s">
        <v>584</v>
      </c>
      <c r="I33" s="624">
        <v>0.33</v>
      </c>
      <c r="J33" s="625" t="s">
        <v>535</v>
      </c>
      <c r="K33" s="626">
        <v>42370</v>
      </c>
      <c r="L33" s="626">
        <v>42735</v>
      </c>
      <c r="M33" s="3559">
        <v>1</v>
      </c>
      <c r="N33" s="3560"/>
      <c r="O33" s="3560"/>
      <c r="P33" s="3560"/>
      <c r="Q33" s="3560"/>
      <c r="R33" s="3560"/>
      <c r="S33" s="3560"/>
      <c r="T33" s="3560"/>
      <c r="U33" s="3560"/>
      <c r="V33" s="3560"/>
      <c r="W33" s="3560"/>
      <c r="X33" s="3560"/>
      <c r="Y33" s="732">
        <v>1</v>
      </c>
      <c r="Z33" s="745">
        <v>0</v>
      </c>
      <c r="AA33" s="1978"/>
      <c r="AB33" s="699"/>
      <c r="AC33" s="3073">
        <f t="shared" si="4"/>
        <v>1</v>
      </c>
      <c r="AD33" s="3058">
        <f t="shared" si="3"/>
        <v>1</v>
      </c>
      <c r="AE33" s="3059">
        <v>2</v>
      </c>
      <c r="AF33" s="3059" t="s">
        <v>55</v>
      </c>
      <c r="AG33" s="3059"/>
      <c r="AH33" s="3178" t="s">
        <v>55</v>
      </c>
      <c r="AI33" s="3059" t="s">
        <v>55</v>
      </c>
      <c r="AJ33" s="3087" t="s">
        <v>55</v>
      </c>
      <c r="AK33" s="3088"/>
      <c r="AL33" s="3088"/>
      <c r="AM33" s="3088"/>
      <c r="AN33" s="3088"/>
      <c r="AO33" s="3088"/>
      <c r="AP33" s="3088"/>
      <c r="AQ33" s="3088"/>
      <c r="AR33" s="3088"/>
      <c r="AS33" s="3089"/>
      <c r="AT33" s="3089"/>
      <c r="AU33" s="3089"/>
      <c r="AV33" s="3089"/>
      <c r="AW33" s="3089"/>
      <c r="AX33" s="3089"/>
      <c r="AY33" s="3089"/>
      <c r="AZ33" s="3089"/>
      <c r="BA33" s="3090"/>
      <c r="BB33" s="3090"/>
      <c r="BC33" s="3090"/>
      <c r="BD33" s="3090"/>
      <c r="BE33" s="3090"/>
      <c r="BF33" s="3090"/>
      <c r="BG33" s="3090"/>
      <c r="BH33" s="3090"/>
      <c r="BI33" s="3091"/>
      <c r="BJ33" s="3091"/>
      <c r="BK33" s="3091"/>
      <c r="BL33" s="3091"/>
      <c r="BM33" s="3091"/>
      <c r="BN33" s="3091"/>
      <c r="BO33" s="3091"/>
      <c r="BP33" s="3091"/>
      <c r="BQ33" s="3092"/>
      <c r="BR33" s="3092"/>
      <c r="BS33" s="3092"/>
      <c r="BT33" s="3092"/>
      <c r="BU33" s="3092"/>
      <c r="BV33" s="3092"/>
      <c r="BW33" s="3092"/>
      <c r="BX33" s="3092"/>
      <c r="BY33" s="3093" t="s">
        <v>593</v>
      </c>
    </row>
    <row r="34" spans="1:77" s="413" customFormat="1" ht="24" customHeight="1" thickBot="1">
      <c r="A34" s="3509" t="s">
        <v>38</v>
      </c>
      <c r="B34" s="3510"/>
      <c r="C34" s="3510"/>
      <c r="D34" s="3511"/>
      <c r="E34" s="686"/>
      <c r="F34" s="687"/>
      <c r="G34" s="687"/>
      <c r="H34" s="687"/>
      <c r="I34" s="688">
        <f>SUM(I31:I33)</f>
        <v>1</v>
      </c>
      <c r="J34" s="687"/>
      <c r="K34" s="687"/>
      <c r="L34" s="687"/>
      <c r="M34" s="687"/>
      <c r="N34" s="687"/>
      <c r="O34" s="687"/>
      <c r="P34" s="687"/>
      <c r="Q34" s="687"/>
      <c r="R34" s="687"/>
      <c r="S34" s="687"/>
      <c r="T34" s="687"/>
      <c r="U34" s="687"/>
      <c r="V34" s="687"/>
      <c r="W34" s="687"/>
      <c r="X34" s="689"/>
      <c r="Y34" s="689"/>
      <c r="Z34" s="690">
        <f>SUM(Z31:Z33)</f>
        <v>1000000000</v>
      </c>
      <c r="AA34" s="1977"/>
      <c r="AB34" s="3056"/>
      <c r="AC34" s="3085"/>
      <c r="AD34" s="3070">
        <v>1</v>
      </c>
      <c r="AE34" s="3070"/>
      <c r="AF34" s="3177" t="s">
        <v>55</v>
      </c>
      <c r="AG34" s="3070"/>
      <c r="AH34" s="3179" t="s">
        <v>55</v>
      </c>
      <c r="AI34" s="3070"/>
      <c r="AJ34" s="3068"/>
      <c r="AK34" s="3068"/>
      <c r="AL34" s="3068"/>
      <c r="AM34" s="3068"/>
      <c r="AN34" s="3068"/>
      <c r="AO34" s="3068"/>
      <c r="AP34" s="3068"/>
      <c r="AQ34" s="3068"/>
      <c r="AR34" s="3068"/>
      <c r="AS34" s="3068"/>
      <c r="AT34" s="3068"/>
      <c r="AU34" s="3068"/>
      <c r="AV34" s="3068"/>
      <c r="AW34" s="3068"/>
      <c r="AX34" s="3068"/>
      <c r="AY34" s="3068"/>
      <c r="AZ34" s="3068"/>
      <c r="BA34" s="3068"/>
      <c r="BB34" s="3068"/>
      <c r="BC34" s="3068"/>
      <c r="BD34" s="3068"/>
      <c r="BE34" s="3068"/>
      <c r="BF34" s="3068"/>
      <c r="BG34" s="3068"/>
      <c r="BH34" s="3068"/>
      <c r="BI34" s="3068"/>
      <c r="BJ34" s="3068"/>
      <c r="BK34" s="3068"/>
      <c r="BL34" s="3068"/>
      <c r="BM34" s="3068"/>
      <c r="BN34" s="3068"/>
      <c r="BO34" s="3068"/>
      <c r="BP34" s="3068"/>
      <c r="BQ34" s="3068"/>
      <c r="BR34" s="3068"/>
      <c r="BS34" s="3068"/>
      <c r="BT34" s="3068"/>
      <c r="BU34" s="3068"/>
      <c r="BV34" s="3068"/>
      <c r="BW34" s="3068"/>
      <c r="BX34" s="3068"/>
      <c r="BY34" s="3069"/>
    </row>
    <row r="35" spans="1:77" s="384" customFormat="1" ht="90" customHeight="1" thickBot="1">
      <c r="A35" s="3504">
        <v>4</v>
      </c>
      <c r="B35" s="3500" t="s">
        <v>594</v>
      </c>
      <c r="C35" s="742" t="s">
        <v>595</v>
      </c>
      <c r="D35" s="746" t="s">
        <v>596</v>
      </c>
      <c r="E35" s="730" t="s">
        <v>196</v>
      </c>
      <c r="F35" s="731">
        <v>1</v>
      </c>
      <c r="G35" s="625" t="s">
        <v>592</v>
      </c>
      <c r="H35" s="702" t="s">
        <v>597</v>
      </c>
      <c r="I35" s="732">
        <v>1</v>
      </c>
      <c r="J35" s="625" t="s">
        <v>535</v>
      </c>
      <c r="K35" s="626">
        <v>42370</v>
      </c>
      <c r="L35" s="626">
        <v>42735</v>
      </c>
      <c r="M35" s="3559">
        <v>1</v>
      </c>
      <c r="N35" s="3560"/>
      <c r="O35" s="3560"/>
      <c r="P35" s="3560"/>
      <c r="Q35" s="3560"/>
      <c r="R35" s="3560"/>
      <c r="S35" s="3560"/>
      <c r="T35" s="3560"/>
      <c r="U35" s="3560"/>
      <c r="V35" s="3560"/>
      <c r="W35" s="3560"/>
      <c r="X35" s="3560"/>
      <c r="Y35" s="732">
        <v>1</v>
      </c>
      <c r="Z35" s="745">
        <v>0</v>
      </c>
      <c r="AA35" s="1978"/>
      <c r="AB35" s="733"/>
      <c r="AC35" s="3079">
        <f t="shared" si="4"/>
        <v>1</v>
      </c>
      <c r="AD35" s="3094">
        <f t="shared" si="3"/>
        <v>1</v>
      </c>
      <c r="AE35" s="3095">
        <v>7</v>
      </c>
      <c r="AF35" s="3095" t="s">
        <v>55</v>
      </c>
      <c r="AG35" s="3095"/>
      <c r="AH35" s="3176" t="s">
        <v>55</v>
      </c>
      <c r="AI35" s="3095" t="s">
        <v>55</v>
      </c>
      <c r="AJ35" s="3096" t="s">
        <v>55</v>
      </c>
      <c r="AK35" s="3097"/>
      <c r="AL35" s="3097"/>
      <c r="AM35" s="3097"/>
      <c r="AN35" s="3097"/>
      <c r="AO35" s="3097"/>
      <c r="AP35" s="3097"/>
      <c r="AQ35" s="3097"/>
      <c r="AR35" s="3097"/>
      <c r="AS35" s="3098"/>
      <c r="AT35" s="3098"/>
      <c r="AU35" s="3098"/>
      <c r="AV35" s="3098"/>
      <c r="AW35" s="3098"/>
      <c r="AX35" s="3098"/>
      <c r="AY35" s="3098"/>
      <c r="AZ35" s="3098"/>
      <c r="BA35" s="3099"/>
      <c r="BB35" s="3099"/>
      <c r="BC35" s="3099"/>
      <c r="BD35" s="3099"/>
      <c r="BE35" s="3099"/>
      <c r="BF35" s="3099"/>
      <c r="BG35" s="3099"/>
      <c r="BH35" s="3099"/>
      <c r="BI35" s="3100"/>
      <c r="BJ35" s="3100"/>
      <c r="BK35" s="3100"/>
      <c r="BL35" s="3100"/>
      <c r="BM35" s="3100"/>
      <c r="BN35" s="3100"/>
      <c r="BO35" s="3100"/>
      <c r="BP35" s="3100"/>
      <c r="BQ35" s="3101"/>
      <c r="BR35" s="3101"/>
      <c r="BS35" s="3101"/>
      <c r="BT35" s="3101"/>
      <c r="BU35" s="3101"/>
      <c r="BV35" s="3101"/>
      <c r="BW35" s="3101"/>
      <c r="BX35" s="3101"/>
      <c r="BY35" s="3102" t="s">
        <v>598</v>
      </c>
    </row>
    <row r="36" spans="1:77" s="384" customFormat="1" ht="84.75" customHeight="1" thickBot="1">
      <c r="A36" s="3505"/>
      <c r="B36" s="3565"/>
      <c r="C36" s="742" t="s">
        <v>599</v>
      </c>
      <c r="D36" s="746"/>
      <c r="E36" s="747"/>
      <c r="F36" s="748"/>
      <c r="G36" s="747"/>
      <c r="H36" s="749"/>
      <c r="I36" s="750"/>
      <c r="J36" s="751"/>
      <c r="K36" s="752"/>
      <c r="L36" s="752"/>
      <c r="M36" s="753"/>
      <c r="N36" s="753"/>
      <c r="O36" s="753"/>
      <c r="P36" s="753"/>
      <c r="Q36" s="753"/>
      <c r="R36" s="753"/>
      <c r="S36" s="753"/>
      <c r="T36" s="753"/>
      <c r="U36" s="753"/>
      <c r="V36" s="753"/>
      <c r="W36" s="753"/>
      <c r="X36" s="754"/>
      <c r="Y36" s="755"/>
      <c r="Z36" s="756"/>
      <c r="AA36" s="1982"/>
      <c r="AB36" s="618"/>
      <c r="AC36" s="3073"/>
      <c r="AD36" s="3059"/>
      <c r="AE36" s="3059" t="s">
        <v>55</v>
      </c>
      <c r="AF36" s="3059" t="s">
        <v>55</v>
      </c>
      <c r="AG36" s="3059"/>
      <c r="AH36" s="3184" t="s">
        <v>55</v>
      </c>
      <c r="AI36" s="3059" t="s">
        <v>55</v>
      </c>
      <c r="AJ36" s="3087"/>
      <c r="AK36" s="3104"/>
      <c r="AL36" s="3104"/>
      <c r="AM36" s="3104"/>
      <c r="AN36" s="3104"/>
      <c r="AO36" s="3104"/>
      <c r="AP36" s="3104"/>
      <c r="AQ36" s="3104"/>
      <c r="AR36" s="3104"/>
      <c r="AS36" s="3105"/>
      <c r="AT36" s="3105"/>
      <c r="AU36" s="3105"/>
      <c r="AV36" s="3105"/>
      <c r="AW36" s="3105"/>
      <c r="AX36" s="3105"/>
      <c r="AY36" s="3105"/>
      <c r="AZ36" s="3105"/>
      <c r="BA36" s="3106"/>
      <c r="BB36" s="3106"/>
      <c r="BC36" s="3106"/>
      <c r="BD36" s="3106"/>
      <c r="BE36" s="3106"/>
      <c r="BF36" s="3106"/>
      <c r="BG36" s="3106"/>
      <c r="BH36" s="3106"/>
      <c r="BI36" s="3107"/>
      <c r="BJ36" s="3107"/>
      <c r="BK36" s="3107"/>
      <c r="BL36" s="3107"/>
      <c r="BM36" s="3107"/>
      <c r="BN36" s="3107"/>
      <c r="BO36" s="3107"/>
      <c r="BP36" s="3107"/>
      <c r="BQ36" s="3108"/>
      <c r="BR36" s="3108"/>
      <c r="BS36" s="3108"/>
      <c r="BT36" s="3108"/>
      <c r="BU36" s="3108"/>
      <c r="BV36" s="3108"/>
      <c r="BW36" s="3108"/>
      <c r="BX36" s="3108"/>
      <c r="BY36" s="3109"/>
    </row>
    <row r="37" spans="1:79" s="413" customFormat="1" ht="24" customHeight="1" thickBot="1">
      <c r="A37" s="3509" t="s">
        <v>38</v>
      </c>
      <c r="B37" s="3510"/>
      <c r="C37" s="3510"/>
      <c r="D37" s="3511"/>
      <c r="E37" s="411"/>
      <c r="F37" s="411"/>
      <c r="G37" s="411"/>
      <c r="H37" s="411"/>
      <c r="I37" s="757">
        <v>1</v>
      </c>
      <c r="J37" s="411"/>
      <c r="K37" s="411"/>
      <c r="L37" s="411"/>
      <c r="M37" s="411"/>
      <c r="N37" s="411"/>
      <c r="O37" s="411"/>
      <c r="P37" s="411"/>
      <c r="Q37" s="411"/>
      <c r="R37" s="411"/>
      <c r="S37" s="411"/>
      <c r="T37" s="411"/>
      <c r="U37" s="411"/>
      <c r="V37" s="411"/>
      <c r="W37" s="411"/>
      <c r="X37" s="412"/>
      <c r="Y37" s="412"/>
      <c r="Z37" s="758">
        <f>SUM(Z35)</f>
        <v>0</v>
      </c>
      <c r="AA37" s="1983"/>
      <c r="AB37" s="3103"/>
      <c r="AC37" s="3110"/>
      <c r="AD37" s="3111">
        <v>1</v>
      </c>
      <c r="AE37" s="3111"/>
      <c r="AF37" s="3178" t="s">
        <v>55</v>
      </c>
      <c r="AG37" s="3111"/>
      <c r="AH37" s="3429" t="s">
        <v>55</v>
      </c>
      <c r="AI37" s="3111"/>
      <c r="AJ37" s="3111"/>
      <c r="AK37" s="3111"/>
      <c r="AL37" s="3111"/>
      <c r="AM37" s="3111"/>
      <c r="AN37" s="3111"/>
      <c r="AO37" s="3111"/>
      <c r="AP37" s="3111"/>
      <c r="AQ37" s="3111"/>
      <c r="AR37" s="3111"/>
      <c r="AS37" s="3111"/>
      <c r="AT37" s="3111"/>
      <c r="AU37" s="3111"/>
      <c r="AV37" s="3111"/>
      <c r="AW37" s="3111"/>
      <c r="AX37" s="3111"/>
      <c r="AY37" s="3111"/>
      <c r="AZ37" s="3111"/>
      <c r="BA37" s="3111"/>
      <c r="BB37" s="3111"/>
      <c r="BC37" s="3111"/>
      <c r="BD37" s="3111"/>
      <c r="BE37" s="3111"/>
      <c r="BF37" s="3111"/>
      <c r="BG37" s="3111"/>
      <c r="BH37" s="3111"/>
      <c r="BI37" s="3111"/>
      <c r="BJ37" s="3111"/>
      <c r="BK37" s="3111"/>
      <c r="BL37" s="3111"/>
      <c r="BM37" s="3111"/>
      <c r="BN37" s="3111"/>
      <c r="BO37" s="3111"/>
      <c r="BP37" s="3111"/>
      <c r="BQ37" s="3111"/>
      <c r="BR37" s="3111"/>
      <c r="BS37" s="3111"/>
      <c r="BT37" s="3111"/>
      <c r="BU37" s="3111"/>
      <c r="BV37" s="3111"/>
      <c r="BW37" s="3111"/>
      <c r="BX37" s="3111"/>
      <c r="BY37" s="3112"/>
      <c r="BZ37" s="2009"/>
      <c r="CA37" s="2009"/>
    </row>
    <row r="38" spans="1:79" s="413" customFormat="1" ht="24" customHeight="1" thickBot="1">
      <c r="A38" s="3556" t="s">
        <v>39</v>
      </c>
      <c r="B38" s="3557"/>
      <c r="C38" s="3557"/>
      <c r="D38" s="3558"/>
      <c r="E38" s="2002"/>
      <c r="F38" s="2002"/>
      <c r="G38" s="2002"/>
      <c r="H38" s="1822"/>
      <c r="I38" s="2003"/>
      <c r="J38" s="1822"/>
      <c r="K38" s="1822"/>
      <c r="L38" s="1822"/>
      <c r="M38" s="1822"/>
      <c r="N38" s="1822"/>
      <c r="O38" s="1822"/>
      <c r="P38" s="1822"/>
      <c r="Q38" s="1822"/>
      <c r="R38" s="1822"/>
      <c r="S38" s="1822"/>
      <c r="T38" s="1822"/>
      <c r="U38" s="1822"/>
      <c r="V38" s="1822"/>
      <c r="W38" s="1822"/>
      <c r="X38" s="2004"/>
      <c r="Y38" s="2004"/>
      <c r="Z38" s="2005">
        <f>SUM(Z37,Z34,Z30,Z23)</f>
        <v>1129362262</v>
      </c>
      <c r="AA38" s="2005"/>
      <c r="AB38" s="2997"/>
      <c r="AC38" s="3113"/>
      <c r="AD38" s="3114">
        <v>1</v>
      </c>
      <c r="AE38" s="3114"/>
      <c r="AF38" s="3179">
        <f>AVERAGE(AF37,AF34,AF30,AF23)</f>
        <v>1</v>
      </c>
      <c r="AG38" s="3114"/>
      <c r="AH38" s="3430">
        <f>AVERAGE(AH37,AH34,AH30,AH23)</f>
        <v>0.09226190476190475</v>
      </c>
      <c r="AI38" s="3114"/>
      <c r="AJ38" s="3114"/>
      <c r="AK38" s="3114"/>
      <c r="AL38" s="3114"/>
      <c r="AM38" s="3114"/>
      <c r="AN38" s="3114"/>
      <c r="AO38" s="3114"/>
      <c r="AP38" s="3114"/>
      <c r="AQ38" s="3114"/>
      <c r="AR38" s="3114"/>
      <c r="AS38" s="3114"/>
      <c r="AT38" s="3114"/>
      <c r="AU38" s="3114"/>
      <c r="AV38" s="3114"/>
      <c r="AW38" s="3114"/>
      <c r="AX38" s="3114"/>
      <c r="AY38" s="3114"/>
      <c r="AZ38" s="3114"/>
      <c r="BA38" s="3114"/>
      <c r="BB38" s="3114"/>
      <c r="BC38" s="3114"/>
      <c r="BD38" s="3114"/>
      <c r="BE38" s="3114"/>
      <c r="BF38" s="3114"/>
      <c r="BG38" s="3114"/>
      <c r="BH38" s="3114"/>
      <c r="BI38" s="3114"/>
      <c r="BJ38" s="3114"/>
      <c r="BK38" s="3114"/>
      <c r="BL38" s="3114"/>
      <c r="BM38" s="3114"/>
      <c r="BN38" s="3114"/>
      <c r="BO38" s="3114"/>
      <c r="BP38" s="3114"/>
      <c r="BQ38" s="3114"/>
      <c r="BR38" s="3114"/>
      <c r="BS38" s="3114"/>
      <c r="BT38" s="3114"/>
      <c r="BU38" s="3114"/>
      <c r="BV38" s="3114"/>
      <c r="BW38" s="3114"/>
      <c r="BX38" s="3114"/>
      <c r="BY38" s="3115"/>
      <c r="BZ38" s="2010"/>
      <c r="CA38" s="2010"/>
    </row>
    <row r="39" spans="1:79" s="365" customFormat="1" ht="17.25" thickBot="1">
      <c r="A39" s="3551"/>
      <c r="B39" s="3551"/>
      <c r="C39" s="3551"/>
      <c r="D39" s="3551"/>
      <c r="E39" s="3551"/>
      <c r="F39" s="3551"/>
      <c r="G39" s="3551"/>
      <c r="H39" s="3551"/>
      <c r="I39" s="3551"/>
      <c r="J39" s="3551"/>
      <c r="K39" s="3551"/>
      <c r="L39" s="3551"/>
      <c r="M39" s="3551"/>
      <c r="N39" s="3551"/>
      <c r="O39" s="3551"/>
      <c r="P39" s="3551"/>
      <c r="Q39" s="3551"/>
      <c r="R39" s="3551"/>
      <c r="S39" s="3551"/>
      <c r="T39" s="3551"/>
      <c r="U39" s="3551"/>
      <c r="V39" s="3551"/>
      <c r="W39" s="3551"/>
      <c r="X39" s="3551"/>
      <c r="Y39" s="3551"/>
      <c r="Z39" s="3551"/>
      <c r="AA39" s="3551"/>
      <c r="AB39" s="3551"/>
      <c r="AC39" s="1274"/>
      <c r="AD39" s="1274"/>
      <c r="AE39" s="1274"/>
      <c r="AF39" s="3176"/>
      <c r="AG39" s="1274"/>
      <c r="AH39" s="414"/>
      <c r="AI39" s="1274"/>
      <c r="AJ39" s="1274"/>
      <c r="AK39" s="2000"/>
      <c r="AL39" s="2000"/>
      <c r="AM39" s="2000"/>
      <c r="AN39" s="2000"/>
      <c r="AO39" s="2000"/>
      <c r="AP39" s="2000"/>
      <c r="AQ39" s="2000"/>
      <c r="AR39" s="2000"/>
      <c r="AS39" s="2000"/>
      <c r="AT39" s="2000"/>
      <c r="AU39" s="2000"/>
      <c r="AV39" s="2000"/>
      <c r="AW39" s="2000"/>
      <c r="AX39" s="2000"/>
      <c r="AY39" s="2000"/>
      <c r="AZ39" s="2000"/>
      <c r="BA39" s="2000"/>
      <c r="BB39" s="2000"/>
      <c r="BC39" s="2000"/>
      <c r="BD39" s="2000"/>
      <c r="BE39" s="2000"/>
      <c r="BF39" s="2000"/>
      <c r="BG39" s="2000"/>
      <c r="BH39" s="2000"/>
      <c r="BI39" s="2000"/>
      <c r="BJ39" s="2000"/>
      <c r="BK39" s="2000"/>
      <c r="BL39" s="2000"/>
      <c r="BM39" s="2000"/>
      <c r="BN39" s="2000"/>
      <c r="BO39" s="2000"/>
      <c r="BP39" s="2000"/>
      <c r="BQ39" s="2000"/>
      <c r="BR39" s="2000"/>
      <c r="BS39" s="2000"/>
      <c r="BT39" s="2000"/>
      <c r="BU39" s="2000"/>
      <c r="BV39" s="2000"/>
      <c r="BW39" s="2000"/>
      <c r="BX39" s="2000"/>
      <c r="BY39" s="2000"/>
      <c r="BZ39" s="2001" t="s">
        <v>606</v>
      </c>
      <c r="CA39" s="2000" t="s">
        <v>188</v>
      </c>
    </row>
    <row r="40" spans="1:79" s="361" customFormat="1" ht="24" customHeight="1" thickBot="1">
      <c r="A40" s="3552" t="s">
        <v>9</v>
      </c>
      <c r="B40" s="3553"/>
      <c r="C40" s="3553"/>
      <c r="D40" s="3554"/>
      <c r="E40" s="3497" t="s">
        <v>600</v>
      </c>
      <c r="F40" s="3498"/>
      <c r="G40" s="3498"/>
      <c r="H40" s="3498"/>
      <c r="I40" s="3498"/>
      <c r="J40" s="3498"/>
      <c r="K40" s="3498"/>
      <c r="L40" s="3498"/>
      <c r="M40" s="3498"/>
      <c r="N40" s="3498"/>
      <c r="O40" s="3498"/>
      <c r="P40" s="3498"/>
      <c r="Q40" s="3498"/>
      <c r="R40" s="3498"/>
      <c r="S40" s="3498"/>
      <c r="T40" s="3498"/>
      <c r="U40" s="3498"/>
      <c r="V40" s="3498"/>
      <c r="W40" s="3498"/>
      <c r="X40" s="3498"/>
      <c r="Y40" s="3498"/>
      <c r="Z40" s="3498"/>
      <c r="AA40" s="3498"/>
      <c r="AB40" s="3555"/>
      <c r="AC40" s="3497" t="s">
        <v>600</v>
      </c>
      <c r="AD40" s="3498"/>
      <c r="AE40" s="3498"/>
      <c r="AF40" s="3498"/>
      <c r="AG40" s="3498"/>
      <c r="AH40" s="3499"/>
      <c r="AI40" s="3498"/>
      <c r="AJ40" s="3498"/>
      <c r="AK40" s="3498"/>
      <c r="AL40" s="3498"/>
      <c r="AM40" s="3498"/>
      <c r="AN40" s="3498"/>
      <c r="AO40" s="3498"/>
      <c r="AP40" s="3498"/>
      <c r="AQ40" s="3498"/>
      <c r="AR40" s="3498"/>
      <c r="AS40" s="3498"/>
      <c r="AT40" s="3498"/>
      <c r="AU40" s="3498"/>
      <c r="AV40" s="3498"/>
      <c r="AW40" s="3498"/>
      <c r="AX40" s="3498"/>
      <c r="AY40" s="3498"/>
      <c r="AZ40" s="3498"/>
      <c r="BA40" s="3498"/>
      <c r="BB40" s="3498"/>
      <c r="BC40" s="3498"/>
      <c r="BD40" s="3498"/>
      <c r="BE40" s="3498"/>
      <c r="BF40" s="3498"/>
      <c r="BG40" s="3498"/>
      <c r="BH40" s="3498"/>
      <c r="BI40" s="3498"/>
      <c r="BJ40" s="3498"/>
      <c r="BK40" s="3498"/>
      <c r="BL40" s="3498"/>
      <c r="BM40" s="3498"/>
      <c r="BN40" s="3498"/>
      <c r="BO40" s="3498"/>
      <c r="BP40" s="3498"/>
      <c r="BQ40" s="3498"/>
      <c r="BR40" s="3498"/>
      <c r="BS40" s="3498"/>
      <c r="BT40" s="3498"/>
      <c r="BU40" s="3498"/>
      <c r="BV40" s="3498"/>
      <c r="BW40" s="3498"/>
      <c r="BX40" s="3498"/>
      <c r="BY40" s="3498"/>
      <c r="BZ40" s="2014"/>
      <c r="CA40" s="2015"/>
    </row>
    <row r="41" spans="2:79" s="365" customFormat="1" ht="17.25" thickBot="1">
      <c r="B41" s="366"/>
      <c r="F41" s="367"/>
      <c r="I41" s="601"/>
      <c r="K41" s="368"/>
      <c r="L41" s="368"/>
      <c r="X41" s="369"/>
      <c r="Y41" s="369"/>
      <c r="Z41" s="602"/>
      <c r="AA41" s="602"/>
      <c r="AF41" s="3176"/>
      <c r="AH41" s="382"/>
      <c r="AK41" s="2006"/>
      <c r="AL41" s="2006"/>
      <c r="AM41" s="2006"/>
      <c r="AN41" s="2006"/>
      <c r="AO41" s="2006"/>
      <c r="AP41" s="2006"/>
      <c r="AQ41" s="2006"/>
      <c r="AR41" s="2006"/>
      <c r="AS41" s="2006"/>
      <c r="AT41" s="2006"/>
      <c r="AU41" s="2006"/>
      <c r="AV41" s="2006"/>
      <c r="AW41" s="2006"/>
      <c r="AX41" s="2006"/>
      <c r="AY41" s="2006"/>
      <c r="AZ41" s="2006"/>
      <c r="BA41" s="2006"/>
      <c r="BB41" s="2006"/>
      <c r="BC41" s="2006"/>
      <c r="BD41" s="2006"/>
      <c r="BE41" s="2006"/>
      <c r="BF41" s="2006"/>
      <c r="BG41" s="2006"/>
      <c r="BH41" s="2006"/>
      <c r="BI41" s="2006"/>
      <c r="BJ41" s="2006"/>
      <c r="BK41" s="2006"/>
      <c r="BL41" s="2006"/>
      <c r="BM41" s="2006"/>
      <c r="BN41" s="2006"/>
      <c r="BO41" s="2006"/>
      <c r="BP41" s="2006"/>
      <c r="BQ41" s="2006"/>
      <c r="BR41" s="2006"/>
      <c r="BS41" s="2006"/>
      <c r="BT41" s="2006"/>
      <c r="BU41" s="2006"/>
      <c r="BV41" s="2006"/>
      <c r="BW41" s="2006"/>
      <c r="BX41" s="2006"/>
      <c r="BY41" s="2011"/>
      <c r="BZ41" s="2012"/>
      <c r="CA41" s="2013"/>
    </row>
    <row r="42" spans="1:77" s="371" customFormat="1" ht="50.25" customHeight="1" thickBot="1">
      <c r="A42" s="370" t="s">
        <v>11</v>
      </c>
      <c r="B42" s="762" t="s">
        <v>12</v>
      </c>
      <c r="C42" s="370" t="s">
        <v>13</v>
      </c>
      <c r="D42" s="763" t="s">
        <v>14</v>
      </c>
      <c r="E42" s="764" t="s">
        <v>15</v>
      </c>
      <c r="F42" s="765" t="s">
        <v>16</v>
      </c>
      <c r="G42" s="766" t="s">
        <v>17</v>
      </c>
      <c r="H42" s="766" t="s">
        <v>18</v>
      </c>
      <c r="I42" s="767" t="s">
        <v>19</v>
      </c>
      <c r="J42" s="766" t="s">
        <v>20</v>
      </c>
      <c r="K42" s="766" t="s">
        <v>21</v>
      </c>
      <c r="L42" s="766" t="s">
        <v>22</v>
      </c>
      <c r="M42" s="768" t="s">
        <v>23</v>
      </c>
      <c r="N42" s="768" t="s">
        <v>24</v>
      </c>
      <c r="O42" s="768" t="s">
        <v>25</v>
      </c>
      <c r="P42" s="768" t="s">
        <v>26</v>
      </c>
      <c r="Q42" s="768" t="s">
        <v>27</v>
      </c>
      <c r="R42" s="768" t="s">
        <v>28</v>
      </c>
      <c r="S42" s="768" t="s">
        <v>29</v>
      </c>
      <c r="T42" s="768" t="s">
        <v>30</v>
      </c>
      <c r="U42" s="768" t="s">
        <v>31</v>
      </c>
      <c r="V42" s="768" t="s">
        <v>32</v>
      </c>
      <c r="W42" s="768" t="s">
        <v>33</v>
      </c>
      <c r="X42" s="769" t="s">
        <v>34</v>
      </c>
      <c r="Y42" s="770" t="s">
        <v>35</v>
      </c>
      <c r="Z42" s="771" t="s">
        <v>313</v>
      </c>
      <c r="AA42" s="1984"/>
      <c r="AB42" s="772" t="s">
        <v>36</v>
      </c>
      <c r="AC42" s="414" t="s">
        <v>189</v>
      </c>
      <c r="AD42" s="414" t="s">
        <v>314</v>
      </c>
      <c r="AE42" s="414" t="s">
        <v>190</v>
      </c>
      <c r="AF42" s="414" t="s">
        <v>191</v>
      </c>
      <c r="AG42" s="414" t="s">
        <v>184</v>
      </c>
      <c r="AH42" s="408" t="s">
        <v>192</v>
      </c>
      <c r="AI42" s="414" t="s">
        <v>185</v>
      </c>
      <c r="AJ42" s="2043" t="s">
        <v>186</v>
      </c>
      <c r="AK42" s="1893" t="s">
        <v>1870</v>
      </c>
      <c r="AL42" s="1906" t="s">
        <v>1871</v>
      </c>
      <c r="AM42" s="1906" t="s">
        <v>1872</v>
      </c>
      <c r="AN42" s="1906" t="s">
        <v>1873</v>
      </c>
      <c r="AO42" s="1906" t="s">
        <v>184</v>
      </c>
      <c r="AP42" s="1906" t="s">
        <v>1874</v>
      </c>
      <c r="AQ42" s="1906" t="s">
        <v>185</v>
      </c>
      <c r="AR42" s="1906" t="s">
        <v>186</v>
      </c>
      <c r="AS42" s="1924" t="s">
        <v>1875</v>
      </c>
      <c r="AT42" s="1937" t="s">
        <v>1876</v>
      </c>
      <c r="AU42" s="1937" t="s">
        <v>1877</v>
      </c>
      <c r="AV42" s="1937" t="s">
        <v>1878</v>
      </c>
      <c r="AW42" s="1937" t="s">
        <v>184</v>
      </c>
      <c r="AX42" s="1937" t="s">
        <v>1879</v>
      </c>
      <c r="AY42" s="1937" t="s">
        <v>185</v>
      </c>
      <c r="AZ42" s="1937" t="s">
        <v>186</v>
      </c>
      <c r="BA42" s="1909" t="s">
        <v>1880</v>
      </c>
      <c r="BB42" s="1938" t="s">
        <v>1881</v>
      </c>
      <c r="BC42" s="1938" t="s">
        <v>1882</v>
      </c>
      <c r="BD42" s="1938" t="s">
        <v>1883</v>
      </c>
      <c r="BE42" s="1938" t="s">
        <v>184</v>
      </c>
      <c r="BF42" s="1938" t="s">
        <v>1884</v>
      </c>
      <c r="BG42" s="1938" t="s">
        <v>185</v>
      </c>
      <c r="BH42" s="1938" t="s">
        <v>186</v>
      </c>
      <c r="BI42" s="1941" t="s">
        <v>1885</v>
      </c>
      <c r="BJ42" s="1942" t="s">
        <v>1886</v>
      </c>
      <c r="BK42" s="1942" t="s">
        <v>1887</v>
      </c>
      <c r="BL42" s="1942" t="s">
        <v>1888</v>
      </c>
      <c r="BM42" s="1942" t="s">
        <v>184</v>
      </c>
      <c r="BN42" s="1942" t="s">
        <v>1889</v>
      </c>
      <c r="BO42" s="1942" t="s">
        <v>185</v>
      </c>
      <c r="BP42" s="1942" t="s">
        <v>186</v>
      </c>
      <c r="BQ42" s="1957" t="s">
        <v>1890</v>
      </c>
      <c r="BR42" s="1958" t="s">
        <v>1891</v>
      </c>
      <c r="BS42" s="1958" t="s">
        <v>1892</v>
      </c>
      <c r="BT42" s="1958" t="s">
        <v>1893</v>
      </c>
      <c r="BU42" s="1958" t="s">
        <v>184</v>
      </c>
      <c r="BV42" s="1958" t="s">
        <v>1894</v>
      </c>
      <c r="BW42" s="1958" t="s">
        <v>185</v>
      </c>
      <c r="BX42" s="1958" t="s">
        <v>186</v>
      </c>
      <c r="BY42" s="2044" t="s">
        <v>187</v>
      </c>
    </row>
    <row r="43" spans="1:77" s="384" customFormat="1" ht="36" customHeight="1">
      <c r="A43" s="3504">
        <v>1</v>
      </c>
      <c r="B43" s="3512" t="s">
        <v>601</v>
      </c>
      <c r="C43" s="3502" t="s">
        <v>602</v>
      </c>
      <c r="D43" s="126" t="s">
        <v>603</v>
      </c>
      <c r="E43" s="773" t="s">
        <v>408</v>
      </c>
      <c r="F43" s="646">
        <v>12</v>
      </c>
      <c r="G43" s="648" t="s">
        <v>604</v>
      </c>
      <c r="H43" s="646" t="s">
        <v>605</v>
      </c>
      <c r="I43" s="647">
        <v>0.12</v>
      </c>
      <c r="J43" s="774" t="s">
        <v>535</v>
      </c>
      <c r="K43" s="377">
        <v>42370</v>
      </c>
      <c r="L43" s="377">
        <v>42716</v>
      </c>
      <c r="M43" s="378">
        <v>1</v>
      </c>
      <c r="N43" s="378">
        <v>1</v>
      </c>
      <c r="O43" s="378">
        <v>1</v>
      </c>
      <c r="P43" s="378">
        <v>1</v>
      </c>
      <c r="Q43" s="378">
        <v>1</v>
      </c>
      <c r="R43" s="379">
        <v>1</v>
      </c>
      <c r="S43" s="379">
        <v>1</v>
      </c>
      <c r="T43" s="378">
        <v>1</v>
      </c>
      <c r="U43" s="379">
        <v>1</v>
      </c>
      <c r="V43" s="379">
        <v>1</v>
      </c>
      <c r="W43" s="379">
        <v>1</v>
      </c>
      <c r="X43" s="379">
        <v>1</v>
      </c>
      <c r="Y43" s="380">
        <f>SUM(M43:X43)</f>
        <v>12</v>
      </c>
      <c r="Z43" s="711">
        <v>0</v>
      </c>
      <c r="AA43" s="1980"/>
      <c r="AB43" s="775"/>
      <c r="AC43" s="381">
        <f>SUM(M43:N43)</f>
        <v>2</v>
      </c>
      <c r="AD43" s="382">
        <f aca="true" t="shared" si="5" ref="AD43:AD52">IF(AC43=0,0%,100%)</f>
        <v>1</v>
      </c>
      <c r="AE43" s="383">
        <v>2</v>
      </c>
      <c r="AF43" s="382">
        <f>+(AE43/AC43)*100%</f>
        <v>1</v>
      </c>
      <c r="AG43" s="383"/>
      <c r="AH43" s="432">
        <f>AE43/Y43</f>
        <v>0.16666666666666666</v>
      </c>
      <c r="AI43" s="383" t="s">
        <v>55</v>
      </c>
      <c r="AJ43" s="2016" t="s">
        <v>55</v>
      </c>
      <c r="AK43" s="2055"/>
      <c r="AL43" s="2055"/>
      <c r="AM43" s="2055"/>
      <c r="AN43" s="2055"/>
      <c r="AO43" s="2055"/>
      <c r="AP43" s="2055"/>
      <c r="AQ43" s="2055"/>
      <c r="AR43" s="2055"/>
      <c r="AS43" s="2056"/>
      <c r="AT43" s="2056"/>
      <c r="AU43" s="2056"/>
      <c r="AV43" s="2056"/>
      <c r="AW43" s="2056"/>
      <c r="AX43" s="2056"/>
      <c r="AY43" s="2056"/>
      <c r="AZ43" s="2056"/>
      <c r="BA43" s="2057"/>
      <c r="BB43" s="2057"/>
      <c r="BC43" s="2057"/>
      <c r="BD43" s="2057"/>
      <c r="BE43" s="2057"/>
      <c r="BF43" s="2057"/>
      <c r="BG43" s="2057"/>
      <c r="BH43" s="2057"/>
      <c r="BI43" s="2058"/>
      <c r="BJ43" s="2058"/>
      <c r="BK43" s="2058"/>
      <c r="BL43" s="2058"/>
      <c r="BM43" s="2058"/>
      <c r="BN43" s="2058"/>
      <c r="BO43" s="2058"/>
      <c r="BP43" s="2058"/>
      <c r="BQ43" s="2059"/>
      <c r="BR43" s="2059"/>
      <c r="BS43" s="2059"/>
      <c r="BT43" s="2059"/>
      <c r="BU43" s="2059"/>
      <c r="BV43" s="2059"/>
      <c r="BW43" s="2059"/>
      <c r="BX43" s="2059"/>
      <c r="BY43" s="2019" t="s">
        <v>606</v>
      </c>
    </row>
    <row r="44" spans="1:77" s="384" customFormat="1" ht="42.75" customHeight="1" thickBot="1">
      <c r="A44" s="3505"/>
      <c r="B44" s="3513"/>
      <c r="C44" s="3503"/>
      <c r="D44" s="132" t="s">
        <v>607</v>
      </c>
      <c r="E44" s="776" t="s">
        <v>548</v>
      </c>
      <c r="F44" s="722">
        <v>1</v>
      </c>
      <c r="G44" s="722" t="s">
        <v>549</v>
      </c>
      <c r="H44" s="722" t="s">
        <v>608</v>
      </c>
      <c r="I44" s="673">
        <v>0.12</v>
      </c>
      <c r="J44" s="722" t="s">
        <v>551</v>
      </c>
      <c r="K44" s="403">
        <v>42370</v>
      </c>
      <c r="L44" s="403">
        <v>42610</v>
      </c>
      <c r="M44" s="404"/>
      <c r="N44" s="404"/>
      <c r="O44" s="404"/>
      <c r="P44" s="404"/>
      <c r="Q44" s="404"/>
      <c r="R44" s="405"/>
      <c r="S44" s="405">
        <v>1</v>
      </c>
      <c r="T44" s="404"/>
      <c r="U44" s="405"/>
      <c r="V44" s="405"/>
      <c r="W44" s="405"/>
      <c r="X44" s="405"/>
      <c r="Y44" s="406">
        <f>SUM(M44:X44)</f>
        <v>1</v>
      </c>
      <c r="Z44" s="677">
        <v>0</v>
      </c>
      <c r="AA44" s="1975"/>
      <c r="AB44" s="777"/>
      <c r="AC44" s="407">
        <f>SUM(M44:N44)</f>
        <v>0</v>
      </c>
      <c r="AD44" s="408">
        <f t="shared" si="5"/>
        <v>0</v>
      </c>
      <c r="AE44" s="409">
        <v>0</v>
      </c>
      <c r="AF44" s="1301" t="s">
        <v>55</v>
      </c>
      <c r="AG44" s="409"/>
      <c r="AH44" s="3117">
        <v>0</v>
      </c>
      <c r="AI44" s="409"/>
      <c r="AJ44" s="2018"/>
      <c r="AK44" s="2022"/>
      <c r="AL44" s="2022"/>
      <c r="AM44" s="2022"/>
      <c r="AN44" s="2022"/>
      <c r="AO44" s="2022"/>
      <c r="AP44" s="2022"/>
      <c r="AQ44" s="2022"/>
      <c r="AR44" s="2022"/>
      <c r="AS44" s="2023"/>
      <c r="AT44" s="2023"/>
      <c r="AU44" s="2023"/>
      <c r="AV44" s="2023"/>
      <c r="AW44" s="2023"/>
      <c r="AX44" s="2023"/>
      <c r="AY44" s="2023"/>
      <c r="AZ44" s="2023"/>
      <c r="BA44" s="2024"/>
      <c r="BB44" s="2024"/>
      <c r="BC44" s="2024"/>
      <c r="BD44" s="2024"/>
      <c r="BE44" s="2024"/>
      <c r="BF44" s="2024"/>
      <c r="BG44" s="2024"/>
      <c r="BH44" s="2024"/>
      <c r="BI44" s="2025"/>
      <c r="BJ44" s="2025"/>
      <c r="BK44" s="2025"/>
      <c r="BL44" s="2025"/>
      <c r="BM44" s="2025"/>
      <c r="BN44" s="2025"/>
      <c r="BO44" s="2025"/>
      <c r="BP44" s="2025"/>
      <c r="BQ44" s="2026"/>
      <c r="BR44" s="2026"/>
      <c r="BS44" s="2026"/>
      <c r="BT44" s="2026"/>
      <c r="BU44" s="2026"/>
      <c r="BV44" s="2026"/>
      <c r="BW44" s="2026"/>
      <c r="BX44" s="2026"/>
      <c r="BY44" s="2021" t="s">
        <v>609</v>
      </c>
    </row>
    <row r="45" spans="1:77" s="384" customFormat="1" ht="42" customHeight="1">
      <c r="A45" s="3505"/>
      <c r="B45" s="3513"/>
      <c r="C45" s="3502" t="s">
        <v>610</v>
      </c>
      <c r="D45" s="126" t="s">
        <v>611</v>
      </c>
      <c r="E45" s="773" t="s">
        <v>612</v>
      </c>
      <c r="F45" s="646">
        <v>6</v>
      </c>
      <c r="G45" s="646" t="s">
        <v>613</v>
      </c>
      <c r="H45" s="646" t="s">
        <v>562</v>
      </c>
      <c r="I45" s="647">
        <v>0.13</v>
      </c>
      <c r="J45" s="646" t="s">
        <v>614</v>
      </c>
      <c r="K45" s="377">
        <v>42402</v>
      </c>
      <c r="L45" s="377">
        <v>42735</v>
      </c>
      <c r="M45" s="378"/>
      <c r="N45" s="378"/>
      <c r="O45" s="378"/>
      <c r="P45" s="378"/>
      <c r="Q45" s="378"/>
      <c r="R45" s="379"/>
      <c r="S45" s="379">
        <v>6</v>
      </c>
      <c r="T45" s="378"/>
      <c r="U45" s="379"/>
      <c r="V45" s="379"/>
      <c r="W45" s="379"/>
      <c r="X45" s="379"/>
      <c r="Y45" s="778">
        <v>6</v>
      </c>
      <c r="Z45" s="711">
        <v>0</v>
      </c>
      <c r="AA45" s="1980"/>
      <c r="AB45" s="775"/>
      <c r="AC45" s="431">
        <f>SUM(M45:N45)</f>
        <v>0</v>
      </c>
      <c r="AD45" s="432">
        <f t="shared" si="5"/>
        <v>0</v>
      </c>
      <c r="AE45" s="433">
        <v>3</v>
      </c>
      <c r="AF45" s="1302" t="s">
        <v>55</v>
      </c>
      <c r="AG45" s="433"/>
      <c r="AH45" s="3180">
        <f>AE45/Y45</f>
        <v>0.5</v>
      </c>
      <c r="AI45" s="433"/>
      <c r="AJ45" s="2039"/>
      <c r="AK45" s="2055"/>
      <c r="AL45" s="2055"/>
      <c r="AM45" s="2055"/>
      <c r="AN45" s="2055"/>
      <c r="AO45" s="2055"/>
      <c r="AP45" s="2055"/>
      <c r="AQ45" s="2055"/>
      <c r="AR45" s="2055"/>
      <c r="AS45" s="2056"/>
      <c r="AT45" s="2056"/>
      <c r="AU45" s="2056"/>
      <c r="AV45" s="2056"/>
      <c r="AW45" s="2056"/>
      <c r="AX45" s="2056"/>
      <c r="AY45" s="2056"/>
      <c r="AZ45" s="2056"/>
      <c r="BA45" s="2057"/>
      <c r="BB45" s="2057"/>
      <c r="BC45" s="2057"/>
      <c r="BD45" s="2057"/>
      <c r="BE45" s="2057"/>
      <c r="BF45" s="2057"/>
      <c r="BG45" s="2057"/>
      <c r="BH45" s="2057"/>
      <c r="BI45" s="2058"/>
      <c r="BJ45" s="2058"/>
      <c r="BK45" s="2058"/>
      <c r="BL45" s="2058"/>
      <c r="BM45" s="2058"/>
      <c r="BN45" s="2058"/>
      <c r="BO45" s="2058"/>
      <c r="BP45" s="2058"/>
      <c r="BQ45" s="2059"/>
      <c r="BR45" s="2059"/>
      <c r="BS45" s="2059"/>
      <c r="BT45" s="2059"/>
      <c r="BU45" s="2059"/>
      <c r="BV45" s="2059"/>
      <c r="BW45" s="2059"/>
      <c r="BX45" s="2059"/>
      <c r="BY45" s="2042" t="s">
        <v>615</v>
      </c>
    </row>
    <row r="46" spans="1:77" s="384" customFormat="1" ht="45.75" customHeight="1" thickBot="1">
      <c r="A46" s="3505"/>
      <c r="B46" s="3513"/>
      <c r="C46" s="3503"/>
      <c r="D46" s="132" t="s">
        <v>616</v>
      </c>
      <c r="E46" s="776" t="s">
        <v>617</v>
      </c>
      <c r="F46" s="722">
        <v>7</v>
      </c>
      <c r="G46" s="722" t="s">
        <v>618</v>
      </c>
      <c r="H46" s="722" t="s">
        <v>573</v>
      </c>
      <c r="I46" s="673">
        <v>0.13</v>
      </c>
      <c r="J46" s="722" t="s">
        <v>619</v>
      </c>
      <c r="K46" s="403">
        <v>42370</v>
      </c>
      <c r="L46" s="403">
        <v>42581</v>
      </c>
      <c r="M46" s="404"/>
      <c r="N46" s="404"/>
      <c r="O46" s="404">
        <v>2</v>
      </c>
      <c r="P46" s="404"/>
      <c r="Q46" s="404"/>
      <c r="R46" s="405">
        <v>2</v>
      </c>
      <c r="S46" s="405"/>
      <c r="T46" s="404"/>
      <c r="U46" s="405"/>
      <c r="V46" s="405"/>
      <c r="W46" s="405"/>
      <c r="X46" s="405">
        <v>3</v>
      </c>
      <c r="Y46" s="406">
        <f>SUM(M46:X46)</f>
        <v>7</v>
      </c>
      <c r="Z46" s="677">
        <v>0</v>
      </c>
      <c r="AA46" s="1975"/>
      <c r="AB46" s="777"/>
      <c r="AC46" s="3116">
        <f>SUM(M46:N46)</f>
        <v>0</v>
      </c>
      <c r="AD46" s="3117">
        <f t="shared" si="5"/>
        <v>0</v>
      </c>
      <c r="AE46" s="1743">
        <v>0</v>
      </c>
      <c r="AF46" s="1743" t="s">
        <v>55</v>
      </c>
      <c r="AG46" s="1743"/>
      <c r="AH46" s="432">
        <v>0</v>
      </c>
      <c r="AI46" s="1743" t="s">
        <v>55</v>
      </c>
      <c r="AJ46" s="2037" t="s">
        <v>55</v>
      </c>
      <c r="AK46" s="2227"/>
      <c r="AL46" s="2227"/>
      <c r="AM46" s="2227"/>
      <c r="AN46" s="2227"/>
      <c r="AO46" s="2227"/>
      <c r="AP46" s="2227"/>
      <c r="AQ46" s="2227"/>
      <c r="AR46" s="2227"/>
      <c r="AS46" s="3118"/>
      <c r="AT46" s="3118"/>
      <c r="AU46" s="3118"/>
      <c r="AV46" s="3118"/>
      <c r="AW46" s="3118"/>
      <c r="AX46" s="3118"/>
      <c r="AY46" s="3118"/>
      <c r="AZ46" s="3118"/>
      <c r="BA46" s="3119"/>
      <c r="BB46" s="3119"/>
      <c r="BC46" s="3119"/>
      <c r="BD46" s="3119"/>
      <c r="BE46" s="3119"/>
      <c r="BF46" s="3119"/>
      <c r="BG46" s="3119"/>
      <c r="BH46" s="3119"/>
      <c r="BI46" s="3120"/>
      <c r="BJ46" s="3120"/>
      <c r="BK46" s="3120"/>
      <c r="BL46" s="3120"/>
      <c r="BM46" s="3120"/>
      <c r="BN46" s="3120"/>
      <c r="BO46" s="3120"/>
      <c r="BP46" s="3120"/>
      <c r="BQ46" s="3121"/>
      <c r="BR46" s="3121"/>
      <c r="BS46" s="3121"/>
      <c r="BT46" s="3121"/>
      <c r="BU46" s="3121"/>
      <c r="BV46" s="3121"/>
      <c r="BW46" s="3121"/>
      <c r="BX46" s="3121"/>
      <c r="BY46" s="2040" t="s">
        <v>620</v>
      </c>
    </row>
    <row r="47" spans="1:77" s="413" customFormat="1" ht="23.25" customHeight="1" thickBot="1">
      <c r="A47" s="3509" t="s">
        <v>38</v>
      </c>
      <c r="B47" s="3510"/>
      <c r="C47" s="3510"/>
      <c r="D47" s="3511"/>
      <c r="E47" s="779"/>
      <c r="F47" s="687"/>
      <c r="G47" s="687"/>
      <c r="H47" s="687"/>
      <c r="I47" s="688">
        <f>SUM(I43:I46)</f>
        <v>0.5</v>
      </c>
      <c r="J47" s="687"/>
      <c r="K47" s="687"/>
      <c r="L47" s="687"/>
      <c r="M47" s="687"/>
      <c r="N47" s="687"/>
      <c r="O47" s="687"/>
      <c r="P47" s="687"/>
      <c r="Q47" s="687"/>
      <c r="R47" s="687"/>
      <c r="S47" s="687"/>
      <c r="T47" s="687"/>
      <c r="U47" s="687"/>
      <c r="V47" s="687"/>
      <c r="W47" s="687"/>
      <c r="X47" s="689"/>
      <c r="Y47" s="689"/>
      <c r="Z47" s="780">
        <f>SUM(Z43:Z46)</f>
        <v>0</v>
      </c>
      <c r="AA47" s="1985"/>
      <c r="AB47" s="3056"/>
      <c r="AC47" s="3128"/>
      <c r="AD47" s="3128">
        <v>1</v>
      </c>
      <c r="AE47" s="3128"/>
      <c r="AF47" s="3180">
        <f>AVERAGE(AF43:AF46)</f>
        <v>1</v>
      </c>
      <c r="AG47" s="3128"/>
      <c r="AH47" s="394">
        <f>AVERAGE(AH43:AH46)</f>
        <v>0.16666666666666666</v>
      </c>
      <c r="AI47" s="3128"/>
      <c r="AJ47" s="3128"/>
      <c r="AK47" s="3127"/>
      <c r="AL47" s="3127"/>
      <c r="AM47" s="3127"/>
      <c r="AN47" s="3127"/>
      <c r="AO47" s="3127"/>
      <c r="AP47" s="3127"/>
      <c r="AQ47" s="3127"/>
      <c r="AR47" s="3127"/>
      <c r="AS47" s="3127"/>
      <c r="AT47" s="3127"/>
      <c r="AU47" s="3127"/>
      <c r="AV47" s="3127"/>
      <c r="AW47" s="3127"/>
      <c r="AX47" s="3127"/>
      <c r="AY47" s="3127"/>
      <c r="AZ47" s="3127"/>
      <c r="BA47" s="3127"/>
      <c r="BB47" s="3127"/>
      <c r="BC47" s="3127"/>
      <c r="BD47" s="3127"/>
      <c r="BE47" s="3127"/>
      <c r="BF47" s="3127"/>
      <c r="BG47" s="3127"/>
      <c r="BH47" s="3127"/>
      <c r="BI47" s="3127"/>
      <c r="BJ47" s="3127"/>
      <c r="BK47" s="3127"/>
      <c r="BL47" s="3127"/>
      <c r="BM47" s="3127"/>
      <c r="BN47" s="3127"/>
      <c r="BO47" s="3127"/>
      <c r="BP47" s="3127"/>
      <c r="BQ47" s="3127"/>
      <c r="BR47" s="3127"/>
      <c r="BS47" s="3127"/>
      <c r="BT47" s="3127"/>
      <c r="BU47" s="3127"/>
      <c r="BV47" s="3127"/>
      <c r="BW47" s="3127"/>
      <c r="BX47" s="3127"/>
      <c r="BY47" s="3127"/>
    </row>
    <row r="48" spans="1:77" s="384" customFormat="1" ht="48.75" customHeight="1" thickBot="1">
      <c r="A48" s="3504">
        <v>2</v>
      </c>
      <c r="B48" s="3512" t="s">
        <v>621</v>
      </c>
      <c r="C48" s="3502" t="s">
        <v>622</v>
      </c>
      <c r="D48" s="781" t="s">
        <v>623</v>
      </c>
      <c r="E48" s="773" t="s">
        <v>624</v>
      </c>
      <c r="F48" s="782">
        <v>1</v>
      </c>
      <c r="G48" s="646" t="s">
        <v>625</v>
      </c>
      <c r="H48" s="646" t="s">
        <v>626</v>
      </c>
      <c r="I48" s="647">
        <v>0.25</v>
      </c>
      <c r="J48" s="646" t="s">
        <v>627</v>
      </c>
      <c r="K48" s="377">
        <v>42430</v>
      </c>
      <c r="L48" s="377">
        <v>42735</v>
      </c>
      <c r="M48" s="783"/>
      <c r="N48" s="783"/>
      <c r="O48" s="783"/>
      <c r="P48" s="783"/>
      <c r="Q48" s="783"/>
      <c r="R48" s="783"/>
      <c r="S48" s="783"/>
      <c r="T48" s="783"/>
      <c r="U48" s="379"/>
      <c r="V48" s="379"/>
      <c r="W48" s="379"/>
      <c r="X48" s="379">
        <v>1</v>
      </c>
      <c r="Y48" s="380">
        <f>SUM(M48:X48)</f>
        <v>1</v>
      </c>
      <c r="Z48" s="711">
        <v>0</v>
      </c>
      <c r="AA48" s="1980"/>
      <c r="AB48" s="784"/>
      <c r="AC48" s="431">
        <f>SUM(M48:N48)</f>
        <v>0</v>
      </c>
      <c r="AD48" s="432">
        <f t="shared" si="5"/>
        <v>0</v>
      </c>
      <c r="AE48" s="1302">
        <v>0</v>
      </c>
      <c r="AF48" s="432" t="s">
        <v>55</v>
      </c>
      <c r="AG48" s="1302"/>
      <c r="AH48" s="394">
        <v>0</v>
      </c>
      <c r="AI48" s="1302" t="s">
        <v>55</v>
      </c>
      <c r="AJ48" s="2039" t="s">
        <v>55</v>
      </c>
      <c r="AK48" s="3122"/>
      <c r="AL48" s="3122"/>
      <c r="AM48" s="3122"/>
      <c r="AN48" s="3122"/>
      <c r="AO48" s="3122"/>
      <c r="AP48" s="3122"/>
      <c r="AQ48" s="3122"/>
      <c r="AR48" s="3122"/>
      <c r="AS48" s="3123"/>
      <c r="AT48" s="3123"/>
      <c r="AU48" s="3123"/>
      <c r="AV48" s="3123"/>
      <c r="AW48" s="3123"/>
      <c r="AX48" s="3123"/>
      <c r="AY48" s="3123"/>
      <c r="AZ48" s="3123"/>
      <c r="BA48" s="3124"/>
      <c r="BB48" s="3124"/>
      <c r="BC48" s="3124"/>
      <c r="BD48" s="3124"/>
      <c r="BE48" s="3124"/>
      <c r="BF48" s="3124"/>
      <c r="BG48" s="3124"/>
      <c r="BH48" s="3124"/>
      <c r="BI48" s="3125"/>
      <c r="BJ48" s="3125"/>
      <c r="BK48" s="3125"/>
      <c r="BL48" s="3125"/>
      <c r="BM48" s="3125"/>
      <c r="BN48" s="3125"/>
      <c r="BO48" s="3125"/>
      <c r="BP48" s="3125"/>
      <c r="BQ48" s="3126"/>
      <c r="BR48" s="3126"/>
      <c r="BS48" s="3126"/>
      <c r="BT48" s="3126"/>
      <c r="BU48" s="3126"/>
      <c r="BV48" s="3126"/>
      <c r="BW48" s="3126"/>
      <c r="BX48" s="3126"/>
      <c r="BY48" s="2042" t="s">
        <v>55</v>
      </c>
    </row>
    <row r="49" spans="1:77" s="384" customFormat="1" ht="78" customHeight="1" thickBot="1">
      <c r="A49" s="3505"/>
      <c r="B49" s="3513"/>
      <c r="C49" s="3503"/>
      <c r="D49" s="785" t="s">
        <v>628</v>
      </c>
      <c r="E49" s="786" t="s">
        <v>196</v>
      </c>
      <c r="F49" s="660">
        <v>1</v>
      </c>
      <c r="G49" s="659" t="s">
        <v>629</v>
      </c>
      <c r="H49" s="659" t="s">
        <v>573</v>
      </c>
      <c r="I49" s="660">
        <v>0.25</v>
      </c>
      <c r="J49" s="659" t="s">
        <v>630</v>
      </c>
      <c r="K49" s="390">
        <v>42370</v>
      </c>
      <c r="L49" s="390">
        <v>42735</v>
      </c>
      <c r="M49" s="3547">
        <v>1</v>
      </c>
      <c r="N49" s="3548"/>
      <c r="O49" s="3548"/>
      <c r="P49" s="3548"/>
      <c r="Q49" s="3548"/>
      <c r="R49" s="3548"/>
      <c r="S49" s="3548"/>
      <c r="T49" s="3548"/>
      <c r="U49" s="3548"/>
      <c r="V49" s="3548"/>
      <c r="W49" s="3548"/>
      <c r="X49" s="3548"/>
      <c r="Y49" s="787">
        <v>1</v>
      </c>
      <c r="Z49" s="788">
        <v>0</v>
      </c>
      <c r="AA49" s="1986"/>
      <c r="AB49" s="666"/>
      <c r="AC49" s="381">
        <f>SUM(M49:N49)</f>
        <v>1</v>
      </c>
      <c r="AD49" s="394">
        <f t="shared" si="5"/>
        <v>1</v>
      </c>
      <c r="AE49" s="395">
        <v>8</v>
      </c>
      <c r="AF49" s="394" t="s">
        <v>55</v>
      </c>
      <c r="AG49" s="395"/>
      <c r="AH49" s="394" t="s">
        <v>55</v>
      </c>
      <c r="AI49" s="395" t="s">
        <v>55</v>
      </c>
      <c r="AJ49" s="2017" t="s">
        <v>55</v>
      </c>
      <c r="AK49" s="2027"/>
      <c r="AL49" s="2027"/>
      <c r="AM49" s="2027"/>
      <c r="AN49" s="2027"/>
      <c r="AO49" s="2027"/>
      <c r="AP49" s="2027"/>
      <c r="AQ49" s="2027"/>
      <c r="AR49" s="2027"/>
      <c r="AS49" s="2028"/>
      <c r="AT49" s="2028"/>
      <c r="AU49" s="2028"/>
      <c r="AV49" s="2028"/>
      <c r="AW49" s="2028"/>
      <c r="AX49" s="2028"/>
      <c r="AY49" s="2028"/>
      <c r="AZ49" s="2028"/>
      <c r="BA49" s="2029"/>
      <c r="BB49" s="2029"/>
      <c r="BC49" s="2029"/>
      <c r="BD49" s="2029"/>
      <c r="BE49" s="2029"/>
      <c r="BF49" s="2029"/>
      <c r="BG49" s="2029"/>
      <c r="BH49" s="2029"/>
      <c r="BI49" s="2030"/>
      <c r="BJ49" s="2030"/>
      <c r="BK49" s="2030"/>
      <c r="BL49" s="2030"/>
      <c r="BM49" s="2030"/>
      <c r="BN49" s="2030"/>
      <c r="BO49" s="2030"/>
      <c r="BP49" s="2030"/>
      <c r="BQ49" s="2031"/>
      <c r="BR49" s="2031"/>
      <c r="BS49" s="2031"/>
      <c r="BT49" s="2031"/>
      <c r="BU49" s="2031"/>
      <c r="BV49" s="2031"/>
      <c r="BW49" s="2031"/>
      <c r="BX49" s="2031"/>
      <c r="BY49" s="2020" t="s">
        <v>631</v>
      </c>
    </row>
    <row r="50" spans="1:77" s="384" customFormat="1" ht="45" customHeight="1">
      <c r="A50" s="3505"/>
      <c r="B50" s="3513"/>
      <c r="C50" s="3503"/>
      <c r="D50" s="785" t="s">
        <v>632</v>
      </c>
      <c r="E50" s="786" t="s">
        <v>633</v>
      </c>
      <c r="F50" s="789">
        <v>1</v>
      </c>
      <c r="G50" s="659" t="s">
        <v>634</v>
      </c>
      <c r="H50" s="659" t="s">
        <v>635</v>
      </c>
      <c r="I50" s="660">
        <v>0.25</v>
      </c>
      <c r="J50" s="659" t="s">
        <v>636</v>
      </c>
      <c r="K50" s="390">
        <v>42370</v>
      </c>
      <c r="L50" s="390">
        <v>42735</v>
      </c>
      <c r="M50" s="790"/>
      <c r="N50" s="790"/>
      <c r="O50" s="790"/>
      <c r="P50" s="790"/>
      <c r="Q50" s="790"/>
      <c r="R50" s="790"/>
      <c r="S50" s="790"/>
      <c r="T50" s="790"/>
      <c r="U50" s="790"/>
      <c r="V50" s="790"/>
      <c r="W50" s="790"/>
      <c r="X50" s="391">
        <v>1</v>
      </c>
      <c r="Y50" s="392">
        <v>1</v>
      </c>
      <c r="Z50" s="791">
        <v>114095661</v>
      </c>
      <c r="AA50" s="1987">
        <v>40200000</v>
      </c>
      <c r="AB50" s="1544" t="s">
        <v>1898</v>
      </c>
      <c r="AC50" s="393">
        <f>SUM(M50:N50)</f>
        <v>0</v>
      </c>
      <c r="AD50" s="394">
        <f t="shared" si="5"/>
        <v>0</v>
      </c>
      <c r="AE50" s="395">
        <v>0</v>
      </c>
      <c r="AF50" s="394" t="s">
        <v>55</v>
      </c>
      <c r="AG50" s="395"/>
      <c r="AH50" s="3117">
        <v>0</v>
      </c>
      <c r="AI50" s="395" t="s">
        <v>55</v>
      </c>
      <c r="AJ50" s="2017" t="s">
        <v>55</v>
      </c>
      <c r="AK50" s="2032"/>
      <c r="AL50" s="2032"/>
      <c r="AM50" s="2032"/>
      <c r="AN50" s="2032"/>
      <c r="AO50" s="2032"/>
      <c r="AP50" s="2032"/>
      <c r="AQ50" s="2032"/>
      <c r="AR50" s="2032"/>
      <c r="AS50" s="2033"/>
      <c r="AT50" s="2033"/>
      <c r="AU50" s="2033"/>
      <c r="AV50" s="2033"/>
      <c r="AW50" s="2033"/>
      <c r="AX50" s="2033"/>
      <c r="AY50" s="2033"/>
      <c r="AZ50" s="2033"/>
      <c r="BA50" s="2034"/>
      <c r="BB50" s="2034"/>
      <c r="BC50" s="2034"/>
      <c r="BD50" s="2034"/>
      <c r="BE50" s="2034"/>
      <c r="BF50" s="2034"/>
      <c r="BG50" s="2034"/>
      <c r="BH50" s="2034"/>
      <c r="BI50" s="2035"/>
      <c r="BJ50" s="2035"/>
      <c r="BK50" s="2035"/>
      <c r="BL50" s="2035"/>
      <c r="BM50" s="2035"/>
      <c r="BN50" s="2035"/>
      <c r="BO50" s="2035"/>
      <c r="BP50" s="2035"/>
      <c r="BQ50" s="2036"/>
      <c r="BR50" s="2036"/>
      <c r="BS50" s="2036"/>
      <c r="BT50" s="2036"/>
      <c r="BU50" s="2036"/>
      <c r="BV50" s="2036"/>
      <c r="BW50" s="2036"/>
      <c r="BX50" s="2036"/>
      <c r="BY50" s="2020" t="s">
        <v>552</v>
      </c>
    </row>
    <row r="51" spans="1:77" s="384" customFormat="1" ht="47.25" customHeight="1">
      <c r="A51" s="3505"/>
      <c r="B51" s="3513"/>
      <c r="C51" s="3503"/>
      <c r="D51" s="785" t="s">
        <v>637</v>
      </c>
      <c r="E51" s="786" t="s">
        <v>638</v>
      </c>
      <c r="F51" s="789">
        <v>1</v>
      </c>
      <c r="G51" s="659" t="s">
        <v>639</v>
      </c>
      <c r="H51" s="659" t="s">
        <v>640</v>
      </c>
      <c r="I51" s="660">
        <v>0.13</v>
      </c>
      <c r="J51" s="659" t="s">
        <v>641</v>
      </c>
      <c r="K51" s="390">
        <v>42401</v>
      </c>
      <c r="L51" s="390">
        <v>42735</v>
      </c>
      <c r="M51" s="790"/>
      <c r="N51" s="790">
        <v>1</v>
      </c>
      <c r="O51" s="790"/>
      <c r="P51" s="790">
        <v>1</v>
      </c>
      <c r="Q51" s="790"/>
      <c r="R51" s="790">
        <v>1</v>
      </c>
      <c r="S51" s="790"/>
      <c r="T51" s="790">
        <v>1</v>
      </c>
      <c r="U51" s="790"/>
      <c r="V51" s="790">
        <v>1</v>
      </c>
      <c r="W51" s="790"/>
      <c r="X51" s="391">
        <v>1</v>
      </c>
      <c r="Y51" s="392">
        <v>6</v>
      </c>
      <c r="Z51" s="791">
        <v>0</v>
      </c>
      <c r="AA51" s="1987"/>
      <c r="AB51" s="792"/>
      <c r="AC51" s="393">
        <f>SUM(M51:N51)</f>
        <v>1</v>
      </c>
      <c r="AD51" s="394">
        <f t="shared" si="5"/>
        <v>1</v>
      </c>
      <c r="AE51" s="395">
        <v>1</v>
      </c>
      <c r="AF51" s="394">
        <f>AE51/AC51</f>
        <v>1</v>
      </c>
      <c r="AG51" s="395"/>
      <c r="AH51" s="3180">
        <f>AE51/Y51</f>
        <v>0.16666666666666666</v>
      </c>
      <c r="AI51" s="395" t="s">
        <v>55</v>
      </c>
      <c r="AJ51" s="2017" t="s">
        <v>55</v>
      </c>
      <c r="AK51" s="2032"/>
      <c r="AL51" s="2032"/>
      <c r="AM51" s="2032"/>
      <c r="AN51" s="2032"/>
      <c r="AO51" s="2032"/>
      <c r="AP51" s="2032"/>
      <c r="AQ51" s="2032"/>
      <c r="AR51" s="2032"/>
      <c r="AS51" s="2033"/>
      <c r="AT51" s="2033"/>
      <c r="AU51" s="2033"/>
      <c r="AV51" s="2033"/>
      <c r="AW51" s="2033"/>
      <c r="AX51" s="2033"/>
      <c r="AY51" s="2033"/>
      <c r="AZ51" s="2033"/>
      <c r="BA51" s="2034"/>
      <c r="BB51" s="2034"/>
      <c r="BC51" s="2034"/>
      <c r="BD51" s="2034"/>
      <c r="BE51" s="2034"/>
      <c r="BF51" s="2034"/>
      <c r="BG51" s="2034"/>
      <c r="BH51" s="2034"/>
      <c r="BI51" s="2035"/>
      <c r="BJ51" s="2035"/>
      <c r="BK51" s="2035"/>
      <c r="BL51" s="2035"/>
      <c r="BM51" s="2035"/>
      <c r="BN51" s="2035"/>
      <c r="BO51" s="2035"/>
      <c r="BP51" s="2035"/>
      <c r="BQ51" s="2036"/>
      <c r="BR51" s="2036"/>
      <c r="BS51" s="2036"/>
      <c r="BT51" s="2036"/>
      <c r="BU51" s="2036"/>
      <c r="BV51" s="2036"/>
      <c r="BW51" s="2036"/>
      <c r="BX51" s="2036"/>
      <c r="BY51" s="2020" t="s">
        <v>642</v>
      </c>
    </row>
    <row r="52" spans="1:77" s="384" customFormat="1" ht="117" customHeight="1" thickBot="1">
      <c r="A52" s="3505"/>
      <c r="B52" s="3513"/>
      <c r="C52" s="3514"/>
      <c r="D52" s="793" t="s">
        <v>643</v>
      </c>
      <c r="E52" s="776" t="s">
        <v>196</v>
      </c>
      <c r="F52" s="673">
        <v>1</v>
      </c>
      <c r="G52" s="722" t="s">
        <v>644</v>
      </c>
      <c r="H52" s="722" t="s">
        <v>645</v>
      </c>
      <c r="I52" s="673">
        <v>0.12</v>
      </c>
      <c r="J52" s="722" t="s">
        <v>646</v>
      </c>
      <c r="K52" s="403" t="s">
        <v>647</v>
      </c>
      <c r="L52" s="403">
        <v>42735</v>
      </c>
      <c r="M52" s="3549">
        <v>1</v>
      </c>
      <c r="N52" s="3550"/>
      <c r="O52" s="3550"/>
      <c r="P52" s="3550"/>
      <c r="Q52" s="3550"/>
      <c r="R52" s="3550"/>
      <c r="S52" s="3550"/>
      <c r="T52" s="3550"/>
      <c r="U52" s="3550"/>
      <c r="V52" s="3550"/>
      <c r="W52" s="3550"/>
      <c r="X52" s="3550"/>
      <c r="Y52" s="741">
        <v>1</v>
      </c>
      <c r="Z52" s="677">
        <v>1189770951</v>
      </c>
      <c r="AA52" s="1975"/>
      <c r="AB52" s="725" t="s">
        <v>648</v>
      </c>
      <c r="AC52" s="3116">
        <f>SUM(M52:N52)</f>
        <v>1</v>
      </c>
      <c r="AD52" s="3117">
        <f t="shared" si="5"/>
        <v>1</v>
      </c>
      <c r="AE52" s="1743" t="s">
        <v>55</v>
      </c>
      <c r="AF52" s="3117" t="s">
        <v>55</v>
      </c>
      <c r="AG52" s="1743"/>
      <c r="AH52" s="3141" t="s">
        <v>55</v>
      </c>
      <c r="AI52" s="1743" t="s">
        <v>55</v>
      </c>
      <c r="AJ52" s="2037" t="s">
        <v>55</v>
      </c>
      <c r="AK52" s="3137"/>
      <c r="AL52" s="3137"/>
      <c r="AM52" s="3137"/>
      <c r="AN52" s="3137"/>
      <c r="AO52" s="3137"/>
      <c r="AP52" s="3137"/>
      <c r="AQ52" s="3137"/>
      <c r="AR52" s="3137"/>
      <c r="AS52" s="2228"/>
      <c r="AT52" s="2228"/>
      <c r="AU52" s="2228"/>
      <c r="AV52" s="2228"/>
      <c r="AW52" s="2228"/>
      <c r="AX52" s="2228"/>
      <c r="AY52" s="2228"/>
      <c r="AZ52" s="2228"/>
      <c r="BA52" s="3138"/>
      <c r="BB52" s="3138"/>
      <c r="BC52" s="3138"/>
      <c r="BD52" s="3138"/>
      <c r="BE52" s="3138"/>
      <c r="BF52" s="3138"/>
      <c r="BG52" s="3138"/>
      <c r="BH52" s="3138"/>
      <c r="BI52" s="2132"/>
      <c r="BJ52" s="2132"/>
      <c r="BK52" s="2132"/>
      <c r="BL52" s="2132"/>
      <c r="BM52" s="2132"/>
      <c r="BN52" s="2132"/>
      <c r="BO52" s="2132"/>
      <c r="BP52" s="2132"/>
      <c r="BQ52" s="3139"/>
      <c r="BR52" s="3139"/>
      <c r="BS52" s="3139"/>
      <c r="BT52" s="3139"/>
      <c r="BU52" s="3139"/>
      <c r="BV52" s="3139"/>
      <c r="BW52" s="3139"/>
      <c r="BX52" s="3139"/>
      <c r="BY52" s="2040" t="s">
        <v>649</v>
      </c>
    </row>
    <row r="53" spans="1:77" s="413" customFormat="1" ht="24" customHeight="1" thickBot="1">
      <c r="A53" s="3515" t="s">
        <v>38</v>
      </c>
      <c r="B53" s="3516"/>
      <c r="C53" s="3516"/>
      <c r="D53" s="3517"/>
      <c r="E53" s="686"/>
      <c r="F53" s="687"/>
      <c r="G53" s="687"/>
      <c r="H53" s="687"/>
      <c r="I53" s="688">
        <f>SUM(I48:I52)</f>
        <v>1</v>
      </c>
      <c r="J53" s="687"/>
      <c r="K53" s="687"/>
      <c r="L53" s="687"/>
      <c r="M53" s="687"/>
      <c r="N53" s="687"/>
      <c r="O53" s="687"/>
      <c r="P53" s="687"/>
      <c r="Q53" s="687"/>
      <c r="R53" s="687"/>
      <c r="S53" s="687"/>
      <c r="T53" s="687"/>
      <c r="U53" s="687"/>
      <c r="V53" s="687"/>
      <c r="W53" s="687"/>
      <c r="X53" s="689"/>
      <c r="Y53" s="689"/>
      <c r="Z53" s="780">
        <f>SUM(Z48:Z52)</f>
        <v>1303866612</v>
      </c>
      <c r="AA53" s="1985">
        <f>SUM(AA50)</f>
        <v>40200000</v>
      </c>
      <c r="AB53" s="3056"/>
      <c r="AC53" s="3128"/>
      <c r="AD53" s="3128">
        <v>1</v>
      </c>
      <c r="AE53" s="3128"/>
      <c r="AF53" s="3180">
        <f>AVERAGE(AF48:AF52)</f>
        <v>1</v>
      </c>
      <c r="AG53" s="3128"/>
      <c r="AH53" s="432">
        <f>AVERAGE(AH48:AH52)</f>
        <v>0.05555555555555555</v>
      </c>
      <c r="AI53" s="3128"/>
      <c r="AJ53" s="3128"/>
      <c r="AK53" s="3128"/>
      <c r="AL53" s="3128"/>
      <c r="AM53" s="3128"/>
      <c r="AN53" s="3128"/>
      <c r="AO53" s="3128"/>
      <c r="AP53" s="3128"/>
      <c r="AQ53" s="3128"/>
      <c r="AR53" s="3128"/>
      <c r="AS53" s="3128"/>
      <c r="AT53" s="3128"/>
      <c r="AU53" s="3128"/>
      <c r="AV53" s="3128"/>
      <c r="AW53" s="3128"/>
      <c r="AX53" s="3128"/>
      <c r="AY53" s="3128"/>
      <c r="AZ53" s="3128"/>
      <c r="BA53" s="3128"/>
      <c r="BB53" s="3128"/>
      <c r="BC53" s="3128"/>
      <c r="BD53" s="3128"/>
      <c r="BE53" s="3128"/>
      <c r="BF53" s="3128"/>
      <c r="BG53" s="3128"/>
      <c r="BH53" s="3128"/>
      <c r="BI53" s="3128"/>
      <c r="BJ53" s="3128"/>
      <c r="BK53" s="3128"/>
      <c r="BL53" s="3128"/>
      <c r="BM53" s="3128"/>
      <c r="BN53" s="3128"/>
      <c r="BO53" s="3128"/>
      <c r="BP53" s="3128"/>
      <c r="BQ53" s="3128"/>
      <c r="BR53" s="3128"/>
      <c r="BS53" s="3128"/>
      <c r="BT53" s="3128"/>
      <c r="BU53" s="3128"/>
      <c r="BV53" s="3128"/>
      <c r="BW53" s="3128"/>
      <c r="BX53" s="3128"/>
      <c r="BY53" s="3128"/>
    </row>
    <row r="54" spans="1:77" s="384" customFormat="1" ht="24" customHeight="1" thickBot="1">
      <c r="A54" s="3504">
        <v>3</v>
      </c>
      <c r="B54" s="3512" t="s">
        <v>650</v>
      </c>
      <c r="C54" s="794" t="s">
        <v>651</v>
      </c>
      <c r="D54" s="795"/>
      <c r="E54" s="796"/>
      <c r="F54" s="797"/>
      <c r="G54" s="797"/>
      <c r="H54" s="797"/>
      <c r="I54" s="798"/>
      <c r="J54" s="797"/>
      <c r="K54" s="799"/>
      <c r="L54" s="799"/>
      <c r="M54" s="800"/>
      <c r="N54" s="800"/>
      <c r="O54" s="800"/>
      <c r="P54" s="800"/>
      <c r="Q54" s="800"/>
      <c r="R54" s="801"/>
      <c r="S54" s="801"/>
      <c r="T54" s="800"/>
      <c r="U54" s="801"/>
      <c r="V54" s="801"/>
      <c r="W54" s="801"/>
      <c r="X54" s="801"/>
      <c r="Y54" s="802"/>
      <c r="Z54" s="685"/>
      <c r="AA54" s="1976"/>
      <c r="AB54" s="3131"/>
      <c r="AC54" s="3140"/>
      <c r="AD54" s="3140" t="s">
        <v>55</v>
      </c>
      <c r="AE54" s="3140"/>
      <c r="AF54" s="3140" t="s">
        <v>55</v>
      </c>
      <c r="AG54" s="3140"/>
      <c r="AH54" s="3117" t="s">
        <v>55</v>
      </c>
      <c r="AI54" s="3136"/>
      <c r="AJ54" s="3136"/>
      <c r="AK54" s="3130"/>
      <c r="AL54" s="3130"/>
      <c r="AM54" s="3130"/>
      <c r="AN54" s="3130"/>
      <c r="AO54" s="3130"/>
      <c r="AP54" s="3130"/>
      <c r="AQ54" s="3130"/>
      <c r="AR54" s="3130"/>
      <c r="AS54" s="3130"/>
      <c r="AT54" s="3130"/>
      <c r="AU54" s="3130"/>
      <c r="AV54" s="3130"/>
      <c r="AW54" s="3130"/>
      <c r="AX54" s="3130"/>
      <c r="AY54" s="3130"/>
      <c r="AZ54" s="3130"/>
      <c r="BA54" s="3130"/>
      <c r="BB54" s="3130"/>
      <c r="BC54" s="3130"/>
      <c r="BD54" s="3130"/>
      <c r="BE54" s="3130"/>
      <c r="BF54" s="3130"/>
      <c r="BG54" s="3130"/>
      <c r="BH54" s="3130"/>
      <c r="BI54" s="3130"/>
      <c r="BJ54" s="3130"/>
      <c r="BK54" s="3130"/>
      <c r="BL54" s="3130"/>
      <c r="BM54" s="3130"/>
      <c r="BN54" s="3130"/>
      <c r="BO54" s="3130"/>
      <c r="BP54" s="3130"/>
      <c r="BQ54" s="3130"/>
      <c r="BR54" s="3130"/>
      <c r="BS54" s="3130"/>
      <c r="BT54" s="3130"/>
      <c r="BU54" s="3130"/>
      <c r="BV54" s="3130"/>
      <c r="BW54" s="3130"/>
      <c r="BX54" s="3130"/>
      <c r="BY54" s="3136"/>
    </row>
    <row r="55" spans="1:77" s="384" customFormat="1" ht="60.75" customHeight="1">
      <c r="A55" s="3505"/>
      <c r="B55" s="3513"/>
      <c r="C55" s="3506" t="s">
        <v>652</v>
      </c>
      <c r="D55" s="803" t="s">
        <v>653</v>
      </c>
      <c r="E55" s="804" t="s">
        <v>654</v>
      </c>
      <c r="F55" s="805">
        <v>1</v>
      </c>
      <c r="G55" s="806" t="s">
        <v>655</v>
      </c>
      <c r="H55" s="805" t="s">
        <v>656</v>
      </c>
      <c r="I55" s="807">
        <v>0.33</v>
      </c>
      <c r="J55" s="805" t="s">
        <v>657</v>
      </c>
      <c r="K55" s="808">
        <v>42403</v>
      </c>
      <c r="L55" s="808">
        <v>42735</v>
      </c>
      <c r="M55" s="809"/>
      <c r="N55" s="809"/>
      <c r="O55" s="809"/>
      <c r="P55" s="809"/>
      <c r="Q55" s="809"/>
      <c r="R55" s="810"/>
      <c r="S55" s="810"/>
      <c r="T55" s="809"/>
      <c r="U55" s="810"/>
      <c r="V55" s="810"/>
      <c r="W55" s="810"/>
      <c r="X55" s="810">
        <v>1</v>
      </c>
      <c r="Y55" s="811">
        <v>1</v>
      </c>
      <c r="Z55" s="812">
        <v>300000000</v>
      </c>
      <c r="AA55" s="1980"/>
      <c r="AB55" s="813" t="s">
        <v>1359</v>
      </c>
      <c r="AC55" s="431">
        <f>SUM(M55:N55)</f>
        <v>0</v>
      </c>
      <c r="AD55" s="432">
        <f aca="true" t="shared" si="6" ref="AD55:AD66">IF(AC55=0,0%,100%)</f>
        <v>0</v>
      </c>
      <c r="AE55" s="1302">
        <v>0</v>
      </c>
      <c r="AF55" s="1302" t="s">
        <v>55</v>
      </c>
      <c r="AG55" s="1302"/>
      <c r="AH55" s="3181">
        <v>0</v>
      </c>
      <c r="AI55" s="1302"/>
      <c r="AJ55" s="2039"/>
      <c r="AK55" s="3132"/>
      <c r="AL55" s="3132"/>
      <c r="AM55" s="3132"/>
      <c r="AN55" s="3132"/>
      <c r="AO55" s="3132"/>
      <c r="AP55" s="3132"/>
      <c r="AQ55" s="3132"/>
      <c r="AR55" s="3132"/>
      <c r="AS55" s="2231"/>
      <c r="AT55" s="2231"/>
      <c r="AU55" s="2231"/>
      <c r="AV55" s="2231"/>
      <c r="AW55" s="2231"/>
      <c r="AX55" s="2231"/>
      <c r="AY55" s="2231"/>
      <c r="AZ55" s="2231"/>
      <c r="BA55" s="3133"/>
      <c r="BB55" s="3133"/>
      <c r="BC55" s="3133"/>
      <c r="BD55" s="3133"/>
      <c r="BE55" s="3133"/>
      <c r="BF55" s="3133"/>
      <c r="BG55" s="3133"/>
      <c r="BH55" s="3133"/>
      <c r="BI55" s="3134"/>
      <c r="BJ55" s="3134"/>
      <c r="BK55" s="3134"/>
      <c r="BL55" s="3134"/>
      <c r="BM55" s="3134"/>
      <c r="BN55" s="3134"/>
      <c r="BO55" s="3134"/>
      <c r="BP55" s="3134"/>
      <c r="BQ55" s="3135"/>
      <c r="BR55" s="3135"/>
      <c r="BS55" s="3135"/>
      <c r="BT55" s="3135"/>
      <c r="BU55" s="3135"/>
      <c r="BV55" s="3135"/>
      <c r="BW55" s="3135"/>
      <c r="BX55" s="3135"/>
      <c r="BY55" s="2042"/>
    </row>
    <row r="56" spans="1:77" s="384" customFormat="1" ht="50.25" customHeight="1" thickBot="1">
      <c r="A56" s="3518"/>
      <c r="B56" s="3543"/>
      <c r="C56" s="3508"/>
      <c r="D56" s="814" t="s">
        <v>658</v>
      </c>
      <c r="E56" s="815" t="s">
        <v>659</v>
      </c>
      <c r="F56" s="816">
        <v>1</v>
      </c>
      <c r="G56" s="816" t="s">
        <v>549</v>
      </c>
      <c r="H56" s="722" t="s">
        <v>660</v>
      </c>
      <c r="I56" s="673">
        <v>0.34</v>
      </c>
      <c r="J56" s="816" t="s">
        <v>661</v>
      </c>
      <c r="K56" s="403">
        <v>42430</v>
      </c>
      <c r="L56" s="403">
        <v>42735</v>
      </c>
      <c r="M56" s="404"/>
      <c r="N56" s="404"/>
      <c r="O56" s="404"/>
      <c r="P56" s="404"/>
      <c r="Q56" s="404"/>
      <c r="R56" s="405"/>
      <c r="S56" s="405"/>
      <c r="T56" s="404"/>
      <c r="U56" s="405"/>
      <c r="V56" s="405"/>
      <c r="W56" s="405">
        <v>1</v>
      </c>
      <c r="X56" s="405"/>
      <c r="Y56" s="406">
        <f>SUM(M56:X56)</f>
        <v>1</v>
      </c>
      <c r="Z56" s="677">
        <v>0</v>
      </c>
      <c r="AA56" s="1975"/>
      <c r="AB56" s="725"/>
      <c r="AC56" s="3116">
        <f>SUM(M56:N56)</f>
        <v>0</v>
      </c>
      <c r="AD56" s="3117">
        <f t="shared" si="6"/>
        <v>0</v>
      </c>
      <c r="AE56" s="1743">
        <v>0</v>
      </c>
      <c r="AF56" s="1743" t="s">
        <v>55</v>
      </c>
      <c r="AG56" s="1743"/>
      <c r="AH56" s="432">
        <v>0</v>
      </c>
      <c r="AI56" s="1743" t="s">
        <v>55</v>
      </c>
      <c r="AJ56" s="2037" t="s">
        <v>55</v>
      </c>
      <c r="AK56" s="3137"/>
      <c r="AL56" s="3137"/>
      <c r="AM56" s="3137"/>
      <c r="AN56" s="3137"/>
      <c r="AO56" s="3137"/>
      <c r="AP56" s="3137"/>
      <c r="AQ56" s="3137"/>
      <c r="AR56" s="3137"/>
      <c r="AS56" s="2228"/>
      <c r="AT56" s="2228"/>
      <c r="AU56" s="2228"/>
      <c r="AV56" s="2228"/>
      <c r="AW56" s="2228"/>
      <c r="AX56" s="2228"/>
      <c r="AY56" s="2228"/>
      <c r="AZ56" s="2228"/>
      <c r="BA56" s="3138"/>
      <c r="BB56" s="3138"/>
      <c r="BC56" s="3138"/>
      <c r="BD56" s="3138"/>
      <c r="BE56" s="3138"/>
      <c r="BF56" s="3138"/>
      <c r="BG56" s="3138"/>
      <c r="BH56" s="3138"/>
      <c r="BI56" s="2132"/>
      <c r="BJ56" s="2132"/>
      <c r="BK56" s="2132"/>
      <c r="BL56" s="2132"/>
      <c r="BM56" s="2132"/>
      <c r="BN56" s="2132"/>
      <c r="BO56" s="2132"/>
      <c r="BP56" s="2132"/>
      <c r="BQ56" s="3139"/>
      <c r="BR56" s="3139"/>
      <c r="BS56" s="3139"/>
      <c r="BT56" s="3139"/>
      <c r="BU56" s="3139"/>
      <c r="BV56" s="3139"/>
      <c r="BW56" s="3139"/>
      <c r="BX56" s="3139"/>
      <c r="BY56" s="2040" t="s">
        <v>662</v>
      </c>
    </row>
    <row r="57" spans="1:77" s="413" customFormat="1" ht="24" customHeight="1" thickBot="1">
      <c r="A57" s="3544" t="s">
        <v>38</v>
      </c>
      <c r="B57" s="3545"/>
      <c r="C57" s="3545"/>
      <c r="D57" s="3546"/>
      <c r="E57" s="817"/>
      <c r="F57" s="818"/>
      <c r="G57" s="818"/>
      <c r="H57" s="818"/>
      <c r="I57" s="819">
        <f>SUM(I55:I56)</f>
        <v>0.67</v>
      </c>
      <c r="J57" s="818"/>
      <c r="K57" s="818"/>
      <c r="L57" s="818"/>
      <c r="M57" s="818"/>
      <c r="N57" s="818"/>
      <c r="O57" s="818"/>
      <c r="P57" s="818"/>
      <c r="Q57" s="818"/>
      <c r="R57" s="818"/>
      <c r="S57" s="818"/>
      <c r="T57" s="818"/>
      <c r="U57" s="818"/>
      <c r="V57" s="818"/>
      <c r="W57" s="818"/>
      <c r="X57" s="820"/>
      <c r="Y57" s="820"/>
      <c r="Z57" s="821">
        <f>SUM(Z55:Z56)</f>
        <v>300000000</v>
      </c>
      <c r="AA57" s="1985"/>
      <c r="AB57" s="3056"/>
      <c r="AC57" s="3129"/>
      <c r="AD57" s="3129">
        <v>1</v>
      </c>
      <c r="AE57" s="3129"/>
      <c r="AF57" s="3181" t="s">
        <v>55</v>
      </c>
      <c r="AG57" s="3129"/>
      <c r="AH57" s="394">
        <f>AVERAGE(AH54:AH56)</f>
        <v>0</v>
      </c>
      <c r="AI57" s="3129"/>
      <c r="AJ57" s="3129"/>
      <c r="AK57" s="3129"/>
      <c r="AL57" s="3129"/>
      <c r="AM57" s="3129"/>
      <c r="AN57" s="3129"/>
      <c r="AO57" s="3129"/>
      <c r="AP57" s="3129"/>
      <c r="AQ57" s="3129"/>
      <c r="AR57" s="3129"/>
      <c r="AS57" s="3129"/>
      <c r="AT57" s="3129"/>
      <c r="AU57" s="3129"/>
      <c r="AV57" s="3129"/>
      <c r="AW57" s="3129"/>
      <c r="AX57" s="3129"/>
      <c r="AY57" s="3129"/>
      <c r="AZ57" s="3129"/>
      <c r="BA57" s="3129"/>
      <c r="BB57" s="3129"/>
      <c r="BC57" s="3129"/>
      <c r="BD57" s="3129"/>
      <c r="BE57" s="3129"/>
      <c r="BF57" s="3129"/>
      <c r="BG57" s="3129"/>
      <c r="BH57" s="3129"/>
      <c r="BI57" s="3129"/>
      <c r="BJ57" s="3129"/>
      <c r="BK57" s="3129"/>
      <c r="BL57" s="3129"/>
      <c r="BM57" s="3129"/>
      <c r="BN57" s="3129"/>
      <c r="BO57" s="3129"/>
      <c r="BP57" s="3129"/>
      <c r="BQ57" s="3129"/>
      <c r="BR57" s="3129"/>
      <c r="BS57" s="3129"/>
      <c r="BT57" s="3129"/>
      <c r="BU57" s="3129"/>
      <c r="BV57" s="3129"/>
      <c r="BW57" s="3129"/>
      <c r="BX57" s="3129"/>
      <c r="BY57" s="3129"/>
    </row>
    <row r="58" spans="1:77" s="384" customFormat="1" ht="43.5" customHeight="1" thickBot="1">
      <c r="A58" s="3504">
        <v>4</v>
      </c>
      <c r="B58" s="3504" t="s">
        <v>663</v>
      </c>
      <c r="C58" s="3506" t="s">
        <v>664</v>
      </c>
      <c r="D58" s="822" t="s">
        <v>665</v>
      </c>
      <c r="E58" s="823" t="s">
        <v>666</v>
      </c>
      <c r="F58" s="824">
        <v>1</v>
      </c>
      <c r="G58" s="806" t="s">
        <v>655</v>
      </c>
      <c r="H58" s="805" t="s">
        <v>656</v>
      </c>
      <c r="I58" s="807">
        <v>0.08</v>
      </c>
      <c r="J58" s="805" t="s">
        <v>657</v>
      </c>
      <c r="K58" s="808">
        <v>42401</v>
      </c>
      <c r="L58" s="808">
        <v>42735</v>
      </c>
      <c r="M58" s="825"/>
      <c r="N58" s="825"/>
      <c r="O58" s="825"/>
      <c r="P58" s="825"/>
      <c r="Q58" s="825"/>
      <c r="R58" s="825"/>
      <c r="S58" s="825"/>
      <c r="T58" s="825"/>
      <c r="U58" s="826"/>
      <c r="V58" s="826"/>
      <c r="W58" s="826">
        <v>1</v>
      </c>
      <c r="X58" s="826"/>
      <c r="Y58" s="827">
        <f>SUM(M58:X58)</f>
        <v>1</v>
      </c>
      <c r="Z58" s="828">
        <v>500000000</v>
      </c>
      <c r="AA58" s="1988"/>
      <c r="AB58" s="813" t="s">
        <v>1359</v>
      </c>
      <c r="AC58" s="431">
        <f>SUM(M58:N58)</f>
        <v>0</v>
      </c>
      <c r="AD58" s="432">
        <f t="shared" si="6"/>
        <v>0</v>
      </c>
      <c r="AE58" s="1302">
        <v>0</v>
      </c>
      <c r="AF58" s="1302" t="s">
        <v>55</v>
      </c>
      <c r="AG58" s="1302"/>
      <c r="AH58" s="394">
        <v>0</v>
      </c>
      <c r="AI58" s="1302"/>
      <c r="AJ58" s="2039"/>
      <c r="AK58" s="3132"/>
      <c r="AL58" s="3132"/>
      <c r="AM58" s="3132"/>
      <c r="AN58" s="3132"/>
      <c r="AO58" s="3132"/>
      <c r="AP58" s="3132"/>
      <c r="AQ58" s="3132"/>
      <c r="AR58" s="3132"/>
      <c r="AS58" s="2231"/>
      <c r="AT58" s="2231"/>
      <c r="AU58" s="2231"/>
      <c r="AV58" s="2231"/>
      <c r="AW58" s="2231"/>
      <c r="AX58" s="2231"/>
      <c r="AY58" s="2231"/>
      <c r="AZ58" s="2231"/>
      <c r="BA58" s="3133"/>
      <c r="BB58" s="3133"/>
      <c r="BC58" s="3133"/>
      <c r="BD58" s="3133"/>
      <c r="BE58" s="3133"/>
      <c r="BF58" s="3133"/>
      <c r="BG58" s="3133"/>
      <c r="BH58" s="3133"/>
      <c r="BI58" s="3134"/>
      <c r="BJ58" s="3134"/>
      <c r="BK58" s="3134"/>
      <c r="BL58" s="3134"/>
      <c r="BM58" s="3134"/>
      <c r="BN58" s="3134"/>
      <c r="BO58" s="3134"/>
      <c r="BP58" s="3134"/>
      <c r="BQ58" s="3135"/>
      <c r="BR58" s="3135"/>
      <c r="BS58" s="3135"/>
      <c r="BT58" s="3135"/>
      <c r="BU58" s="3135"/>
      <c r="BV58" s="3135"/>
      <c r="BW58" s="3135"/>
      <c r="BX58" s="3135"/>
      <c r="BY58" s="2042"/>
    </row>
    <row r="59" spans="1:77" s="384" customFormat="1" ht="60" customHeight="1">
      <c r="A59" s="3505"/>
      <c r="B59" s="3505"/>
      <c r="C59" s="3507"/>
      <c r="D59" s="785" t="s">
        <v>667</v>
      </c>
      <c r="E59" s="829" t="s">
        <v>668</v>
      </c>
      <c r="F59" s="658">
        <v>1</v>
      </c>
      <c r="G59" s="830" t="s">
        <v>669</v>
      </c>
      <c r="H59" s="659" t="s">
        <v>670</v>
      </c>
      <c r="I59" s="660">
        <v>0.08</v>
      </c>
      <c r="J59" s="659" t="s">
        <v>671</v>
      </c>
      <c r="K59" s="390">
        <v>42522</v>
      </c>
      <c r="L59" s="390">
        <v>42735</v>
      </c>
      <c r="M59" s="831"/>
      <c r="N59" s="831"/>
      <c r="O59" s="831"/>
      <c r="P59" s="831"/>
      <c r="Q59" s="831"/>
      <c r="R59" s="831"/>
      <c r="S59" s="831"/>
      <c r="T59" s="831">
        <v>1</v>
      </c>
      <c r="U59" s="832"/>
      <c r="V59" s="832"/>
      <c r="W59" s="832"/>
      <c r="X59" s="832"/>
      <c r="Y59" s="833">
        <v>1</v>
      </c>
      <c r="Z59" s="834">
        <v>200000000</v>
      </c>
      <c r="AA59" s="1989"/>
      <c r="AB59" s="813" t="s">
        <v>1359</v>
      </c>
      <c r="AC59" s="393">
        <f aca="true" t="shared" si="7" ref="AC59:AC66">SUM(M59:N59)</f>
        <v>0</v>
      </c>
      <c r="AD59" s="394">
        <f t="shared" si="6"/>
        <v>0</v>
      </c>
      <c r="AE59" s="395">
        <v>0</v>
      </c>
      <c r="AF59" s="1300" t="s">
        <v>55</v>
      </c>
      <c r="AG59" s="395"/>
      <c r="AH59" s="394">
        <v>0</v>
      </c>
      <c r="AI59" s="395" t="s">
        <v>55</v>
      </c>
      <c r="AJ59" s="2017" t="s">
        <v>55</v>
      </c>
      <c r="AK59" s="2032"/>
      <c r="AL59" s="2032"/>
      <c r="AM59" s="2032"/>
      <c r="AN59" s="2032"/>
      <c r="AO59" s="2032"/>
      <c r="AP59" s="2032"/>
      <c r="AQ59" s="2032"/>
      <c r="AR59" s="2032"/>
      <c r="AS59" s="2033"/>
      <c r="AT59" s="2033"/>
      <c r="AU59" s="2033"/>
      <c r="AV59" s="2033"/>
      <c r="AW59" s="2033"/>
      <c r="AX59" s="2033"/>
      <c r="AY59" s="2033"/>
      <c r="AZ59" s="2033"/>
      <c r="BA59" s="2034"/>
      <c r="BB59" s="2034"/>
      <c r="BC59" s="2034"/>
      <c r="BD59" s="2034"/>
      <c r="BE59" s="2034"/>
      <c r="BF59" s="2034"/>
      <c r="BG59" s="2034"/>
      <c r="BH59" s="2034"/>
      <c r="BI59" s="2035"/>
      <c r="BJ59" s="2035"/>
      <c r="BK59" s="2035"/>
      <c r="BL59" s="2035"/>
      <c r="BM59" s="2035"/>
      <c r="BN59" s="2035"/>
      <c r="BO59" s="2035"/>
      <c r="BP59" s="2035"/>
      <c r="BQ59" s="2036"/>
      <c r="BR59" s="2036"/>
      <c r="BS59" s="2036"/>
      <c r="BT59" s="2036"/>
      <c r="BU59" s="2036"/>
      <c r="BV59" s="2036"/>
      <c r="BW59" s="2036"/>
      <c r="BX59" s="2036"/>
      <c r="BY59" s="2020" t="s">
        <v>672</v>
      </c>
    </row>
    <row r="60" spans="1:77" s="384" customFormat="1" ht="29.25" customHeight="1" thickBot="1">
      <c r="A60" s="3505"/>
      <c r="B60" s="3505"/>
      <c r="C60" s="3507"/>
      <c r="D60" s="785" t="s">
        <v>673</v>
      </c>
      <c r="E60" s="829" t="s">
        <v>408</v>
      </c>
      <c r="F60" s="658">
        <v>5</v>
      </c>
      <c r="G60" s="830" t="s">
        <v>674</v>
      </c>
      <c r="H60" s="659" t="s">
        <v>539</v>
      </c>
      <c r="I60" s="660">
        <v>0.08</v>
      </c>
      <c r="J60" s="659" t="s">
        <v>675</v>
      </c>
      <c r="K60" s="390">
        <v>42370</v>
      </c>
      <c r="L60" s="390">
        <v>42735</v>
      </c>
      <c r="M60" s="790"/>
      <c r="N60" s="790"/>
      <c r="O60" s="790"/>
      <c r="P60" s="790">
        <v>1</v>
      </c>
      <c r="Q60" s="790"/>
      <c r="R60" s="790">
        <v>1</v>
      </c>
      <c r="S60" s="790"/>
      <c r="T60" s="790">
        <v>1</v>
      </c>
      <c r="U60" s="391"/>
      <c r="V60" s="391">
        <v>1</v>
      </c>
      <c r="W60" s="391"/>
      <c r="X60" s="391">
        <v>1</v>
      </c>
      <c r="Y60" s="392">
        <f>SUM(M60:X60)</f>
        <v>5</v>
      </c>
      <c r="Z60" s="835">
        <v>0</v>
      </c>
      <c r="AA60" s="1990"/>
      <c r="AB60" s="666"/>
      <c r="AC60" s="393">
        <f t="shared" si="7"/>
        <v>0</v>
      </c>
      <c r="AD60" s="394">
        <f t="shared" si="6"/>
        <v>0</v>
      </c>
      <c r="AE60" s="395">
        <v>0</v>
      </c>
      <c r="AF60" s="1300" t="s">
        <v>55</v>
      </c>
      <c r="AG60" s="395"/>
      <c r="AH60" s="394">
        <v>0</v>
      </c>
      <c r="AI60" s="395" t="s">
        <v>55</v>
      </c>
      <c r="AJ60" s="2017" t="s">
        <v>55</v>
      </c>
      <c r="AK60" s="2032"/>
      <c r="AL60" s="2032"/>
      <c r="AM60" s="2032"/>
      <c r="AN60" s="2032"/>
      <c r="AO60" s="2032"/>
      <c r="AP60" s="2032"/>
      <c r="AQ60" s="2032"/>
      <c r="AR60" s="2032"/>
      <c r="AS60" s="2033"/>
      <c r="AT60" s="2033"/>
      <c r="AU60" s="2033"/>
      <c r="AV60" s="2033"/>
      <c r="AW60" s="2033"/>
      <c r="AX60" s="2033"/>
      <c r="AY60" s="2033"/>
      <c r="AZ60" s="2033"/>
      <c r="BA60" s="2034"/>
      <c r="BB60" s="2034"/>
      <c r="BC60" s="2034"/>
      <c r="BD60" s="2034"/>
      <c r="BE60" s="2034"/>
      <c r="BF60" s="2034"/>
      <c r="BG60" s="2034"/>
      <c r="BH60" s="2034"/>
      <c r="BI60" s="2035"/>
      <c r="BJ60" s="2035"/>
      <c r="BK60" s="2035"/>
      <c r="BL60" s="2035"/>
      <c r="BM60" s="2035"/>
      <c r="BN60" s="2035"/>
      <c r="BO60" s="2035"/>
      <c r="BP60" s="2035"/>
      <c r="BQ60" s="2036"/>
      <c r="BR60" s="2036"/>
      <c r="BS60" s="2036"/>
      <c r="BT60" s="2036"/>
      <c r="BU60" s="2036"/>
      <c r="BV60" s="2036"/>
      <c r="BW60" s="2036"/>
      <c r="BX60" s="2036"/>
      <c r="BY60" s="2020" t="s">
        <v>676</v>
      </c>
    </row>
    <row r="61" spans="1:77" s="384" customFormat="1" ht="42" customHeight="1" thickBot="1">
      <c r="A61" s="3505"/>
      <c r="B61" s="3505"/>
      <c r="C61" s="3507"/>
      <c r="D61" s="785" t="s">
        <v>677</v>
      </c>
      <c r="E61" s="836" t="s">
        <v>678</v>
      </c>
      <c r="F61" s="789">
        <v>1</v>
      </c>
      <c r="G61" s="659" t="s">
        <v>679</v>
      </c>
      <c r="H61" s="659" t="s">
        <v>680</v>
      </c>
      <c r="I61" s="660">
        <v>0.08</v>
      </c>
      <c r="J61" s="659" t="s">
        <v>681</v>
      </c>
      <c r="K61" s="390">
        <v>42370</v>
      </c>
      <c r="L61" s="390">
        <v>42217</v>
      </c>
      <c r="M61" s="790"/>
      <c r="N61" s="790"/>
      <c r="O61" s="790"/>
      <c r="P61" s="790"/>
      <c r="Q61" s="790"/>
      <c r="R61" s="790"/>
      <c r="S61" s="790"/>
      <c r="T61" s="790"/>
      <c r="U61" s="391">
        <v>1</v>
      </c>
      <c r="V61" s="391"/>
      <c r="W61" s="391"/>
      <c r="X61" s="391"/>
      <c r="Y61" s="392">
        <f>SUM(M61:X61)</f>
        <v>1</v>
      </c>
      <c r="Z61" s="835">
        <v>100000000</v>
      </c>
      <c r="AA61" s="1990"/>
      <c r="AB61" s="813" t="s">
        <v>1359</v>
      </c>
      <c r="AC61" s="393">
        <f t="shared" si="7"/>
        <v>0</v>
      </c>
      <c r="AD61" s="394">
        <f t="shared" si="6"/>
        <v>0</v>
      </c>
      <c r="AE61" s="395">
        <v>0</v>
      </c>
      <c r="AF61" s="1300" t="s">
        <v>55</v>
      </c>
      <c r="AG61" s="395"/>
      <c r="AH61" s="442">
        <v>0</v>
      </c>
      <c r="AI61" s="395" t="s">
        <v>55</v>
      </c>
      <c r="AJ61" s="2017" t="s">
        <v>55</v>
      </c>
      <c r="AK61" s="2032"/>
      <c r="AL61" s="2032"/>
      <c r="AM61" s="2032"/>
      <c r="AN61" s="2032"/>
      <c r="AO61" s="2032"/>
      <c r="AP61" s="2032"/>
      <c r="AQ61" s="2032"/>
      <c r="AR61" s="2032"/>
      <c r="AS61" s="2033"/>
      <c r="AT61" s="2033"/>
      <c r="AU61" s="2033"/>
      <c r="AV61" s="2033"/>
      <c r="AW61" s="2033"/>
      <c r="AX61" s="2033"/>
      <c r="AY61" s="2033"/>
      <c r="AZ61" s="2033"/>
      <c r="BA61" s="2034"/>
      <c r="BB61" s="2034"/>
      <c r="BC61" s="2034"/>
      <c r="BD61" s="2034"/>
      <c r="BE61" s="2034"/>
      <c r="BF61" s="2034"/>
      <c r="BG61" s="2034"/>
      <c r="BH61" s="2034"/>
      <c r="BI61" s="2035"/>
      <c r="BJ61" s="2035"/>
      <c r="BK61" s="2035"/>
      <c r="BL61" s="2035"/>
      <c r="BM61" s="2035"/>
      <c r="BN61" s="2035"/>
      <c r="BO61" s="2035"/>
      <c r="BP61" s="2035"/>
      <c r="BQ61" s="2036"/>
      <c r="BR61" s="2036"/>
      <c r="BS61" s="2036"/>
      <c r="BT61" s="2036"/>
      <c r="BU61" s="2036"/>
      <c r="BV61" s="2036"/>
      <c r="BW61" s="2036"/>
      <c r="BX61" s="2036"/>
      <c r="BY61" s="2020" t="s">
        <v>55</v>
      </c>
    </row>
    <row r="62" spans="1:77" s="384" customFormat="1" ht="40.5" customHeight="1" thickBot="1">
      <c r="A62" s="3505"/>
      <c r="B62" s="3505"/>
      <c r="C62" s="3508"/>
      <c r="D62" s="793" t="s">
        <v>682</v>
      </c>
      <c r="E62" s="815" t="s">
        <v>654</v>
      </c>
      <c r="F62" s="672">
        <v>1</v>
      </c>
      <c r="G62" s="837" t="s">
        <v>655</v>
      </c>
      <c r="H62" s="722" t="s">
        <v>656</v>
      </c>
      <c r="I62" s="673">
        <v>0.08</v>
      </c>
      <c r="J62" s="722" t="s">
        <v>657</v>
      </c>
      <c r="K62" s="403">
        <v>42430</v>
      </c>
      <c r="L62" s="403">
        <v>42735</v>
      </c>
      <c r="M62" s="838"/>
      <c r="N62" s="838"/>
      <c r="O62" s="838"/>
      <c r="P62" s="838"/>
      <c r="Q62" s="838"/>
      <c r="R62" s="839"/>
      <c r="S62" s="838"/>
      <c r="T62" s="838"/>
      <c r="U62" s="405"/>
      <c r="V62" s="405"/>
      <c r="W62" s="405"/>
      <c r="X62" s="405">
        <v>1</v>
      </c>
      <c r="Y62" s="406">
        <f>SUM(M62:X62)</f>
        <v>1</v>
      </c>
      <c r="Z62" s="840">
        <v>550000000</v>
      </c>
      <c r="AA62" s="2362"/>
      <c r="AB62" s="813" t="s">
        <v>1359</v>
      </c>
      <c r="AC62" s="393">
        <f t="shared" si="7"/>
        <v>0</v>
      </c>
      <c r="AD62" s="394">
        <f t="shared" si="6"/>
        <v>0</v>
      </c>
      <c r="AE62" s="395">
        <v>0</v>
      </c>
      <c r="AF62" s="1300" t="s">
        <v>55</v>
      </c>
      <c r="AG62" s="395"/>
      <c r="AH62" s="858">
        <v>0</v>
      </c>
      <c r="AI62" s="395"/>
      <c r="AJ62" s="2017"/>
      <c r="AK62" s="2032"/>
      <c r="AL62" s="2032"/>
      <c r="AM62" s="2032"/>
      <c r="AN62" s="2032"/>
      <c r="AO62" s="2032"/>
      <c r="AP62" s="2032"/>
      <c r="AQ62" s="2032"/>
      <c r="AR62" s="2032"/>
      <c r="AS62" s="2033"/>
      <c r="AT62" s="2033"/>
      <c r="AU62" s="2033"/>
      <c r="AV62" s="2033"/>
      <c r="AW62" s="2033"/>
      <c r="AX62" s="2033"/>
      <c r="AY62" s="2033"/>
      <c r="AZ62" s="2033"/>
      <c r="BA62" s="2034"/>
      <c r="BB62" s="2034"/>
      <c r="BC62" s="2034"/>
      <c r="BD62" s="2034"/>
      <c r="BE62" s="2034"/>
      <c r="BF62" s="2034"/>
      <c r="BG62" s="2034"/>
      <c r="BH62" s="2034"/>
      <c r="BI62" s="2035"/>
      <c r="BJ62" s="2035"/>
      <c r="BK62" s="2035"/>
      <c r="BL62" s="2035"/>
      <c r="BM62" s="2035"/>
      <c r="BN62" s="2035"/>
      <c r="BO62" s="2035"/>
      <c r="BP62" s="2035"/>
      <c r="BQ62" s="2036"/>
      <c r="BR62" s="2036"/>
      <c r="BS62" s="2036"/>
      <c r="BT62" s="2036"/>
      <c r="BU62" s="2036"/>
      <c r="BV62" s="2036"/>
      <c r="BW62" s="2036"/>
      <c r="BX62" s="2036"/>
      <c r="BY62" s="2020"/>
    </row>
    <row r="63" spans="1:77" s="384" customFormat="1" ht="64.5" customHeight="1" thickBot="1">
      <c r="A63" s="3505"/>
      <c r="B63" s="3505"/>
      <c r="C63" s="841" t="s">
        <v>683</v>
      </c>
      <c r="D63" s="842"/>
      <c r="E63" s="843"/>
      <c r="F63" s="844"/>
      <c r="G63" s="844"/>
      <c r="H63" s="845"/>
      <c r="I63" s="846">
        <v>0.07</v>
      </c>
      <c r="J63" s="845"/>
      <c r="K63" s="847"/>
      <c r="L63" s="847"/>
      <c r="M63" s="848"/>
      <c r="N63" s="848"/>
      <c r="O63" s="848"/>
      <c r="P63" s="848"/>
      <c r="Q63" s="848"/>
      <c r="R63" s="848"/>
      <c r="S63" s="848"/>
      <c r="T63" s="848"/>
      <c r="U63" s="849"/>
      <c r="V63" s="849"/>
      <c r="W63" s="849"/>
      <c r="X63" s="849"/>
      <c r="Y63" s="850">
        <f>SUM(M63:X63)</f>
        <v>0</v>
      </c>
      <c r="Z63" s="1978"/>
      <c r="AA63" s="2363"/>
      <c r="AB63" s="2361"/>
      <c r="AC63" s="441">
        <f t="shared" si="7"/>
        <v>0</v>
      </c>
      <c r="AD63" s="442">
        <f t="shared" si="6"/>
        <v>0</v>
      </c>
      <c r="AE63" s="443" t="s">
        <v>55</v>
      </c>
      <c r="AF63" s="443" t="s">
        <v>55</v>
      </c>
      <c r="AG63" s="443"/>
      <c r="AH63" s="432" t="s">
        <v>55</v>
      </c>
      <c r="AI63" s="443"/>
      <c r="AJ63" s="2037"/>
      <c r="AK63" s="2032"/>
      <c r="AL63" s="2032"/>
      <c r="AM63" s="2032"/>
      <c r="AN63" s="2032"/>
      <c r="AO63" s="2032"/>
      <c r="AP63" s="2032"/>
      <c r="AQ63" s="2032"/>
      <c r="AR63" s="2032"/>
      <c r="AS63" s="2033"/>
      <c r="AT63" s="2033"/>
      <c r="AU63" s="2033"/>
      <c r="AV63" s="2033"/>
      <c r="AW63" s="2033"/>
      <c r="AX63" s="2033"/>
      <c r="AY63" s="2033"/>
      <c r="AZ63" s="2033"/>
      <c r="BA63" s="2034"/>
      <c r="BB63" s="2034"/>
      <c r="BC63" s="2034"/>
      <c r="BD63" s="2034"/>
      <c r="BE63" s="2034"/>
      <c r="BF63" s="2034"/>
      <c r="BG63" s="2034"/>
      <c r="BH63" s="2034"/>
      <c r="BI63" s="2035"/>
      <c r="BJ63" s="2035"/>
      <c r="BK63" s="2035"/>
      <c r="BL63" s="2035"/>
      <c r="BM63" s="2035"/>
      <c r="BN63" s="2035"/>
      <c r="BO63" s="2035"/>
      <c r="BP63" s="2035"/>
      <c r="BQ63" s="2036"/>
      <c r="BR63" s="2036"/>
      <c r="BS63" s="2036"/>
      <c r="BT63" s="2036"/>
      <c r="BU63" s="2036"/>
      <c r="BV63" s="2036"/>
      <c r="BW63" s="2036"/>
      <c r="BX63" s="2036"/>
      <c r="BY63" s="2040"/>
    </row>
    <row r="64" spans="1:77" s="384" customFormat="1" ht="107.25" customHeight="1" thickBot="1">
      <c r="A64" s="3505"/>
      <c r="B64" s="3505"/>
      <c r="C64" s="794" t="s">
        <v>684</v>
      </c>
      <c r="D64" s="851" t="s">
        <v>685</v>
      </c>
      <c r="E64" s="852" t="s">
        <v>654</v>
      </c>
      <c r="F64" s="853">
        <v>1</v>
      </c>
      <c r="G64" s="853" t="s">
        <v>655</v>
      </c>
      <c r="H64" s="854" t="s">
        <v>686</v>
      </c>
      <c r="I64" s="855">
        <v>0.07</v>
      </c>
      <c r="J64" s="854" t="s">
        <v>657</v>
      </c>
      <c r="K64" s="856">
        <v>42430</v>
      </c>
      <c r="L64" s="856">
        <v>42735</v>
      </c>
      <c r="M64" s="848"/>
      <c r="N64" s="848"/>
      <c r="O64" s="848"/>
      <c r="P64" s="848"/>
      <c r="Q64" s="848"/>
      <c r="R64" s="848"/>
      <c r="S64" s="848"/>
      <c r="T64" s="848"/>
      <c r="U64" s="849"/>
      <c r="V64" s="849"/>
      <c r="W64" s="849"/>
      <c r="X64" s="849">
        <v>1</v>
      </c>
      <c r="Y64" s="802">
        <f>SUM(M64:X64)</f>
        <v>1</v>
      </c>
      <c r="Z64" s="1979">
        <v>80000000</v>
      </c>
      <c r="AA64" s="2364"/>
      <c r="AB64" s="813" t="s">
        <v>1359</v>
      </c>
      <c r="AC64" s="857">
        <f t="shared" si="7"/>
        <v>0</v>
      </c>
      <c r="AD64" s="858">
        <f t="shared" si="6"/>
        <v>0</v>
      </c>
      <c r="AE64" s="859">
        <v>0</v>
      </c>
      <c r="AF64" s="859" t="s">
        <v>55</v>
      </c>
      <c r="AG64" s="859"/>
      <c r="AH64" s="3117">
        <v>0</v>
      </c>
      <c r="AI64" s="859" t="s">
        <v>55</v>
      </c>
      <c r="AJ64" s="2038" t="s">
        <v>55</v>
      </c>
      <c r="AK64" s="2032"/>
      <c r="AL64" s="2032"/>
      <c r="AM64" s="2032"/>
      <c r="AN64" s="2032"/>
      <c r="AO64" s="2032"/>
      <c r="AP64" s="2032"/>
      <c r="AQ64" s="2032"/>
      <c r="AR64" s="2032"/>
      <c r="AS64" s="2033"/>
      <c r="AT64" s="2033"/>
      <c r="AU64" s="2033"/>
      <c r="AV64" s="2033"/>
      <c r="AW64" s="2033"/>
      <c r="AX64" s="2033"/>
      <c r="AY64" s="2033"/>
      <c r="AZ64" s="2033"/>
      <c r="BA64" s="2034"/>
      <c r="BB64" s="2034"/>
      <c r="BC64" s="2034"/>
      <c r="BD64" s="2034"/>
      <c r="BE64" s="2034"/>
      <c r="BF64" s="2034"/>
      <c r="BG64" s="2034"/>
      <c r="BH64" s="2034"/>
      <c r="BI64" s="2035"/>
      <c r="BJ64" s="2035"/>
      <c r="BK64" s="2035"/>
      <c r="BL64" s="2035"/>
      <c r="BM64" s="2035"/>
      <c r="BN64" s="2035"/>
      <c r="BO64" s="2035"/>
      <c r="BP64" s="2035"/>
      <c r="BQ64" s="2036"/>
      <c r="BR64" s="2036"/>
      <c r="BS64" s="2036"/>
      <c r="BT64" s="2036"/>
      <c r="BU64" s="2036"/>
      <c r="BV64" s="2036"/>
      <c r="BW64" s="2036"/>
      <c r="BX64" s="2036"/>
      <c r="BY64" s="2041" t="s">
        <v>687</v>
      </c>
    </row>
    <row r="65" spans="1:77" s="384" customFormat="1" ht="77.25" thickBot="1">
      <c r="A65" s="3505"/>
      <c r="B65" s="3505"/>
      <c r="C65" s="841" t="s">
        <v>688</v>
      </c>
      <c r="D65" s="851"/>
      <c r="E65" s="860"/>
      <c r="F65" s="861"/>
      <c r="G65" s="862"/>
      <c r="H65" s="863"/>
      <c r="I65" s="864">
        <v>0.07</v>
      </c>
      <c r="J65" s="863"/>
      <c r="K65" s="865"/>
      <c r="L65" s="847"/>
      <c r="M65" s="866"/>
      <c r="N65" s="866"/>
      <c r="O65" s="866"/>
      <c r="P65" s="866"/>
      <c r="Q65" s="866"/>
      <c r="R65" s="867"/>
      <c r="S65" s="866"/>
      <c r="T65" s="866"/>
      <c r="U65" s="868"/>
      <c r="V65" s="869"/>
      <c r="W65" s="869"/>
      <c r="X65" s="870"/>
      <c r="Y65" s="871">
        <f>SUM(M65:X65)</f>
        <v>0</v>
      </c>
      <c r="Z65" s="872"/>
      <c r="AA65" s="1979"/>
      <c r="AB65" s="873"/>
      <c r="AC65" s="431">
        <f t="shared" si="7"/>
        <v>0</v>
      </c>
      <c r="AD65" s="432">
        <f t="shared" si="6"/>
        <v>0</v>
      </c>
      <c r="AE65" s="433" t="s">
        <v>55</v>
      </c>
      <c r="AF65" s="1302" t="s">
        <v>55</v>
      </c>
      <c r="AG65" s="433"/>
      <c r="AH65" s="3182" t="s">
        <v>55</v>
      </c>
      <c r="AI65" s="433"/>
      <c r="AJ65" s="2039"/>
      <c r="AK65" s="2032"/>
      <c r="AL65" s="2032"/>
      <c r="AM65" s="2032"/>
      <c r="AN65" s="2032"/>
      <c r="AO65" s="2032"/>
      <c r="AP65" s="2032"/>
      <c r="AQ65" s="2032"/>
      <c r="AR65" s="2032"/>
      <c r="AS65" s="2033"/>
      <c r="AT65" s="2033"/>
      <c r="AU65" s="2033"/>
      <c r="AV65" s="2033"/>
      <c r="AW65" s="2033"/>
      <c r="AX65" s="2033"/>
      <c r="AY65" s="2033"/>
      <c r="AZ65" s="2033"/>
      <c r="BA65" s="2034"/>
      <c r="BB65" s="2034"/>
      <c r="BC65" s="2034"/>
      <c r="BD65" s="2034"/>
      <c r="BE65" s="2034"/>
      <c r="BF65" s="2034"/>
      <c r="BG65" s="2034"/>
      <c r="BH65" s="2034"/>
      <c r="BI65" s="2035"/>
      <c r="BJ65" s="2035"/>
      <c r="BK65" s="2035"/>
      <c r="BL65" s="2035"/>
      <c r="BM65" s="2035"/>
      <c r="BN65" s="2035"/>
      <c r="BO65" s="2035"/>
      <c r="BP65" s="2035"/>
      <c r="BQ65" s="2036"/>
      <c r="BR65" s="2036"/>
      <c r="BS65" s="2036"/>
      <c r="BT65" s="2036"/>
      <c r="BU65" s="2036"/>
      <c r="BV65" s="2036"/>
      <c r="BW65" s="2036"/>
      <c r="BX65" s="2036"/>
      <c r="BY65" s="2042"/>
    </row>
    <row r="66" spans="1:77" s="384" customFormat="1" ht="109.5" customHeight="1" thickBot="1">
      <c r="A66" s="3505"/>
      <c r="B66" s="3505"/>
      <c r="C66" s="444" t="s">
        <v>689</v>
      </c>
      <c r="D66" s="874" t="s">
        <v>690</v>
      </c>
      <c r="E66" s="860" t="s">
        <v>691</v>
      </c>
      <c r="F66" s="861">
        <v>1</v>
      </c>
      <c r="G66" s="875" t="s">
        <v>692</v>
      </c>
      <c r="H66" s="863" t="s">
        <v>626</v>
      </c>
      <c r="I66" s="864">
        <v>0.08</v>
      </c>
      <c r="J66" s="863" t="s">
        <v>693</v>
      </c>
      <c r="K66" s="876">
        <v>42370</v>
      </c>
      <c r="L66" s="877">
        <v>42735</v>
      </c>
      <c r="M66" s="866"/>
      <c r="N66" s="866"/>
      <c r="O66" s="867"/>
      <c r="P66" s="878"/>
      <c r="Q66" s="878"/>
      <c r="R66" s="878"/>
      <c r="S66" s="878"/>
      <c r="T66" s="878"/>
      <c r="U66" s="879"/>
      <c r="V66" s="879"/>
      <c r="W66" s="868"/>
      <c r="X66" s="870">
        <v>1</v>
      </c>
      <c r="Y66" s="880">
        <f>SUM(M66:X66)</f>
        <v>1</v>
      </c>
      <c r="Z66" s="872">
        <v>150000000</v>
      </c>
      <c r="AA66" s="1991"/>
      <c r="AB66" s="813" t="s">
        <v>1359</v>
      </c>
      <c r="AC66" s="3116">
        <f t="shared" si="7"/>
        <v>0</v>
      </c>
      <c r="AD66" s="3117">
        <f t="shared" si="6"/>
        <v>0</v>
      </c>
      <c r="AE66" s="1743">
        <v>0</v>
      </c>
      <c r="AF66" s="1743" t="s">
        <v>55</v>
      </c>
      <c r="AG66" s="1743"/>
      <c r="AH66" s="3179">
        <v>0</v>
      </c>
      <c r="AI66" s="1743" t="s">
        <v>55</v>
      </c>
      <c r="AJ66" s="2037" t="s">
        <v>55</v>
      </c>
      <c r="AK66" s="3137"/>
      <c r="AL66" s="3137"/>
      <c r="AM66" s="3137"/>
      <c r="AN66" s="3137"/>
      <c r="AO66" s="3137"/>
      <c r="AP66" s="3137"/>
      <c r="AQ66" s="3137"/>
      <c r="AR66" s="3137"/>
      <c r="AS66" s="2228"/>
      <c r="AT66" s="2228"/>
      <c r="AU66" s="2228"/>
      <c r="AV66" s="2228"/>
      <c r="AW66" s="2228"/>
      <c r="AX66" s="2228"/>
      <c r="AY66" s="2228"/>
      <c r="AZ66" s="2228"/>
      <c r="BA66" s="3138"/>
      <c r="BB66" s="3138"/>
      <c r="BC66" s="3138"/>
      <c r="BD66" s="3138"/>
      <c r="BE66" s="3138"/>
      <c r="BF66" s="3138"/>
      <c r="BG66" s="3138"/>
      <c r="BH66" s="3138"/>
      <c r="BI66" s="2132"/>
      <c r="BJ66" s="2132"/>
      <c r="BK66" s="2132"/>
      <c r="BL66" s="2132"/>
      <c r="BM66" s="2132"/>
      <c r="BN66" s="2132"/>
      <c r="BO66" s="2132"/>
      <c r="BP66" s="2132"/>
      <c r="BQ66" s="3139"/>
      <c r="BR66" s="3139"/>
      <c r="BS66" s="3139"/>
      <c r="BT66" s="3139"/>
      <c r="BU66" s="3139"/>
      <c r="BV66" s="3139"/>
      <c r="BW66" s="3139"/>
      <c r="BX66" s="3139"/>
      <c r="BY66" s="2040" t="s">
        <v>55</v>
      </c>
    </row>
    <row r="67" spans="1:77" s="413" customFormat="1" ht="24" customHeight="1" thickBot="1">
      <c r="A67" s="3525" t="s">
        <v>38</v>
      </c>
      <c r="B67" s="3526"/>
      <c r="C67" s="3526"/>
      <c r="D67" s="3527"/>
      <c r="E67" s="881"/>
      <c r="F67" s="882"/>
      <c r="G67" s="882"/>
      <c r="H67" s="882"/>
      <c r="I67" s="883">
        <f>SUM(I58:I66)</f>
        <v>0.6900000000000001</v>
      </c>
      <c r="J67" s="882"/>
      <c r="K67" s="882"/>
      <c r="L67" s="882"/>
      <c r="M67" s="882"/>
      <c r="N67" s="882"/>
      <c r="O67" s="882"/>
      <c r="P67" s="882"/>
      <c r="Q67" s="882"/>
      <c r="R67" s="882"/>
      <c r="S67" s="882"/>
      <c r="T67" s="882"/>
      <c r="U67" s="882"/>
      <c r="V67" s="882"/>
      <c r="W67" s="882"/>
      <c r="X67" s="884"/>
      <c r="Y67" s="884"/>
      <c r="Z67" s="885">
        <f>SUM(Z58:Z66)</f>
        <v>1580000000</v>
      </c>
      <c r="AA67" s="1983"/>
      <c r="AB67" s="3103"/>
      <c r="AC67" s="3142"/>
      <c r="AD67" s="3143">
        <v>1</v>
      </c>
      <c r="AE67" s="3143"/>
      <c r="AF67" s="3182" t="s">
        <v>55</v>
      </c>
      <c r="AG67" s="3143"/>
      <c r="AH67" s="3176">
        <f>AVERAGE(AH58:AH66)</f>
        <v>0</v>
      </c>
      <c r="AI67" s="3143"/>
      <c r="AJ67" s="3144"/>
      <c r="AK67" s="3144"/>
      <c r="AL67" s="3144"/>
      <c r="AM67" s="3144"/>
      <c r="AN67" s="3144"/>
      <c r="AO67" s="3144"/>
      <c r="AP67" s="3144"/>
      <c r="AQ67" s="3144"/>
      <c r="AR67" s="3144"/>
      <c r="AS67" s="3144"/>
      <c r="AT67" s="3144"/>
      <c r="AU67" s="3144"/>
      <c r="AV67" s="3144"/>
      <c r="AW67" s="3144"/>
      <c r="AX67" s="3144"/>
      <c r="AY67" s="3144"/>
      <c r="AZ67" s="3144"/>
      <c r="BA67" s="3144"/>
      <c r="BB67" s="3144"/>
      <c r="BC67" s="3144"/>
      <c r="BD67" s="3144"/>
      <c r="BE67" s="3144"/>
      <c r="BF67" s="3144"/>
      <c r="BG67" s="3144"/>
      <c r="BH67" s="3144"/>
      <c r="BI67" s="3144"/>
      <c r="BJ67" s="3144"/>
      <c r="BK67" s="3144"/>
      <c r="BL67" s="3144"/>
      <c r="BM67" s="3144"/>
      <c r="BN67" s="3144"/>
      <c r="BO67" s="3144"/>
      <c r="BP67" s="3144"/>
      <c r="BQ67" s="3144"/>
      <c r="BR67" s="3144"/>
      <c r="BS67" s="3144"/>
      <c r="BT67" s="3144"/>
      <c r="BU67" s="3144"/>
      <c r="BV67" s="3144"/>
      <c r="BW67" s="3144"/>
      <c r="BX67" s="3144"/>
      <c r="BY67" s="3145"/>
    </row>
    <row r="68" spans="1:77" s="413" customFormat="1" ht="24" customHeight="1" thickBot="1">
      <c r="A68" s="3522" t="s">
        <v>39</v>
      </c>
      <c r="B68" s="3523"/>
      <c r="C68" s="3523"/>
      <c r="D68" s="3524"/>
      <c r="E68" s="886"/>
      <c r="F68" s="886"/>
      <c r="G68" s="886"/>
      <c r="H68" s="759"/>
      <c r="I68" s="760"/>
      <c r="J68" s="759"/>
      <c r="K68" s="759"/>
      <c r="L68" s="759"/>
      <c r="M68" s="759"/>
      <c r="N68" s="759"/>
      <c r="O68" s="759"/>
      <c r="P68" s="759"/>
      <c r="Q68" s="759"/>
      <c r="R68" s="759"/>
      <c r="S68" s="759"/>
      <c r="T68" s="759"/>
      <c r="U68" s="759"/>
      <c r="V68" s="759"/>
      <c r="W68" s="759"/>
      <c r="X68" s="761"/>
      <c r="Y68" s="761"/>
      <c r="Z68" s="887">
        <f>SUM(Z67,Z57,Z53,Z47)</f>
        <v>3183866612</v>
      </c>
      <c r="AA68" s="1992"/>
      <c r="AB68" s="1793"/>
      <c r="AC68" s="3113"/>
      <c r="AD68" s="3114">
        <v>1</v>
      </c>
      <c r="AE68" s="3114"/>
      <c r="AF68" s="3179">
        <f>AVERAGE(AF67,AF57,AF53,AF47)</f>
        <v>1</v>
      </c>
      <c r="AG68" s="3114"/>
      <c r="AH68" s="3431">
        <f>AVERAGE(AH67,AH57,AH53,AH47)</f>
        <v>0.05555555555555555</v>
      </c>
      <c r="AI68" s="3146"/>
      <c r="AJ68" s="3146"/>
      <c r="AK68" s="3146"/>
      <c r="AL68" s="3146"/>
      <c r="AM68" s="3146"/>
      <c r="AN68" s="3146"/>
      <c r="AO68" s="3146"/>
      <c r="AP68" s="3146"/>
      <c r="AQ68" s="3146"/>
      <c r="AR68" s="3146"/>
      <c r="AS68" s="3146"/>
      <c r="AT68" s="3146"/>
      <c r="AU68" s="3146"/>
      <c r="AV68" s="3146"/>
      <c r="AW68" s="3146"/>
      <c r="AX68" s="3146"/>
      <c r="AY68" s="3146"/>
      <c r="AZ68" s="3146"/>
      <c r="BA68" s="3146"/>
      <c r="BB68" s="3146"/>
      <c r="BC68" s="3146"/>
      <c r="BD68" s="3146"/>
      <c r="BE68" s="3146"/>
      <c r="BF68" s="3146"/>
      <c r="BG68" s="3146"/>
      <c r="BH68" s="3146"/>
      <c r="BI68" s="3146"/>
      <c r="BJ68" s="3146"/>
      <c r="BK68" s="3146"/>
      <c r="BL68" s="3146"/>
      <c r="BM68" s="3146"/>
      <c r="BN68" s="3146"/>
      <c r="BO68" s="3146"/>
      <c r="BP68" s="3146"/>
      <c r="BQ68" s="3146"/>
      <c r="BR68" s="3146"/>
      <c r="BS68" s="3146"/>
      <c r="BT68" s="3146"/>
      <c r="BU68" s="3146"/>
      <c r="BV68" s="3146"/>
      <c r="BW68" s="3146"/>
      <c r="BX68" s="3146"/>
      <c r="BY68" s="3147"/>
    </row>
    <row r="69" spans="1:76" s="365" customFormat="1" ht="17.25" thickBot="1">
      <c r="A69" s="3528"/>
      <c r="B69" s="3528"/>
      <c r="C69" s="3528"/>
      <c r="D69" s="3528"/>
      <c r="E69" s="3528"/>
      <c r="F69" s="3528"/>
      <c r="G69" s="3528"/>
      <c r="H69" s="3528"/>
      <c r="I69" s="3528"/>
      <c r="J69" s="3528"/>
      <c r="K69" s="3528"/>
      <c r="L69" s="3528"/>
      <c r="M69" s="3528"/>
      <c r="N69" s="3528"/>
      <c r="O69" s="3528"/>
      <c r="P69" s="3528"/>
      <c r="Q69" s="3528"/>
      <c r="R69" s="3528"/>
      <c r="S69" s="3528"/>
      <c r="T69" s="3528"/>
      <c r="U69" s="3528"/>
      <c r="V69" s="3528"/>
      <c r="W69" s="3528"/>
      <c r="X69" s="3528"/>
      <c r="Y69" s="3528"/>
      <c r="Z69" s="3528"/>
      <c r="AA69" s="3529"/>
      <c r="AB69" s="3528"/>
      <c r="AF69" s="3176"/>
      <c r="AH69" s="3185"/>
      <c r="AK69" s="1891"/>
      <c r="AL69" s="1891"/>
      <c r="AM69" s="1891"/>
      <c r="AN69" s="1891"/>
      <c r="AO69" s="1891"/>
      <c r="AP69" s="1891"/>
      <c r="AQ69" s="1891"/>
      <c r="AR69" s="1891"/>
      <c r="AS69" s="1922"/>
      <c r="AT69" s="1922"/>
      <c r="AU69" s="1922"/>
      <c r="AV69" s="1922"/>
      <c r="AW69" s="1922"/>
      <c r="AX69" s="1922"/>
      <c r="AY69" s="1922"/>
      <c r="AZ69" s="1922"/>
      <c r="BA69" s="1907"/>
      <c r="BB69" s="1907"/>
      <c r="BC69" s="1907"/>
      <c r="BD69" s="1907"/>
      <c r="BE69" s="1907"/>
      <c r="BF69" s="1907"/>
      <c r="BG69" s="1907"/>
      <c r="BH69" s="1907"/>
      <c r="BI69" s="1939"/>
      <c r="BJ69" s="1939"/>
      <c r="BK69" s="1939"/>
      <c r="BL69" s="1939"/>
      <c r="BM69" s="1939"/>
      <c r="BN69" s="1939"/>
      <c r="BO69" s="1939"/>
      <c r="BP69" s="1939"/>
      <c r="BQ69" s="1955"/>
      <c r="BR69" s="1955"/>
      <c r="BS69" s="1955"/>
      <c r="BT69" s="1955"/>
      <c r="BU69" s="1955"/>
      <c r="BV69" s="1955"/>
      <c r="BW69" s="1955"/>
      <c r="BX69" s="1955"/>
    </row>
    <row r="70" spans="1:77" s="361" customFormat="1" ht="24" customHeight="1" thickBot="1">
      <c r="A70" s="3530" t="s">
        <v>9</v>
      </c>
      <c r="B70" s="3531"/>
      <c r="C70" s="3531"/>
      <c r="D70" s="3532"/>
      <c r="E70" s="3533" t="s">
        <v>312</v>
      </c>
      <c r="F70" s="3534"/>
      <c r="G70" s="3534"/>
      <c r="H70" s="3534"/>
      <c r="I70" s="3534"/>
      <c r="J70" s="3534"/>
      <c r="K70" s="3534"/>
      <c r="L70" s="3534"/>
      <c r="M70" s="3534"/>
      <c r="N70" s="3534"/>
      <c r="O70" s="3534"/>
      <c r="P70" s="3534"/>
      <c r="Q70" s="3534"/>
      <c r="R70" s="3534"/>
      <c r="S70" s="3534"/>
      <c r="T70" s="3534"/>
      <c r="U70" s="3534"/>
      <c r="V70" s="3534"/>
      <c r="W70" s="3534"/>
      <c r="X70" s="3534"/>
      <c r="Y70" s="3534"/>
      <c r="Z70" s="3534"/>
      <c r="AA70" s="3535"/>
      <c r="AB70" s="3536"/>
      <c r="AC70" s="3494" t="s">
        <v>312</v>
      </c>
      <c r="AD70" s="3495"/>
      <c r="AE70" s="3495"/>
      <c r="AF70" s="3495"/>
      <c r="AG70" s="3495"/>
      <c r="AH70" s="3496"/>
      <c r="AI70" s="3495"/>
      <c r="AJ70" s="3495"/>
      <c r="AK70" s="3495"/>
      <c r="AL70" s="3495"/>
      <c r="AM70" s="3495"/>
      <c r="AN70" s="3495"/>
      <c r="AO70" s="3495"/>
      <c r="AP70" s="3495"/>
      <c r="AQ70" s="3495"/>
      <c r="AR70" s="3495"/>
      <c r="AS70" s="3495"/>
      <c r="AT70" s="3495"/>
      <c r="AU70" s="3495"/>
      <c r="AV70" s="3495"/>
      <c r="AW70" s="3495"/>
      <c r="AX70" s="3495"/>
      <c r="AY70" s="3495"/>
      <c r="AZ70" s="3495"/>
      <c r="BA70" s="3495"/>
      <c r="BB70" s="3495"/>
      <c r="BC70" s="3495"/>
      <c r="BD70" s="3495"/>
      <c r="BE70" s="3495"/>
      <c r="BF70" s="3495"/>
      <c r="BG70" s="3495"/>
      <c r="BH70" s="3495"/>
      <c r="BI70" s="3495"/>
      <c r="BJ70" s="3495"/>
      <c r="BK70" s="3495"/>
      <c r="BL70" s="3495"/>
      <c r="BM70" s="3495"/>
      <c r="BN70" s="3495"/>
      <c r="BO70" s="3495"/>
      <c r="BP70" s="3495"/>
      <c r="BQ70" s="3495"/>
      <c r="BR70" s="3495"/>
      <c r="BS70" s="3495"/>
      <c r="BT70" s="3495"/>
      <c r="BU70" s="3495"/>
      <c r="BV70" s="3495"/>
      <c r="BW70" s="3495"/>
      <c r="BX70" s="3495"/>
      <c r="BY70" s="3495"/>
    </row>
    <row r="71" spans="1:76" s="365" customFormat="1" ht="17.25" thickBot="1">
      <c r="A71" s="3528"/>
      <c r="B71" s="3528"/>
      <c r="C71" s="3528"/>
      <c r="D71" s="3528"/>
      <c r="E71" s="3528"/>
      <c r="F71" s="3528"/>
      <c r="G71" s="3528"/>
      <c r="H71" s="3528"/>
      <c r="I71" s="3528"/>
      <c r="J71" s="3528"/>
      <c r="K71" s="3528"/>
      <c r="L71" s="3528"/>
      <c r="M71" s="3528"/>
      <c r="N71" s="3528"/>
      <c r="O71" s="3528"/>
      <c r="P71" s="3528"/>
      <c r="Q71" s="3528"/>
      <c r="R71" s="3528"/>
      <c r="S71" s="3528"/>
      <c r="T71" s="3528"/>
      <c r="U71" s="3528"/>
      <c r="V71" s="3528"/>
      <c r="W71" s="3528"/>
      <c r="X71" s="3528"/>
      <c r="Y71" s="3528"/>
      <c r="Z71" s="3528"/>
      <c r="AA71" s="3529"/>
      <c r="AB71" s="3528"/>
      <c r="AF71" s="3176"/>
      <c r="AH71" s="3176"/>
      <c r="AK71" s="1891"/>
      <c r="AL71" s="1891"/>
      <c r="AM71" s="1891"/>
      <c r="AN71" s="1891"/>
      <c r="AO71" s="1891"/>
      <c r="AP71" s="1891"/>
      <c r="AQ71" s="1891"/>
      <c r="AR71" s="1891"/>
      <c r="AS71" s="1922"/>
      <c r="AT71" s="1922"/>
      <c r="AU71" s="1922"/>
      <c r="AV71" s="1922"/>
      <c r="AW71" s="1922"/>
      <c r="AX71" s="1922"/>
      <c r="AY71" s="1922"/>
      <c r="AZ71" s="1922"/>
      <c r="BA71" s="1907"/>
      <c r="BB71" s="1907"/>
      <c r="BC71" s="1907"/>
      <c r="BD71" s="1907"/>
      <c r="BE71" s="1907"/>
      <c r="BF71" s="1907"/>
      <c r="BG71" s="1907"/>
      <c r="BH71" s="1907"/>
      <c r="BI71" s="1939"/>
      <c r="BJ71" s="1939"/>
      <c r="BK71" s="1939"/>
      <c r="BL71" s="1939"/>
      <c r="BM71" s="1939"/>
      <c r="BN71" s="1939"/>
      <c r="BO71" s="1939"/>
      <c r="BP71" s="1939"/>
      <c r="BQ71" s="1955"/>
      <c r="BR71" s="1955"/>
      <c r="BS71" s="1955"/>
      <c r="BT71" s="1955"/>
      <c r="BU71" s="1955"/>
      <c r="BV71" s="1955"/>
      <c r="BW71" s="1955"/>
      <c r="BX71" s="1955"/>
    </row>
    <row r="72" spans="1:77" s="371" customFormat="1" ht="39" customHeight="1" thickBot="1">
      <c r="A72" s="888" t="s">
        <v>11</v>
      </c>
      <c r="B72" s="889" t="s">
        <v>12</v>
      </c>
      <c r="C72" s="888" t="s">
        <v>13</v>
      </c>
      <c r="D72" s="890" t="s">
        <v>14</v>
      </c>
      <c r="E72" s="890" t="s">
        <v>15</v>
      </c>
      <c r="F72" s="890" t="s">
        <v>16</v>
      </c>
      <c r="G72" s="890" t="s">
        <v>17</v>
      </c>
      <c r="H72" s="890" t="s">
        <v>18</v>
      </c>
      <c r="I72" s="891" t="s">
        <v>19</v>
      </c>
      <c r="J72" s="890" t="s">
        <v>20</v>
      </c>
      <c r="K72" s="890" t="s">
        <v>21</v>
      </c>
      <c r="L72" s="890" t="s">
        <v>22</v>
      </c>
      <c r="M72" s="892" t="s">
        <v>23</v>
      </c>
      <c r="N72" s="892" t="s">
        <v>24</v>
      </c>
      <c r="O72" s="892" t="s">
        <v>25</v>
      </c>
      <c r="P72" s="892" t="s">
        <v>26</v>
      </c>
      <c r="Q72" s="892" t="s">
        <v>27</v>
      </c>
      <c r="R72" s="892" t="s">
        <v>28</v>
      </c>
      <c r="S72" s="892" t="s">
        <v>29</v>
      </c>
      <c r="T72" s="892" t="s">
        <v>30</v>
      </c>
      <c r="U72" s="892" t="s">
        <v>31</v>
      </c>
      <c r="V72" s="892" t="s">
        <v>32</v>
      </c>
      <c r="W72" s="892" t="s">
        <v>33</v>
      </c>
      <c r="X72" s="893" t="s">
        <v>34</v>
      </c>
      <c r="Y72" s="894" t="s">
        <v>35</v>
      </c>
      <c r="Z72" s="895" t="s">
        <v>313</v>
      </c>
      <c r="AA72" s="895"/>
      <c r="AB72" s="890" t="s">
        <v>36</v>
      </c>
      <c r="AC72" s="896" t="s">
        <v>189</v>
      </c>
      <c r="AD72" s="896" t="s">
        <v>314</v>
      </c>
      <c r="AE72" s="896" t="s">
        <v>190</v>
      </c>
      <c r="AF72" s="896" t="s">
        <v>191</v>
      </c>
      <c r="AG72" s="896" t="s">
        <v>184</v>
      </c>
      <c r="AH72" s="896" t="s">
        <v>192</v>
      </c>
      <c r="AI72" s="896" t="s">
        <v>185</v>
      </c>
      <c r="AJ72" s="2043" t="s">
        <v>186</v>
      </c>
      <c r="AK72" s="1893" t="s">
        <v>1870</v>
      </c>
      <c r="AL72" s="1906" t="s">
        <v>1871</v>
      </c>
      <c r="AM72" s="1906" t="s">
        <v>1872</v>
      </c>
      <c r="AN72" s="1906" t="s">
        <v>1873</v>
      </c>
      <c r="AO72" s="1906" t="s">
        <v>184</v>
      </c>
      <c r="AP72" s="1906" t="s">
        <v>1874</v>
      </c>
      <c r="AQ72" s="1906" t="s">
        <v>185</v>
      </c>
      <c r="AR72" s="1906" t="s">
        <v>186</v>
      </c>
      <c r="AS72" s="1924" t="s">
        <v>1875</v>
      </c>
      <c r="AT72" s="1937" t="s">
        <v>1876</v>
      </c>
      <c r="AU72" s="1937" t="s">
        <v>1877</v>
      </c>
      <c r="AV72" s="1937" t="s">
        <v>1878</v>
      </c>
      <c r="AW72" s="1937" t="s">
        <v>184</v>
      </c>
      <c r="AX72" s="1937" t="s">
        <v>1879</v>
      </c>
      <c r="AY72" s="1937" t="s">
        <v>185</v>
      </c>
      <c r="AZ72" s="1937" t="s">
        <v>186</v>
      </c>
      <c r="BA72" s="1909" t="s">
        <v>1880</v>
      </c>
      <c r="BB72" s="1938" t="s">
        <v>1881</v>
      </c>
      <c r="BC72" s="1938" t="s">
        <v>1882</v>
      </c>
      <c r="BD72" s="1938" t="s">
        <v>1883</v>
      </c>
      <c r="BE72" s="1938" t="s">
        <v>184</v>
      </c>
      <c r="BF72" s="1938" t="s">
        <v>1884</v>
      </c>
      <c r="BG72" s="1938" t="s">
        <v>185</v>
      </c>
      <c r="BH72" s="1938" t="s">
        <v>186</v>
      </c>
      <c r="BI72" s="1941" t="s">
        <v>1885</v>
      </c>
      <c r="BJ72" s="1942" t="s">
        <v>1886</v>
      </c>
      <c r="BK72" s="1942" t="s">
        <v>1887</v>
      </c>
      <c r="BL72" s="1942" t="s">
        <v>1888</v>
      </c>
      <c r="BM72" s="1942" t="s">
        <v>184</v>
      </c>
      <c r="BN72" s="1942" t="s">
        <v>1889</v>
      </c>
      <c r="BO72" s="1942" t="s">
        <v>185</v>
      </c>
      <c r="BP72" s="1942" t="s">
        <v>186</v>
      </c>
      <c r="BQ72" s="1957" t="s">
        <v>1890</v>
      </c>
      <c r="BR72" s="1958" t="s">
        <v>1891</v>
      </c>
      <c r="BS72" s="1958" t="s">
        <v>1892</v>
      </c>
      <c r="BT72" s="1958" t="s">
        <v>1893</v>
      </c>
      <c r="BU72" s="1958" t="s">
        <v>184</v>
      </c>
      <c r="BV72" s="1958" t="s">
        <v>1894</v>
      </c>
      <c r="BW72" s="1958" t="s">
        <v>185</v>
      </c>
      <c r="BX72" s="1958" t="s">
        <v>186</v>
      </c>
      <c r="BY72" s="2044" t="s">
        <v>187</v>
      </c>
    </row>
    <row r="73" spans="1:77" s="384" customFormat="1" ht="81.75" customHeight="1">
      <c r="A73" s="3504">
        <v>1</v>
      </c>
      <c r="B73" s="3537" t="s">
        <v>355</v>
      </c>
      <c r="C73" s="3502" t="s">
        <v>356</v>
      </c>
      <c r="D73" s="897" t="s">
        <v>694</v>
      </c>
      <c r="E73" s="898" t="s">
        <v>37</v>
      </c>
      <c r="F73" s="899" t="s">
        <v>66</v>
      </c>
      <c r="G73" s="900" t="s">
        <v>56</v>
      </c>
      <c r="H73" s="901" t="s">
        <v>640</v>
      </c>
      <c r="I73" s="902">
        <v>0.14</v>
      </c>
      <c r="J73" s="903" t="s">
        <v>57</v>
      </c>
      <c r="K73" s="904">
        <v>42370</v>
      </c>
      <c r="L73" s="905">
        <v>42735</v>
      </c>
      <c r="M73" s="906"/>
      <c r="N73" s="906"/>
      <c r="O73" s="906"/>
      <c r="P73" s="906"/>
      <c r="Q73" s="906"/>
      <c r="R73" s="906"/>
      <c r="S73" s="906"/>
      <c r="T73" s="906"/>
      <c r="U73" s="906"/>
      <c r="V73" s="906"/>
      <c r="W73" s="906"/>
      <c r="X73" s="906"/>
      <c r="Y73" s="899" t="s">
        <v>66</v>
      </c>
      <c r="Z73" s="907">
        <v>0</v>
      </c>
      <c r="AA73" s="1980"/>
      <c r="AB73" s="908"/>
      <c r="AC73" s="431">
        <f>SUM(M73:N73)</f>
        <v>0</v>
      </c>
      <c r="AD73" s="432">
        <f aca="true" t="shared" si="8" ref="AD73:AD82">IF(AC73=0,0%,100%)</f>
        <v>0</v>
      </c>
      <c r="AE73" s="433" t="s">
        <v>55</v>
      </c>
      <c r="AF73" s="432" t="s">
        <v>55</v>
      </c>
      <c r="AG73" s="433"/>
      <c r="AH73" s="432" t="s">
        <v>55</v>
      </c>
      <c r="AI73" s="433"/>
      <c r="AJ73" s="2039"/>
      <c r="AK73" s="2032"/>
      <c r="AL73" s="2032"/>
      <c r="AM73" s="2032"/>
      <c r="AN73" s="2032"/>
      <c r="AO73" s="2032"/>
      <c r="AP73" s="2032"/>
      <c r="AQ73" s="2032"/>
      <c r="AR73" s="2032"/>
      <c r="AS73" s="2033"/>
      <c r="AT73" s="2033"/>
      <c r="AU73" s="2033"/>
      <c r="AV73" s="2033"/>
      <c r="AW73" s="2033"/>
      <c r="AX73" s="2033"/>
      <c r="AY73" s="2033"/>
      <c r="AZ73" s="2033"/>
      <c r="BA73" s="2034"/>
      <c r="BB73" s="2034"/>
      <c r="BC73" s="2034"/>
      <c r="BD73" s="2034"/>
      <c r="BE73" s="2034"/>
      <c r="BF73" s="2034"/>
      <c r="BG73" s="2034"/>
      <c r="BH73" s="2034"/>
      <c r="BI73" s="2035"/>
      <c r="BJ73" s="2035"/>
      <c r="BK73" s="2035"/>
      <c r="BL73" s="2035"/>
      <c r="BM73" s="2035"/>
      <c r="BN73" s="2035"/>
      <c r="BO73" s="2035"/>
      <c r="BP73" s="2035"/>
      <c r="BQ73" s="2036"/>
      <c r="BR73" s="2036"/>
      <c r="BS73" s="2036"/>
      <c r="BT73" s="2036"/>
      <c r="BU73" s="2036"/>
      <c r="BV73" s="2036"/>
      <c r="BW73" s="2036"/>
      <c r="BX73" s="2036"/>
      <c r="BY73" s="2042" t="s">
        <v>695</v>
      </c>
    </row>
    <row r="74" spans="1:77" s="384" customFormat="1" ht="50.25" customHeight="1" thickBot="1">
      <c r="A74" s="3505"/>
      <c r="B74" s="3538"/>
      <c r="C74" s="3503"/>
      <c r="D74" s="719" t="s">
        <v>358</v>
      </c>
      <c r="E74" s="909" t="s">
        <v>58</v>
      </c>
      <c r="F74" s="776">
        <v>4</v>
      </c>
      <c r="G74" s="909" t="s">
        <v>59</v>
      </c>
      <c r="H74" s="910" t="s">
        <v>640</v>
      </c>
      <c r="I74" s="911">
        <v>0.14</v>
      </c>
      <c r="J74" s="912" t="s">
        <v>60</v>
      </c>
      <c r="K74" s="913">
        <v>42370</v>
      </c>
      <c r="L74" s="403">
        <v>42735</v>
      </c>
      <c r="M74" s="425"/>
      <c r="N74" s="425"/>
      <c r="O74" s="425">
        <v>1</v>
      </c>
      <c r="P74" s="425"/>
      <c r="Q74" s="425"/>
      <c r="R74" s="425">
        <v>1</v>
      </c>
      <c r="S74" s="425"/>
      <c r="T74" s="425"/>
      <c r="U74" s="425">
        <v>1</v>
      </c>
      <c r="V74" s="425"/>
      <c r="W74" s="425"/>
      <c r="X74" s="425">
        <v>1</v>
      </c>
      <c r="Y74" s="914">
        <f>SUM(M74:X74)</f>
        <v>4</v>
      </c>
      <c r="Z74" s="677">
        <v>0</v>
      </c>
      <c r="AA74" s="1975"/>
      <c r="AB74" s="725"/>
      <c r="AC74" s="441">
        <f aca="true" t="shared" si="9" ref="AC74:AC79">SUM(M74:N74)</f>
        <v>0</v>
      </c>
      <c r="AD74" s="442">
        <f t="shared" si="8"/>
        <v>0</v>
      </c>
      <c r="AE74" s="443">
        <v>0</v>
      </c>
      <c r="AF74" s="442" t="s">
        <v>55</v>
      </c>
      <c r="AG74" s="443"/>
      <c r="AH74" s="442">
        <v>0</v>
      </c>
      <c r="AI74" s="443"/>
      <c r="AJ74" s="2037"/>
      <c r="AK74" s="2032"/>
      <c r="AL74" s="2032"/>
      <c r="AM74" s="2032"/>
      <c r="AN74" s="2032"/>
      <c r="AO74" s="2032"/>
      <c r="AP74" s="2032"/>
      <c r="AQ74" s="2032"/>
      <c r="AR74" s="2032"/>
      <c r="AS74" s="2033"/>
      <c r="AT74" s="2033"/>
      <c r="AU74" s="2033"/>
      <c r="AV74" s="2033"/>
      <c r="AW74" s="2033"/>
      <c r="AX74" s="2033"/>
      <c r="AY74" s="2033"/>
      <c r="AZ74" s="2033"/>
      <c r="BA74" s="2034"/>
      <c r="BB74" s="2034"/>
      <c r="BC74" s="2034"/>
      <c r="BD74" s="2034"/>
      <c r="BE74" s="2034"/>
      <c r="BF74" s="2034"/>
      <c r="BG74" s="2034"/>
      <c r="BH74" s="2034"/>
      <c r="BI74" s="2035"/>
      <c r="BJ74" s="2035"/>
      <c r="BK74" s="2035"/>
      <c r="BL74" s="2035"/>
      <c r="BM74" s="2035"/>
      <c r="BN74" s="2035"/>
      <c r="BO74" s="2035"/>
      <c r="BP74" s="2035"/>
      <c r="BQ74" s="2036"/>
      <c r="BR74" s="2036"/>
      <c r="BS74" s="2036"/>
      <c r="BT74" s="2036"/>
      <c r="BU74" s="2036"/>
      <c r="BV74" s="2036"/>
      <c r="BW74" s="2036"/>
      <c r="BX74" s="2036"/>
      <c r="BY74" s="2040" t="s">
        <v>55</v>
      </c>
    </row>
    <row r="75" spans="1:79" s="384" customFormat="1" ht="36.75" customHeight="1" thickBot="1">
      <c r="A75" s="3505"/>
      <c r="B75" s="3538"/>
      <c r="C75" s="3540" t="s">
        <v>359</v>
      </c>
      <c r="D75" s="897" t="s">
        <v>360</v>
      </c>
      <c r="E75" s="915" t="s">
        <v>408</v>
      </c>
      <c r="F75" s="916">
        <v>12</v>
      </c>
      <c r="G75" s="915" t="s">
        <v>361</v>
      </c>
      <c r="H75" s="901" t="s">
        <v>640</v>
      </c>
      <c r="I75" s="902">
        <v>0.16</v>
      </c>
      <c r="J75" s="903" t="s">
        <v>362</v>
      </c>
      <c r="K75" s="904">
        <v>42370</v>
      </c>
      <c r="L75" s="905">
        <v>42735</v>
      </c>
      <c r="M75" s="906">
        <v>1</v>
      </c>
      <c r="N75" s="906">
        <v>1</v>
      </c>
      <c r="O75" s="906">
        <v>1</v>
      </c>
      <c r="P75" s="906">
        <v>1</v>
      </c>
      <c r="Q75" s="906">
        <v>1</v>
      </c>
      <c r="R75" s="906">
        <v>1</v>
      </c>
      <c r="S75" s="906">
        <v>1</v>
      </c>
      <c r="T75" s="906">
        <v>1</v>
      </c>
      <c r="U75" s="906">
        <v>1</v>
      </c>
      <c r="V75" s="906">
        <v>1</v>
      </c>
      <c r="W75" s="906">
        <v>1</v>
      </c>
      <c r="X75" s="906">
        <v>1</v>
      </c>
      <c r="Y75" s="917">
        <f>SUM(M75:X75)</f>
        <v>12</v>
      </c>
      <c r="Z75" s="907">
        <v>0</v>
      </c>
      <c r="AA75" s="1980"/>
      <c r="AB75" s="908"/>
      <c r="AC75" s="918">
        <f t="shared" si="9"/>
        <v>2</v>
      </c>
      <c r="AD75" s="919">
        <f t="shared" si="8"/>
        <v>1</v>
      </c>
      <c r="AE75" s="920">
        <v>2</v>
      </c>
      <c r="AF75" s="919">
        <f>AE75/AC75</f>
        <v>1</v>
      </c>
      <c r="AG75" s="920"/>
      <c r="AH75" s="919">
        <f>AE75/Y75</f>
        <v>0.16666666666666666</v>
      </c>
      <c r="AI75" s="920"/>
      <c r="AJ75" s="2016"/>
      <c r="AK75" s="2032"/>
      <c r="AL75" s="2032"/>
      <c r="AM75" s="2032"/>
      <c r="AN75" s="2032"/>
      <c r="AO75" s="2032"/>
      <c r="AP75" s="2032"/>
      <c r="AQ75" s="2032"/>
      <c r="AR75" s="2032"/>
      <c r="AS75" s="2033"/>
      <c r="AT75" s="2033"/>
      <c r="AU75" s="2033"/>
      <c r="AV75" s="2033"/>
      <c r="AW75" s="2033"/>
      <c r="AX75" s="2033"/>
      <c r="AY75" s="2033"/>
      <c r="AZ75" s="2033"/>
      <c r="BA75" s="2034"/>
      <c r="BB75" s="2034"/>
      <c r="BC75" s="2034"/>
      <c r="BD75" s="2034"/>
      <c r="BE75" s="2034"/>
      <c r="BF75" s="2034"/>
      <c r="BG75" s="2034"/>
      <c r="BH75" s="2034"/>
      <c r="BI75" s="2035"/>
      <c r="BJ75" s="2035"/>
      <c r="BK75" s="2035"/>
      <c r="BL75" s="2035"/>
      <c r="BM75" s="2035"/>
      <c r="BN75" s="2035"/>
      <c r="BO75" s="2035"/>
      <c r="BP75" s="2035"/>
      <c r="BQ75" s="2036"/>
      <c r="BR75" s="2036"/>
      <c r="BS75" s="2036"/>
      <c r="BT75" s="2036"/>
      <c r="BU75" s="2036"/>
      <c r="BV75" s="2036"/>
      <c r="BW75" s="2036"/>
      <c r="BX75" s="2036"/>
      <c r="BY75" s="2019" t="s">
        <v>696</v>
      </c>
      <c r="BZ75" s="1482"/>
      <c r="CA75" s="1482"/>
    </row>
    <row r="76" spans="1:79" s="384" customFormat="1" ht="72" customHeight="1">
      <c r="A76" s="3505"/>
      <c r="B76" s="3538"/>
      <c r="C76" s="3541"/>
      <c r="D76" s="921" t="s">
        <v>697</v>
      </c>
      <c r="E76" s="922" t="s">
        <v>408</v>
      </c>
      <c r="F76" s="923">
        <v>12</v>
      </c>
      <c r="G76" s="924" t="s">
        <v>361</v>
      </c>
      <c r="H76" s="925" t="s">
        <v>640</v>
      </c>
      <c r="I76" s="926">
        <v>0.14</v>
      </c>
      <c r="J76" s="927" t="s">
        <v>362</v>
      </c>
      <c r="K76" s="928">
        <v>42370</v>
      </c>
      <c r="L76" s="390">
        <v>42735</v>
      </c>
      <c r="M76" s="420">
        <v>1</v>
      </c>
      <c r="N76" s="420">
        <v>1</v>
      </c>
      <c r="O76" s="420">
        <v>1</v>
      </c>
      <c r="P76" s="420">
        <v>1</v>
      </c>
      <c r="Q76" s="420">
        <v>1</v>
      </c>
      <c r="R76" s="420">
        <v>1</v>
      </c>
      <c r="S76" s="420">
        <v>1</v>
      </c>
      <c r="T76" s="420">
        <v>1</v>
      </c>
      <c r="U76" s="420">
        <v>1</v>
      </c>
      <c r="V76" s="420">
        <v>1</v>
      </c>
      <c r="W76" s="420">
        <v>1</v>
      </c>
      <c r="X76" s="420">
        <v>1</v>
      </c>
      <c r="Y76" s="929">
        <f>SUM(M76:X76)</f>
        <v>12</v>
      </c>
      <c r="Z76" s="791">
        <v>0</v>
      </c>
      <c r="AA76" s="1987"/>
      <c r="AB76" s="666"/>
      <c r="AC76" s="393">
        <f t="shared" si="9"/>
        <v>2</v>
      </c>
      <c r="AD76" s="394">
        <f t="shared" si="8"/>
        <v>1</v>
      </c>
      <c r="AE76" s="395">
        <v>2</v>
      </c>
      <c r="AF76" s="919">
        <f>AE76/AC76</f>
        <v>1</v>
      </c>
      <c r="AG76" s="395"/>
      <c r="AH76" s="919">
        <f>AE76/Y76</f>
        <v>0.16666666666666666</v>
      </c>
      <c r="AI76" s="395"/>
      <c r="AJ76" s="2017"/>
      <c r="AK76" s="2032"/>
      <c r="AL76" s="2032"/>
      <c r="AM76" s="2032"/>
      <c r="AN76" s="2032"/>
      <c r="AO76" s="2032"/>
      <c r="AP76" s="2032"/>
      <c r="AQ76" s="2032"/>
      <c r="AR76" s="2032"/>
      <c r="AS76" s="2033"/>
      <c r="AT76" s="2033"/>
      <c r="AU76" s="2033"/>
      <c r="AV76" s="2033"/>
      <c r="AW76" s="2033"/>
      <c r="AX76" s="2033"/>
      <c r="AY76" s="2033"/>
      <c r="AZ76" s="2033"/>
      <c r="BA76" s="2034"/>
      <c r="BB76" s="2034"/>
      <c r="BC76" s="2034"/>
      <c r="BD76" s="2034"/>
      <c r="BE76" s="2034"/>
      <c r="BF76" s="2034"/>
      <c r="BG76" s="2034"/>
      <c r="BH76" s="2034"/>
      <c r="BI76" s="2035"/>
      <c r="BJ76" s="2035"/>
      <c r="BK76" s="2035"/>
      <c r="BL76" s="2035"/>
      <c r="BM76" s="2035"/>
      <c r="BN76" s="2035"/>
      <c r="BO76" s="2035"/>
      <c r="BP76" s="2035"/>
      <c r="BQ76" s="2036"/>
      <c r="BR76" s="2036"/>
      <c r="BS76" s="2036"/>
      <c r="BT76" s="2036"/>
      <c r="BU76" s="2036"/>
      <c r="BV76" s="2036"/>
      <c r="BW76" s="2036"/>
      <c r="BX76" s="2036"/>
      <c r="BY76" s="2020" t="s">
        <v>696</v>
      </c>
      <c r="BZ76" s="1482"/>
      <c r="CA76" s="1482"/>
    </row>
    <row r="77" spans="1:79" s="384" customFormat="1" ht="38.25">
      <c r="A77" s="3505"/>
      <c r="B77" s="3538"/>
      <c r="C77" s="3541"/>
      <c r="D77" s="921" t="s">
        <v>698</v>
      </c>
      <c r="E77" s="930" t="s">
        <v>61</v>
      </c>
      <c r="F77" s="931" t="s">
        <v>62</v>
      </c>
      <c r="G77" s="661" t="s">
        <v>63</v>
      </c>
      <c r="H77" s="925" t="s">
        <v>640</v>
      </c>
      <c r="I77" s="926">
        <v>0.14</v>
      </c>
      <c r="J77" s="932" t="s">
        <v>64</v>
      </c>
      <c r="K77" s="928">
        <v>42370</v>
      </c>
      <c r="L77" s="390">
        <v>42735</v>
      </c>
      <c r="M77" s="420"/>
      <c r="N77" s="420"/>
      <c r="O77" s="420"/>
      <c r="P77" s="420"/>
      <c r="Q77" s="420"/>
      <c r="R77" s="420"/>
      <c r="S77" s="420"/>
      <c r="T77" s="420"/>
      <c r="U77" s="420"/>
      <c r="V77" s="420"/>
      <c r="W77" s="420"/>
      <c r="X77" s="420"/>
      <c r="Y77" s="929" t="s">
        <v>62</v>
      </c>
      <c r="Z77" s="791">
        <v>0</v>
      </c>
      <c r="AA77" s="1987"/>
      <c r="AB77" s="666"/>
      <c r="AC77" s="393">
        <f t="shared" si="9"/>
        <v>0</v>
      </c>
      <c r="AD77" s="394">
        <f t="shared" si="8"/>
        <v>0</v>
      </c>
      <c r="AE77" s="395" t="s">
        <v>55</v>
      </c>
      <c r="AF77" s="394" t="s">
        <v>55</v>
      </c>
      <c r="AG77" s="395"/>
      <c r="AH77" s="394" t="s">
        <v>55</v>
      </c>
      <c r="AI77" s="395"/>
      <c r="AJ77" s="2017"/>
      <c r="AK77" s="2032"/>
      <c r="AL77" s="2032"/>
      <c r="AM77" s="2032"/>
      <c r="AN77" s="2032"/>
      <c r="AO77" s="2032"/>
      <c r="AP77" s="2032"/>
      <c r="AQ77" s="2032"/>
      <c r="AR77" s="2032"/>
      <c r="AS77" s="2033"/>
      <c r="AT77" s="2033"/>
      <c r="AU77" s="2033"/>
      <c r="AV77" s="2033"/>
      <c r="AW77" s="2033"/>
      <c r="AX77" s="2033"/>
      <c r="AY77" s="2033"/>
      <c r="AZ77" s="2033"/>
      <c r="BA77" s="2034"/>
      <c r="BB77" s="2034"/>
      <c r="BC77" s="2034"/>
      <c r="BD77" s="2034"/>
      <c r="BE77" s="2034"/>
      <c r="BF77" s="2034"/>
      <c r="BG77" s="2034"/>
      <c r="BH77" s="2034"/>
      <c r="BI77" s="2035"/>
      <c r="BJ77" s="2035"/>
      <c r="BK77" s="2035"/>
      <c r="BL77" s="2035"/>
      <c r="BM77" s="2035"/>
      <c r="BN77" s="2035"/>
      <c r="BO77" s="2035"/>
      <c r="BP77" s="2035"/>
      <c r="BQ77" s="2036"/>
      <c r="BR77" s="2036"/>
      <c r="BS77" s="2036"/>
      <c r="BT77" s="2036"/>
      <c r="BU77" s="2036"/>
      <c r="BV77" s="2036"/>
      <c r="BW77" s="2036"/>
      <c r="BX77" s="2036"/>
      <c r="BY77" s="2020" t="s">
        <v>699</v>
      </c>
      <c r="BZ77" s="1482"/>
      <c r="CA77" s="1482"/>
    </row>
    <row r="78" spans="1:79" s="384" customFormat="1" ht="25.5">
      <c r="A78" s="3505"/>
      <c r="B78" s="3538"/>
      <c r="C78" s="3541"/>
      <c r="D78" s="921" t="s">
        <v>413</v>
      </c>
      <c r="E78" s="930" t="s">
        <v>65</v>
      </c>
      <c r="F78" s="930" t="s">
        <v>66</v>
      </c>
      <c r="G78" s="924" t="s">
        <v>67</v>
      </c>
      <c r="H78" s="925" t="s">
        <v>640</v>
      </c>
      <c r="I78" s="926">
        <v>0.15</v>
      </c>
      <c r="J78" s="927" t="s">
        <v>65</v>
      </c>
      <c r="K78" s="928">
        <v>42370</v>
      </c>
      <c r="L78" s="390">
        <v>42735</v>
      </c>
      <c r="M78" s="420"/>
      <c r="N78" s="420"/>
      <c r="O78" s="420"/>
      <c r="P78" s="420"/>
      <c r="Q78" s="420"/>
      <c r="R78" s="420"/>
      <c r="S78" s="420"/>
      <c r="T78" s="420"/>
      <c r="U78" s="420"/>
      <c r="V78" s="420"/>
      <c r="W78" s="420"/>
      <c r="X78" s="420"/>
      <c r="Y78" s="929" t="s">
        <v>66</v>
      </c>
      <c r="Z78" s="791">
        <v>0</v>
      </c>
      <c r="AA78" s="1987"/>
      <c r="AB78" s="666"/>
      <c r="AC78" s="393">
        <f t="shared" si="9"/>
        <v>0</v>
      </c>
      <c r="AD78" s="394">
        <f t="shared" si="8"/>
        <v>0</v>
      </c>
      <c r="AE78" s="395" t="s">
        <v>55</v>
      </c>
      <c r="AF78" s="394" t="s">
        <v>55</v>
      </c>
      <c r="AG78" s="395"/>
      <c r="AH78" s="394" t="s">
        <v>55</v>
      </c>
      <c r="AI78" s="395"/>
      <c r="AJ78" s="2017"/>
      <c r="AK78" s="2032"/>
      <c r="AL78" s="2032"/>
      <c r="AM78" s="2032"/>
      <c r="AN78" s="2032"/>
      <c r="AO78" s="2032"/>
      <c r="AP78" s="2032"/>
      <c r="AQ78" s="2032"/>
      <c r="AR78" s="2032"/>
      <c r="AS78" s="2033"/>
      <c r="AT78" s="2033"/>
      <c r="AU78" s="2033"/>
      <c r="AV78" s="2033"/>
      <c r="AW78" s="2033"/>
      <c r="AX78" s="2033"/>
      <c r="AY78" s="2033"/>
      <c r="AZ78" s="2033"/>
      <c r="BA78" s="2034"/>
      <c r="BB78" s="2034"/>
      <c r="BC78" s="2034"/>
      <c r="BD78" s="2034"/>
      <c r="BE78" s="2034"/>
      <c r="BF78" s="2034"/>
      <c r="BG78" s="2034"/>
      <c r="BH78" s="2034"/>
      <c r="BI78" s="2035"/>
      <c r="BJ78" s="2035"/>
      <c r="BK78" s="2035"/>
      <c r="BL78" s="2035"/>
      <c r="BM78" s="2035"/>
      <c r="BN78" s="2035"/>
      <c r="BO78" s="2035"/>
      <c r="BP78" s="2035"/>
      <c r="BQ78" s="2036"/>
      <c r="BR78" s="2036"/>
      <c r="BS78" s="2036"/>
      <c r="BT78" s="2036"/>
      <c r="BU78" s="2036"/>
      <c r="BV78" s="2036"/>
      <c r="BW78" s="2036"/>
      <c r="BX78" s="2036"/>
      <c r="BY78" s="2020" t="s">
        <v>699</v>
      </c>
      <c r="BZ78" s="1482"/>
      <c r="CA78" s="1482"/>
    </row>
    <row r="79" spans="1:79" s="384" customFormat="1" ht="46.5" customHeight="1" thickBot="1">
      <c r="A79" s="3505"/>
      <c r="B79" s="3539"/>
      <c r="C79" s="3542"/>
      <c r="D79" s="719" t="s">
        <v>700</v>
      </c>
      <c r="E79" s="909" t="s">
        <v>58</v>
      </c>
      <c r="F79" s="776">
        <v>3</v>
      </c>
      <c r="G79" s="909" t="s">
        <v>59</v>
      </c>
      <c r="H79" s="910" t="s">
        <v>640</v>
      </c>
      <c r="I79" s="911">
        <v>0.13</v>
      </c>
      <c r="J79" s="912" t="s">
        <v>60</v>
      </c>
      <c r="K79" s="913">
        <v>42370</v>
      </c>
      <c r="L79" s="403">
        <v>42735</v>
      </c>
      <c r="M79" s="425"/>
      <c r="N79" s="425"/>
      <c r="O79" s="425"/>
      <c r="P79" s="425">
        <v>1</v>
      </c>
      <c r="Q79" s="425"/>
      <c r="R79" s="425"/>
      <c r="S79" s="425"/>
      <c r="T79" s="425">
        <v>1</v>
      </c>
      <c r="U79" s="425"/>
      <c r="V79" s="425"/>
      <c r="W79" s="425"/>
      <c r="X79" s="425">
        <v>1</v>
      </c>
      <c r="Y79" s="914">
        <f>SUM(M79:X79)</f>
        <v>3</v>
      </c>
      <c r="Z79" s="677">
        <v>0</v>
      </c>
      <c r="AA79" s="1975"/>
      <c r="AB79" s="725"/>
      <c r="AC79" s="3116">
        <f t="shared" si="9"/>
        <v>0</v>
      </c>
      <c r="AD79" s="3117">
        <f t="shared" si="8"/>
        <v>0</v>
      </c>
      <c r="AE79" s="1743">
        <v>0</v>
      </c>
      <c r="AF79" s="3117" t="s">
        <v>55</v>
      </c>
      <c r="AG79" s="1743"/>
      <c r="AH79" s="3117">
        <v>0</v>
      </c>
      <c r="AI79" s="1743"/>
      <c r="AJ79" s="2037"/>
      <c r="AK79" s="3137"/>
      <c r="AL79" s="3137"/>
      <c r="AM79" s="3137"/>
      <c r="AN79" s="3137"/>
      <c r="AO79" s="3137"/>
      <c r="AP79" s="3137"/>
      <c r="AQ79" s="3137"/>
      <c r="AR79" s="3137"/>
      <c r="AS79" s="2228"/>
      <c r="AT79" s="2228"/>
      <c r="AU79" s="2228"/>
      <c r="AV79" s="2228"/>
      <c r="AW79" s="2228"/>
      <c r="AX79" s="2228"/>
      <c r="AY79" s="2228"/>
      <c r="AZ79" s="2228"/>
      <c r="BA79" s="3138"/>
      <c r="BB79" s="3138"/>
      <c r="BC79" s="3138"/>
      <c r="BD79" s="3138"/>
      <c r="BE79" s="3138"/>
      <c r="BF79" s="3138"/>
      <c r="BG79" s="3138"/>
      <c r="BH79" s="3138"/>
      <c r="BI79" s="2132"/>
      <c r="BJ79" s="2132"/>
      <c r="BK79" s="2132"/>
      <c r="BL79" s="2132"/>
      <c r="BM79" s="2132"/>
      <c r="BN79" s="2132"/>
      <c r="BO79" s="2132"/>
      <c r="BP79" s="2132"/>
      <c r="BQ79" s="3139"/>
      <c r="BR79" s="3139"/>
      <c r="BS79" s="3139"/>
      <c r="BT79" s="3139"/>
      <c r="BU79" s="3139"/>
      <c r="BV79" s="3139"/>
      <c r="BW79" s="3139"/>
      <c r="BX79" s="3139"/>
      <c r="BY79" s="2040" t="s">
        <v>699</v>
      </c>
      <c r="BZ79" s="1482"/>
      <c r="CA79" s="1482"/>
    </row>
    <row r="80" spans="1:79" s="413" customFormat="1" ht="24" customHeight="1" thickBot="1">
      <c r="A80" s="3519" t="s">
        <v>38</v>
      </c>
      <c r="B80" s="3520"/>
      <c r="C80" s="3520"/>
      <c r="D80" s="3521"/>
      <c r="E80" s="882"/>
      <c r="F80" s="882"/>
      <c r="G80" s="882"/>
      <c r="H80" s="933"/>
      <c r="I80" s="883">
        <f>SUM(I73:I79)</f>
        <v>1</v>
      </c>
      <c r="J80" s="882"/>
      <c r="K80" s="934"/>
      <c r="L80" s="935"/>
      <c r="M80" s="935"/>
      <c r="N80" s="935"/>
      <c r="O80" s="935"/>
      <c r="P80" s="935"/>
      <c r="Q80" s="935"/>
      <c r="R80" s="935"/>
      <c r="S80" s="935"/>
      <c r="T80" s="935"/>
      <c r="U80" s="935"/>
      <c r="V80" s="935"/>
      <c r="W80" s="935"/>
      <c r="X80" s="935"/>
      <c r="Y80" s="936"/>
      <c r="Z80" s="937">
        <f>SUM(Z73:Z79)</f>
        <v>0</v>
      </c>
      <c r="AA80" s="1993"/>
      <c r="AB80" s="3056"/>
      <c r="AC80" s="3085"/>
      <c r="AD80" s="3070">
        <v>1</v>
      </c>
      <c r="AE80" s="3070"/>
      <c r="AF80" s="3177">
        <f>AVERAGE(AF73:AF79)</f>
        <v>1</v>
      </c>
      <c r="AG80" s="3070"/>
      <c r="AH80" s="3177">
        <f>AVERAGE(AH73:AH79)</f>
        <v>0.08333333333333333</v>
      </c>
      <c r="AI80" s="3070"/>
      <c r="AJ80" s="3492"/>
      <c r="AK80" s="3492"/>
      <c r="AL80" s="3492"/>
      <c r="AM80" s="3492"/>
      <c r="AN80" s="3492"/>
      <c r="AO80" s="3492"/>
      <c r="AP80" s="3492"/>
      <c r="AQ80" s="3492"/>
      <c r="AR80" s="3492"/>
      <c r="AS80" s="3492"/>
      <c r="AT80" s="3492"/>
      <c r="AU80" s="3492"/>
      <c r="AV80" s="3492"/>
      <c r="AW80" s="3492"/>
      <c r="AX80" s="3492"/>
      <c r="AY80" s="3492"/>
      <c r="AZ80" s="3492"/>
      <c r="BA80" s="3492"/>
      <c r="BB80" s="3492"/>
      <c r="BC80" s="3492"/>
      <c r="BD80" s="3492"/>
      <c r="BE80" s="3492"/>
      <c r="BF80" s="3492"/>
      <c r="BG80" s="3492"/>
      <c r="BH80" s="3492"/>
      <c r="BI80" s="3492"/>
      <c r="BJ80" s="3492"/>
      <c r="BK80" s="3492"/>
      <c r="BL80" s="3492"/>
      <c r="BM80" s="3492"/>
      <c r="BN80" s="3492"/>
      <c r="BO80" s="3492"/>
      <c r="BP80" s="3492"/>
      <c r="BQ80" s="3492"/>
      <c r="BR80" s="3492"/>
      <c r="BS80" s="3492"/>
      <c r="BT80" s="3492"/>
      <c r="BU80" s="3492"/>
      <c r="BV80" s="3492"/>
      <c r="BW80" s="3492"/>
      <c r="BX80" s="3492"/>
      <c r="BY80" s="3493"/>
      <c r="BZ80" s="1482"/>
      <c r="CA80" s="1482"/>
    </row>
    <row r="81" spans="1:79" s="384" customFormat="1" ht="60" customHeight="1">
      <c r="A81" s="3500">
        <v>2</v>
      </c>
      <c r="B81" s="3500" t="s">
        <v>351</v>
      </c>
      <c r="C81" s="3502" t="s">
        <v>352</v>
      </c>
      <c r="D81" s="897" t="s">
        <v>353</v>
      </c>
      <c r="E81" s="938" t="s">
        <v>65</v>
      </c>
      <c r="F81" s="898" t="s">
        <v>66</v>
      </c>
      <c r="G81" s="939" t="s">
        <v>67</v>
      </c>
      <c r="H81" s="901" t="s">
        <v>640</v>
      </c>
      <c r="I81" s="940">
        <v>0.5</v>
      </c>
      <c r="J81" s="941" t="s">
        <v>354</v>
      </c>
      <c r="K81" s="904">
        <v>42370</v>
      </c>
      <c r="L81" s="905">
        <v>42735</v>
      </c>
      <c r="M81" s="942"/>
      <c r="N81" s="942"/>
      <c r="O81" s="942"/>
      <c r="P81" s="942"/>
      <c r="Q81" s="942"/>
      <c r="R81" s="942"/>
      <c r="S81" s="942"/>
      <c r="T81" s="942"/>
      <c r="U81" s="943"/>
      <c r="V81" s="943"/>
      <c r="W81" s="943"/>
      <c r="X81" s="943"/>
      <c r="Y81" s="944" t="s">
        <v>66</v>
      </c>
      <c r="Z81" s="907">
        <v>0</v>
      </c>
      <c r="AA81" s="1980"/>
      <c r="AB81" s="945"/>
      <c r="AC81" s="431">
        <f>SUM(M81:N81)</f>
        <v>0</v>
      </c>
      <c r="AD81" s="432">
        <f t="shared" si="8"/>
        <v>0</v>
      </c>
      <c r="AE81" s="1302" t="s">
        <v>55</v>
      </c>
      <c r="AF81" s="1302" t="s">
        <v>55</v>
      </c>
      <c r="AG81" s="1302"/>
      <c r="AH81" s="432" t="s">
        <v>55</v>
      </c>
      <c r="AI81" s="1302"/>
      <c r="AJ81" s="2039"/>
      <c r="AK81" s="3132"/>
      <c r="AL81" s="3132"/>
      <c r="AM81" s="3132"/>
      <c r="AN81" s="3132"/>
      <c r="AO81" s="3132"/>
      <c r="AP81" s="3132"/>
      <c r="AQ81" s="3132"/>
      <c r="AR81" s="3132"/>
      <c r="AS81" s="2231"/>
      <c r="AT81" s="2231"/>
      <c r="AU81" s="2231"/>
      <c r="AV81" s="2231"/>
      <c r="AW81" s="2231"/>
      <c r="AX81" s="2231"/>
      <c r="AY81" s="2231"/>
      <c r="AZ81" s="2231"/>
      <c r="BA81" s="3133"/>
      <c r="BB81" s="3133"/>
      <c r="BC81" s="3133"/>
      <c r="BD81" s="3133"/>
      <c r="BE81" s="3133"/>
      <c r="BF81" s="3133"/>
      <c r="BG81" s="3133"/>
      <c r="BH81" s="3133"/>
      <c r="BI81" s="3134"/>
      <c r="BJ81" s="3134"/>
      <c r="BK81" s="3134"/>
      <c r="BL81" s="3134"/>
      <c r="BM81" s="3134"/>
      <c r="BN81" s="3134"/>
      <c r="BO81" s="3134"/>
      <c r="BP81" s="3134"/>
      <c r="BQ81" s="3135"/>
      <c r="BR81" s="3135"/>
      <c r="BS81" s="3135"/>
      <c r="BT81" s="3135"/>
      <c r="BU81" s="3135"/>
      <c r="BV81" s="3135"/>
      <c r="BW81" s="3135"/>
      <c r="BX81" s="3135"/>
      <c r="BY81" s="2042" t="s">
        <v>699</v>
      </c>
      <c r="BZ81" s="1482"/>
      <c r="CA81" s="1482"/>
    </row>
    <row r="82" spans="1:79" s="384" customFormat="1" ht="48" customHeight="1" thickBot="1">
      <c r="A82" s="3501"/>
      <c r="B82" s="3501"/>
      <c r="C82" s="3503"/>
      <c r="D82" s="719" t="s">
        <v>701</v>
      </c>
      <c r="E82" s="909" t="s">
        <v>58</v>
      </c>
      <c r="F82" s="776">
        <v>3</v>
      </c>
      <c r="G82" s="909" t="s">
        <v>59</v>
      </c>
      <c r="H82" s="910" t="s">
        <v>640</v>
      </c>
      <c r="I82" s="911">
        <v>0.5</v>
      </c>
      <c r="J82" s="912" t="s">
        <v>60</v>
      </c>
      <c r="K82" s="913">
        <v>42370</v>
      </c>
      <c r="L82" s="403">
        <v>42735</v>
      </c>
      <c r="M82" s="425"/>
      <c r="N82" s="425"/>
      <c r="O82" s="425"/>
      <c r="P82" s="425">
        <v>1</v>
      </c>
      <c r="Q82" s="425"/>
      <c r="R82" s="425"/>
      <c r="S82" s="425"/>
      <c r="T82" s="425">
        <v>1</v>
      </c>
      <c r="U82" s="425"/>
      <c r="V82" s="425"/>
      <c r="W82" s="425"/>
      <c r="X82" s="425">
        <v>1</v>
      </c>
      <c r="Y82" s="914">
        <f>SUM(M82:X82)</f>
        <v>3</v>
      </c>
      <c r="Z82" s="677">
        <v>0</v>
      </c>
      <c r="AA82" s="1975"/>
      <c r="AB82" s="946"/>
      <c r="AC82" s="3116">
        <f>SUM(M82:N82)</f>
        <v>0</v>
      </c>
      <c r="AD82" s="3117">
        <f t="shared" si="8"/>
        <v>0</v>
      </c>
      <c r="AE82" s="1743">
        <v>0</v>
      </c>
      <c r="AF82" s="1743" t="s">
        <v>55</v>
      </c>
      <c r="AG82" s="1743"/>
      <c r="AH82" s="3117">
        <v>0</v>
      </c>
      <c r="AI82" s="1743"/>
      <c r="AJ82" s="2037"/>
      <c r="AK82" s="3137"/>
      <c r="AL82" s="3137"/>
      <c r="AM82" s="3137"/>
      <c r="AN82" s="3137"/>
      <c r="AO82" s="3137"/>
      <c r="AP82" s="3137"/>
      <c r="AQ82" s="3137"/>
      <c r="AR82" s="3137"/>
      <c r="AS82" s="2228"/>
      <c r="AT82" s="2228"/>
      <c r="AU82" s="2228"/>
      <c r="AV82" s="2228"/>
      <c r="AW82" s="2228"/>
      <c r="AX82" s="2228"/>
      <c r="AY82" s="2228"/>
      <c r="AZ82" s="2228"/>
      <c r="BA82" s="3138"/>
      <c r="BB82" s="3138"/>
      <c r="BC82" s="3138"/>
      <c r="BD82" s="3138"/>
      <c r="BE82" s="3138"/>
      <c r="BF82" s="3138"/>
      <c r="BG82" s="3138"/>
      <c r="BH82" s="3138"/>
      <c r="BI82" s="2132"/>
      <c r="BJ82" s="2132"/>
      <c r="BK82" s="2132"/>
      <c r="BL82" s="2132"/>
      <c r="BM82" s="2132"/>
      <c r="BN82" s="2132"/>
      <c r="BO82" s="2132"/>
      <c r="BP82" s="2132"/>
      <c r="BQ82" s="3139"/>
      <c r="BR82" s="3139"/>
      <c r="BS82" s="3139"/>
      <c r="BT82" s="3139"/>
      <c r="BU82" s="3139"/>
      <c r="BV82" s="3139"/>
      <c r="BW82" s="3139"/>
      <c r="BX82" s="3139"/>
      <c r="BY82" s="2040" t="s">
        <v>699</v>
      </c>
      <c r="BZ82" s="1482"/>
      <c r="CA82" s="1482"/>
    </row>
    <row r="83" spans="1:79" s="413" customFormat="1" ht="24" customHeight="1" thickBot="1">
      <c r="A83" s="3519" t="s">
        <v>38</v>
      </c>
      <c r="B83" s="3520"/>
      <c r="C83" s="3520"/>
      <c r="D83" s="3521"/>
      <c r="E83" s="882"/>
      <c r="F83" s="882"/>
      <c r="G83" s="882"/>
      <c r="H83" s="882"/>
      <c r="I83" s="883">
        <f>SUM(I81:I82)</f>
        <v>1</v>
      </c>
      <c r="J83" s="882"/>
      <c r="K83" s="882"/>
      <c r="L83" s="882"/>
      <c r="M83" s="882"/>
      <c r="N83" s="882"/>
      <c r="O83" s="882"/>
      <c r="P83" s="882"/>
      <c r="Q83" s="882"/>
      <c r="R83" s="882"/>
      <c r="S83" s="882"/>
      <c r="T83" s="882"/>
      <c r="U83" s="882"/>
      <c r="V83" s="882"/>
      <c r="W83" s="882"/>
      <c r="X83" s="882"/>
      <c r="Y83" s="884"/>
      <c r="Z83" s="885">
        <f>SUM(Z81:Z82)</f>
        <v>0</v>
      </c>
      <c r="AA83" s="1983"/>
      <c r="AB83" s="3056"/>
      <c r="AC83" s="3142"/>
      <c r="AD83" s="3143">
        <v>1</v>
      </c>
      <c r="AE83" s="3143"/>
      <c r="AF83" s="3182" t="s">
        <v>55</v>
      </c>
      <c r="AG83" s="3143"/>
      <c r="AH83" s="3182">
        <f>AVERAGE(AH81:AH82)</f>
        <v>0</v>
      </c>
      <c r="AI83" s="3143"/>
      <c r="AJ83" s="3144"/>
      <c r="AK83" s="3144"/>
      <c r="AL83" s="3144"/>
      <c r="AM83" s="3144"/>
      <c r="AN83" s="3144"/>
      <c r="AO83" s="3144"/>
      <c r="AP83" s="3144"/>
      <c r="AQ83" s="3144"/>
      <c r="AR83" s="3144"/>
      <c r="AS83" s="3144"/>
      <c r="AT83" s="3144"/>
      <c r="AU83" s="3144"/>
      <c r="AV83" s="3144"/>
      <c r="AW83" s="3144"/>
      <c r="AX83" s="3144"/>
      <c r="AY83" s="3144"/>
      <c r="AZ83" s="3144"/>
      <c r="BA83" s="3144"/>
      <c r="BB83" s="3144"/>
      <c r="BC83" s="3144"/>
      <c r="BD83" s="3144"/>
      <c r="BE83" s="3144"/>
      <c r="BF83" s="3144"/>
      <c r="BG83" s="3144"/>
      <c r="BH83" s="3144"/>
      <c r="BI83" s="3144"/>
      <c r="BJ83" s="3144"/>
      <c r="BK83" s="3144"/>
      <c r="BL83" s="3144"/>
      <c r="BM83" s="3144"/>
      <c r="BN83" s="3144"/>
      <c r="BO83" s="3144"/>
      <c r="BP83" s="3144"/>
      <c r="BQ83" s="3144"/>
      <c r="BR83" s="3144"/>
      <c r="BS83" s="3144"/>
      <c r="BT83" s="3144"/>
      <c r="BU83" s="3144"/>
      <c r="BV83" s="3144"/>
      <c r="BW83" s="3144"/>
      <c r="BX83" s="3144"/>
      <c r="BY83" s="3145"/>
      <c r="BZ83" s="1482"/>
      <c r="CA83" s="1482"/>
    </row>
    <row r="84" spans="1:79" s="413" customFormat="1" ht="24" customHeight="1" thickBot="1">
      <c r="A84" s="3522" t="s">
        <v>39</v>
      </c>
      <c r="B84" s="3523"/>
      <c r="C84" s="3523"/>
      <c r="D84" s="3524"/>
      <c r="E84" s="947"/>
      <c r="F84" s="948"/>
      <c r="G84" s="948"/>
      <c r="H84" s="948"/>
      <c r="I84" s="949"/>
      <c r="J84" s="948"/>
      <c r="K84" s="948"/>
      <c r="L84" s="948"/>
      <c r="M84" s="948"/>
      <c r="N84" s="948"/>
      <c r="O84" s="948"/>
      <c r="P84" s="948"/>
      <c r="Q84" s="948"/>
      <c r="R84" s="948"/>
      <c r="S84" s="948"/>
      <c r="T84" s="948"/>
      <c r="U84" s="948"/>
      <c r="V84" s="948"/>
      <c r="W84" s="948"/>
      <c r="X84" s="950"/>
      <c r="Y84" s="950"/>
      <c r="Z84" s="951">
        <f>SUM(Z83+Z80)</f>
        <v>0</v>
      </c>
      <c r="AA84" s="1992"/>
      <c r="AB84" s="3148"/>
      <c r="AC84" s="3153"/>
      <c r="AD84" s="3152">
        <v>1</v>
      </c>
      <c r="AE84" s="3152"/>
      <c r="AF84" s="2310">
        <f>AVERAGE(AF83,AF80)</f>
        <v>1</v>
      </c>
      <c r="AG84" s="3152"/>
      <c r="AH84" s="2310">
        <f>AVERAGE(AH83,AH80)</f>
        <v>0.041666666666666664</v>
      </c>
      <c r="AI84" s="3152"/>
      <c r="AJ84" s="3154"/>
      <c r="AK84" s="3154"/>
      <c r="AL84" s="3154"/>
      <c r="AM84" s="3154"/>
      <c r="AN84" s="3154"/>
      <c r="AO84" s="3154"/>
      <c r="AP84" s="3154"/>
      <c r="AQ84" s="3154"/>
      <c r="AR84" s="3154"/>
      <c r="AS84" s="3154"/>
      <c r="AT84" s="3154"/>
      <c r="AU84" s="3154"/>
      <c r="AV84" s="3154"/>
      <c r="AW84" s="3154"/>
      <c r="AX84" s="3154"/>
      <c r="AY84" s="3154"/>
      <c r="AZ84" s="3154"/>
      <c r="BA84" s="3154"/>
      <c r="BB84" s="3154"/>
      <c r="BC84" s="3154"/>
      <c r="BD84" s="3154"/>
      <c r="BE84" s="3154"/>
      <c r="BF84" s="3154"/>
      <c r="BG84" s="3154"/>
      <c r="BH84" s="3154"/>
      <c r="BI84" s="3154"/>
      <c r="BJ84" s="3154"/>
      <c r="BK84" s="3154"/>
      <c r="BL84" s="3154"/>
      <c r="BM84" s="3154"/>
      <c r="BN84" s="3154"/>
      <c r="BO84" s="3154"/>
      <c r="BP84" s="3154"/>
      <c r="BQ84" s="3154"/>
      <c r="BR84" s="3154"/>
      <c r="BS84" s="3154"/>
      <c r="BT84" s="3154"/>
      <c r="BU84" s="3154"/>
      <c r="BV84" s="3154"/>
      <c r="BW84" s="3154"/>
      <c r="BX84" s="3154"/>
      <c r="BY84" s="3155"/>
      <c r="BZ84" s="1482"/>
      <c r="CA84" s="1482"/>
    </row>
    <row r="85" spans="1:79" s="360" customFormat="1" ht="24" customHeight="1" thickBot="1">
      <c r="A85" s="952"/>
      <c r="B85" s="953"/>
      <c r="C85" s="954" t="s">
        <v>702</v>
      </c>
      <c r="D85" s="954"/>
      <c r="E85" s="954"/>
      <c r="F85" s="955"/>
      <c r="G85" s="954"/>
      <c r="H85" s="954"/>
      <c r="I85" s="956"/>
      <c r="J85" s="954"/>
      <c r="K85" s="957"/>
      <c r="L85" s="957"/>
      <c r="M85" s="954"/>
      <c r="N85" s="954"/>
      <c r="O85" s="954"/>
      <c r="P85" s="954"/>
      <c r="Q85" s="954"/>
      <c r="R85" s="954"/>
      <c r="S85" s="954"/>
      <c r="T85" s="954"/>
      <c r="U85" s="954"/>
      <c r="V85" s="954"/>
      <c r="W85" s="954"/>
      <c r="X85" s="958"/>
      <c r="Y85" s="958"/>
      <c r="Z85" s="959">
        <f>SUM(Z84,Z68,Z38)</f>
        <v>4313228874</v>
      </c>
      <c r="AA85" s="1994"/>
      <c r="AB85" s="3149"/>
      <c r="AC85" s="3212"/>
      <c r="AD85" s="3172">
        <v>1</v>
      </c>
      <c r="AE85" s="3172"/>
      <c r="AF85" s="3172">
        <f>AVERAGE(AF84,AF68,AF38)</f>
        <v>1</v>
      </c>
      <c r="AG85" s="3172"/>
      <c r="AH85" s="3172">
        <f>AVERAGE(AH84,AH68,AH38)</f>
        <v>0.06316137566137565</v>
      </c>
      <c r="AI85" s="3172"/>
      <c r="AJ85" s="3213"/>
      <c r="AK85" s="3150"/>
      <c r="AL85" s="3150"/>
      <c r="AM85" s="3150"/>
      <c r="AN85" s="3150"/>
      <c r="AO85" s="3150"/>
      <c r="AP85" s="3150"/>
      <c r="AQ85" s="3150"/>
      <c r="AR85" s="3150"/>
      <c r="AS85" s="3150"/>
      <c r="AT85" s="3150"/>
      <c r="AU85" s="3150"/>
      <c r="AV85" s="3150"/>
      <c r="AW85" s="3150"/>
      <c r="AX85" s="3150"/>
      <c r="AY85" s="3150"/>
      <c r="AZ85" s="3150"/>
      <c r="BA85" s="3150"/>
      <c r="BB85" s="3150"/>
      <c r="BC85" s="3150"/>
      <c r="BD85" s="3150"/>
      <c r="BE85" s="3150"/>
      <c r="BF85" s="3150"/>
      <c r="BG85" s="3150"/>
      <c r="BH85" s="3150"/>
      <c r="BI85" s="3150"/>
      <c r="BJ85" s="3150"/>
      <c r="BK85" s="3150"/>
      <c r="BL85" s="3150"/>
      <c r="BM85" s="3150"/>
      <c r="BN85" s="3150"/>
      <c r="BO85" s="3150"/>
      <c r="BP85" s="3150"/>
      <c r="BQ85" s="3150"/>
      <c r="BR85" s="3150"/>
      <c r="BS85" s="3150"/>
      <c r="BT85" s="3150"/>
      <c r="BU85" s="3150"/>
      <c r="BV85" s="3150"/>
      <c r="BW85" s="3150"/>
      <c r="BX85" s="3150"/>
      <c r="BY85" s="3151"/>
      <c r="BZ85" s="1482"/>
      <c r="CA85" s="1482"/>
    </row>
    <row r="86" spans="26:27" ht="50.25" customHeight="1">
      <c r="Z86" s="961"/>
      <c r="AA86" s="961"/>
    </row>
    <row r="87" spans="26:27" ht="16.5">
      <c r="Z87" s="961"/>
      <c r="AA87" s="961"/>
    </row>
  </sheetData>
  <sheetProtection/>
  <mergeCells count="78">
    <mergeCell ref="A6:AB6"/>
    <mergeCell ref="A7:AB7"/>
    <mergeCell ref="A8:AB8"/>
    <mergeCell ref="A9:AB9"/>
    <mergeCell ref="AC5:BY9"/>
    <mergeCell ref="A1:C4"/>
    <mergeCell ref="D1:AI2"/>
    <mergeCell ref="AJ1:AK4"/>
    <mergeCell ref="D3:AI4"/>
    <mergeCell ref="A5:AB5"/>
    <mergeCell ref="A11:D11"/>
    <mergeCell ref="E11:AB11"/>
    <mergeCell ref="A13:D13"/>
    <mergeCell ref="E13:AB13"/>
    <mergeCell ref="AC11:BY11"/>
    <mergeCell ref="AC13:BY13"/>
    <mergeCell ref="A16:A22"/>
    <mergeCell ref="B16:B22"/>
    <mergeCell ref="C18:C21"/>
    <mergeCell ref="A23:D23"/>
    <mergeCell ref="A24:A29"/>
    <mergeCell ref="B24:B29"/>
    <mergeCell ref="C26:C28"/>
    <mergeCell ref="A38:D38"/>
    <mergeCell ref="M29:X29"/>
    <mergeCell ref="A30:D30"/>
    <mergeCell ref="A31:A33"/>
    <mergeCell ref="B31:B33"/>
    <mergeCell ref="C31:C32"/>
    <mergeCell ref="M31:X31"/>
    <mergeCell ref="M32:X32"/>
    <mergeCell ref="M33:X33"/>
    <mergeCell ref="A34:D34"/>
    <mergeCell ref="A35:A36"/>
    <mergeCell ref="B35:B36"/>
    <mergeCell ref="M35:X35"/>
    <mergeCell ref="A37:D37"/>
    <mergeCell ref="A39:AB39"/>
    <mergeCell ref="A40:D40"/>
    <mergeCell ref="E40:AB40"/>
    <mergeCell ref="A43:A46"/>
    <mergeCell ref="B43:B46"/>
    <mergeCell ref="C43:C44"/>
    <mergeCell ref="C45:C46"/>
    <mergeCell ref="B54:B56"/>
    <mergeCell ref="C55:C56"/>
    <mergeCell ref="A57:D57"/>
    <mergeCell ref="M49:X49"/>
    <mergeCell ref="M52:X52"/>
    <mergeCell ref="A83:D83"/>
    <mergeCell ref="A84:D84"/>
    <mergeCell ref="A80:D80"/>
    <mergeCell ref="A67:D67"/>
    <mergeCell ref="A68:D68"/>
    <mergeCell ref="A69:AB69"/>
    <mergeCell ref="A70:D70"/>
    <mergeCell ref="E70:AB70"/>
    <mergeCell ref="A71:AB71"/>
    <mergeCell ref="A73:A79"/>
    <mergeCell ref="B73:B79"/>
    <mergeCell ref="C73:C74"/>
    <mergeCell ref="C75:C79"/>
    <mergeCell ref="AJ80:BY80"/>
    <mergeCell ref="AC70:BY70"/>
    <mergeCell ref="CA1:CA4"/>
    <mergeCell ref="AC40:BY40"/>
    <mergeCell ref="A81:A82"/>
    <mergeCell ref="B81:B82"/>
    <mergeCell ref="C81:C82"/>
    <mergeCell ref="A58:A66"/>
    <mergeCell ref="B58:B66"/>
    <mergeCell ref="C58:C62"/>
    <mergeCell ref="A47:D47"/>
    <mergeCell ref="A48:A52"/>
    <mergeCell ref="B48:B52"/>
    <mergeCell ref="C48:C52"/>
    <mergeCell ref="A53:D53"/>
    <mergeCell ref="A54:A56"/>
  </mergeCells>
  <printOptions/>
  <pageMargins left="0.7" right="0.7" top="0.75" bottom="0.75" header="0.3" footer="0.3"/>
  <pageSetup horizontalDpi="1200" verticalDpi="12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CA113"/>
  <sheetViews>
    <sheetView zoomScale="70" zoomScaleNormal="70" zoomScalePageLayoutView="50" workbookViewId="0" topLeftCell="A1">
      <pane xSplit="4" ySplit="15" topLeftCell="S49" activePane="bottomRight" state="frozen"/>
      <selection pane="topLeft" activeCell="A1" sqref="A1"/>
      <selection pane="topRight" activeCell="E1" sqref="E1"/>
      <selection pane="bottomLeft" activeCell="A16" sqref="A16"/>
      <selection pane="bottomRight" activeCell="AC20" sqref="AC20"/>
    </sheetView>
  </sheetViews>
  <sheetFormatPr defaultColWidth="11.421875" defaultRowHeight="15"/>
  <cols>
    <col min="1" max="1" width="5.421875" style="1220" customWidth="1"/>
    <col min="2" max="2" width="28.421875" style="1221" customWidth="1"/>
    <col min="3" max="3" width="44.140625" style="1220" customWidth="1"/>
    <col min="4" max="4" width="54.00390625" style="1220" customWidth="1"/>
    <col min="5" max="5" width="15.421875" style="1220" customWidth="1"/>
    <col min="6" max="6" width="13.8515625" style="1220" bestFit="1" customWidth="1"/>
    <col min="7" max="7" width="19.421875" style="1220" customWidth="1"/>
    <col min="8" max="8" width="18.00390625" style="1220" customWidth="1"/>
    <col min="9" max="9" width="18.28125" style="1220" customWidth="1"/>
    <col min="10" max="10" width="39.140625" style="1220" customWidth="1"/>
    <col min="11" max="11" width="10.7109375" style="1220" customWidth="1"/>
    <col min="12" max="12" width="14.8515625" style="1220" customWidth="1"/>
    <col min="13" max="24" width="6.140625" style="1220" bestFit="1" customWidth="1"/>
    <col min="25" max="25" width="10.421875" style="1220" bestFit="1" customWidth="1"/>
    <col min="26" max="27" width="29.421875" style="1222" customWidth="1"/>
    <col min="28" max="28" width="22.140625" style="1220" customWidth="1"/>
    <col min="29" max="34" width="14.28125" style="113" customWidth="1"/>
    <col min="35" max="35" width="15.7109375" style="113" bestFit="1" customWidth="1"/>
    <col min="36" max="36" width="19.8515625" style="113" bestFit="1" customWidth="1"/>
    <col min="37" max="76" width="15.421875" style="1482" hidden="1" customWidth="1"/>
    <col min="77" max="77" width="15.421875" style="1482" customWidth="1"/>
    <col min="78" max="78" width="99.8515625" style="113" customWidth="1"/>
    <col min="79" max="79" width="49.8515625" style="113" customWidth="1"/>
    <col min="80" max="16384" width="11.421875" style="113" customWidth="1"/>
  </cols>
  <sheetData>
    <row r="1" spans="1:77" ht="16.5">
      <c r="A1" s="3695"/>
      <c r="B1" s="3696"/>
      <c r="C1" s="3697"/>
      <c r="D1" s="3704" t="s">
        <v>0</v>
      </c>
      <c r="E1" s="3705"/>
      <c r="F1" s="3705"/>
      <c r="G1" s="3705"/>
      <c r="H1" s="3705"/>
      <c r="I1" s="3705"/>
      <c r="J1" s="3705"/>
      <c r="K1" s="3705"/>
      <c r="L1" s="3705"/>
      <c r="M1" s="3705"/>
      <c r="N1" s="3705"/>
      <c r="O1" s="3705"/>
      <c r="P1" s="3705"/>
      <c r="Q1" s="3705"/>
      <c r="R1" s="3705"/>
      <c r="S1" s="3705"/>
      <c r="T1" s="3705"/>
      <c r="U1" s="3705"/>
      <c r="V1" s="3705"/>
      <c r="W1" s="3705"/>
      <c r="X1" s="3705"/>
      <c r="Y1" s="3705"/>
      <c r="Z1" s="3705"/>
      <c r="AA1" s="3706"/>
      <c r="AB1" s="3707"/>
      <c r="AK1" s="113"/>
      <c r="AL1" s="1995" t="s">
        <v>308</v>
      </c>
      <c r="AM1" s="1224"/>
      <c r="AN1" s="1224"/>
      <c r="AO1" s="1224"/>
      <c r="AP1" s="1224"/>
      <c r="AQ1" s="1224"/>
      <c r="AR1" s="1224"/>
      <c r="AS1" s="1224"/>
      <c r="AT1" s="1224"/>
      <c r="AU1" s="1224"/>
      <c r="AV1" s="1224"/>
      <c r="AW1" s="1224"/>
      <c r="AX1" s="1224"/>
      <c r="AY1" s="1224"/>
      <c r="AZ1" s="1224"/>
      <c r="BA1" s="1224"/>
      <c r="BB1" s="1224"/>
      <c r="BC1" s="1224"/>
      <c r="BD1" s="1224"/>
      <c r="BE1" s="1224"/>
      <c r="BF1" s="1224"/>
      <c r="BG1" s="1224"/>
      <c r="BH1" s="1224"/>
      <c r="BI1" s="1224"/>
      <c r="BJ1" s="1224"/>
      <c r="BK1" s="1224"/>
      <c r="BL1" s="1224"/>
      <c r="BM1" s="1224"/>
      <c r="BN1" s="1224"/>
      <c r="BO1" s="1224"/>
      <c r="BP1" s="1224"/>
      <c r="BQ1" s="1224"/>
      <c r="BR1" s="1224"/>
      <c r="BS1" s="1224"/>
      <c r="BT1" s="1224"/>
      <c r="BU1" s="1224"/>
      <c r="BV1" s="1224"/>
      <c r="BW1" s="1224"/>
      <c r="BX1" s="1224"/>
      <c r="BY1" s="2122"/>
    </row>
    <row r="2" spans="1:77" ht="17.25" thickBot="1">
      <c r="A2" s="3698"/>
      <c r="B2" s="3699"/>
      <c r="C2" s="3700"/>
      <c r="D2" s="3708"/>
      <c r="E2" s="3709"/>
      <c r="F2" s="3709"/>
      <c r="G2" s="3709"/>
      <c r="H2" s="3709"/>
      <c r="I2" s="3709"/>
      <c r="J2" s="3709"/>
      <c r="K2" s="3709"/>
      <c r="L2" s="3709"/>
      <c r="M2" s="3709"/>
      <c r="N2" s="3709"/>
      <c r="O2" s="3709"/>
      <c r="P2" s="3709"/>
      <c r="Q2" s="3709"/>
      <c r="R2" s="3709"/>
      <c r="S2" s="3709"/>
      <c r="T2" s="3709"/>
      <c r="U2" s="3709"/>
      <c r="V2" s="3709"/>
      <c r="W2" s="3709"/>
      <c r="X2" s="3709"/>
      <c r="Y2" s="3709"/>
      <c r="Z2" s="3709"/>
      <c r="AA2" s="3710"/>
      <c r="AB2" s="3711"/>
      <c r="AK2" s="113"/>
      <c r="AL2" s="1996"/>
      <c r="AM2" s="1224"/>
      <c r="AN2" s="1224"/>
      <c r="AO2" s="1224"/>
      <c r="AP2" s="1224"/>
      <c r="AQ2" s="1224"/>
      <c r="AR2" s="1224"/>
      <c r="AS2" s="1224"/>
      <c r="AT2" s="1224"/>
      <c r="AU2" s="1224"/>
      <c r="AV2" s="1224"/>
      <c r="AW2" s="1224"/>
      <c r="AX2" s="1224"/>
      <c r="AY2" s="1224"/>
      <c r="AZ2" s="1224"/>
      <c r="BA2" s="1224"/>
      <c r="BB2" s="1224"/>
      <c r="BC2" s="1224"/>
      <c r="BD2" s="1224"/>
      <c r="BE2" s="1224"/>
      <c r="BF2" s="1224"/>
      <c r="BG2" s="1224"/>
      <c r="BH2" s="1224"/>
      <c r="BI2" s="1224"/>
      <c r="BJ2" s="1224"/>
      <c r="BK2" s="1224"/>
      <c r="BL2" s="1224"/>
      <c r="BM2" s="1224"/>
      <c r="BN2" s="1224"/>
      <c r="BO2" s="1224"/>
      <c r="BP2" s="1224"/>
      <c r="BQ2" s="1224"/>
      <c r="BR2" s="1224"/>
      <c r="BS2" s="1224"/>
      <c r="BT2" s="1224"/>
      <c r="BU2" s="1224"/>
      <c r="BV2" s="1224"/>
      <c r="BW2" s="1224"/>
      <c r="BX2" s="1224"/>
      <c r="BY2" s="2122"/>
    </row>
    <row r="3" spans="1:77" ht="16.5">
      <c r="A3" s="3698"/>
      <c r="B3" s="3699"/>
      <c r="C3" s="3700"/>
      <c r="D3" s="3712" t="s">
        <v>3</v>
      </c>
      <c r="E3" s="3713"/>
      <c r="F3" s="3713"/>
      <c r="G3" s="3713"/>
      <c r="H3" s="3713"/>
      <c r="I3" s="3713"/>
      <c r="J3" s="3713"/>
      <c r="K3" s="3713"/>
      <c r="L3" s="3713"/>
      <c r="M3" s="3713"/>
      <c r="N3" s="3713"/>
      <c r="O3" s="3713"/>
      <c r="P3" s="3713"/>
      <c r="Q3" s="3713"/>
      <c r="R3" s="3713"/>
      <c r="S3" s="3713"/>
      <c r="T3" s="3713"/>
      <c r="U3" s="3713"/>
      <c r="V3" s="3713"/>
      <c r="W3" s="3713"/>
      <c r="X3" s="3713"/>
      <c r="Y3" s="3713"/>
      <c r="Z3" s="3713"/>
      <c r="AA3" s="3714"/>
      <c r="AB3" s="3715"/>
      <c r="AK3" s="113"/>
      <c r="AL3" s="1996"/>
      <c r="AM3" s="1224"/>
      <c r="AN3" s="1224"/>
      <c r="AO3" s="1224"/>
      <c r="AP3" s="1224"/>
      <c r="AQ3" s="1224"/>
      <c r="AR3" s="1224"/>
      <c r="AS3" s="1224"/>
      <c r="AT3" s="1224"/>
      <c r="AU3" s="1224"/>
      <c r="AV3" s="1224"/>
      <c r="AW3" s="1224"/>
      <c r="AX3" s="1224"/>
      <c r="AY3" s="1224"/>
      <c r="AZ3" s="1224"/>
      <c r="BA3" s="1224"/>
      <c r="BB3" s="1224"/>
      <c r="BC3" s="1224"/>
      <c r="BD3" s="1224"/>
      <c r="BE3" s="1224"/>
      <c r="BF3" s="1224"/>
      <c r="BG3" s="1224"/>
      <c r="BH3" s="1224"/>
      <c r="BI3" s="1224"/>
      <c r="BJ3" s="1224"/>
      <c r="BK3" s="1224"/>
      <c r="BL3" s="1224"/>
      <c r="BM3" s="1224"/>
      <c r="BN3" s="1224"/>
      <c r="BO3" s="1224"/>
      <c r="BP3" s="1224"/>
      <c r="BQ3" s="1224"/>
      <c r="BR3" s="1224"/>
      <c r="BS3" s="1224"/>
      <c r="BT3" s="1224"/>
      <c r="BU3" s="1224"/>
      <c r="BV3" s="1224"/>
      <c r="BW3" s="1224"/>
      <c r="BX3" s="1224"/>
      <c r="BY3" s="2122"/>
    </row>
    <row r="4" spans="1:77" ht="17.25" thickBot="1">
      <c r="A4" s="3701"/>
      <c r="B4" s="3702"/>
      <c r="C4" s="3703"/>
      <c r="D4" s="3716"/>
      <c r="E4" s="3717"/>
      <c r="F4" s="3717"/>
      <c r="G4" s="3717"/>
      <c r="H4" s="3717"/>
      <c r="I4" s="3717"/>
      <c r="J4" s="3717"/>
      <c r="K4" s="3717"/>
      <c r="L4" s="3717"/>
      <c r="M4" s="3717"/>
      <c r="N4" s="3717"/>
      <c r="O4" s="3717"/>
      <c r="P4" s="3717"/>
      <c r="Q4" s="3717"/>
      <c r="R4" s="3717"/>
      <c r="S4" s="3717"/>
      <c r="T4" s="3717"/>
      <c r="U4" s="3717"/>
      <c r="V4" s="3717"/>
      <c r="W4" s="3717"/>
      <c r="X4" s="3717"/>
      <c r="Y4" s="3717"/>
      <c r="Z4" s="3717"/>
      <c r="AA4" s="3718"/>
      <c r="AB4" s="3719"/>
      <c r="AK4" s="113"/>
      <c r="AL4" s="1997"/>
      <c r="AM4" s="1224"/>
      <c r="AN4" s="1224"/>
      <c r="AO4" s="1224"/>
      <c r="AP4" s="1224"/>
      <c r="AQ4" s="1224"/>
      <c r="AR4" s="1224"/>
      <c r="AS4" s="1224"/>
      <c r="AT4" s="1224"/>
      <c r="AU4" s="1224"/>
      <c r="AV4" s="1224"/>
      <c r="AW4" s="1224"/>
      <c r="AX4" s="1224"/>
      <c r="AY4" s="1224"/>
      <c r="AZ4" s="1224"/>
      <c r="BA4" s="1224"/>
      <c r="BB4" s="1224"/>
      <c r="BC4" s="1224"/>
      <c r="BD4" s="1224"/>
      <c r="BE4" s="1224"/>
      <c r="BF4" s="1224"/>
      <c r="BG4" s="1224"/>
      <c r="BH4" s="1224"/>
      <c r="BI4" s="1224"/>
      <c r="BJ4" s="1224"/>
      <c r="BK4" s="1224"/>
      <c r="BL4" s="1224"/>
      <c r="BM4" s="1224"/>
      <c r="BN4" s="1224"/>
      <c r="BO4" s="1224"/>
      <c r="BP4" s="1224"/>
      <c r="BQ4" s="1224"/>
      <c r="BR4" s="1224"/>
      <c r="BS4" s="1224"/>
      <c r="BT4" s="1224"/>
      <c r="BU4" s="1224"/>
      <c r="BV4" s="1224"/>
      <c r="BW4" s="1224"/>
      <c r="BX4" s="1224"/>
      <c r="BY4" s="2122"/>
    </row>
    <row r="5" spans="1:79" ht="20.25">
      <c r="A5" s="3720" t="s">
        <v>4</v>
      </c>
      <c r="B5" s="3721"/>
      <c r="C5" s="3721"/>
      <c r="D5" s="3721"/>
      <c r="E5" s="3721"/>
      <c r="F5" s="3721"/>
      <c r="G5" s="3721"/>
      <c r="H5" s="3721"/>
      <c r="I5" s="3721"/>
      <c r="J5" s="3721"/>
      <c r="K5" s="3721"/>
      <c r="L5" s="3721"/>
      <c r="M5" s="3721"/>
      <c r="N5" s="3721"/>
      <c r="O5" s="3721"/>
      <c r="P5" s="3721"/>
      <c r="Q5" s="3721"/>
      <c r="R5" s="3721"/>
      <c r="S5" s="3721"/>
      <c r="T5" s="3721"/>
      <c r="U5" s="3721"/>
      <c r="V5" s="3721"/>
      <c r="W5" s="3721"/>
      <c r="X5" s="3721"/>
      <c r="Y5" s="3721"/>
      <c r="Z5" s="3721"/>
      <c r="AA5" s="3722"/>
      <c r="AB5" s="3723"/>
      <c r="AC5" s="3724" t="s">
        <v>366</v>
      </c>
      <c r="AD5" s="3725"/>
      <c r="AE5" s="3725"/>
      <c r="AF5" s="3725"/>
      <c r="AG5" s="3725"/>
      <c r="AH5" s="3725"/>
      <c r="AI5" s="3725"/>
      <c r="AJ5" s="3725"/>
      <c r="AK5" s="3726"/>
      <c r="AL5" s="3726"/>
      <c r="AM5" s="3726"/>
      <c r="AN5" s="3726"/>
      <c r="AO5" s="3726"/>
      <c r="AP5" s="3726"/>
      <c r="AQ5" s="3726"/>
      <c r="AR5" s="3726"/>
      <c r="AS5" s="3726"/>
      <c r="AT5" s="3726"/>
      <c r="AU5" s="3726"/>
      <c r="AV5" s="3726"/>
      <c r="AW5" s="3726"/>
      <c r="AX5" s="3726"/>
      <c r="AY5" s="3726"/>
      <c r="AZ5" s="3726"/>
      <c r="BA5" s="3726"/>
      <c r="BB5" s="3726"/>
      <c r="BC5" s="3726"/>
      <c r="BD5" s="3726"/>
      <c r="BE5" s="3726"/>
      <c r="BF5" s="3726"/>
      <c r="BG5" s="3726"/>
      <c r="BH5" s="3726"/>
      <c r="BI5" s="3726"/>
      <c r="BJ5" s="3726"/>
      <c r="BK5" s="3726"/>
      <c r="BL5" s="3726"/>
      <c r="BM5" s="3726"/>
      <c r="BN5" s="3726"/>
      <c r="BO5" s="3726"/>
      <c r="BP5" s="3726"/>
      <c r="BQ5" s="3726"/>
      <c r="BR5" s="3726"/>
      <c r="BS5" s="3726"/>
      <c r="BT5" s="3726"/>
      <c r="BU5" s="3726"/>
      <c r="BV5" s="3726"/>
      <c r="BW5" s="3726"/>
      <c r="BX5" s="3726"/>
      <c r="BY5" s="3726"/>
      <c r="BZ5" s="3725"/>
      <c r="CA5" s="3727"/>
    </row>
    <row r="6" spans="1:79" ht="15.75">
      <c r="A6" s="3735" t="s">
        <v>5</v>
      </c>
      <c r="B6" s="3736"/>
      <c r="C6" s="3736"/>
      <c r="D6" s="3736"/>
      <c r="E6" s="3736"/>
      <c r="F6" s="3736"/>
      <c r="G6" s="3736"/>
      <c r="H6" s="3736"/>
      <c r="I6" s="3736"/>
      <c r="J6" s="3736"/>
      <c r="K6" s="3736"/>
      <c r="L6" s="3736"/>
      <c r="M6" s="3736"/>
      <c r="N6" s="3736"/>
      <c r="O6" s="3736"/>
      <c r="P6" s="3736"/>
      <c r="Q6" s="3736"/>
      <c r="R6" s="3736"/>
      <c r="S6" s="3736"/>
      <c r="T6" s="3736"/>
      <c r="U6" s="3736"/>
      <c r="V6" s="3736"/>
      <c r="W6" s="3736"/>
      <c r="X6" s="3736"/>
      <c r="Y6" s="3736"/>
      <c r="Z6" s="3736"/>
      <c r="AA6" s="3736"/>
      <c r="AB6" s="3737"/>
      <c r="AC6" s="3728"/>
      <c r="AD6" s="3729"/>
      <c r="AE6" s="3729"/>
      <c r="AF6" s="3729"/>
      <c r="AG6" s="3729"/>
      <c r="AH6" s="3729"/>
      <c r="AI6" s="3729"/>
      <c r="AJ6" s="3729"/>
      <c r="AK6" s="3729"/>
      <c r="AL6" s="3729"/>
      <c r="AM6" s="3729"/>
      <c r="AN6" s="3729"/>
      <c r="AO6" s="3729"/>
      <c r="AP6" s="3729"/>
      <c r="AQ6" s="3729"/>
      <c r="AR6" s="3729"/>
      <c r="AS6" s="3729"/>
      <c r="AT6" s="3729"/>
      <c r="AU6" s="3729"/>
      <c r="AV6" s="3729"/>
      <c r="AW6" s="3729"/>
      <c r="AX6" s="3729"/>
      <c r="AY6" s="3729"/>
      <c r="AZ6" s="3729"/>
      <c r="BA6" s="3729"/>
      <c r="BB6" s="3729"/>
      <c r="BC6" s="3729"/>
      <c r="BD6" s="3729"/>
      <c r="BE6" s="3729"/>
      <c r="BF6" s="3729"/>
      <c r="BG6" s="3729"/>
      <c r="BH6" s="3729"/>
      <c r="BI6" s="3729"/>
      <c r="BJ6" s="3729"/>
      <c r="BK6" s="3729"/>
      <c r="BL6" s="3729"/>
      <c r="BM6" s="3729"/>
      <c r="BN6" s="3729"/>
      <c r="BO6" s="3729"/>
      <c r="BP6" s="3729"/>
      <c r="BQ6" s="3729"/>
      <c r="BR6" s="3729"/>
      <c r="BS6" s="3729"/>
      <c r="BT6" s="3729"/>
      <c r="BU6" s="3729"/>
      <c r="BV6" s="3729"/>
      <c r="BW6" s="3729"/>
      <c r="BX6" s="3729"/>
      <c r="BY6" s="3729"/>
      <c r="BZ6" s="3729"/>
      <c r="CA6" s="3730"/>
    </row>
    <row r="7" spans="1:79" ht="15.75">
      <c r="A7" s="3735"/>
      <c r="B7" s="3736"/>
      <c r="C7" s="3736"/>
      <c r="D7" s="3736"/>
      <c r="E7" s="3736"/>
      <c r="F7" s="3736"/>
      <c r="G7" s="3736"/>
      <c r="H7" s="3736"/>
      <c r="I7" s="3736"/>
      <c r="J7" s="3736"/>
      <c r="K7" s="3736"/>
      <c r="L7" s="3736"/>
      <c r="M7" s="3736"/>
      <c r="N7" s="3736"/>
      <c r="O7" s="3736"/>
      <c r="P7" s="3736"/>
      <c r="Q7" s="3736"/>
      <c r="R7" s="3736"/>
      <c r="S7" s="3736"/>
      <c r="T7" s="3736"/>
      <c r="U7" s="3736"/>
      <c r="V7" s="3736"/>
      <c r="W7" s="3736"/>
      <c r="X7" s="3736"/>
      <c r="Y7" s="3736"/>
      <c r="Z7" s="3736"/>
      <c r="AA7" s="3736"/>
      <c r="AB7" s="3737"/>
      <c r="AC7" s="3728"/>
      <c r="AD7" s="3729"/>
      <c r="AE7" s="3729"/>
      <c r="AF7" s="3729"/>
      <c r="AG7" s="3729"/>
      <c r="AH7" s="3729"/>
      <c r="AI7" s="3729"/>
      <c r="AJ7" s="3729"/>
      <c r="AK7" s="3729"/>
      <c r="AL7" s="3729"/>
      <c r="AM7" s="3729"/>
      <c r="AN7" s="3729"/>
      <c r="AO7" s="3729"/>
      <c r="AP7" s="3729"/>
      <c r="AQ7" s="3729"/>
      <c r="AR7" s="3729"/>
      <c r="AS7" s="3729"/>
      <c r="AT7" s="3729"/>
      <c r="AU7" s="3729"/>
      <c r="AV7" s="3729"/>
      <c r="AW7" s="3729"/>
      <c r="AX7" s="3729"/>
      <c r="AY7" s="3729"/>
      <c r="AZ7" s="3729"/>
      <c r="BA7" s="3729"/>
      <c r="BB7" s="3729"/>
      <c r="BC7" s="3729"/>
      <c r="BD7" s="3729"/>
      <c r="BE7" s="3729"/>
      <c r="BF7" s="3729"/>
      <c r="BG7" s="3729"/>
      <c r="BH7" s="3729"/>
      <c r="BI7" s="3729"/>
      <c r="BJ7" s="3729"/>
      <c r="BK7" s="3729"/>
      <c r="BL7" s="3729"/>
      <c r="BM7" s="3729"/>
      <c r="BN7" s="3729"/>
      <c r="BO7" s="3729"/>
      <c r="BP7" s="3729"/>
      <c r="BQ7" s="3729"/>
      <c r="BR7" s="3729"/>
      <c r="BS7" s="3729"/>
      <c r="BT7" s="3729"/>
      <c r="BU7" s="3729"/>
      <c r="BV7" s="3729"/>
      <c r="BW7" s="3729"/>
      <c r="BX7" s="3729"/>
      <c r="BY7" s="3729"/>
      <c r="BZ7" s="3729"/>
      <c r="CA7" s="3730"/>
    </row>
    <row r="8" spans="1:79" ht="15.75">
      <c r="A8" s="3735" t="s">
        <v>6</v>
      </c>
      <c r="B8" s="3736"/>
      <c r="C8" s="3736"/>
      <c r="D8" s="3736"/>
      <c r="E8" s="3736"/>
      <c r="F8" s="3736"/>
      <c r="G8" s="3736"/>
      <c r="H8" s="3736"/>
      <c r="I8" s="3736"/>
      <c r="J8" s="3736"/>
      <c r="K8" s="3736"/>
      <c r="L8" s="3736"/>
      <c r="M8" s="3736"/>
      <c r="N8" s="3736"/>
      <c r="O8" s="3736"/>
      <c r="P8" s="3736"/>
      <c r="Q8" s="3736"/>
      <c r="R8" s="3736"/>
      <c r="S8" s="3736"/>
      <c r="T8" s="3736"/>
      <c r="U8" s="3736"/>
      <c r="V8" s="3736"/>
      <c r="W8" s="3736"/>
      <c r="X8" s="3736"/>
      <c r="Y8" s="3736"/>
      <c r="Z8" s="3736"/>
      <c r="AA8" s="3736"/>
      <c r="AB8" s="3737"/>
      <c r="AC8" s="3728"/>
      <c r="AD8" s="3729"/>
      <c r="AE8" s="3729"/>
      <c r="AF8" s="3729"/>
      <c r="AG8" s="3729"/>
      <c r="AH8" s="3729"/>
      <c r="AI8" s="3729"/>
      <c r="AJ8" s="3729"/>
      <c r="AK8" s="3729"/>
      <c r="AL8" s="3729"/>
      <c r="AM8" s="3729"/>
      <c r="AN8" s="3729"/>
      <c r="AO8" s="3729"/>
      <c r="AP8" s="3729"/>
      <c r="AQ8" s="3729"/>
      <c r="AR8" s="3729"/>
      <c r="AS8" s="3729"/>
      <c r="AT8" s="3729"/>
      <c r="AU8" s="3729"/>
      <c r="AV8" s="3729"/>
      <c r="AW8" s="3729"/>
      <c r="AX8" s="3729"/>
      <c r="AY8" s="3729"/>
      <c r="AZ8" s="3729"/>
      <c r="BA8" s="3729"/>
      <c r="BB8" s="3729"/>
      <c r="BC8" s="3729"/>
      <c r="BD8" s="3729"/>
      <c r="BE8" s="3729"/>
      <c r="BF8" s="3729"/>
      <c r="BG8" s="3729"/>
      <c r="BH8" s="3729"/>
      <c r="BI8" s="3729"/>
      <c r="BJ8" s="3729"/>
      <c r="BK8" s="3729"/>
      <c r="BL8" s="3729"/>
      <c r="BM8" s="3729"/>
      <c r="BN8" s="3729"/>
      <c r="BO8" s="3729"/>
      <c r="BP8" s="3729"/>
      <c r="BQ8" s="3729"/>
      <c r="BR8" s="3729"/>
      <c r="BS8" s="3729"/>
      <c r="BT8" s="3729"/>
      <c r="BU8" s="3729"/>
      <c r="BV8" s="3729"/>
      <c r="BW8" s="3729"/>
      <c r="BX8" s="3729"/>
      <c r="BY8" s="3729"/>
      <c r="BZ8" s="3729"/>
      <c r="CA8" s="3730"/>
    </row>
    <row r="9" spans="1:79" ht="16.5" thickBot="1">
      <c r="A9" s="3738">
        <v>2016</v>
      </c>
      <c r="B9" s="3739"/>
      <c r="C9" s="3739"/>
      <c r="D9" s="3739"/>
      <c r="E9" s="3739"/>
      <c r="F9" s="3739"/>
      <c r="G9" s="3739"/>
      <c r="H9" s="3739"/>
      <c r="I9" s="3739"/>
      <c r="J9" s="3739"/>
      <c r="K9" s="3739"/>
      <c r="L9" s="3739"/>
      <c r="M9" s="3739"/>
      <c r="N9" s="3739"/>
      <c r="O9" s="3739"/>
      <c r="P9" s="3739"/>
      <c r="Q9" s="3739"/>
      <c r="R9" s="3739"/>
      <c r="S9" s="3739"/>
      <c r="T9" s="3739"/>
      <c r="U9" s="3739"/>
      <c r="V9" s="3739"/>
      <c r="W9" s="3739"/>
      <c r="X9" s="3739"/>
      <c r="Y9" s="3739"/>
      <c r="Z9" s="3739"/>
      <c r="AA9" s="3740"/>
      <c r="AB9" s="3741"/>
      <c r="AC9" s="3731"/>
      <c r="AD9" s="3732"/>
      <c r="AE9" s="3732"/>
      <c r="AF9" s="3732"/>
      <c r="AG9" s="3732"/>
      <c r="AH9" s="3732"/>
      <c r="AI9" s="3732"/>
      <c r="AJ9" s="3732"/>
      <c r="AK9" s="3733"/>
      <c r="AL9" s="3733"/>
      <c r="AM9" s="3733"/>
      <c r="AN9" s="3733"/>
      <c r="AO9" s="3733"/>
      <c r="AP9" s="3733"/>
      <c r="AQ9" s="3733"/>
      <c r="AR9" s="3733"/>
      <c r="AS9" s="3733"/>
      <c r="AT9" s="3733"/>
      <c r="AU9" s="3733"/>
      <c r="AV9" s="3733"/>
      <c r="AW9" s="3733"/>
      <c r="AX9" s="3733"/>
      <c r="AY9" s="3733"/>
      <c r="AZ9" s="3733"/>
      <c r="BA9" s="3733"/>
      <c r="BB9" s="3733"/>
      <c r="BC9" s="3733"/>
      <c r="BD9" s="3733"/>
      <c r="BE9" s="3733"/>
      <c r="BF9" s="3733"/>
      <c r="BG9" s="3733"/>
      <c r="BH9" s="3733"/>
      <c r="BI9" s="3733"/>
      <c r="BJ9" s="3733"/>
      <c r="BK9" s="3733"/>
      <c r="BL9" s="3733"/>
      <c r="BM9" s="3733"/>
      <c r="BN9" s="3733"/>
      <c r="BO9" s="3733"/>
      <c r="BP9" s="3733"/>
      <c r="BQ9" s="3733"/>
      <c r="BR9" s="3733"/>
      <c r="BS9" s="3733"/>
      <c r="BT9" s="3733"/>
      <c r="BU9" s="3733"/>
      <c r="BV9" s="3733"/>
      <c r="BW9" s="3733"/>
      <c r="BX9" s="3733"/>
      <c r="BY9" s="3733"/>
      <c r="BZ9" s="3732"/>
      <c r="CA9" s="3734"/>
    </row>
    <row r="10" spans="1:79" ht="17.25" thickBot="1">
      <c r="A10" s="963"/>
      <c r="B10" s="964"/>
      <c r="C10" s="963"/>
      <c r="D10" s="963"/>
      <c r="E10" s="963"/>
      <c r="F10" s="965"/>
      <c r="G10" s="963"/>
      <c r="H10" s="963"/>
      <c r="I10" s="966"/>
      <c r="J10" s="963"/>
      <c r="K10" s="967"/>
      <c r="L10" s="967"/>
      <c r="M10" s="963"/>
      <c r="N10" s="963"/>
      <c r="O10" s="963"/>
      <c r="P10" s="963"/>
      <c r="Q10" s="963"/>
      <c r="R10" s="963"/>
      <c r="S10" s="963"/>
      <c r="T10" s="963"/>
      <c r="U10" s="963"/>
      <c r="V10" s="963"/>
      <c r="W10" s="963"/>
      <c r="X10" s="963"/>
      <c r="Y10" s="963"/>
      <c r="Z10" s="968"/>
      <c r="AA10" s="968"/>
      <c r="AB10" s="963"/>
      <c r="BZ10" s="2123"/>
      <c r="CA10" s="2123"/>
    </row>
    <row r="11" spans="1:79" s="3" customFormat="1" ht="15.75" thickBot="1">
      <c r="A11" s="3686" t="s">
        <v>7</v>
      </c>
      <c r="B11" s="3686"/>
      <c r="C11" s="3686"/>
      <c r="D11" s="3686"/>
      <c r="E11" s="3687" t="s">
        <v>703</v>
      </c>
      <c r="F11" s="3688"/>
      <c r="G11" s="3688"/>
      <c r="H11" s="3688"/>
      <c r="I11" s="3688"/>
      <c r="J11" s="3688"/>
      <c r="K11" s="3688"/>
      <c r="L11" s="3688"/>
      <c r="M11" s="3688"/>
      <c r="N11" s="3688"/>
      <c r="O11" s="3688"/>
      <c r="P11" s="3688"/>
      <c r="Q11" s="3688"/>
      <c r="R11" s="3688"/>
      <c r="S11" s="3688"/>
      <c r="T11" s="3688"/>
      <c r="U11" s="3688"/>
      <c r="V11" s="3688"/>
      <c r="W11" s="3688"/>
      <c r="X11" s="3688"/>
      <c r="Y11" s="3688"/>
      <c r="Z11" s="3688"/>
      <c r="AA11" s="3689"/>
      <c r="AB11" s="3690"/>
      <c r="AC11" s="3691" t="s">
        <v>703</v>
      </c>
      <c r="AD11" s="3692"/>
      <c r="AE11" s="3692"/>
      <c r="AF11" s="3692"/>
      <c r="AG11" s="3692"/>
      <c r="AH11" s="3692"/>
      <c r="AI11" s="3692"/>
      <c r="AJ11" s="3692"/>
      <c r="AK11" s="3693"/>
      <c r="AL11" s="3693"/>
      <c r="AM11" s="3693"/>
      <c r="AN11" s="3693"/>
      <c r="AO11" s="3693"/>
      <c r="AP11" s="3693"/>
      <c r="AQ11" s="3693"/>
      <c r="AR11" s="3693"/>
      <c r="AS11" s="3693"/>
      <c r="AT11" s="3693"/>
      <c r="AU11" s="3693"/>
      <c r="AV11" s="3693"/>
      <c r="AW11" s="3693"/>
      <c r="AX11" s="3693"/>
      <c r="AY11" s="3693"/>
      <c r="AZ11" s="3693"/>
      <c r="BA11" s="3693"/>
      <c r="BB11" s="3693"/>
      <c r="BC11" s="3693"/>
      <c r="BD11" s="3693"/>
      <c r="BE11" s="3693"/>
      <c r="BF11" s="3693"/>
      <c r="BG11" s="3693"/>
      <c r="BH11" s="3693"/>
      <c r="BI11" s="3693"/>
      <c r="BJ11" s="3693"/>
      <c r="BK11" s="3693"/>
      <c r="BL11" s="3693"/>
      <c r="BM11" s="3693"/>
      <c r="BN11" s="3693"/>
      <c r="BO11" s="3693"/>
      <c r="BP11" s="3693"/>
      <c r="BQ11" s="3693"/>
      <c r="BR11" s="3693"/>
      <c r="BS11" s="3693"/>
      <c r="BT11" s="3693"/>
      <c r="BU11" s="3693"/>
      <c r="BV11" s="3693"/>
      <c r="BW11" s="3693"/>
      <c r="BX11" s="3693"/>
      <c r="BY11" s="3693"/>
      <c r="BZ11" s="3692"/>
      <c r="CA11" s="3694"/>
    </row>
    <row r="12" spans="1:77" s="11" customFormat="1" ht="17.25" thickBot="1">
      <c r="A12" s="969"/>
      <c r="B12" s="970"/>
      <c r="C12" s="969"/>
      <c r="D12" s="969"/>
      <c r="E12" s="969"/>
      <c r="F12" s="971"/>
      <c r="G12" s="969"/>
      <c r="H12" s="969"/>
      <c r="I12" s="972"/>
      <c r="J12" s="969"/>
      <c r="K12" s="973"/>
      <c r="L12" s="973"/>
      <c r="M12" s="969"/>
      <c r="N12" s="969"/>
      <c r="O12" s="969"/>
      <c r="P12" s="969"/>
      <c r="Q12" s="969"/>
      <c r="R12" s="969"/>
      <c r="S12" s="969"/>
      <c r="T12" s="969"/>
      <c r="U12" s="969"/>
      <c r="V12" s="969"/>
      <c r="W12" s="969"/>
      <c r="X12" s="969"/>
      <c r="Y12" s="969"/>
      <c r="Z12" s="974"/>
      <c r="AA12" s="974"/>
      <c r="AB12" s="969"/>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row>
    <row r="13" spans="1:79" s="4" customFormat="1" ht="15.75" customHeight="1" thickBot="1">
      <c r="A13" s="3628" t="s">
        <v>9</v>
      </c>
      <c r="B13" s="3628"/>
      <c r="C13" s="3628"/>
      <c r="D13" s="3628"/>
      <c r="E13" s="3629" t="s">
        <v>367</v>
      </c>
      <c r="F13" s="3630"/>
      <c r="G13" s="3630"/>
      <c r="H13" s="3630"/>
      <c r="I13" s="3630"/>
      <c r="J13" s="3630"/>
      <c r="K13" s="3630"/>
      <c r="L13" s="3630"/>
      <c r="M13" s="3630"/>
      <c r="N13" s="3630"/>
      <c r="O13" s="3630"/>
      <c r="P13" s="3630"/>
      <c r="Q13" s="3630"/>
      <c r="R13" s="3630"/>
      <c r="S13" s="3630"/>
      <c r="T13" s="3630"/>
      <c r="U13" s="3630"/>
      <c r="V13" s="3630"/>
      <c r="W13" s="3630"/>
      <c r="X13" s="3630"/>
      <c r="Y13" s="3630"/>
      <c r="Z13" s="3630"/>
      <c r="AA13" s="3631"/>
      <c r="AB13" s="3632"/>
      <c r="AC13" s="3670" t="s">
        <v>367</v>
      </c>
      <c r="AD13" s="3671"/>
      <c r="AE13" s="3671"/>
      <c r="AF13" s="3671"/>
      <c r="AG13" s="3671"/>
      <c r="AH13" s="3671"/>
      <c r="AI13" s="3671"/>
      <c r="AJ13" s="3671"/>
      <c r="AK13" s="3672"/>
      <c r="AL13" s="3672"/>
      <c r="AM13" s="3672"/>
      <c r="AN13" s="3672"/>
      <c r="AO13" s="3672"/>
      <c r="AP13" s="3672"/>
      <c r="AQ13" s="3672"/>
      <c r="AR13" s="3672"/>
      <c r="AS13" s="3672"/>
      <c r="AT13" s="3672"/>
      <c r="AU13" s="3672"/>
      <c r="AV13" s="3672"/>
      <c r="AW13" s="3672"/>
      <c r="AX13" s="3672"/>
      <c r="AY13" s="3672"/>
      <c r="AZ13" s="3672"/>
      <c r="BA13" s="3672"/>
      <c r="BB13" s="3672"/>
      <c r="BC13" s="3672"/>
      <c r="BD13" s="3672"/>
      <c r="BE13" s="3672"/>
      <c r="BF13" s="3672"/>
      <c r="BG13" s="3672"/>
      <c r="BH13" s="3672"/>
      <c r="BI13" s="3672"/>
      <c r="BJ13" s="3672"/>
      <c r="BK13" s="3672"/>
      <c r="BL13" s="3672"/>
      <c r="BM13" s="3672"/>
      <c r="BN13" s="3672"/>
      <c r="BO13" s="3672"/>
      <c r="BP13" s="3672"/>
      <c r="BQ13" s="3672"/>
      <c r="BR13" s="3672"/>
      <c r="BS13" s="3672"/>
      <c r="BT13" s="3672"/>
      <c r="BU13" s="3672"/>
      <c r="BV13" s="3672"/>
      <c r="BW13" s="3672"/>
      <c r="BX13" s="3672"/>
      <c r="BY13" s="3672"/>
      <c r="BZ13" s="3671"/>
      <c r="CA13" s="3673"/>
    </row>
    <row r="14" spans="1:79" s="11" customFormat="1" ht="17.25" thickBot="1">
      <c r="A14" s="3637"/>
      <c r="B14" s="3637"/>
      <c r="C14" s="3637"/>
      <c r="D14" s="3637"/>
      <c r="E14" s="3637"/>
      <c r="F14" s="3637"/>
      <c r="G14" s="3637"/>
      <c r="H14" s="3637"/>
      <c r="I14" s="3637"/>
      <c r="J14" s="3637"/>
      <c r="K14" s="3637"/>
      <c r="L14" s="3637"/>
      <c r="M14" s="3637"/>
      <c r="N14" s="3637"/>
      <c r="O14" s="3637"/>
      <c r="P14" s="3637"/>
      <c r="Q14" s="3637"/>
      <c r="R14" s="3637"/>
      <c r="S14" s="3637"/>
      <c r="T14" s="3637"/>
      <c r="U14" s="3637"/>
      <c r="V14" s="3637"/>
      <c r="W14" s="3637"/>
      <c r="X14" s="3637"/>
      <c r="Y14" s="3637"/>
      <c r="Z14" s="3637"/>
      <c r="AA14" s="3637"/>
      <c r="AB14" s="3637"/>
      <c r="AC14"/>
      <c r="AD14"/>
      <c r="AE14"/>
      <c r="AF14"/>
      <c r="AG14"/>
      <c r="AH14"/>
      <c r="AI14"/>
      <c r="AJ14"/>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c r="CA14"/>
    </row>
    <row r="15" spans="1:79" s="19" customFormat="1" ht="39" thickBot="1">
      <c r="A15" s="975" t="s">
        <v>11</v>
      </c>
      <c r="B15" s="976" t="s">
        <v>12</v>
      </c>
      <c r="C15" s="975" t="s">
        <v>13</v>
      </c>
      <c r="D15" s="977" t="s">
        <v>704</v>
      </c>
      <c r="E15" s="977" t="s">
        <v>15</v>
      </c>
      <c r="F15" s="977" t="s">
        <v>16</v>
      </c>
      <c r="G15" s="977" t="s">
        <v>17</v>
      </c>
      <c r="H15" s="977" t="s">
        <v>18</v>
      </c>
      <c r="I15" s="977" t="s">
        <v>19</v>
      </c>
      <c r="J15" s="977" t="s">
        <v>20</v>
      </c>
      <c r="K15" s="977" t="s">
        <v>21</v>
      </c>
      <c r="L15" s="977" t="s">
        <v>22</v>
      </c>
      <c r="M15" s="978" t="s">
        <v>23</v>
      </c>
      <c r="N15" s="978" t="s">
        <v>24</v>
      </c>
      <c r="O15" s="978" t="s">
        <v>25</v>
      </c>
      <c r="P15" s="978" t="s">
        <v>26</v>
      </c>
      <c r="Q15" s="978" t="s">
        <v>27</v>
      </c>
      <c r="R15" s="978" t="s">
        <v>28</v>
      </c>
      <c r="S15" s="978" t="s">
        <v>29</v>
      </c>
      <c r="T15" s="978" t="s">
        <v>30</v>
      </c>
      <c r="U15" s="978" t="s">
        <v>31</v>
      </c>
      <c r="V15" s="978" t="s">
        <v>32</v>
      </c>
      <c r="W15" s="978" t="s">
        <v>33</v>
      </c>
      <c r="X15" s="978" t="s">
        <v>34</v>
      </c>
      <c r="Y15" s="977" t="s">
        <v>35</v>
      </c>
      <c r="Z15" s="979" t="s">
        <v>313</v>
      </c>
      <c r="AA15" s="979" t="s">
        <v>1903</v>
      </c>
      <c r="AB15" s="977" t="s">
        <v>36</v>
      </c>
      <c r="AC15" s="248" t="s">
        <v>189</v>
      </c>
      <c r="AD15" s="248" t="s">
        <v>314</v>
      </c>
      <c r="AE15" s="248" t="s">
        <v>190</v>
      </c>
      <c r="AF15" s="248" t="s">
        <v>191</v>
      </c>
      <c r="AG15" s="248" t="s">
        <v>184</v>
      </c>
      <c r="AH15" s="248" t="s">
        <v>192</v>
      </c>
      <c r="AI15" s="248" t="s">
        <v>185</v>
      </c>
      <c r="AJ15" s="248"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2102" t="s">
        <v>35</v>
      </c>
      <c r="BZ15" s="248" t="s">
        <v>187</v>
      </c>
      <c r="CA15" s="980" t="s">
        <v>188</v>
      </c>
    </row>
    <row r="16" spans="1:79" s="250" customFormat="1" ht="39" thickBot="1">
      <c r="A16" s="3656">
        <v>1</v>
      </c>
      <c r="B16" s="3656" t="s">
        <v>516</v>
      </c>
      <c r="C16" s="3674" t="s">
        <v>705</v>
      </c>
      <c r="D16" s="981" t="s">
        <v>706</v>
      </c>
      <c r="E16" s="982" t="s">
        <v>707</v>
      </c>
      <c r="F16" s="983">
        <v>1</v>
      </c>
      <c r="G16" s="984" t="s">
        <v>708</v>
      </c>
      <c r="H16" s="984" t="s">
        <v>709</v>
      </c>
      <c r="I16" s="985">
        <v>0.3</v>
      </c>
      <c r="J16" s="986" t="s">
        <v>710</v>
      </c>
      <c r="K16" s="987">
        <v>42384</v>
      </c>
      <c r="L16" s="987">
        <v>42720</v>
      </c>
      <c r="M16" s="252"/>
      <c r="N16" s="252"/>
      <c r="O16" s="252"/>
      <c r="P16" s="252"/>
      <c r="Q16" s="252"/>
      <c r="R16" s="252"/>
      <c r="S16" s="252"/>
      <c r="T16" s="252"/>
      <c r="U16" s="252"/>
      <c r="V16" s="252"/>
      <c r="W16" s="252"/>
      <c r="X16" s="252">
        <v>1</v>
      </c>
      <c r="Y16" s="988">
        <f>SUM(M16:X16)</f>
        <v>1</v>
      </c>
      <c r="Z16" s="989">
        <v>0</v>
      </c>
      <c r="AA16" s="2083"/>
      <c r="AB16" s="990"/>
      <c r="AC16" s="991">
        <f>SUM(M16:N16)</f>
        <v>0</v>
      </c>
      <c r="AD16" s="992">
        <f>IF(AC16=0,0%,100%)</f>
        <v>0</v>
      </c>
      <c r="AE16" s="991">
        <v>0</v>
      </c>
      <c r="AF16" s="992" t="s">
        <v>55</v>
      </c>
      <c r="AG16" s="992">
        <f>+AE16/Y16</f>
        <v>0</v>
      </c>
      <c r="AH16" s="992">
        <f>+AE16/Y16</f>
        <v>0</v>
      </c>
      <c r="AI16" s="993"/>
      <c r="AJ16" s="993"/>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994" t="s">
        <v>711</v>
      </c>
      <c r="CA16" s="993" t="s">
        <v>712</v>
      </c>
    </row>
    <row r="17" spans="1:79" s="250" customFormat="1" ht="261" customHeight="1" thickBot="1">
      <c r="A17" s="3656"/>
      <c r="B17" s="3656"/>
      <c r="C17" s="3675"/>
      <c r="D17" s="3677" t="s">
        <v>713</v>
      </c>
      <c r="E17" s="995" t="s">
        <v>714</v>
      </c>
      <c r="F17" s="996">
        <v>3</v>
      </c>
      <c r="G17" s="995" t="s">
        <v>715</v>
      </c>
      <c r="H17" s="997" t="s">
        <v>716</v>
      </c>
      <c r="I17" s="985">
        <v>0.34</v>
      </c>
      <c r="J17" s="998" t="s">
        <v>714</v>
      </c>
      <c r="K17" s="999">
        <v>42384</v>
      </c>
      <c r="L17" s="999">
        <v>42551</v>
      </c>
      <c r="M17" s="1000"/>
      <c r="N17" s="1001"/>
      <c r="O17" s="1001"/>
      <c r="P17" s="1002"/>
      <c r="Q17" s="1002"/>
      <c r="R17" s="1002">
        <v>3</v>
      </c>
      <c r="S17" s="1002"/>
      <c r="T17" s="1002"/>
      <c r="U17" s="1002"/>
      <c r="V17" s="1002"/>
      <c r="W17" s="1002"/>
      <c r="X17" s="1002"/>
      <c r="Y17" s="988">
        <f>SUM(M17:X17)</f>
        <v>3</v>
      </c>
      <c r="Z17" s="989">
        <v>0</v>
      </c>
      <c r="AA17" s="2084"/>
      <c r="AB17" s="1003"/>
      <c r="AC17" s="991">
        <f>SUM(M17:N17)</f>
        <v>0</v>
      </c>
      <c r="AD17" s="992">
        <f>IF(AC17=0,0%,100%)</f>
        <v>0</v>
      </c>
      <c r="AE17" s="991">
        <v>0</v>
      </c>
      <c r="AF17" s="992" t="s">
        <v>55</v>
      </c>
      <c r="AG17" s="992">
        <f>+AE17/Y17</f>
        <v>0</v>
      </c>
      <c r="AH17" s="992">
        <f>+AE17/Y17</f>
        <v>0</v>
      </c>
      <c r="AI17" s="993"/>
      <c r="AJ17" s="993"/>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994" t="s">
        <v>717</v>
      </c>
      <c r="CA17" s="993" t="s">
        <v>718</v>
      </c>
    </row>
    <row r="18" spans="1:79" s="250" customFormat="1" ht="45.75" customHeight="1" thickBot="1">
      <c r="A18" s="3656"/>
      <c r="B18" s="3656"/>
      <c r="C18" s="3676"/>
      <c r="D18" s="3678"/>
      <c r="E18" s="995" t="s">
        <v>719</v>
      </c>
      <c r="F18" s="996">
        <v>2</v>
      </c>
      <c r="G18" s="995" t="s">
        <v>720</v>
      </c>
      <c r="H18" s="997" t="s">
        <v>716</v>
      </c>
      <c r="I18" s="985">
        <v>0.36</v>
      </c>
      <c r="J18" s="998" t="s">
        <v>721</v>
      </c>
      <c r="K18" s="999">
        <v>42384</v>
      </c>
      <c r="L18" s="999">
        <v>42719</v>
      </c>
      <c r="M18" s="1002"/>
      <c r="N18" s="1002"/>
      <c r="O18" s="1002"/>
      <c r="P18" s="1002"/>
      <c r="Q18" s="1002"/>
      <c r="R18" s="1002"/>
      <c r="S18" s="1002">
        <v>1</v>
      </c>
      <c r="T18" s="1002"/>
      <c r="U18" s="1002"/>
      <c r="V18" s="1002"/>
      <c r="W18" s="1002"/>
      <c r="X18" s="1002">
        <v>1</v>
      </c>
      <c r="Y18" s="988">
        <f>SUM(M18:X18)</f>
        <v>2</v>
      </c>
      <c r="Z18" s="989">
        <v>0</v>
      </c>
      <c r="AA18" s="2084"/>
      <c r="AB18" s="1003"/>
      <c r="AC18" s="991">
        <f>SUM(M18:N18)</f>
        <v>0</v>
      </c>
      <c r="AD18" s="992">
        <f>IF(AC18=0,0%,100%)</f>
        <v>0</v>
      </c>
      <c r="AE18" s="991">
        <v>0</v>
      </c>
      <c r="AF18" s="992" t="s">
        <v>55</v>
      </c>
      <c r="AG18" s="992">
        <f>+AE18/Y18</f>
        <v>0</v>
      </c>
      <c r="AH18" s="992">
        <f>+AE18/Y18</f>
        <v>0</v>
      </c>
      <c r="AI18" s="1005"/>
      <c r="AJ18" s="1005"/>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2104"/>
      <c r="BZ18" s="1006" t="s">
        <v>722</v>
      </c>
      <c r="CA18" s="1005" t="s">
        <v>718</v>
      </c>
    </row>
    <row r="19" spans="1:79" s="250" customFormat="1" ht="19.5" thickBot="1">
      <c r="A19" s="3620" t="s">
        <v>38</v>
      </c>
      <c r="B19" s="3621"/>
      <c r="C19" s="3621"/>
      <c r="D19" s="3622"/>
      <c r="E19" s="1007"/>
      <c r="F19" s="1007"/>
      <c r="G19" s="1007"/>
      <c r="H19" s="1007"/>
      <c r="I19" s="1008">
        <f>SUM(I16:I18)</f>
        <v>1</v>
      </c>
      <c r="J19" s="1007"/>
      <c r="K19" s="1007"/>
      <c r="L19" s="1007"/>
      <c r="M19" s="1007"/>
      <c r="N19" s="1007"/>
      <c r="O19" s="1007"/>
      <c r="P19" s="1007"/>
      <c r="Q19" s="1007"/>
      <c r="R19" s="1007"/>
      <c r="S19" s="1007"/>
      <c r="T19" s="1007"/>
      <c r="U19" s="1007"/>
      <c r="V19" s="1007"/>
      <c r="W19" s="1007"/>
      <c r="X19" s="1007"/>
      <c r="Y19" s="1007"/>
      <c r="Z19" s="1009">
        <f>SUM(Z16:Z18)</f>
        <v>0</v>
      </c>
      <c r="AA19" s="2085"/>
      <c r="AB19" s="1007"/>
      <c r="AC19" s="3164"/>
      <c r="AD19" s="3165">
        <v>1</v>
      </c>
      <c r="AE19" s="3165"/>
      <c r="AF19" s="3165" t="s">
        <v>55</v>
      </c>
      <c r="AG19" s="3165"/>
      <c r="AH19" s="3165">
        <f>AVERAGE(AH16:AH18)</f>
        <v>0</v>
      </c>
      <c r="AI19" s="3166"/>
      <c r="AJ19" s="3166"/>
      <c r="AK19" s="3157"/>
      <c r="AL19" s="3157"/>
      <c r="AM19" s="3157"/>
      <c r="AN19" s="3157"/>
      <c r="AO19" s="3157"/>
      <c r="AP19" s="3157"/>
      <c r="AQ19" s="3157"/>
      <c r="AR19" s="3157"/>
      <c r="AS19" s="3158"/>
      <c r="AT19" s="3158"/>
      <c r="AU19" s="3158"/>
      <c r="AV19" s="3158"/>
      <c r="AW19" s="3158"/>
      <c r="AX19" s="3158"/>
      <c r="AY19" s="3158"/>
      <c r="AZ19" s="3158"/>
      <c r="BA19" s="3159"/>
      <c r="BB19" s="3159"/>
      <c r="BC19" s="3159"/>
      <c r="BD19" s="3159"/>
      <c r="BE19" s="3159"/>
      <c r="BF19" s="3159"/>
      <c r="BG19" s="3159"/>
      <c r="BH19" s="3159"/>
      <c r="BI19" s="3160"/>
      <c r="BJ19" s="3160"/>
      <c r="BK19" s="3160"/>
      <c r="BL19" s="3160"/>
      <c r="BM19" s="3160"/>
      <c r="BN19" s="3160"/>
      <c r="BO19" s="3160"/>
      <c r="BP19" s="3160"/>
      <c r="BQ19" s="3161"/>
      <c r="BR19" s="3161"/>
      <c r="BS19" s="3161"/>
      <c r="BT19" s="3161"/>
      <c r="BU19" s="3161"/>
      <c r="BV19" s="3161"/>
      <c r="BW19" s="3161"/>
      <c r="BX19" s="3161"/>
      <c r="BY19" s="3162"/>
      <c r="BZ19" s="3156"/>
      <c r="CA19" s="3163"/>
    </row>
    <row r="20" spans="1:79" s="250" customFormat="1" ht="102.75" thickBot="1">
      <c r="A20" s="1012">
        <v>2</v>
      </c>
      <c r="B20" s="1012" t="s">
        <v>418</v>
      </c>
      <c r="C20" s="1013" t="s">
        <v>554</v>
      </c>
      <c r="D20" s="1014" t="s">
        <v>723</v>
      </c>
      <c r="E20" s="995" t="s">
        <v>724</v>
      </c>
      <c r="F20" s="996">
        <v>28</v>
      </c>
      <c r="G20" s="995" t="s">
        <v>725</v>
      </c>
      <c r="H20" s="997" t="s">
        <v>726</v>
      </c>
      <c r="I20" s="985">
        <v>1</v>
      </c>
      <c r="J20" s="998" t="s">
        <v>727</v>
      </c>
      <c r="K20" s="1015">
        <v>42379</v>
      </c>
      <c r="L20" s="1015">
        <v>42735</v>
      </c>
      <c r="M20" s="1002"/>
      <c r="N20" s="1002"/>
      <c r="O20" s="1002"/>
      <c r="P20" s="1002"/>
      <c r="Q20" s="1002"/>
      <c r="R20" s="1002"/>
      <c r="S20" s="1002"/>
      <c r="T20" s="1002"/>
      <c r="U20" s="1002"/>
      <c r="V20" s="1002"/>
      <c r="W20" s="1002"/>
      <c r="X20" s="1002">
        <v>28</v>
      </c>
      <c r="Y20" s="988">
        <f>SUM(M20:X20)</f>
        <v>28</v>
      </c>
      <c r="Z20" s="989">
        <v>0</v>
      </c>
      <c r="AA20" s="2084"/>
      <c r="AB20" s="1003"/>
      <c r="AC20" s="1016">
        <f>SUM(M20:N20)</f>
        <v>0</v>
      </c>
      <c r="AD20" s="1017">
        <f>IF(AC20=0,0%,100%)</f>
        <v>0</v>
      </c>
      <c r="AE20" s="1016">
        <v>0</v>
      </c>
      <c r="AF20" s="1017" t="s">
        <v>55</v>
      </c>
      <c r="AG20" s="1017">
        <f>+AE20/Y20</f>
        <v>0</v>
      </c>
      <c r="AH20" s="1017">
        <f>+AE20/Y20</f>
        <v>0</v>
      </c>
      <c r="AI20" s="1005"/>
      <c r="AJ20" s="1005"/>
      <c r="AK20" s="1895"/>
      <c r="AL20" s="1895"/>
      <c r="AM20" s="1895"/>
      <c r="AN20" s="1895"/>
      <c r="AO20" s="1895"/>
      <c r="AP20" s="1895"/>
      <c r="AQ20" s="1895"/>
      <c r="AR20" s="1895"/>
      <c r="AS20" s="1926"/>
      <c r="AT20" s="1926"/>
      <c r="AU20" s="1926"/>
      <c r="AV20" s="1926"/>
      <c r="AW20" s="1926"/>
      <c r="AX20" s="1926"/>
      <c r="AY20" s="1926"/>
      <c r="AZ20" s="1926"/>
      <c r="BA20" s="1911"/>
      <c r="BB20" s="1911"/>
      <c r="BC20" s="1911"/>
      <c r="BD20" s="1911"/>
      <c r="BE20" s="1911"/>
      <c r="BF20" s="1911"/>
      <c r="BG20" s="1911"/>
      <c r="BH20" s="1911"/>
      <c r="BI20" s="1944"/>
      <c r="BJ20" s="1944"/>
      <c r="BK20" s="1944"/>
      <c r="BL20" s="1944"/>
      <c r="BM20" s="1944"/>
      <c r="BN20" s="1944"/>
      <c r="BO20" s="1944"/>
      <c r="BP20" s="1944"/>
      <c r="BQ20" s="1960"/>
      <c r="BR20" s="1960"/>
      <c r="BS20" s="1960"/>
      <c r="BT20" s="1960"/>
      <c r="BU20" s="1960"/>
      <c r="BV20" s="1960"/>
      <c r="BW20" s="1960"/>
      <c r="BX20" s="1960"/>
      <c r="BY20" s="2104"/>
      <c r="BZ20" s="1006" t="s">
        <v>728</v>
      </c>
      <c r="CA20" s="1005" t="s">
        <v>712</v>
      </c>
    </row>
    <row r="21" spans="1:79" s="250" customFormat="1" ht="19.5" thickBot="1">
      <c r="A21" s="3620" t="s">
        <v>38</v>
      </c>
      <c r="B21" s="3621"/>
      <c r="C21" s="3682"/>
      <c r="D21" s="3622"/>
      <c r="E21" s="1007"/>
      <c r="F21" s="1007"/>
      <c r="G21" s="1007"/>
      <c r="H21" s="1007"/>
      <c r="I21" s="1008">
        <f>SUM(I20)</f>
        <v>1</v>
      </c>
      <c r="J21" s="1007"/>
      <c r="K21" s="1007"/>
      <c r="L21" s="1007"/>
      <c r="M21" s="1007"/>
      <c r="N21" s="1007"/>
      <c r="O21" s="1007"/>
      <c r="P21" s="1007"/>
      <c r="Q21" s="1007"/>
      <c r="R21" s="1007"/>
      <c r="S21" s="1007"/>
      <c r="T21" s="1007"/>
      <c r="U21" s="1007"/>
      <c r="V21" s="1007"/>
      <c r="W21" s="1007"/>
      <c r="X21" s="1007"/>
      <c r="Y21" s="1007"/>
      <c r="Z21" s="1009">
        <f>SUM(Z20)</f>
        <v>0</v>
      </c>
      <c r="AA21" s="2085"/>
      <c r="AB21" s="1007"/>
      <c r="AC21" s="3168"/>
      <c r="AD21" s="3168">
        <v>1</v>
      </c>
      <c r="AE21" s="3168"/>
      <c r="AF21" s="3168" t="s">
        <v>55</v>
      </c>
      <c r="AG21" s="3168"/>
      <c r="AH21" s="3168">
        <v>0</v>
      </c>
      <c r="AI21" s="3168"/>
      <c r="AJ21" s="3168"/>
      <c r="AK21" s="3168"/>
      <c r="AL21" s="3168"/>
      <c r="AM21" s="3168"/>
      <c r="AN21" s="3168"/>
      <c r="AO21" s="3168"/>
      <c r="AP21" s="3168"/>
      <c r="AQ21" s="3168"/>
      <c r="AR21" s="3168"/>
      <c r="AS21" s="3168"/>
      <c r="AT21" s="3168"/>
      <c r="AU21" s="3168"/>
      <c r="AV21" s="3168"/>
      <c r="AW21" s="3168"/>
      <c r="AX21" s="3168"/>
      <c r="AY21" s="3168"/>
      <c r="AZ21" s="3168"/>
      <c r="BA21" s="3168"/>
      <c r="BB21" s="3168"/>
      <c r="BC21" s="3168"/>
      <c r="BD21" s="3168"/>
      <c r="BE21" s="3168"/>
      <c r="BF21" s="3168"/>
      <c r="BG21" s="3168"/>
      <c r="BH21" s="3168"/>
      <c r="BI21" s="3168"/>
      <c r="BJ21" s="3168"/>
      <c r="BK21" s="3168"/>
      <c r="BL21" s="3168"/>
      <c r="BM21" s="3168"/>
      <c r="BN21" s="3168"/>
      <c r="BO21" s="3168"/>
      <c r="BP21" s="3168"/>
      <c r="BQ21" s="3168"/>
      <c r="BR21" s="3168"/>
      <c r="BS21" s="3168"/>
      <c r="BT21" s="3168"/>
      <c r="BU21" s="3168"/>
      <c r="BV21" s="3168"/>
      <c r="BW21" s="3168"/>
      <c r="BX21" s="3168"/>
      <c r="BY21" s="3168"/>
      <c r="BZ21" s="3168"/>
      <c r="CA21" s="3167"/>
    </row>
    <row r="22" spans="1:79" s="250" customFormat="1" ht="19.5" thickBot="1">
      <c r="A22" s="3657" t="s">
        <v>39</v>
      </c>
      <c r="B22" s="3658"/>
      <c r="C22" s="3658"/>
      <c r="D22" s="3658"/>
      <c r="E22" s="1018"/>
      <c r="F22" s="1019"/>
      <c r="G22" s="1019"/>
      <c r="H22" s="1019"/>
      <c r="I22" s="1019"/>
      <c r="J22" s="1019"/>
      <c r="K22" s="1019"/>
      <c r="L22" s="1019"/>
      <c r="M22" s="1019"/>
      <c r="N22" s="1019"/>
      <c r="O22" s="1019"/>
      <c r="P22" s="1019"/>
      <c r="Q22" s="1019"/>
      <c r="R22" s="1019"/>
      <c r="S22" s="1019"/>
      <c r="T22" s="1019"/>
      <c r="U22" s="1019"/>
      <c r="V22" s="1019"/>
      <c r="W22" s="1019"/>
      <c r="X22" s="1019"/>
      <c r="Y22" s="1019"/>
      <c r="Z22" s="1020"/>
      <c r="AA22" s="2086"/>
      <c r="AB22" s="1021"/>
      <c r="AC22" s="3169"/>
      <c r="AD22" s="3170">
        <v>1</v>
      </c>
      <c r="AE22" s="3170"/>
      <c r="AF22" s="3170" t="s">
        <v>55</v>
      </c>
      <c r="AG22" s="3170"/>
      <c r="AH22" s="3170">
        <f>AVERAGE(AH21,AH19)</f>
        <v>0</v>
      </c>
      <c r="AI22" s="3171"/>
      <c r="AJ22" s="3679"/>
      <c r="AK22" s="3680"/>
      <c r="AL22" s="3680"/>
      <c r="AM22" s="3680"/>
      <c r="AN22" s="3680"/>
      <c r="AO22" s="3680"/>
      <c r="AP22" s="3680"/>
      <c r="AQ22" s="3680"/>
      <c r="AR22" s="3680"/>
      <c r="AS22" s="3680"/>
      <c r="AT22" s="3680"/>
      <c r="AU22" s="3680"/>
      <c r="AV22" s="3680"/>
      <c r="AW22" s="3680"/>
      <c r="AX22" s="3680"/>
      <c r="AY22" s="3680"/>
      <c r="AZ22" s="3680"/>
      <c r="BA22" s="3680"/>
      <c r="BB22" s="3680"/>
      <c r="BC22" s="3680"/>
      <c r="BD22" s="3680"/>
      <c r="BE22" s="3680"/>
      <c r="BF22" s="3680"/>
      <c r="BG22" s="3680"/>
      <c r="BH22" s="3680"/>
      <c r="BI22" s="3680"/>
      <c r="BJ22" s="3680"/>
      <c r="BK22" s="3680"/>
      <c r="BL22" s="3680"/>
      <c r="BM22" s="3680"/>
      <c r="BN22" s="3680"/>
      <c r="BO22" s="3680"/>
      <c r="BP22" s="3680"/>
      <c r="BQ22" s="3680"/>
      <c r="BR22" s="3680"/>
      <c r="BS22" s="3680"/>
      <c r="BT22" s="3680"/>
      <c r="BU22" s="3680"/>
      <c r="BV22" s="3680"/>
      <c r="BW22" s="3680"/>
      <c r="BX22" s="3680"/>
      <c r="BY22" s="3680"/>
      <c r="BZ22" s="3680"/>
      <c r="CA22" s="3681"/>
    </row>
    <row r="23" spans="1:79" s="11" customFormat="1" ht="15.75" thickBot="1">
      <c r="A23" s="3637"/>
      <c r="B23" s="3637"/>
      <c r="C23" s="3637"/>
      <c r="D23" s="3637"/>
      <c r="E23" s="3637"/>
      <c r="F23" s="3637"/>
      <c r="G23" s="3637"/>
      <c r="H23" s="3637"/>
      <c r="I23" s="3637"/>
      <c r="J23" s="3637"/>
      <c r="K23" s="3637"/>
      <c r="L23" s="3637"/>
      <c r="M23" s="3637"/>
      <c r="N23" s="3637"/>
      <c r="O23" s="3637"/>
      <c r="P23" s="3637"/>
      <c r="Q23" s="3637"/>
      <c r="R23" s="3637"/>
      <c r="S23" s="3637"/>
      <c r="T23" s="3637"/>
      <c r="U23" s="3637"/>
      <c r="V23" s="3637"/>
      <c r="W23" s="3637"/>
      <c r="X23" s="3637"/>
      <c r="Y23" s="3637"/>
      <c r="Z23" s="3637"/>
      <c r="AA23" s="3637"/>
      <c r="AB23" s="3637"/>
      <c r="AC23" s="1022"/>
      <c r="AD23" s="1022"/>
      <c r="AE23" s="1022"/>
      <c r="AF23" s="1022"/>
      <c r="AG23" s="1022"/>
      <c r="AH23" s="1022"/>
      <c r="AI23"/>
      <c r="AJ23"/>
      <c r="AK23" s="1272"/>
      <c r="AL23" s="1272"/>
      <c r="AM23" s="1272"/>
      <c r="AN23" s="1272"/>
      <c r="AO23" s="1272"/>
      <c r="AP23" s="1272"/>
      <c r="AQ23" s="1272"/>
      <c r="AR23" s="1272"/>
      <c r="AS23" s="1272"/>
      <c r="AT23" s="1272"/>
      <c r="AU23" s="1272"/>
      <c r="AV23" s="1272"/>
      <c r="AW23" s="1272"/>
      <c r="AX23" s="1272"/>
      <c r="AY23" s="1272"/>
      <c r="AZ23" s="1272"/>
      <c r="BA23" s="1272"/>
      <c r="BB23" s="1272"/>
      <c r="BC23" s="1272"/>
      <c r="BD23" s="1272"/>
      <c r="BE23" s="1272"/>
      <c r="BF23" s="1272"/>
      <c r="BG23" s="1272"/>
      <c r="BH23" s="1272"/>
      <c r="BI23" s="1272"/>
      <c r="BJ23" s="1272"/>
      <c r="BK23" s="1272"/>
      <c r="BL23" s="1272"/>
      <c r="BM23" s="1272"/>
      <c r="BN23" s="1272"/>
      <c r="BO23" s="1272"/>
      <c r="BP23" s="1272"/>
      <c r="BQ23" s="1272"/>
      <c r="BR23" s="1272"/>
      <c r="BS23" s="1272"/>
      <c r="BT23" s="1272"/>
      <c r="BU23" s="1272"/>
      <c r="BV23" s="1272"/>
      <c r="BW23" s="1272"/>
      <c r="BX23" s="1272"/>
      <c r="BY23" s="2106"/>
      <c r="BZ23"/>
      <c r="CA23"/>
    </row>
    <row r="24" spans="1:79" s="4" customFormat="1" ht="15.75" thickBot="1">
      <c r="A24" s="3683" t="s">
        <v>9</v>
      </c>
      <c r="B24" s="3684"/>
      <c r="C24" s="3684"/>
      <c r="D24" s="3685"/>
      <c r="E24" s="3629" t="s">
        <v>729</v>
      </c>
      <c r="F24" s="3630"/>
      <c r="G24" s="3630"/>
      <c r="H24" s="3630"/>
      <c r="I24" s="3630"/>
      <c r="J24" s="3630"/>
      <c r="K24" s="3630"/>
      <c r="L24" s="3630"/>
      <c r="M24" s="3630"/>
      <c r="N24" s="3630"/>
      <c r="O24" s="3630"/>
      <c r="P24" s="3630"/>
      <c r="Q24" s="3630"/>
      <c r="R24" s="3630"/>
      <c r="S24" s="3630"/>
      <c r="T24" s="3630"/>
      <c r="U24" s="3630"/>
      <c r="V24" s="3630"/>
      <c r="W24" s="3630"/>
      <c r="X24" s="3630"/>
      <c r="Y24" s="3630"/>
      <c r="Z24" s="3630"/>
      <c r="AA24" s="3631"/>
      <c r="AB24" s="3632"/>
      <c r="AC24" s="3670" t="s">
        <v>729</v>
      </c>
      <c r="AD24" s="3671"/>
      <c r="AE24" s="3671"/>
      <c r="AF24" s="3671"/>
      <c r="AG24" s="3671"/>
      <c r="AH24" s="3671"/>
      <c r="AI24" s="3671"/>
      <c r="AJ24" s="3671"/>
      <c r="AK24" s="3672"/>
      <c r="AL24" s="3672"/>
      <c r="AM24" s="3672"/>
      <c r="AN24" s="3672"/>
      <c r="AO24" s="3672"/>
      <c r="AP24" s="3672"/>
      <c r="AQ24" s="3672"/>
      <c r="AR24" s="3672"/>
      <c r="AS24" s="3672"/>
      <c r="AT24" s="3672"/>
      <c r="AU24" s="3672"/>
      <c r="AV24" s="3672"/>
      <c r="AW24" s="3672"/>
      <c r="AX24" s="3672"/>
      <c r="AY24" s="3672"/>
      <c r="AZ24" s="3672"/>
      <c r="BA24" s="3672"/>
      <c r="BB24" s="3672"/>
      <c r="BC24" s="3672"/>
      <c r="BD24" s="3672"/>
      <c r="BE24" s="3672"/>
      <c r="BF24" s="3672"/>
      <c r="BG24" s="3672"/>
      <c r="BH24" s="3672"/>
      <c r="BI24" s="3672"/>
      <c r="BJ24" s="3672"/>
      <c r="BK24" s="3672"/>
      <c r="BL24" s="3672"/>
      <c r="BM24" s="3672"/>
      <c r="BN24" s="3672"/>
      <c r="BO24" s="3672"/>
      <c r="BP24" s="3672"/>
      <c r="BQ24" s="3672"/>
      <c r="BR24" s="3672"/>
      <c r="BS24" s="3672"/>
      <c r="BT24" s="3672"/>
      <c r="BU24" s="3672"/>
      <c r="BV24" s="3672"/>
      <c r="BW24" s="3672"/>
      <c r="BX24" s="3672"/>
      <c r="BY24" s="3672"/>
      <c r="BZ24" s="3671"/>
      <c r="CA24" s="3673"/>
    </row>
    <row r="25" spans="1:79" s="11" customFormat="1" ht="16.5" thickBot="1">
      <c r="A25" s="969"/>
      <c r="B25" s="970"/>
      <c r="C25" s="969"/>
      <c r="D25" s="969"/>
      <c r="E25" s="969"/>
      <c r="F25" s="971"/>
      <c r="G25" s="969"/>
      <c r="H25" s="969"/>
      <c r="I25" s="972"/>
      <c r="J25" s="969"/>
      <c r="K25" s="973"/>
      <c r="L25" s="973"/>
      <c r="M25" s="969"/>
      <c r="N25" s="969"/>
      <c r="O25" s="969"/>
      <c r="P25" s="969"/>
      <c r="Q25" s="969"/>
      <c r="R25" s="969"/>
      <c r="S25" s="969"/>
      <c r="T25" s="969"/>
      <c r="U25" s="969"/>
      <c r="V25" s="969"/>
      <c r="W25" s="969"/>
      <c r="X25" s="969"/>
      <c r="Y25" s="969"/>
      <c r="Z25" s="974"/>
      <c r="AA25" s="974"/>
      <c r="AB25" s="969"/>
      <c r="AC25"/>
      <c r="AD25"/>
      <c r="AE25"/>
      <c r="AF25"/>
      <c r="AG25"/>
      <c r="AH25"/>
      <c r="AI25"/>
      <c r="AJ25"/>
      <c r="AK25" s="2124"/>
      <c r="AL25" s="2124"/>
      <c r="AM25" s="2124"/>
      <c r="AN25" s="2124"/>
      <c r="AO25" s="2124"/>
      <c r="AP25" s="2124"/>
      <c r="AQ25" s="2124"/>
      <c r="AR25" s="2124"/>
      <c r="AS25" s="2124"/>
      <c r="AT25" s="2124"/>
      <c r="AU25" s="2124"/>
      <c r="AV25" s="2124"/>
      <c r="AW25" s="2124"/>
      <c r="AX25" s="2124"/>
      <c r="AY25" s="2124"/>
      <c r="AZ25" s="2124"/>
      <c r="BA25" s="2124"/>
      <c r="BB25" s="2124"/>
      <c r="BC25" s="2124"/>
      <c r="BD25" s="2124"/>
      <c r="BE25" s="2124"/>
      <c r="BF25" s="2124"/>
      <c r="BG25" s="2124"/>
      <c r="BH25" s="2124"/>
      <c r="BI25" s="2124"/>
      <c r="BJ25" s="2124"/>
      <c r="BK25" s="2124"/>
      <c r="BL25" s="2124"/>
      <c r="BM25" s="2124"/>
      <c r="BN25" s="2124"/>
      <c r="BO25" s="2124"/>
      <c r="BP25" s="2124"/>
      <c r="BQ25" s="2124"/>
      <c r="BR25" s="2124"/>
      <c r="BS25" s="2124"/>
      <c r="BT25" s="2124"/>
      <c r="BU25" s="2124"/>
      <c r="BV25" s="2124"/>
      <c r="BW25" s="2124"/>
      <c r="BX25" s="2124"/>
      <c r="BY25" s="2013"/>
      <c r="BZ25" s="1268"/>
      <c r="CA25" s="1268"/>
    </row>
    <row r="26" spans="1:79" s="19" customFormat="1" ht="39" thickBot="1">
      <c r="A26" s="975" t="s">
        <v>11</v>
      </c>
      <c r="B26" s="245" t="s">
        <v>12</v>
      </c>
      <c r="C26" s="975" t="s">
        <v>13</v>
      </c>
      <c r="D26" s="246" t="s">
        <v>14</v>
      </c>
      <c r="E26" s="247" t="s">
        <v>15</v>
      </c>
      <c r="F26" s="1023" t="s">
        <v>16</v>
      </c>
      <c r="G26" s="1024" t="s">
        <v>17</v>
      </c>
      <c r="H26" s="1024" t="s">
        <v>18</v>
      </c>
      <c r="I26" s="1025" t="s">
        <v>19</v>
      </c>
      <c r="J26" s="1024" t="s">
        <v>20</v>
      </c>
      <c r="K26" s="1024" t="s">
        <v>21</v>
      </c>
      <c r="L26" s="1024" t="s">
        <v>22</v>
      </c>
      <c r="M26" s="1026" t="s">
        <v>23</v>
      </c>
      <c r="N26" s="1026" t="s">
        <v>24</v>
      </c>
      <c r="O26" s="1026" t="s">
        <v>25</v>
      </c>
      <c r="P26" s="1026" t="s">
        <v>26</v>
      </c>
      <c r="Q26" s="1026" t="s">
        <v>27</v>
      </c>
      <c r="R26" s="1026" t="s">
        <v>28</v>
      </c>
      <c r="S26" s="1026" t="s">
        <v>29</v>
      </c>
      <c r="T26" s="1026" t="s">
        <v>30</v>
      </c>
      <c r="U26" s="1026" t="s">
        <v>31</v>
      </c>
      <c r="V26" s="1026" t="s">
        <v>32</v>
      </c>
      <c r="W26" s="1026" t="s">
        <v>33</v>
      </c>
      <c r="X26" s="1026" t="s">
        <v>34</v>
      </c>
      <c r="Y26" s="1024" t="s">
        <v>35</v>
      </c>
      <c r="Z26" s="1027" t="s">
        <v>313</v>
      </c>
      <c r="AA26" s="2087" t="s">
        <v>1904</v>
      </c>
      <c r="AB26" s="1028" t="s">
        <v>36</v>
      </c>
      <c r="AC26" s="248" t="s">
        <v>189</v>
      </c>
      <c r="AD26" s="248" t="s">
        <v>314</v>
      </c>
      <c r="AE26" s="248" t="s">
        <v>190</v>
      </c>
      <c r="AF26" s="248" t="s">
        <v>191</v>
      </c>
      <c r="AG26" s="248" t="s">
        <v>184</v>
      </c>
      <c r="AH26" s="248" t="s">
        <v>192</v>
      </c>
      <c r="AI26" s="248" t="s">
        <v>185</v>
      </c>
      <c r="AJ26" s="248" t="s">
        <v>186</v>
      </c>
      <c r="AK26" s="1893" t="s">
        <v>1870</v>
      </c>
      <c r="AL26" s="1906" t="s">
        <v>1871</v>
      </c>
      <c r="AM26" s="1906" t="s">
        <v>1872</v>
      </c>
      <c r="AN26" s="1906" t="s">
        <v>1873</v>
      </c>
      <c r="AO26" s="1906" t="s">
        <v>184</v>
      </c>
      <c r="AP26" s="1906" t="s">
        <v>1874</v>
      </c>
      <c r="AQ26" s="1906" t="s">
        <v>185</v>
      </c>
      <c r="AR26" s="1906" t="s">
        <v>186</v>
      </c>
      <c r="AS26" s="1924" t="s">
        <v>1875</v>
      </c>
      <c r="AT26" s="1937" t="s">
        <v>1876</v>
      </c>
      <c r="AU26" s="1937" t="s">
        <v>1877</v>
      </c>
      <c r="AV26" s="1937" t="s">
        <v>1878</v>
      </c>
      <c r="AW26" s="1937" t="s">
        <v>184</v>
      </c>
      <c r="AX26" s="1937" t="s">
        <v>1879</v>
      </c>
      <c r="AY26" s="1937" t="s">
        <v>185</v>
      </c>
      <c r="AZ26" s="1937" t="s">
        <v>186</v>
      </c>
      <c r="BA26" s="1909" t="s">
        <v>1880</v>
      </c>
      <c r="BB26" s="1938" t="s">
        <v>1881</v>
      </c>
      <c r="BC26" s="1938" t="s">
        <v>1882</v>
      </c>
      <c r="BD26" s="1938" t="s">
        <v>1883</v>
      </c>
      <c r="BE26" s="1938" t="s">
        <v>184</v>
      </c>
      <c r="BF26" s="1938" t="s">
        <v>1884</v>
      </c>
      <c r="BG26" s="1938" t="s">
        <v>185</v>
      </c>
      <c r="BH26" s="1938" t="s">
        <v>186</v>
      </c>
      <c r="BI26" s="1941" t="s">
        <v>1885</v>
      </c>
      <c r="BJ26" s="1942" t="s">
        <v>1886</v>
      </c>
      <c r="BK26" s="1942" t="s">
        <v>1887</v>
      </c>
      <c r="BL26" s="1942" t="s">
        <v>1888</v>
      </c>
      <c r="BM26" s="1942" t="s">
        <v>184</v>
      </c>
      <c r="BN26" s="1942" t="s">
        <v>1889</v>
      </c>
      <c r="BO26" s="1942" t="s">
        <v>185</v>
      </c>
      <c r="BP26" s="1942" t="s">
        <v>186</v>
      </c>
      <c r="BQ26" s="1957" t="s">
        <v>1890</v>
      </c>
      <c r="BR26" s="1958" t="s">
        <v>1891</v>
      </c>
      <c r="BS26" s="1958" t="s">
        <v>1892</v>
      </c>
      <c r="BT26" s="1958" t="s">
        <v>1893</v>
      </c>
      <c r="BU26" s="1958" t="s">
        <v>184</v>
      </c>
      <c r="BV26" s="1958" t="s">
        <v>1894</v>
      </c>
      <c r="BW26" s="1958" t="s">
        <v>185</v>
      </c>
      <c r="BX26" s="1958" t="s">
        <v>186</v>
      </c>
      <c r="BY26" s="2102" t="s">
        <v>35</v>
      </c>
      <c r="BZ26" s="248" t="s">
        <v>187</v>
      </c>
      <c r="CA26" s="980" t="s">
        <v>188</v>
      </c>
    </row>
    <row r="27" spans="1:79" s="20" customFormat="1" ht="51.75" thickBot="1">
      <c r="A27" s="3655">
        <v>3</v>
      </c>
      <c r="B27" s="3655" t="s">
        <v>730</v>
      </c>
      <c r="C27" s="3663" t="s">
        <v>731</v>
      </c>
      <c r="D27" s="1029" t="s">
        <v>1642</v>
      </c>
      <c r="E27" s="1030" t="s">
        <v>732</v>
      </c>
      <c r="F27" s="1030">
        <v>100</v>
      </c>
      <c r="G27" s="1030" t="s">
        <v>733</v>
      </c>
      <c r="H27" s="251" t="s">
        <v>734</v>
      </c>
      <c r="I27" s="255">
        <v>0.07142857142857144</v>
      </c>
      <c r="J27" s="251" t="s">
        <v>735</v>
      </c>
      <c r="K27" s="1031">
        <v>42384</v>
      </c>
      <c r="L27" s="1031">
        <v>42719</v>
      </c>
      <c r="M27" s="1032"/>
      <c r="N27" s="1032"/>
      <c r="O27" s="1033"/>
      <c r="P27" s="1033"/>
      <c r="Q27" s="1033"/>
      <c r="R27" s="1033"/>
      <c r="S27" s="1033"/>
      <c r="T27" s="1033"/>
      <c r="U27" s="1033"/>
      <c r="V27" s="1033"/>
      <c r="W27" s="1033"/>
      <c r="X27" s="1033">
        <v>1</v>
      </c>
      <c r="Y27" s="1034">
        <f>SUM(M27:X27)</f>
        <v>1</v>
      </c>
      <c r="Z27" s="989">
        <v>0</v>
      </c>
      <c r="AA27" s="2088"/>
      <c r="AB27" s="1035"/>
      <c r="AC27" s="1017">
        <v>0</v>
      </c>
      <c r="AD27" s="992">
        <v>0</v>
      </c>
      <c r="AE27" s="992">
        <v>1</v>
      </c>
      <c r="AF27" s="992" t="s">
        <v>55</v>
      </c>
      <c r="AG27" s="992">
        <f aca="true" t="shared" si="0" ref="AG27:AG40">+AE27/Y27</f>
        <v>1</v>
      </c>
      <c r="AH27" s="992">
        <f aca="true" t="shared" si="1" ref="AH27:AH40">+AE27/Y27</f>
        <v>1</v>
      </c>
      <c r="AI27" s="1036">
        <v>18703938</v>
      </c>
      <c r="AJ27" s="1037">
        <f>+AI27/AI27</f>
        <v>1</v>
      </c>
      <c r="AK27" s="2065"/>
      <c r="AL27" s="2065"/>
      <c r="AM27" s="2065"/>
      <c r="AN27" s="2065"/>
      <c r="AO27" s="2065"/>
      <c r="AP27" s="2065"/>
      <c r="AQ27" s="2065"/>
      <c r="AR27" s="2065"/>
      <c r="AS27" s="2066"/>
      <c r="AT27" s="2066"/>
      <c r="AU27" s="2066"/>
      <c r="AV27" s="2066"/>
      <c r="AW27" s="2066"/>
      <c r="AX27" s="2066"/>
      <c r="AY27" s="2066"/>
      <c r="AZ27" s="2066"/>
      <c r="BA27" s="2067"/>
      <c r="BB27" s="2067"/>
      <c r="BC27" s="2067"/>
      <c r="BD27" s="2067"/>
      <c r="BE27" s="2067"/>
      <c r="BF27" s="2067"/>
      <c r="BG27" s="2067"/>
      <c r="BH27" s="2067"/>
      <c r="BI27" s="2068"/>
      <c r="BJ27" s="2068"/>
      <c r="BK27" s="2068"/>
      <c r="BL27" s="2068"/>
      <c r="BM27" s="2068"/>
      <c r="BN27" s="2068"/>
      <c r="BO27" s="2068"/>
      <c r="BP27" s="2068"/>
      <c r="BQ27" s="2069"/>
      <c r="BR27" s="2069"/>
      <c r="BS27" s="2069"/>
      <c r="BT27" s="2069"/>
      <c r="BU27" s="2069"/>
      <c r="BV27" s="2069"/>
      <c r="BW27" s="2069"/>
      <c r="BX27" s="2069"/>
      <c r="BY27" s="2107"/>
      <c r="BZ27" s="994" t="s">
        <v>736</v>
      </c>
      <c r="CA27" s="994" t="s">
        <v>712</v>
      </c>
    </row>
    <row r="28" spans="1:79" s="20" customFormat="1" ht="102.75" thickBot="1">
      <c r="A28" s="3656"/>
      <c r="B28" s="3656"/>
      <c r="C28" s="3664"/>
      <c r="D28" s="1029" t="s">
        <v>737</v>
      </c>
      <c r="E28" s="1030" t="s">
        <v>738</v>
      </c>
      <c r="F28" s="1030">
        <v>100</v>
      </c>
      <c r="G28" s="1030" t="s">
        <v>739</v>
      </c>
      <c r="H28" s="1030" t="s">
        <v>734</v>
      </c>
      <c r="I28" s="255">
        <v>0.07</v>
      </c>
      <c r="J28" s="251" t="s">
        <v>735</v>
      </c>
      <c r="K28" s="1038">
        <v>42384</v>
      </c>
      <c r="L28" s="1038">
        <v>42719</v>
      </c>
      <c r="M28" s="3665">
        <v>1</v>
      </c>
      <c r="N28" s="3666"/>
      <c r="O28" s="3665">
        <v>1</v>
      </c>
      <c r="P28" s="3666"/>
      <c r="Q28" s="3665">
        <v>1</v>
      </c>
      <c r="R28" s="3666"/>
      <c r="S28" s="3665">
        <v>1</v>
      </c>
      <c r="T28" s="3666"/>
      <c r="U28" s="3665">
        <v>1</v>
      </c>
      <c r="V28" s="3666"/>
      <c r="W28" s="3665">
        <v>1</v>
      </c>
      <c r="X28" s="3666"/>
      <c r="Y28" s="1039">
        <f>SUM(M28)</f>
        <v>1</v>
      </c>
      <c r="Z28" s="989">
        <v>0</v>
      </c>
      <c r="AA28" s="2083"/>
      <c r="AB28" s="1040"/>
      <c r="AC28" s="1041">
        <v>1</v>
      </c>
      <c r="AD28" s="992">
        <v>1</v>
      </c>
      <c r="AE28" s="992">
        <v>1</v>
      </c>
      <c r="AF28" s="992">
        <v>1</v>
      </c>
      <c r="AG28" s="992">
        <f t="shared" si="0"/>
        <v>1</v>
      </c>
      <c r="AH28" s="992">
        <f>AG28/6</f>
        <v>0.16666666666666666</v>
      </c>
      <c r="AI28" s="993"/>
      <c r="AJ28" s="993"/>
      <c r="AK28" s="2065"/>
      <c r="AL28" s="2065"/>
      <c r="AM28" s="2065"/>
      <c r="AN28" s="2065"/>
      <c r="AO28" s="2065"/>
      <c r="AP28" s="2065"/>
      <c r="AQ28" s="2065"/>
      <c r="AR28" s="2065"/>
      <c r="AS28" s="2066"/>
      <c r="AT28" s="2066"/>
      <c r="AU28" s="2066"/>
      <c r="AV28" s="2066"/>
      <c r="AW28" s="2066"/>
      <c r="AX28" s="2066"/>
      <c r="AY28" s="2066"/>
      <c r="AZ28" s="2066"/>
      <c r="BA28" s="2067"/>
      <c r="BB28" s="2067"/>
      <c r="BC28" s="2067"/>
      <c r="BD28" s="2067"/>
      <c r="BE28" s="2067"/>
      <c r="BF28" s="2067"/>
      <c r="BG28" s="2067"/>
      <c r="BH28" s="2067"/>
      <c r="BI28" s="2068"/>
      <c r="BJ28" s="2068"/>
      <c r="BK28" s="2068"/>
      <c r="BL28" s="2068"/>
      <c r="BM28" s="2068"/>
      <c r="BN28" s="2068"/>
      <c r="BO28" s="2068"/>
      <c r="BP28" s="2068"/>
      <c r="BQ28" s="2069"/>
      <c r="BR28" s="2069"/>
      <c r="BS28" s="2069"/>
      <c r="BT28" s="2069"/>
      <c r="BU28" s="2069"/>
      <c r="BV28" s="2069"/>
      <c r="BW28" s="2069"/>
      <c r="BX28" s="2069"/>
      <c r="BY28" s="2107"/>
      <c r="BZ28" s="994" t="s">
        <v>740</v>
      </c>
      <c r="CA28" s="994" t="s">
        <v>712</v>
      </c>
    </row>
    <row r="29" spans="1:79" s="20" customFormat="1" ht="204.75" thickBot="1">
      <c r="A29" s="3656"/>
      <c r="B29" s="3656"/>
      <c r="C29" s="3664"/>
      <c r="D29" s="1029" t="s">
        <v>741</v>
      </c>
      <c r="E29" s="1030" t="s">
        <v>742</v>
      </c>
      <c r="F29" s="1030">
        <v>100</v>
      </c>
      <c r="G29" s="1030" t="s">
        <v>743</v>
      </c>
      <c r="H29" s="251" t="s">
        <v>734</v>
      </c>
      <c r="I29" s="255">
        <v>0.07</v>
      </c>
      <c r="J29" s="251" t="s">
        <v>735</v>
      </c>
      <c r="K29" s="1031">
        <v>42384</v>
      </c>
      <c r="L29" s="1031">
        <v>42719</v>
      </c>
      <c r="M29" s="1032"/>
      <c r="N29" s="1033"/>
      <c r="O29" s="1033">
        <v>0.1</v>
      </c>
      <c r="P29" s="1033">
        <v>0.1</v>
      </c>
      <c r="Q29" s="1033">
        <v>0.1</v>
      </c>
      <c r="R29" s="1033">
        <v>0.1</v>
      </c>
      <c r="S29" s="1033">
        <v>0.1</v>
      </c>
      <c r="T29" s="1033">
        <v>0.1</v>
      </c>
      <c r="U29" s="1033">
        <v>0.1</v>
      </c>
      <c r="V29" s="1033">
        <v>0.1</v>
      </c>
      <c r="W29" s="1033">
        <v>0.1</v>
      </c>
      <c r="X29" s="1033">
        <v>0.1</v>
      </c>
      <c r="Y29" s="1039">
        <f>SUM(M29:X29)</f>
        <v>0.9999999999999999</v>
      </c>
      <c r="Z29" s="1042">
        <v>271145440</v>
      </c>
      <c r="AA29" s="2089"/>
      <c r="AB29" s="1043" t="s">
        <v>1359</v>
      </c>
      <c r="AC29" s="1017">
        <v>0</v>
      </c>
      <c r="AD29" s="992">
        <v>0</v>
      </c>
      <c r="AE29" s="992">
        <v>0.05</v>
      </c>
      <c r="AF29" s="992" t="s">
        <v>55</v>
      </c>
      <c r="AG29" s="992">
        <f t="shared" si="0"/>
        <v>0.05000000000000001</v>
      </c>
      <c r="AH29" s="992">
        <f t="shared" si="1"/>
        <v>0.05000000000000001</v>
      </c>
      <c r="AI29" s="993"/>
      <c r="AJ29" s="1044">
        <f>+AI29/Z29</f>
        <v>0</v>
      </c>
      <c r="AK29" s="2070"/>
      <c r="AL29" s="2070"/>
      <c r="AM29" s="2070"/>
      <c r="AN29" s="2070"/>
      <c r="AO29" s="2070"/>
      <c r="AP29" s="2070"/>
      <c r="AQ29" s="2070"/>
      <c r="AR29" s="2070"/>
      <c r="AS29" s="2071"/>
      <c r="AT29" s="2071"/>
      <c r="AU29" s="2071"/>
      <c r="AV29" s="2071"/>
      <c r="AW29" s="2071"/>
      <c r="AX29" s="2071"/>
      <c r="AY29" s="2071"/>
      <c r="AZ29" s="2071"/>
      <c r="BA29" s="2072"/>
      <c r="BB29" s="2072"/>
      <c r="BC29" s="2072"/>
      <c r="BD29" s="2072"/>
      <c r="BE29" s="2072"/>
      <c r="BF29" s="2072"/>
      <c r="BG29" s="2072"/>
      <c r="BH29" s="2072"/>
      <c r="BI29" s="2073"/>
      <c r="BJ29" s="2073"/>
      <c r="BK29" s="2073"/>
      <c r="BL29" s="2073"/>
      <c r="BM29" s="2073"/>
      <c r="BN29" s="2073"/>
      <c r="BO29" s="2073"/>
      <c r="BP29" s="2073"/>
      <c r="BQ29" s="2074"/>
      <c r="BR29" s="2074"/>
      <c r="BS29" s="2074"/>
      <c r="BT29" s="2074"/>
      <c r="BU29" s="2074"/>
      <c r="BV29" s="2074"/>
      <c r="BW29" s="2074"/>
      <c r="BX29" s="2074"/>
      <c r="BY29" s="2108"/>
      <c r="BZ29" s="994" t="s">
        <v>744</v>
      </c>
      <c r="CA29" s="994" t="s">
        <v>712</v>
      </c>
    </row>
    <row r="30" spans="1:79" s="20" customFormat="1" ht="51.75" thickBot="1">
      <c r="A30" s="3656"/>
      <c r="B30" s="3656"/>
      <c r="C30" s="3664"/>
      <c r="D30" s="1029" t="s">
        <v>745</v>
      </c>
      <c r="E30" s="1030" t="s">
        <v>746</v>
      </c>
      <c r="F30" s="1030">
        <v>30</v>
      </c>
      <c r="G30" s="1030" t="s">
        <v>747</v>
      </c>
      <c r="H30" s="1030" t="s">
        <v>748</v>
      </c>
      <c r="I30" s="1045">
        <v>0.09</v>
      </c>
      <c r="J30" s="1030" t="s">
        <v>749</v>
      </c>
      <c r="K30" s="1031">
        <v>42384</v>
      </c>
      <c r="L30" s="1031">
        <v>42719</v>
      </c>
      <c r="M30" s="1046">
        <v>0</v>
      </c>
      <c r="N30" s="1046">
        <v>2</v>
      </c>
      <c r="O30" s="1046">
        <v>1</v>
      </c>
      <c r="P30" s="1046">
        <v>3</v>
      </c>
      <c r="Q30" s="1046">
        <v>1</v>
      </c>
      <c r="R30" s="1047">
        <v>1</v>
      </c>
      <c r="S30" s="1048">
        <v>2</v>
      </c>
      <c r="T30" s="1046">
        <v>11</v>
      </c>
      <c r="U30" s="1047">
        <v>6</v>
      </c>
      <c r="V30" s="1047">
        <v>2</v>
      </c>
      <c r="W30" s="1047">
        <v>0</v>
      </c>
      <c r="X30" s="1047">
        <v>1</v>
      </c>
      <c r="Y30" s="1049">
        <f>SUM(M30:X30)</f>
        <v>30</v>
      </c>
      <c r="Z30" s="989">
        <v>0</v>
      </c>
      <c r="AA30" s="2088"/>
      <c r="AB30" s="1043"/>
      <c r="AC30" s="1016">
        <v>2</v>
      </c>
      <c r="AD30" s="992">
        <v>1</v>
      </c>
      <c r="AE30" s="991">
        <v>9</v>
      </c>
      <c r="AF30" s="992">
        <v>1</v>
      </c>
      <c r="AG30" s="992">
        <f t="shared" si="0"/>
        <v>0.3</v>
      </c>
      <c r="AH30" s="992">
        <f>AE30/Y30</f>
        <v>0.3</v>
      </c>
      <c r="AI30" s="993"/>
      <c r="AJ30" s="993"/>
      <c r="AK30" s="2070"/>
      <c r="AL30" s="2070"/>
      <c r="AM30" s="2070"/>
      <c r="AN30" s="2070"/>
      <c r="AO30" s="2070"/>
      <c r="AP30" s="2070"/>
      <c r="AQ30" s="2070"/>
      <c r="AR30" s="2070"/>
      <c r="AS30" s="2071"/>
      <c r="AT30" s="2071"/>
      <c r="AU30" s="2071"/>
      <c r="AV30" s="2071"/>
      <c r="AW30" s="2071"/>
      <c r="AX30" s="2071"/>
      <c r="AY30" s="2071"/>
      <c r="AZ30" s="2071"/>
      <c r="BA30" s="2072"/>
      <c r="BB30" s="2072"/>
      <c r="BC30" s="2072"/>
      <c r="BD30" s="2072"/>
      <c r="BE30" s="2072"/>
      <c r="BF30" s="2072"/>
      <c r="BG30" s="2072"/>
      <c r="BH30" s="2072"/>
      <c r="BI30" s="2073"/>
      <c r="BJ30" s="2073"/>
      <c r="BK30" s="2073"/>
      <c r="BL30" s="2073"/>
      <c r="BM30" s="2073"/>
      <c r="BN30" s="2073"/>
      <c r="BO30" s="2073"/>
      <c r="BP30" s="2073"/>
      <c r="BQ30" s="2074"/>
      <c r="BR30" s="2074"/>
      <c r="BS30" s="2074"/>
      <c r="BT30" s="2074"/>
      <c r="BU30" s="2074"/>
      <c r="BV30" s="2074"/>
      <c r="BW30" s="2074"/>
      <c r="BX30" s="2074"/>
      <c r="BY30" s="2109"/>
      <c r="BZ30" s="994" t="s">
        <v>750</v>
      </c>
      <c r="CA30" s="994" t="s">
        <v>751</v>
      </c>
    </row>
    <row r="31" spans="1:79" s="20" customFormat="1" ht="77.25" thickBot="1">
      <c r="A31" s="3656"/>
      <c r="B31" s="3656"/>
      <c r="C31" s="3664"/>
      <c r="D31" s="1029" t="s">
        <v>752</v>
      </c>
      <c r="E31" s="1030" t="s">
        <v>753</v>
      </c>
      <c r="F31" s="1030">
        <v>5</v>
      </c>
      <c r="G31" s="1030" t="s">
        <v>754</v>
      </c>
      <c r="H31" s="1030" t="s">
        <v>755</v>
      </c>
      <c r="I31" s="255">
        <v>0.07</v>
      </c>
      <c r="J31" s="1030" t="s">
        <v>749</v>
      </c>
      <c r="K31" s="1031">
        <v>42384</v>
      </c>
      <c r="L31" s="1031">
        <v>42734</v>
      </c>
      <c r="M31" s="1046"/>
      <c r="N31" s="1046"/>
      <c r="O31" s="1046"/>
      <c r="P31" s="1046"/>
      <c r="Q31" s="1046"/>
      <c r="R31" s="1047"/>
      <c r="S31" s="1047"/>
      <c r="T31" s="1046"/>
      <c r="U31" s="1047"/>
      <c r="V31" s="1047"/>
      <c r="W31" s="1047"/>
      <c r="X31" s="1047">
        <v>5</v>
      </c>
      <c r="Y31" s="1049">
        <f>SUM(M31:X31)</f>
        <v>5</v>
      </c>
      <c r="Z31" s="989">
        <v>0</v>
      </c>
      <c r="AA31" s="2088"/>
      <c r="AB31" s="1043"/>
      <c r="AC31" s="1016">
        <v>0</v>
      </c>
      <c r="AD31" s="992">
        <v>0</v>
      </c>
      <c r="AE31" s="991">
        <v>0</v>
      </c>
      <c r="AF31" s="992" t="s">
        <v>55</v>
      </c>
      <c r="AG31" s="992">
        <f t="shared" si="0"/>
        <v>0</v>
      </c>
      <c r="AH31" s="992">
        <f t="shared" si="1"/>
        <v>0</v>
      </c>
      <c r="AI31" s="993"/>
      <c r="AJ31" s="993"/>
      <c r="AK31" s="2065"/>
      <c r="AL31" s="2065"/>
      <c r="AM31" s="2065"/>
      <c r="AN31" s="2065"/>
      <c r="AO31" s="2065"/>
      <c r="AP31" s="2065"/>
      <c r="AQ31" s="2065"/>
      <c r="AR31" s="2065"/>
      <c r="AS31" s="2066"/>
      <c r="AT31" s="2066"/>
      <c r="AU31" s="2066"/>
      <c r="AV31" s="2066"/>
      <c r="AW31" s="2066"/>
      <c r="AX31" s="2066"/>
      <c r="AY31" s="2066"/>
      <c r="AZ31" s="2066"/>
      <c r="BA31" s="2067"/>
      <c r="BB31" s="2067"/>
      <c r="BC31" s="2067"/>
      <c r="BD31" s="2067"/>
      <c r="BE31" s="2067"/>
      <c r="BF31" s="2067"/>
      <c r="BG31" s="2067"/>
      <c r="BH31" s="2067"/>
      <c r="BI31" s="2068"/>
      <c r="BJ31" s="2068"/>
      <c r="BK31" s="2068"/>
      <c r="BL31" s="2068"/>
      <c r="BM31" s="2068"/>
      <c r="BN31" s="2068"/>
      <c r="BO31" s="2068"/>
      <c r="BP31" s="2068"/>
      <c r="BQ31" s="2069"/>
      <c r="BR31" s="2069"/>
      <c r="BS31" s="2069"/>
      <c r="BT31" s="2069"/>
      <c r="BU31" s="2069"/>
      <c r="BV31" s="2069"/>
      <c r="BW31" s="2069"/>
      <c r="BX31" s="2069"/>
      <c r="BY31" s="2107"/>
      <c r="BZ31" s="994" t="s">
        <v>756</v>
      </c>
      <c r="CA31" s="994" t="s">
        <v>757</v>
      </c>
    </row>
    <row r="32" spans="1:79" s="20" customFormat="1" ht="51.75" thickBot="1">
      <c r="A32" s="3656"/>
      <c r="B32" s="3656"/>
      <c r="C32" s="3664"/>
      <c r="D32" s="1050" t="s">
        <v>758</v>
      </c>
      <c r="E32" s="251" t="s">
        <v>759</v>
      </c>
      <c r="F32" s="1051">
        <v>1</v>
      </c>
      <c r="G32" s="251" t="s">
        <v>760</v>
      </c>
      <c r="H32" s="251" t="s">
        <v>761</v>
      </c>
      <c r="I32" s="255">
        <v>0.07</v>
      </c>
      <c r="J32" s="251" t="s">
        <v>762</v>
      </c>
      <c r="K32" s="1038">
        <v>42370</v>
      </c>
      <c r="L32" s="1038">
        <v>42735</v>
      </c>
      <c r="M32" s="3665">
        <v>1</v>
      </c>
      <c r="N32" s="3666"/>
      <c r="O32" s="3665">
        <v>1</v>
      </c>
      <c r="P32" s="3666"/>
      <c r="Q32" s="3665">
        <v>1</v>
      </c>
      <c r="R32" s="3666"/>
      <c r="S32" s="3665">
        <v>1</v>
      </c>
      <c r="T32" s="3666"/>
      <c r="U32" s="3665">
        <v>1</v>
      </c>
      <c r="V32" s="3666"/>
      <c r="W32" s="3665">
        <v>1</v>
      </c>
      <c r="X32" s="3666"/>
      <c r="Y32" s="1034">
        <v>1</v>
      </c>
      <c r="Z32" s="989">
        <v>0</v>
      </c>
      <c r="AA32" s="2083"/>
      <c r="AB32" s="990"/>
      <c r="AC32" s="1041">
        <v>1</v>
      </c>
      <c r="AD32" s="992">
        <v>1</v>
      </c>
      <c r="AE32" s="992">
        <v>1</v>
      </c>
      <c r="AF32" s="992">
        <f>+AE32/Y32</f>
        <v>1</v>
      </c>
      <c r="AG32" s="992">
        <f t="shared" si="0"/>
        <v>1</v>
      </c>
      <c r="AH32" s="992">
        <f>AE32/6</f>
        <v>0.16666666666666666</v>
      </c>
      <c r="AI32" s="993"/>
      <c r="AJ32" s="993"/>
      <c r="AK32" s="2070"/>
      <c r="AL32" s="2070"/>
      <c r="AM32" s="2070"/>
      <c r="AN32" s="2070"/>
      <c r="AO32" s="2070"/>
      <c r="AP32" s="2070"/>
      <c r="AQ32" s="2070"/>
      <c r="AR32" s="2070"/>
      <c r="AS32" s="2071"/>
      <c r="AT32" s="2071"/>
      <c r="AU32" s="2071"/>
      <c r="AV32" s="2071"/>
      <c r="AW32" s="2071"/>
      <c r="AX32" s="2071"/>
      <c r="AY32" s="2071"/>
      <c r="AZ32" s="2071"/>
      <c r="BA32" s="2072"/>
      <c r="BB32" s="2072"/>
      <c r="BC32" s="2072"/>
      <c r="BD32" s="2072"/>
      <c r="BE32" s="2072"/>
      <c r="BF32" s="2072"/>
      <c r="BG32" s="2072"/>
      <c r="BH32" s="2072"/>
      <c r="BI32" s="2073"/>
      <c r="BJ32" s="2073"/>
      <c r="BK32" s="2073"/>
      <c r="BL32" s="2073"/>
      <c r="BM32" s="2073"/>
      <c r="BN32" s="2073"/>
      <c r="BO32" s="2073"/>
      <c r="BP32" s="2073"/>
      <c r="BQ32" s="2074"/>
      <c r="BR32" s="2074"/>
      <c r="BS32" s="2074"/>
      <c r="BT32" s="2074"/>
      <c r="BU32" s="2074"/>
      <c r="BV32" s="2074"/>
      <c r="BW32" s="2074"/>
      <c r="BX32" s="2074"/>
      <c r="BY32" s="2108"/>
      <c r="BZ32" s="994" t="s">
        <v>763</v>
      </c>
      <c r="CA32" s="994" t="s">
        <v>712</v>
      </c>
    </row>
    <row r="33" spans="1:79" s="20" customFormat="1" ht="51.75" thickBot="1">
      <c r="A33" s="3656"/>
      <c r="B33" s="3656"/>
      <c r="C33" s="3669"/>
      <c r="D33" s="1050" t="s">
        <v>764</v>
      </c>
      <c r="E33" s="251" t="s">
        <v>765</v>
      </c>
      <c r="F33" s="1051">
        <v>1</v>
      </c>
      <c r="G33" s="251" t="s">
        <v>766</v>
      </c>
      <c r="H33" s="251" t="s">
        <v>761</v>
      </c>
      <c r="I33" s="255">
        <v>0.07</v>
      </c>
      <c r="J33" s="251" t="s">
        <v>762</v>
      </c>
      <c r="K33" s="1038">
        <v>42370</v>
      </c>
      <c r="L33" s="1038">
        <v>42735</v>
      </c>
      <c r="M33" s="3665">
        <v>1</v>
      </c>
      <c r="N33" s="3666"/>
      <c r="O33" s="3665">
        <v>1</v>
      </c>
      <c r="P33" s="3666"/>
      <c r="Q33" s="3665">
        <v>1</v>
      </c>
      <c r="R33" s="3666"/>
      <c r="S33" s="3665">
        <v>1</v>
      </c>
      <c r="T33" s="3666"/>
      <c r="U33" s="3665">
        <v>1</v>
      </c>
      <c r="V33" s="3666"/>
      <c r="W33" s="3665">
        <v>1</v>
      </c>
      <c r="X33" s="3666"/>
      <c r="Y33" s="1034">
        <v>1</v>
      </c>
      <c r="Z33" s="989">
        <v>0</v>
      </c>
      <c r="AA33" s="2090"/>
      <c r="AB33" s="1052"/>
      <c r="AC33" s="1041">
        <v>1</v>
      </c>
      <c r="AD33" s="992">
        <v>1</v>
      </c>
      <c r="AE33" s="992">
        <v>1</v>
      </c>
      <c r="AF33" s="992">
        <f>+AE33/Y33</f>
        <v>1</v>
      </c>
      <c r="AG33" s="992">
        <f t="shared" si="0"/>
        <v>1</v>
      </c>
      <c r="AH33" s="992">
        <f>AE33/6</f>
        <v>0.16666666666666666</v>
      </c>
      <c r="AI33" s="993"/>
      <c r="AJ33" s="993"/>
      <c r="AK33" s="2065"/>
      <c r="AL33" s="2065"/>
      <c r="AM33" s="2065"/>
      <c r="AN33" s="2065"/>
      <c r="AO33" s="2065"/>
      <c r="AP33" s="2065"/>
      <c r="AQ33" s="2065"/>
      <c r="AR33" s="2065"/>
      <c r="AS33" s="2066"/>
      <c r="AT33" s="2066"/>
      <c r="AU33" s="2066"/>
      <c r="AV33" s="2066"/>
      <c r="AW33" s="2066"/>
      <c r="AX33" s="2066"/>
      <c r="AY33" s="2066"/>
      <c r="AZ33" s="2066"/>
      <c r="BA33" s="2067"/>
      <c r="BB33" s="2067"/>
      <c r="BC33" s="2067"/>
      <c r="BD33" s="2067"/>
      <c r="BE33" s="2067"/>
      <c r="BF33" s="2067"/>
      <c r="BG33" s="2067"/>
      <c r="BH33" s="2067"/>
      <c r="BI33" s="2068"/>
      <c r="BJ33" s="2068"/>
      <c r="BK33" s="2068"/>
      <c r="BL33" s="2068"/>
      <c r="BM33" s="2068"/>
      <c r="BN33" s="2068"/>
      <c r="BO33" s="2068"/>
      <c r="BP33" s="2068"/>
      <c r="BQ33" s="2069"/>
      <c r="BR33" s="2069"/>
      <c r="BS33" s="2069"/>
      <c r="BT33" s="2069"/>
      <c r="BU33" s="2069"/>
      <c r="BV33" s="2069"/>
      <c r="BW33" s="2069"/>
      <c r="BX33" s="2069"/>
      <c r="BY33" s="2107"/>
      <c r="BZ33" s="994" t="s">
        <v>767</v>
      </c>
      <c r="CA33" s="994" t="s">
        <v>712</v>
      </c>
    </row>
    <row r="34" spans="1:79" s="20" customFormat="1" ht="60" customHeight="1" thickBot="1">
      <c r="A34" s="3656"/>
      <c r="B34" s="3656"/>
      <c r="C34" s="3663" t="s">
        <v>768</v>
      </c>
      <c r="D34" s="1029" t="s">
        <v>769</v>
      </c>
      <c r="E34" s="1053" t="s">
        <v>770</v>
      </c>
      <c r="F34" s="1053">
        <v>3</v>
      </c>
      <c r="G34" s="1053" t="s">
        <v>771</v>
      </c>
      <c r="H34" s="1053" t="s">
        <v>772</v>
      </c>
      <c r="I34" s="1045">
        <v>0.07</v>
      </c>
      <c r="J34" s="1053" t="s">
        <v>773</v>
      </c>
      <c r="K34" s="1054">
        <v>42384</v>
      </c>
      <c r="L34" s="1054">
        <v>42719</v>
      </c>
      <c r="M34" s="1002"/>
      <c r="N34" s="1002"/>
      <c r="O34" s="1002"/>
      <c r="P34" s="1002"/>
      <c r="Q34" s="1002">
        <v>1</v>
      </c>
      <c r="R34" s="1002"/>
      <c r="S34" s="1002">
        <v>1</v>
      </c>
      <c r="T34" s="1002"/>
      <c r="U34" s="1002"/>
      <c r="V34" s="1002"/>
      <c r="W34" s="1002"/>
      <c r="X34" s="1002">
        <v>1</v>
      </c>
      <c r="Y34" s="1055">
        <f>SUM(M34:X34)</f>
        <v>3</v>
      </c>
      <c r="Z34" s="989">
        <v>0</v>
      </c>
      <c r="AA34" s="2083"/>
      <c r="AB34" s="990"/>
      <c r="AC34" s="1016">
        <v>0</v>
      </c>
      <c r="AD34" s="992">
        <v>0</v>
      </c>
      <c r="AE34" s="991">
        <v>0</v>
      </c>
      <c r="AF34" s="992" t="s">
        <v>55</v>
      </c>
      <c r="AG34" s="992">
        <f t="shared" si="0"/>
        <v>0</v>
      </c>
      <c r="AH34" s="992">
        <f t="shared" si="1"/>
        <v>0</v>
      </c>
      <c r="AI34" s="993"/>
      <c r="AJ34" s="993"/>
      <c r="AK34" s="2065"/>
      <c r="AL34" s="2065"/>
      <c r="AM34" s="2065"/>
      <c r="AN34" s="2065"/>
      <c r="AO34" s="2065"/>
      <c r="AP34" s="2065"/>
      <c r="AQ34" s="2065"/>
      <c r="AR34" s="2065"/>
      <c r="AS34" s="2066"/>
      <c r="AT34" s="2066"/>
      <c r="AU34" s="2066"/>
      <c r="AV34" s="2066"/>
      <c r="AW34" s="2066"/>
      <c r="AX34" s="2066"/>
      <c r="AY34" s="2066"/>
      <c r="AZ34" s="2066"/>
      <c r="BA34" s="2072"/>
      <c r="BB34" s="2072"/>
      <c r="BC34" s="2072"/>
      <c r="BD34" s="2072"/>
      <c r="BE34" s="2072"/>
      <c r="BF34" s="2072"/>
      <c r="BG34" s="2072"/>
      <c r="BH34" s="2072"/>
      <c r="BI34" s="2068"/>
      <c r="BJ34" s="2068"/>
      <c r="BK34" s="2068"/>
      <c r="BL34" s="2068"/>
      <c r="BM34" s="2068"/>
      <c r="BN34" s="2068"/>
      <c r="BO34" s="2068"/>
      <c r="BP34" s="2068"/>
      <c r="BQ34" s="2069"/>
      <c r="BR34" s="2069"/>
      <c r="BS34" s="2069"/>
      <c r="BT34" s="2069"/>
      <c r="BU34" s="2069"/>
      <c r="BV34" s="2069"/>
      <c r="BW34" s="2069"/>
      <c r="BX34" s="2069"/>
      <c r="BY34" s="2109"/>
      <c r="BZ34" s="994" t="s">
        <v>774</v>
      </c>
      <c r="CA34" s="994" t="s">
        <v>722</v>
      </c>
    </row>
    <row r="35" spans="1:79" s="20" customFormat="1" ht="39" thickBot="1">
      <c r="A35" s="3656"/>
      <c r="B35" s="3656"/>
      <c r="C35" s="3664"/>
      <c r="D35" s="1056" t="s">
        <v>775</v>
      </c>
      <c r="E35" s="1053" t="s">
        <v>776</v>
      </c>
      <c r="F35" s="1053">
        <v>3</v>
      </c>
      <c r="G35" s="1053" t="s">
        <v>777</v>
      </c>
      <c r="H35" s="1053" t="s">
        <v>778</v>
      </c>
      <c r="I35" s="1045">
        <v>0.07</v>
      </c>
      <c r="J35" s="1053" t="s">
        <v>779</v>
      </c>
      <c r="K35" s="1054">
        <v>42430</v>
      </c>
      <c r="L35" s="1054">
        <v>42719</v>
      </c>
      <c r="M35" s="1002"/>
      <c r="N35" s="1002"/>
      <c r="O35" s="1002"/>
      <c r="P35" s="1002"/>
      <c r="Q35" s="1002"/>
      <c r="R35" s="1002">
        <v>1</v>
      </c>
      <c r="S35" s="1002"/>
      <c r="T35" s="1002"/>
      <c r="U35" s="1002">
        <v>1</v>
      </c>
      <c r="V35" s="1002"/>
      <c r="W35" s="1002">
        <v>1</v>
      </c>
      <c r="X35" s="1002"/>
      <c r="Y35" s="1057">
        <f>SUM(M35:X35)</f>
        <v>3</v>
      </c>
      <c r="Z35" s="1058">
        <v>0</v>
      </c>
      <c r="AA35" s="2091"/>
      <c r="AB35" s="986"/>
      <c r="AC35" s="1016">
        <v>0</v>
      </c>
      <c r="AD35" s="992">
        <v>0</v>
      </c>
      <c r="AE35" s="991">
        <v>0</v>
      </c>
      <c r="AF35" s="992" t="s">
        <v>55</v>
      </c>
      <c r="AG35" s="992">
        <f t="shared" si="0"/>
        <v>0</v>
      </c>
      <c r="AH35" s="992">
        <f t="shared" si="1"/>
        <v>0</v>
      </c>
      <c r="AI35" s="993"/>
      <c r="AJ35" s="993"/>
      <c r="AK35" s="2078"/>
      <c r="AL35" s="2078"/>
      <c r="AM35" s="2078"/>
      <c r="AN35" s="2078"/>
      <c r="AO35" s="2078"/>
      <c r="AP35" s="2078"/>
      <c r="AQ35" s="2078"/>
      <c r="AR35" s="2078"/>
      <c r="AS35" s="2079"/>
      <c r="AT35" s="2079"/>
      <c r="AU35" s="2079"/>
      <c r="AV35" s="2079"/>
      <c r="AW35" s="2079"/>
      <c r="AX35" s="2079"/>
      <c r="AY35" s="2079"/>
      <c r="AZ35" s="2079"/>
      <c r="BA35" s="2080"/>
      <c r="BB35" s="2080"/>
      <c r="BC35" s="2080"/>
      <c r="BD35" s="2080"/>
      <c r="BE35" s="2080"/>
      <c r="BF35" s="2080"/>
      <c r="BG35" s="2080"/>
      <c r="BH35" s="2080"/>
      <c r="BI35" s="2081"/>
      <c r="BJ35" s="2081"/>
      <c r="BK35" s="2081"/>
      <c r="BL35" s="2081"/>
      <c r="BM35" s="2081"/>
      <c r="BN35" s="2081"/>
      <c r="BO35" s="2081"/>
      <c r="BP35" s="2081"/>
      <c r="BQ35" s="2082"/>
      <c r="BR35" s="2082"/>
      <c r="BS35" s="2082"/>
      <c r="BT35" s="2082"/>
      <c r="BU35" s="2082"/>
      <c r="BV35" s="2082"/>
      <c r="BW35" s="2082"/>
      <c r="BX35" s="2082"/>
      <c r="BY35" s="2110"/>
      <c r="BZ35" s="994" t="s">
        <v>780</v>
      </c>
      <c r="CA35" s="994" t="s">
        <v>722</v>
      </c>
    </row>
    <row r="36" spans="1:79" s="20" customFormat="1" ht="39" thickBot="1">
      <c r="A36" s="3656"/>
      <c r="B36" s="3656"/>
      <c r="C36" s="3664"/>
      <c r="D36" s="1059" t="s">
        <v>781</v>
      </c>
      <c r="E36" s="1004" t="s">
        <v>86</v>
      </c>
      <c r="F36" s="1004">
        <v>1</v>
      </c>
      <c r="G36" s="1004" t="s">
        <v>782</v>
      </c>
      <c r="H36" s="1004" t="s">
        <v>783</v>
      </c>
      <c r="I36" s="255">
        <v>0.07</v>
      </c>
      <c r="J36" s="1004" t="s">
        <v>784</v>
      </c>
      <c r="K36" s="999">
        <v>42415</v>
      </c>
      <c r="L36" s="999">
        <v>42719</v>
      </c>
      <c r="M36" s="1002"/>
      <c r="N36" s="1002"/>
      <c r="O36" s="1002"/>
      <c r="P36" s="1002"/>
      <c r="Q36" s="1002"/>
      <c r="R36" s="1002"/>
      <c r="S36" s="1002">
        <v>1</v>
      </c>
      <c r="T36" s="1002"/>
      <c r="U36" s="1002"/>
      <c r="V36" s="1002"/>
      <c r="W36" s="1002"/>
      <c r="X36" s="1002"/>
      <c r="Y36" s="1060">
        <f>SUM(M36:X36)</f>
        <v>1</v>
      </c>
      <c r="Z36" s="989">
        <v>0</v>
      </c>
      <c r="AA36" s="2083"/>
      <c r="AB36" s="990"/>
      <c r="AC36" s="1016"/>
      <c r="AD36" s="992"/>
      <c r="AE36" s="991">
        <v>0</v>
      </c>
      <c r="AF36" s="992" t="s">
        <v>55</v>
      </c>
      <c r="AG36" s="992">
        <f t="shared" si="0"/>
        <v>0</v>
      </c>
      <c r="AH36" s="992">
        <f t="shared" si="1"/>
        <v>0</v>
      </c>
      <c r="AI36" s="993"/>
      <c r="AJ36" s="993"/>
      <c r="AK36" s="2078"/>
      <c r="AL36" s="2078"/>
      <c r="AM36" s="2078"/>
      <c r="AN36" s="2078"/>
      <c r="AO36" s="2078"/>
      <c r="AP36" s="2078"/>
      <c r="AQ36" s="2078"/>
      <c r="AR36" s="2078"/>
      <c r="AS36" s="2079"/>
      <c r="AT36" s="2079"/>
      <c r="AU36" s="2079"/>
      <c r="AV36" s="2079"/>
      <c r="AW36" s="2079"/>
      <c r="AX36" s="2079"/>
      <c r="AY36" s="2079"/>
      <c r="AZ36" s="2079"/>
      <c r="BA36" s="2080"/>
      <c r="BB36" s="2080"/>
      <c r="BC36" s="2080"/>
      <c r="BD36" s="2080"/>
      <c r="BE36" s="2080"/>
      <c r="BF36" s="2080"/>
      <c r="BG36" s="2080"/>
      <c r="BH36" s="2080"/>
      <c r="BI36" s="2081"/>
      <c r="BJ36" s="2081"/>
      <c r="BK36" s="2081"/>
      <c r="BL36" s="2081"/>
      <c r="BM36" s="2081"/>
      <c r="BN36" s="2081"/>
      <c r="BO36" s="2081"/>
      <c r="BP36" s="2081"/>
      <c r="BQ36" s="2082"/>
      <c r="BR36" s="2082"/>
      <c r="BS36" s="2082"/>
      <c r="BT36" s="2082"/>
      <c r="BU36" s="2082"/>
      <c r="BV36" s="2082"/>
      <c r="BW36" s="2082"/>
      <c r="BX36" s="2082"/>
      <c r="BY36" s="2110"/>
      <c r="BZ36" s="994" t="s">
        <v>785</v>
      </c>
      <c r="CA36" s="994" t="s">
        <v>722</v>
      </c>
    </row>
    <row r="37" spans="1:79" s="20" customFormat="1" ht="39" customHeight="1" thickBot="1">
      <c r="A37" s="3656"/>
      <c r="B37" s="3656"/>
      <c r="C37" s="3664"/>
      <c r="D37" s="1059" t="s">
        <v>786</v>
      </c>
      <c r="E37" s="1004" t="s">
        <v>787</v>
      </c>
      <c r="F37" s="1004">
        <v>2</v>
      </c>
      <c r="G37" s="1004" t="s">
        <v>788</v>
      </c>
      <c r="H37" s="1004" t="s">
        <v>783</v>
      </c>
      <c r="I37" s="255">
        <v>0.07</v>
      </c>
      <c r="J37" s="1004" t="s">
        <v>789</v>
      </c>
      <c r="K37" s="999">
        <v>42415</v>
      </c>
      <c r="L37" s="999">
        <v>42719</v>
      </c>
      <c r="M37" s="1002"/>
      <c r="N37" s="1002"/>
      <c r="O37" s="1002"/>
      <c r="P37" s="1002"/>
      <c r="Q37" s="1002"/>
      <c r="R37" s="1002"/>
      <c r="S37" s="1002"/>
      <c r="T37" s="1002"/>
      <c r="U37" s="1002"/>
      <c r="V37" s="1002"/>
      <c r="W37" s="1002"/>
      <c r="X37" s="1002">
        <v>2</v>
      </c>
      <c r="Y37" s="1060">
        <f>SUM(M37:X37)</f>
        <v>2</v>
      </c>
      <c r="Z37" s="989">
        <v>400000000</v>
      </c>
      <c r="AA37" s="2083"/>
      <c r="AB37" s="990"/>
      <c r="AC37" s="1016">
        <v>0</v>
      </c>
      <c r="AD37" s="992">
        <v>0</v>
      </c>
      <c r="AE37" s="991">
        <v>0</v>
      </c>
      <c r="AF37" s="992" t="s">
        <v>55</v>
      </c>
      <c r="AG37" s="992">
        <f t="shared" si="0"/>
        <v>0</v>
      </c>
      <c r="AH37" s="992">
        <f t="shared" si="1"/>
        <v>0</v>
      </c>
      <c r="AI37" s="993"/>
      <c r="AJ37" s="1044">
        <f>+AI37/Z37</f>
        <v>0</v>
      </c>
      <c r="AK37" s="2078"/>
      <c r="AL37" s="2078"/>
      <c r="AM37" s="2078"/>
      <c r="AN37" s="2078"/>
      <c r="AO37" s="2078"/>
      <c r="AP37" s="2078"/>
      <c r="AQ37" s="2078"/>
      <c r="AR37" s="2078"/>
      <c r="AS37" s="2079"/>
      <c r="AT37" s="2079"/>
      <c r="AU37" s="2079"/>
      <c r="AV37" s="2079"/>
      <c r="AW37" s="2079"/>
      <c r="AX37" s="2079"/>
      <c r="AY37" s="2079"/>
      <c r="AZ37" s="2079"/>
      <c r="BA37" s="2080"/>
      <c r="BB37" s="2080"/>
      <c r="BC37" s="2080"/>
      <c r="BD37" s="2080"/>
      <c r="BE37" s="2080"/>
      <c r="BF37" s="2080"/>
      <c r="BG37" s="2080"/>
      <c r="BH37" s="2080"/>
      <c r="BI37" s="2081"/>
      <c r="BJ37" s="2081"/>
      <c r="BK37" s="2081"/>
      <c r="BL37" s="2081"/>
      <c r="BM37" s="2081"/>
      <c r="BN37" s="2081"/>
      <c r="BO37" s="2081"/>
      <c r="BP37" s="2081"/>
      <c r="BQ37" s="2082"/>
      <c r="BR37" s="2082"/>
      <c r="BS37" s="2082"/>
      <c r="BT37" s="2082"/>
      <c r="BU37" s="2082"/>
      <c r="BV37" s="2082"/>
      <c r="BW37" s="2082"/>
      <c r="BX37" s="2082"/>
      <c r="BY37" s="2111"/>
      <c r="BZ37" s="994" t="s">
        <v>790</v>
      </c>
      <c r="CA37" s="994" t="s">
        <v>722</v>
      </c>
    </row>
    <row r="38" spans="1:79" s="250" customFormat="1" ht="252" customHeight="1" thickBot="1">
      <c r="A38" s="3656"/>
      <c r="B38" s="3656"/>
      <c r="C38" s="3664"/>
      <c r="D38" s="1056" t="s">
        <v>791</v>
      </c>
      <c r="E38" s="1053" t="s">
        <v>792</v>
      </c>
      <c r="F38" s="1053">
        <v>16</v>
      </c>
      <c r="G38" s="1053" t="s">
        <v>793</v>
      </c>
      <c r="H38" s="1053" t="s">
        <v>794</v>
      </c>
      <c r="I38" s="255">
        <v>0.07</v>
      </c>
      <c r="J38" s="1004" t="s">
        <v>795</v>
      </c>
      <c r="K38" s="1054">
        <v>42401</v>
      </c>
      <c r="L38" s="1054">
        <v>42719</v>
      </c>
      <c r="M38" s="1002"/>
      <c r="N38" s="1002"/>
      <c r="O38" s="1002">
        <v>2</v>
      </c>
      <c r="P38" s="1002">
        <v>4</v>
      </c>
      <c r="Q38" s="1002">
        <v>2</v>
      </c>
      <c r="R38" s="1002">
        <v>2</v>
      </c>
      <c r="S38" s="1002"/>
      <c r="T38" s="1002"/>
      <c r="U38" s="1002">
        <v>2</v>
      </c>
      <c r="V38" s="1002">
        <v>3</v>
      </c>
      <c r="W38" s="1002">
        <v>1</v>
      </c>
      <c r="X38" s="1002"/>
      <c r="Y38" s="1055">
        <f>SUM(M38:X38)</f>
        <v>16</v>
      </c>
      <c r="Z38" s="989">
        <v>0</v>
      </c>
      <c r="AA38" s="2083"/>
      <c r="AB38" s="990"/>
      <c r="AC38" s="1016">
        <v>0</v>
      </c>
      <c r="AD38" s="992">
        <v>0</v>
      </c>
      <c r="AE38" s="991">
        <v>0</v>
      </c>
      <c r="AF38" s="992" t="s">
        <v>55</v>
      </c>
      <c r="AG38" s="992">
        <f t="shared" si="0"/>
        <v>0</v>
      </c>
      <c r="AH38" s="992">
        <f t="shared" si="1"/>
        <v>0</v>
      </c>
      <c r="AI38" s="993"/>
      <c r="AJ38" s="993"/>
      <c r="AK38" s="2078"/>
      <c r="AL38" s="2078"/>
      <c r="AM38" s="2078"/>
      <c r="AN38" s="2078"/>
      <c r="AO38" s="2078"/>
      <c r="AP38" s="2078"/>
      <c r="AQ38" s="2078"/>
      <c r="AR38" s="2078"/>
      <c r="AS38" s="2079"/>
      <c r="AT38" s="2079"/>
      <c r="AU38" s="2079"/>
      <c r="AV38" s="2079"/>
      <c r="AW38" s="2079"/>
      <c r="AX38" s="2079"/>
      <c r="AY38" s="2079"/>
      <c r="AZ38" s="2079"/>
      <c r="BA38" s="2080"/>
      <c r="BB38" s="2080"/>
      <c r="BC38" s="2080"/>
      <c r="BD38" s="2080"/>
      <c r="BE38" s="2080"/>
      <c r="BF38" s="2080"/>
      <c r="BG38" s="2080"/>
      <c r="BH38" s="2080"/>
      <c r="BI38" s="2081"/>
      <c r="BJ38" s="2081"/>
      <c r="BK38" s="2081"/>
      <c r="BL38" s="2081"/>
      <c r="BM38" s="2081"/>
      <c r="BN38" s="2081"/>
      <c r="BO38" s="2081"/>
      <c r="BP38" s="2081"/>
      <c r="BQ38" s="2082"/>
      <c r="BR38" s="2082"/>
      <c r="BS38" s="2082"/>
      <c r="BT38" s="2082"/>
      <c r="BU38" s="2082"/>
      <c r="BV38" s="2082"/>
      <c r="BW38" s="2082"/>
      <c r="BX38" s="2082"/>
      <c r="BY38" s="2112"/>
      <c r="BZ38" s="994" t="s">
        <v>796</v>
      </c>
      <c r="CA38" s="994" t="s">
        <v>722</v>
      </c>
    </row>
    <row r="39" spans="1:79" s="20" customFormat="1" ht="45.75" customHeight="1" thickBot="1">
      <c r="A39" s="3656"/>
      <c r="B39" s="3656"/>
      <c r="C39" s="3664"/>
      <c r="D39" s="3667" t="s">
        <v>797</v>
      </c>
      <c r="E39" s="1053" t="s">
        <v>798</v>
      </c>
      <c r="F39" s="1053">
        <v>1</v>
      </c>
      <c r="G39" s="1053" t="s">
        <v>799</v>
      </c>
      <c r="H39" s="1053" t="s">
        <v>800</v>
      </c>
      <c r="I39" s="1045">
        <v>0.07</v>
      </c>
      <c r="J39" s="1053" t="s">
        <v>801</v>
      </c>
      <c r="K39" s="1054">
        <v>42461</v>
      </c>
      <c r="L39" s="1054">
        <v>42719</v>
      </c>
      <c r="M39" s="1002"/>
      <c r="N39" s="1002"/>
      <c r="O39" s="1002"/>
      <c r="P39" s="1002"/>
      <c r="Q39" s="1002"/>
      <c r="R39" s="1002"/>
      <c r="S39" s="1002"/>
      <c r="T39" s="1002"/>
      <c r="U39" s="1002"/>
      <c r="V39" s="1002"/>
      <c r="W39" s="1002">
        <v>1</v>
      </c>
      <c r="X39" s="1002"/>
      <c r="Y39" s="1055">
        <f>SUM(M39:X39)</f>
        <v>1</v>
      </c>
      <c r="Z39" s="1061">
        <f>15000000+40000000+30000000</f>
        <v>85000000</v>
      </c>
      <c r="AA39" s="2092"/>
      <c r="AB39" s="990"/>
      <c r="AC39" s="1016">
        <v>0</v>
      </c>
      <c r="AD39" s="992">
        <v>0</v>
      </c>
      <c r="AE39" s="991">
        <v>0</v>
      </c>
      <c r="AF39" s="992" t="s">
        <v>55</v>
      </c>
      <c r="AG39" s="992">
        <f t="shared" si="0"/>
        <v>0</v>
      </c>
      <c r="AH39" s="992">
        <f t="shared" si="1"/>
        <v>0</v>
      </c>
      <c r="AI39" s="993"/>
      <c r="AJ39" s="1044">
        <f>+AI39/Z39</f>
        <v>0</v>
      </c>
      <c r="AK39" s="2078"/>
      <c r="AL39" s="2078"/>
      <c r="AM39" s="2078"/>
      <c r="AN39" s="2078"/>
      <c r="AO39" s="2078"/>
      <c r="AP39" s="2078"/>
      <c r="AQ39" s="2078"/>
      <c r="AR39" s="2078"/>
      <c r="AS39" s="2079"/>
      <c r="AT39" s="2079"/>
      <c r="AU39" s="2079"/>
      <c r="AV39" s="2079"/>
      <c r="AW39" s="2079"/>
      <c r="AX39" s="2079"/>
      <c r="AY39" s="2079"/>
      <c r="AZ39" s="2079"/>
      <c r="BA39" s="2080"/>
      <c r="BB39" s="2080"/>
      <c r="BC39" s="2080"/>
      <c r="BD39" s="2080"/>
      <c r="BE39" s="2080"/>
      <c r="BF39" s="2080"/>
      <c r="BG39" s="2080"/>
      <c r="BH39" s="2080"/>
      <c r="BI39" s="2081"/>
      <c r="BJ39" s="2081"/>
      <c r="BK39" s="2081"/>
      <c r="BL39" s="2081"/>
      <c r="BM39" s="2081"/>
      <c r="BN39" s="2081"/>
      <c r="BO39" s="2081"/>
      <c r="BP39" s="2081"/>
      <c r="BQ39" s="2082"/>
      <c r="BR39" s="2082"/>
      <c r="BS39" s="2082"/>
      <c r="BT39" s="2082"/>
      <c r="BU39" s="2082"/>
      <c r="BV39" s="2082"/>
      <c r="BW39" s="2082"/>
      <c r="BX39" s="2082"/>
      <c r="BY39" s="2113"/>
      <c r="BZ39" s="994" t="s">
        <v>790</v>
      </c>
      <c r="CA39" s="994" t="s">
        <v>722</v>
      </c>
    </row>
    <row r="40" spans="1:79" s="20" customFormat="1" ht="26.25" thickBot="1">
      <c r="A40" s="3656"/>
      <c r="B40" s="3656"/>
      <c r="C40" s="3664"/>
      <c r="D40" s="3668"/>
      <c r="E40" s="1053" t="s">
        <v>542</v>
      </c>
      <c r="F40" s="1053">
        <v>3</v>
      </c>
      <c r="G40" s="1053" t="s">
        <v>802</v>
      </c>
      <c r="H40" s="1053" t="s">
        <v>803</v>
      </c>
      <c r="I40" s="1062">
        <v>0.07</v>
      </c>
      <c r="J40" s="1053" t="s">
        <v>804</v>
      </c>
      <c r="K40" s="1054">
        <v>42522</v>
      </c>
      <c r="L40" s="1054">
        <v>42719</v>
      </c>
      <c r="M40" s="1002"/>
      <c r="N40" s="1002"/>
      <c r="O40" s="1002"/>
      <c r="P40" s="1002"/>
      <c r="Q40" s="1002"/>
      <c r="R40" s="1002"/>
      <c r="S40" s="1002"/>
      <c r="T40" s="1002"/>
      <c r="U40" s="1002">
        <v>1</v>
      </c>
      <c r="V40" s="1002">
        <v>1</v>
      </c>
      <c r="W40" s="1002">
        <v>1</v>
      </c>
      <c r="X40" s="1002"/>
      <c r="Y40" s="1063">
        <f>SUM(M40:X40)</f>
        <v>3</v>
      </c>
      <c r="Z40" s="1061">
        <v>0</v>
      </c>
      <c r="AA40" s="2092"/>
      <c r="AB40" s="1003"/>
      <c r="AC40" s="1016">
        <v>0</v>
      </c>
      <c r="AD40" s="992">
        <v>0</v>
      </c>
      <c r="AE40" s="991">
        <v>0</v>
      </c>
      <c r="AF40" s="992" t="s">
        <v>55</v>
      </c>
      <c r="AG40" s="992">
        <f t="shared" si="0"/>
        <v>0</v>
      </c>
      <c r="AH40" s="992">
        <f t="shared" si="1"/>
        <v>0</v>
      </c>
      <c r="AI40" s="1005"/>
      <c r="AJ40" s="1005"/>
      <c r="AK40" s="2078"/>
      <c r="AL40" s="2078"/>
      <c r="AM40" s="2078"/>
      <c r="AN40" s="2078"/>
      <c r="AO40" s="2078"/>
      <c r="AP40" s="2078"/>
      <c r="AQ40" s="2078"/>
      <c r="AR40" s="2078"/>
      <c r="AS40" s="2079"/>
      <c r="AT40" s="2079"/>
      <c r="AU40" s="2079"/>
      <c r="AV40" s="2079"/>
      <c r="AW40" s="2079"/>
      <c r="AX40" s="2079"/>
      <c r="AY40" s="2079"/>
      <c r="AZ40" s="2079"/>
      <c r="BA40" s="2080"/>
      <c r="BB40" s="2080"/>
      <c r="BC40" s="2080"/>
      <c r="BD40" s="2080"/>
      <c r="BE40" s="2080"/>
      <c r="BF40" s="2080"/>
      <c r="BG40" s="2080"/>
      <c r="BH40" s="2080"/>
      <c r="BI40" s="2081"/>
      <c r="BJ40" s="2081"/>
      <c r="BK40" s="2081"/>
      <c r="BL40" s="2081"/>
      <c r="BM40" s="2081"/>
      <c r="BN40" s="2081"/>
      <c r="BO40" s="2081"/>
      <c r="BP40" s="2081"/>
      <c r="BQ40" s="2082"/>
      <c r="BR40" s="2082"/>
      <c r="BS40" s="2082"/>
      <c r="BT40" s="2082"/>
      <c r="BU40" s="2082"/>
      <c r="BV40" s="2082"/>
      <c r="BW40" s="2082"/>
      <c r="BX40" s="2082"/>
      <c r="BY40" s="2114"/>
      <c r="BZ40" s="1006" t="s">
        <v>790</v>
      </c>
      <c r="CA40" s="1006" t="s">
        <v>722</v>
      </c>
    </row>
    <row r="41" spans="1:79" s="20" customFormat="1" ht="19.5" thickBot="1">
      <c r="A41" s="3620" t="s">
        <v>38</v>
      </c>
      <c r="B41" s="3621"/>
      <c r="C41" s="3621"/>
      <c r="D41" s="3622"/>
      <c r="E41" s="1064"/>
      <c r="F41" s="1007"/>
      <c r="G41" s="1007"/>
      <c r="H41" s="1007"/>
      <c r="I41" s="1008">
        <f>SUM(I27:I40)</f>
        <v>1.001428571428572</v>
      </c>
      <c r="J41" s="1007"/>
      <c r="K41" s="1007"/>
      <c r="L41" s="1007"/>
      <c r="M41" s="1007"/>
      <c r="N41" s="1007"/>
      <c r="O41" s="1007"/>
      <c r="P41" s="1007"/>
      <c r="Q41" s="1007"/>
      <c r="R41" s="1007"/>
      <c r="S41" s="1007"/>
      <c r="T41" s="1007"/>
      <c r="U41" s="1007"/>
      <c r="V41" s="1007"/>
      <c r="W41" s="1007"/>
      <c r="X41" s="1007"/>
      <c r="Y41" s="1007"/>
      <c r="Z41" s="1065">
        <f>SUM(Z27:Z40)</f>
        <v>756145440</v>
      </c>
      <c r="AA41" s="2085"/>
      <c r="AB41" s="1007"/>
      <c r="AC41" s="3164"/>
      <c r="AD41" s="3165">
        <v>1</v>
      </c>
      <c r="AE41" s="3165"/>
      <c r="AF41" s="3165">
        <f>AVERAGE(AF27:AF40)</f>
        <v>1</v>
      </c>
      <c r="AG41" s="3165"/>
      <c r="AH41" s="3165">
        <f>AVERAGE(AH27:AH40)</f>
        <v>0.13214285714285717</v>
      </c>
      <c r="AI41" s="3166"/>
      <c r="AJ41" s="3166"/>
      <c r="AK41" s="3188"/>
      <c r="AL41" s="3188"/>
      <c r="AM41" s="3188"/>
      <c r="AN41" s="3188"/>
      <c r="AO41" s="3188"/>
      <c r="AP41" s="3188"/>
      <c r="AQ41" s="3188"/>
      <c r="AR41" s="3188"/>
      <c r="AS41" s="3188"/>
      <c r="AT41" s="3188"/>
      <c r="AU41" s="3188"/>
      <c r="AV41" s="3188"/>
      <c r="AW41" s="3188"/>
      <c r="AX41" s="3188"/>
      <c r="AY41" s="3188"/>
      <c r="AZ41" s="3188"/>
      <c r="BA41" s="3188"/>
      <c r="BB41" s="3188"/>
      <c r="BC41" s="3188"/>
      <c r="BD41" s="3188"/>
      <c r="BE41" s="3188"/>
      <c r="BF41" s="3188"/>
      <c r="BG41" s="3188"/>
      <c r="BH41" s="3188"/>
      <c r="BI41" s="3188"/>
      <c r="BJ41" s="3188"/>
      <c r="BK41" s="3188"/>
      <c r="BL41" s="3188"/>
      <c r="BM41" s="3188"/>
      <c r="BN41" s="3188"/>
      <c r="BO41" s="3188"/>
      <c r="BP41" s="3188"/>
      <c r="BQ41" s="3188"/>
      <c r="BR41" s="3188"/>
      <c r="BS41" s="3188"/>
      <c r="BT41" s="3188"/>
      <c r="BU41" s="3188"/>
      <c r="BV41" s="3188"/>
      <c r="BW41" s="3188"/>
      <c r="BX41" s="3188"/>
      <c r="BY41" s="3189"/>
      <c r="BZ41" s="3190"/>
      <c r="CA41" s="1067"/>
    </row>
    <row r="42" spans="1:79" s="20" customFormat="1" ht="298.5" customHeight="1" thickBot="1">
      <c r="A42" s="3656">
        <v>2</v>
      </c>
      <c r="B42" s="3656" t="s">
        <v>805</v>
      </c>
      <c r="C42" s="3660" t="s">
        <v>806</v>
      </c>
      <c r="D42" s="1068" t="s">
        <v>807</v>
      </c>
      <c r="E42" s="1069" t="s">
        <v>808</v>
      </c>
      <c r="F42" s="1070">
        <v>1</v>
      </c>
      <c r="G42" s="1069" t="s">
        <v>809</v>
      </c>
      <c r="H42" s="251" t="s">
        <v>810</v>
      </c>
      <c r="I42" s="255">
        <v>0.08</v>
      </c>
      <c r="J42" s="251" t="s">
        <v>811</v>
      </c>
      <c r="K42" s="1071">
        <v>42384</v>
      </c>
      <c r="L42" s="1038">
        <v>42720</v>
      </c>
      <c r="M42" s="3665">
        <v>1</v>
      </c>
      <c r="N42" s="3666"/>
      <c r="O42" s="3665">
        <v>1</v>
      </c>
      <c r="P42" s="3666"/>
      <c r="Q42" s="3665">
        <v>1</v>
      </c>
      <c r="R42" s="3666"/>
      <c r="S42" s="3665">
        <v>1</v>
      </c>
      <c r="T42" s="3666"/>
      <c r="U42" s="3665">
        <v>1</v>
      </c>
      <c r="V42" s="3666"/>
      <c r="W42" s="3665">
        <v>1</v>
      </c>
      <c r="X42" s="3666"/>
      <c r="Y42" s="1034">
        <v>1</v>
      </c>
      <c r="Z42" s="989">
        <v>0</v>
      </c>
      <c r="AA42" s="2084"/>
      <c r="AB42" s="1003"/>
      <c r="AC42" s="1041">
        <f>SUM(M42)</f>
        <v>1</v>
      </c>
      <c r="AD42" s="992">
        <f aca="true" t="shared" si="2" ref="AD42:AD57">IF(AC42=0,0%,100%)</f>
        <v>1</v>
      </c>
      <c r="AE42" s="992">
        <v>1</v>
      </c>
      <c r="AF42" s="992">
        <f>+AE42/Y42</f>
        <v>1</v>
      </c>
      <c r="AG42" s="992">
        <f aca="true" t="shared" si="3" ref="AG42:AG54">+AE42/Y42</f>
        <v>1</v>
      </c>
      <c r="AH42" s="992">
        <f>AF42/6</f>
        <v>0.16666666666666666</v>
      </c>
      <c r="AI42" s="993"/>
      <c r="AJ42" s="993"/>
      <c r="AK42" s="1893"/>
      <c r="AL42" s="1906"/>
      <c r="AM42" s="1906"/>
      <c r="AN42" s="1906"/>
      <c r="AO42" s="1906"/>
      <c r="AP42" s="1906"/>
      <c r="AQ42" s="1906"/>
      <c r="AR42" s="1906"/>
      <c r="AS42" s="1924"/>
      <c r="AT42" s="1937"/>
      <c r="AU42" s="1937"/>
      <c r="AV42" s="1937"/>
      <c r="AW42" s="1937"/>
      <c r="AX42" s="1937"/>
      <c r="AY42" s="1937"/>
      <c r="AZ42" s="1937"/>
      <c r="BA42" s="1909"/>
      <c r="BB42" s="1938"/>
      <c r="BC42" s="1938"/>
      <c r="BD42" s="1938"/>
      <c r="BE42" s="1938"/>
      <c r="BF42" s="1938"/>
      <c r="BG42" s="1938"/>
      <c r="BH42" s="1938"/>
      <c r="BI42" s="1941"/>
      <c r="BJ42" s="1942"/>
      <c r="BK42" s="1942"/>
      <c r="BL42" s="1942"/>
      <c r="BM42" s="1942"/>
      <c r="BN42" s="1942"/>
      <c r="BO42" s="1942"/>
      <c r="BP42" s="1942"/>
      <c r="BQ42" s="1957"/>
      <c r="BR42" s="1958"/>
      <c r="BS42" s="1958"/>
      <c r="BT42" s="1958"/>
      <c r="BU42" s="1958"/>
      <c r="BV42" s="1958"/>
      <c r="BW42" s="1958"/>
      <c r="BX42" s="1958"/>
      <c r="BY42" s="2113"/>
      <c r="BZ42" s="994" t="s">
        <v>812</v>
      </c>
      <c r="CA42" s="994" t="s">
        <v>712</v>
      </c>
    </row>
    <row r="43" spans="1:79" s="20" customFormat="1" ht="153.75" thickBot="1">
      <c r="A43" s="3656"/>
      <c r="B43" s="3656"/>
      <c r="C43" s="3661"/>
      <c r="D43" s="1068" t="s">
        <v>813</v>
      </c>
      <c r="E43" s="1069" t="s">
        <v>814</v>
      </c>
      <c r="F43" s="1069">
        <v>28</v>
      </c>
      <c r="G43" s="1069" t="s">
        <v>815</v>
      </c>
      <c r="H43" s="251" t="s">
        <v>810</v>
      </c>
      <c r="I43" s="255">
        <v>0.08</v>
      </c>
      <c r="J43" s="251" t="s">
        <v>816</v>
      </c>
      <c r="K43" s="1071">
        <v>42384</v>
      </c>
      <c r="L43" s="1038">
        <v>42720</v>
      </c>
      <c r="M43" s="1072"/>
      <c r="N43" s="1073"/>
      <c r="O43" s="1073"/>
      <c r="P43" s="1073"/>
      <c r="Q43" s="1073"/>
      <c r="R43" s="1073"/>
      <c r="S43" s="1073"/>
      <c r="T43" s="1074"/>
      <c r="U43" s="1075"/>
      <c r="V43" s="1076"/>
      <c r="W43" s="1076"/>
      <c r="X43" s="1077">
        <v>28</v>
      </c>
      <c r="Y43" s="1055">
        <f>SUM(M43:X43)</f>
        <v>28</v>
      </c>
      <c r="Z43" s="1078">
        <v>0</v>
      </c>
      <c r="AA43" s="2084"/>
      <c r="AB43" s="1003"/>
      <c r="AC43" s="991">
        <f aca="true" t="shared" si="4" ref="AC43:AC49">SUM(M43:N43)</f>
        <v>0</v>
      </c>
      <c r="AD43" s="992">
        <f t="shared" si="2"/>
        <v>0</v>
      </c>
      <c r="AE43" s="991">
        <v>0</v>
      </c>
      <c r="AF43" s="992" t="s">
        <v>55</v>
      </c>
      <c r="AG43" s="992">
        <f t="shared" si="3"/>
        <v>0</v>
      </c>
      <c r="AH43" s="992">
        <f aca="true" t="shared" si="5" ref="AH43:AH54">+AE43/Y43</f>
        <v>0</v>
      </c>
      <c r="AI43" s="993"/>
      <c r="AJ43" s="993"/>
      <c r="AK43" s="2055"/>
      <c r="AL43" s="2055"/>
      <c r="AM43" s="2055"/>
      <c r="AN43" s="2055"/>
      <c r="AO43" s="2055"/>
      <c r="AP43" s="2055"/>
      <c r="AQ43" s="2055"/>
      <c r="AR43" s="2055"/>
      <c r="AS43" s="2056"/>
      <c r="AT43" s="2056"/>
      <c r="AU43" s="2056"/>
      <c r="AV43" s="2056"/>
      <c r="AW43" s="2056"/>
      <c r="AX43" s="2056"/>
      <c r="AY43" s="2056"/>
      <c r="AZ43" s="2056"/>
      <c r="BA43" s="2057"/>
      <c r="BB43" s="2057"/>
      <c r="BC43" s="2057"/>
      <c r="BD43" s="2057"/>
      <c r="BE43" s="2057"/>
      <c r="BF43" s="2057"/>
      <c r="BG43" s="2057"/>
      <c r="BH43" s="2057"/>
      <c r="BI43" s="2058"/>
      <c r="BJ43" s="2058"/>
      <c r="BK43" s="2058"/>
      <c r="BL43" s="2058"/>
      <c r="BM43" s="2058"/>
      <c r="BN43" s="2058"/>
      <c r="BO43" s="2058"/>
      <c r="BP43" s="2058"/>
      <c r="BQ43" s="2059"/>
      <c r="BR43" s="2059"/>
      <c r="BS43" s="2059"/>
      <c r="BT43" s="2059"/>
      <c r="BU43" s="2059"/>
      <c r="BV43" s="2059"/>
      <c r="BW43" s="2059"/>
      <c r="BX43" s="2059"/>
      <c r="BY43" s="2115"/>
      <c r="BZ43" s="994" t="s">
        <v>817</v>
      </c>
      <c r="CA43" s="994" t="s">
        <v>712</v>
      </c>
    </row>
    <row r="44" spans="1:79" s="20" customFormat="1" ht="39" customHeight="1" thickBot="1">
      <c r="A44" s="3656"/>
      <c r="B44" s="3656"/>
      <c r="C44" s="3661"/>
      <c r="D44" s="1068" t="s">
        <v>818</v>
      </c>
      <c r="E44" s="1069" t="s">
        <v>819</v>
      </c>
      <c r="F44" s="1069">
        <v>21</v>
      </c>
      <c r="G44" s="1069" t="s">
        <v>820</v>
      </c>
      <c r="H44" s="251" t="s">
        <v>810</v>
      </c>
      <c r="I44" s="255">
        <v>0.08</v>
      </c>
      <c r="J44" s="251" t="s">
        <v>816</v>
      </c>
      <c r="K44" s="1071">
        <v>42384</v>
      </c>
      <c r="L44" s="1038">
        <v>42354</v>
      </c>
      <c r="M44" s="1072"/>
      <c r="N44" s="1073"/>
      <c r="O44" s="1073"/>
      <c r="P44" s="1073"/>
      <c r="Q44" s="1073"/>
      <c r="R44" s="1073"/>
      <c r="S44" s="1073"/>
      <c r="T44" s="1074"/>
      <c r="U44" s="1075"/>
      <c r="V44" s="1076"/>
      <c r="W44" s="1076"/>
      <c r="X44" s="1077">
        <v>21</v>
      </c>
      <c r="Y44" s="1055">
        <f>SUM(M44:X44)</f>
        <v>21</v>
      </c>
      <c r="Z44" s="989">
        <v>0</v>
      </c>
      <c r="AA44" s="2084"/>
      <c r="AB44" s="1003"/>
      <c r="AC44" s="991">
        <f t="shared" si="4"/>
        <v>0</v>
      </c>
      <c r="AD44" s="992">
        <f t="shared" si="2"/>
        <v>0</v>
      </c>
      <c r="AE44" s="991">
        <v>0</v>
      </c>
      <c r="AF44" s="992" t="s">
        <v>55</v>
      </c>
      <c r="AG44" s="992">
        <f t="shared" si="3"/>
        <v>0</v>
      </c>
      <c r="AH44" s="992">
        <f t="shared" si="5"/>
        <v>0</v>
      </c>
      <c r="AI44" s="993"/>
      <c r="AJ44" s="993"/>
      <c r="AK44" s="2022"/>
      <c r="AL44" s="2022"/>
      <c r="AM44" s="2022"/>
      <c r="AN44" s="2022"/>
      <c r="AO44" s="2022"/>
      <c r="AP44" s="2022"/>
      <c r="AQ44" s="2022"/>
      <c r="AR44" s="2022"/>
      <c r="AS44" s="2023"/>
      <c r="AT44" s="2023"/>
      <c r="AU44" s="2023"/>
      <c r="AV44" s="2023"/>
      <c r="AW44" s="2023"/>
      <c r="AX44" s="2023"/>
      <c r="AY44" s="2023"/>
      <c r="AZ44" s="2023"/>
      <c r="BA44" s="2024"/>
      <c r="BB44" s="2024"/>
      <c r="BC44" s="2024"/>
      <c r="BD44" s="2024"/>
      <c r="BE44" s="2024"/>
      <c r="BF44" s="2024"/>
      <c r="BG44" s="2024"/>
      <c r="BH44" s="2024"/>
      <c r="BI44" s="2025"/>
      <c r="BJ44" s="2025"/>
      <c r="BK44" s="2025"/>
      <c r="BL44" s="2025"/>
      <c r="BM44" s="2025"/>
      <c r="BN44" s="2025"/>
      <c r="BO44" s="2025"/>
      <c r="BP44" s="2025"/>
      <c r="BQ44" s="2026"/>
      <c r="BR44" s="2026"/>
      <c r="BS44" s="2026"/>
      <c r="BT44" s="2026"/>
      <c r="BU44" s="2026"/>
      <c r="BV44" s="2026"/>
      <c r="BW44" s="2026"/>
      <c r="BX44" s="2026"/>
      <c r="BY44" s="2116"/>
      <c r="BZ44" s="994" t="s">
        <v>821</v>
      </c>
      <c r="CA44" s="994" t="s">
        <v>712</v>
      </c>
    </row>
    <row r="45" spans="1:79" s="20" customFormat="1" ht="51.75" thickBot="1">
      <c r="A45" s="3656"/>
      <c r="B45" s="3654"/>
      <c r="C45" s="3660" t="s">
        <v>822</v>
      </c>
      <c r="D45" s="1079" t="s">
        <v>823</v>
      </c>
      <c r="E45" s="1080" t="s">
        <v>86</v>
      </c>
      <c r="F45" s="1081">
        <v>60</v>
      </c>
      <c r="G45" s="1082" t="s">
        <v>824</v>
      </c>
      <c r="H45" s="1030" t="s">
        <v>825</v>
      </c>
      <c r="I45" s="1045">
        <v>0.08</v>
      </c>
      <c r="J45" s="1030" t="s">
        <v>826</v>
      </c>
      <c r="K45" s="1083">
        <v>42401</v>
      </c>
      <c r="L45" s="1038">
        <v>42735</v>
      </c>
      <c r="M45" s="1084"/>
      <c r="N45" s="1085"/>
      <c r="O45" s="1085"/>
      <c r="P45" s="1085"/>
      <c r="Q45" s="1085"/>
      <c r="R45" s="1085"/>
      <c r="S45" s="1085"/>
      <c r="T45" s="1085"/>
      <c r="U45" s="1085"/>
      <c r="V45" s="1086"/>
      <c r="W45" s="1086"/>
      <c r="X45" s="1087">
        <v>60</v>
      </c>
      <c r="Y45" s="1055">
        <f>SUM(M45:X45)</f>
        <v>60</v>
      </c>
      <c r="Z45" s="989">
        <v>0</v>
      </c>
      <c r="AA45" s="2083"/>
      <c r="AB45" s="990" t="s">
        <v>827</v>
      </c>
      <c r="AC45" s="991">
        <f t="shared" si="4"/>
        <v>0</v>
      </c>
      <c r="AD45" s="992">
        <f t="shared" si="2"/>
        <v>0</v>
      </c>
      <c r="AE45" s="991">
        <v>6</v>
      </c>
      <c r="AF45" s="992" t="s">
        <v>55</v>
      </c>
      <c r="AG45" s="992">
        <f t="shared" si="3"/>
        <v>0.1</v>
      </c>
      <c r="AH45" s="992">
        <f t="shared" si="5"/>
        <v>0.1</v>
      </c>
      <c r="AI45" s="993"/>
      <c r="AJ45" s="993"/>
      <c r="AK45" s="2055"/>
      <c r="AL45" s="2055"/>
      <c r="AM45" s="2055"/>
      <c r="AN45" s="2055"/>
      <c r="AO45" s="2055"/>
      <c r="AP45" s="2055"/>
      <c r="AQ45" s="2055"/>
      <c r="AR45" s="2055"/>
      <c r="AS45" s="2056"/>
      <c r="AT45" s="2056"/>
      <c r="AU45" s="2056"/>
      <c r="AV45" s="2056"/>
      <c r="AW45" s="2056"/>
      <c r="AX45" s="2056"/>
      <c r="AY45" s="2056"/>
      <c r="AZ45" s="2056"/>
      <c r="BA45" s="2057"/>
      <c r="BB45" s="2057"/>
      <c r="BC45" s="2057"/>
      <c r="BD45" s="2057"/>
      <c r="BE45" s="2057"/>
      <c r="BF45" s="2057"/>
      <c r="BG45" s="2057"/>
      <c r="BH45" s="2057"/>
      <c r="BI45" s="2058"/>
      <c r="BJ45" s="2058"/>
      <c r="BK45" s="2058"/>
      <c r="BL45" s="2058"/>
      <c r="BM45" s="2058"/>
      <c r="BN45" s="2058"/>
      <c r="BO45" s="2058"/>
      <c r="BP45" s="2058"/>
      <c r="BQ45" s="2059"/>
      <c r="BR45" s="2059"/>
      <c r="BS45" s="2059"/>
      <c r="BT45" s="2059"/>
      <c r="BU45" s="2059"/>
      <c r="BV45" s="2059"/>
      <c r="BW45" s="2059"/>
      <c r="BX45" s="2059"/>
      <c r="BY45" s="2115"/>
      <c r="BZ45" s="994" t="s">
        <v>828</v>
      </c>
      <c r="CA45" s="994" t="s">
        <v>712</v>
      </c>
    </row>
    <row r="46" spans="1:79" s="20" customFormat="1" ht="51.75" thickBot="1">
      <c r="A46" s="3656"/>
      <c r="B46" s="3654"/>
      <c r="C46" s="3661"/>
      <c r="D46" s="1068" t="s">
        <v>829</v>
      </c>
      <c r="E46" s="1081" t="s">
        <v>86</v>
      </c>
      <c r="F46" s="1081">
        <v>10</v>
      </c>
      <c r="G46" s="1082" t="s">
        <v>830</v>
      </c>
      <c r="H46" s="1030" t="s">
        <v>831</v>
      </c>
      <c r="I46" s="1045">
        <v>0.08</v>
      </c>
      <c r="J46" s="1030" t="s">
        <v>826</v>
      </c>
      <c r="K46" s="1083">
        <v>42401</v>
      </c>
      <c r="L46" s="1038">
        <v>42735</v>
      </c>
      <c r="M46" s="1084"/>
      <c r="N46" s="1085"/>
      <c r="O46" s="1085"/>
      <c r="P46" s="1085"/>
      <c r="Q46" s="1085"/>
      <c r="R46" s="1085"/>
      <c r="S46" s="1085"/>
      <c r="T46" s="1085"/>
      <c r="U46" s="1085"/>
      <c r="V46" s="1086"/>
      <c r="W46" s="1086"/>
      <c r="X46" s="1087">
        <v>10</v>
      </c>
      <c r="Y46" s="1055">
        <f>SUM(M46:X46)</f>
        <v>10</v>
      </c>
      <c r="Z46" s="989">
        <v>0</v>
      </c>
      <c r="AA46" s="2083"/>
      <c r="AB46" s="990" t="s">
        <v>827</v>
      </c>
      <c r="AC46" s="991">
        <f t="shared" si="4"/>
        <v>0</v>
      </c>
      <c r="AD46" s="992">
        <f t="shared" si="2"/>
        <v>0</v>
      </c>
      <c r="AE46" s="991">
        <v>3</v>
      </c>
      <c r="AF46" s="992" t="s">
        <v>55</v>
      </c>
      <c r="AG46" s="992">
        <f t="shared" si="3"/>
        <v>0.3</v>
      </c>
      <c r="AH46" s="992">
        <f>AE46/Y46</f>
        <v>0.3</v>
      </c>
      <c r="AI46" s="993"/>
      <c r="AJ46" s="993"/>
      <c r="AK46" s="2055"/>
      <c r="AL46" s="2055"/>
      <c r="AM46" s="2055"/>
      <c r="AN46" s="2055"/>
      <c r="AO46" s="2055"/>
      <c r="AP46" s="2055"/>
      <c r="AQ46" s="2055"/>
      <c r="AR46" s="2055"/>
      <c r="AS46" s="2056"/>
      <c r="AT46" s="2056"/>
      <c r="AU46" s="2056"/>
      <c r="AV46" s="2056"/>
      <c r="AW46" s="2056"/>
      <c r="AX46" s="2056"/>
      <c r="AY46" s="2056"/>
      <c r="AZ46" s="2056"/>
      <c r="BA46" s="2057"/>
      <c r="BB46" s="2057"/>
      <c r="BC46" s="2057"/>
      <c r="BD46" s="2057"/>
      <c r="BE46" s="2057"/>
      <c r="BF46" s="2057"/>
      <c r="BG46" s="2057"/>
      <c r="BH46" s="2057"/>
      <c r="BI46" s="2058"/>
      <c r="BJ46" s="2058"/>
      <c r="BK46" s="2058"/>
      <c r="BL46" s="2058"/>
      <c r="BM46" s="2058"/>
      <c r="BN46" s="2058"/>
      <c r="BO46" s="2058"/>
      <c r="BP46" s="2058"/>
      <c r="BQ46" s="2059"/>
      <c r="BR46" s="2059"/>
      <c r="BS46" s="2059"/>
      <c r="BT46" s="2059"/>
      <c r="BU46" s="2059"/>
      <c r="BV46" s="2059"/>
      <c r="BW46" s="2059"/>
      <c r="BX46" s="2059"/>
      <c r="BY46" s="2115"/>
      <c r="BZ46" s="994" t="s">
        <v>832</v>
      </c>
      <c r="CA46" s="994" t="s">
        <v>712</v>
      </c>
    </row>
    <row r="47" spans="1:79" s="20" customFormat="1" ht="69.75" customHeight="1" thickBot="1">
      <c r="A47" s="3656"/>
      <c r="B47" s="3654"/>
      <c r="C47" s="3662"/>
      <c r="D47" s="1088" t="s">
        <v>833</v>
      </c>
      <c r="E47" s="1080" t="s">
        <v>834</v>
      </c>
      <c r="F47" s="1081">
        <v>10</v>
      </c>
      <c r="G47" s="1082" t="s">
        <v>835</v>
      </c>
      <c r="H47" s="1030" t="s">
        <v>836</v>
      </c>
      <c r="I47" s="1045">
        <v>0.08</v>
      </c>
      <c r="J47" s="1030" t="s">
        <v>826</v>
      </c>
      <c r="K47" s="1083">
        <v>42401</v>
      </c>
      <c r="L47" s="1038">
        <v>42735</v>
      </c>
      <c r="M47" s="1084"/>
      <c r="N47" s="1085"/>
      <c r="O47" s="1085"/>
      <c r="P47" s="1085"/>
      <c r="Q47" s="1085"/>
      <c r="R47" s="1085"/>
      <c r="S47" s="1085"/>
      <c r="T47" s="1085"/>
      <c r="U47" s="1085"/>
      <c r="V47" s="1085"/>
      <c r="W47" s="1086"/>
      <c r="X47" s="1087">
        <v>10</v>
      </c>
      <c r="Y47" s="1055">
        <f>SUM(M47:X47)</f>
        <v>10</v>
      </c>
      <c r="Z47" s="989">
        <v>0</v>
      </c>
      <c r="AA47" s="2083"/>
      <c r="AB47" s="990" t="s">
        <v>827</v>
      </c>
      <c r="AC47" s="991">
        <f t="shared" si="4"/>
        <v>0</v>
      </c>
      <c r="AD47" s="992">
        <f t="shared" si="2"/>
        <v>0</v>
      </c>
      <c r="AE47" s="991">
        <v>3</v>
      </c>
      <c r="AF47" s="992" t="s">
        <v>55</v>
      </c>
      <c r="AG47" s="992">
        <f t="shared" si="3"/>
        <v>0.3</v>
      </c>
      <c r="AH47" s="992">
        <f t="shared" si="5"/>
        <v>0.3</v>
      </c>
      <c r="AI47" s="993"/>
      <c r="AJ47" s="993"/>
      <c r="AK47" s="2055"/>
      <c r="AL47" s="2055"/>
      <c r="AM47" s="2055"/>
      <c r="AN47" s="2055"/>
      <c r="AO47" s="2055"/>
      <c r="AP47" s="2055"/>
      <c r="AQ47" s="2055"/>
      <c r="AR47" s="2055"/>
      <c r="AS47" s="2056"/>
      <c r="AT47" s="2056"/>
      <c r="AU47" s="2056"/>
      <c r="AV47" s="2056"/>
      <c r="AW47" s="2056"/>
      <c r="AX47" s="2056"/>
      <c r="AY47" s="2056"/>
      <c r="AZ47" s="2056"/>
      <c r="BA47" s="2057"/>
      <c r="BB47" s="2057"/>
      <c r="BC47" s="2057"/>
      <c r="BD47" s="2057"/>
      <c r="BE47" s="2057"/>
      <c r="BF47" s="2057"/>
      <c r="BG47" s="2057"/>
      <c r="BH47" s="2057"/>
      <c r="BI47" s="2030"/>
      <c r="BJ47" s="2030"/>
      <c r="BK47" s="2030"/>
      <c r="BL47" s="2030"/>
      <c r="BM47" s="2030"/>
      <c r="BN47" s="2030"/>
      <c r="BO47" s="2030"/>
      <c r="BP47" s="2030"/>
      <c r="BQ47" s="2036"/>
      <c r="BR47" s="2036"/>
      <c r="BS47" s="2036"/>
      <c r="BT47" s="2036"/>
      <c r="BU47" s="2036"/>
      <c r="BV47" s="2036"/>
      <c r="BW47" s="2036"/>
      <c r="BX47" s="2036"/>
      <c r="BY47" s="2109"/>
      <c r="BZ47" s="994" t="s">
        <v>837</v>
      </c>
      <c r="CA47" s="994" t="s">
        <v>712</v>
      </c>
    </row>
    <row r="48" spans="1:79" s="250" customFormat="1" ht="64.5" thickBot="1">
      <c r="A48" s="3656"/>
      <c r="B48" s="3654"/>
      <c r="C48" s="1089" t="s">
        <v>838</v>
      </c>
      <c r="D48" s="1079" t="s">
        <v>839</v>
      </c>
      <c r="E48" s="1080" t="s">
        <v>840</v>
      </c>
      <c r="F48" s="1081">
        <v>23</v>
      </c>
      <c r="G48" s="1082" t="s">
        <v>824</v>
      </c>
      <c r="H48" s="1030" t="s">
        <v>841</v>
      </c>
      <c r="I48" s="1045">
        <v>0.08</v>
      </c>
      <c r="J48" s="1030" t="s">
        <v>826</v>
      </c>
      <c r="K48" s="1083">
        <v>42401</v>
      </c>
      <c r="L48" s="1038">
        <v>42735</v>
      </c>
      <c r="M48" s="1084"/>
      <c r="N48" s="1085"/>
      <c r="O48" s="1085"/>
      <c r="P48" s="1085"/>
      <c r="Q48" s="1085"/>
      <c r="R48" s="1085"/>
      <c r="S48" s="1085"/>
      <c r="T48" s="1085"/>
      <c r="U48" s="1085"/>
      <c r="V48" s="1086"/>
      <c r="W48" s="1086"/>
      <c r="X48" s="1087">
        <v>23</v>
      </c>
      <c r="Y48" s="1055">
        <f>SUM(M48:X48)</f>
        <v>23</v>
      </c>
      <c r="Z48" s="989">
        <v>0</v>
      </c>
      <c r="AA48" s="2083"/>
      <c r="AB48" s="990" t="s">
        <v>827</v>
      </c>
      <c r="AC48" s="991">
        <f t="shared" si="4"/>
        <v>0</v>
      </c>
      <c r="AD48" s="992">
        <f t="shared" si="2"/>
        <v>0</v>
      </c>
      <c r="AE48" s="991">
        <v>0</v>
      </c>
      <c r="AF48" s="992" t="s">
        <v>55</v>
      </c>
      <c r="AG48" s="992">
        <f t="shared" si="3"/>
        <v>0</v>
      </c>
      <c r="AH48" s="992">
        <f t="shared" si="5"/>
        <v>0</v>
      </c>
      <c r="AI48" s="993"/>
      <c r="AJ48" s="993"/>
      <c r="AK48" s="2022"/>
      <c r="AL48" s="2022"/>
      <c r="AM48" s="2022"/>
      <c r="AN48" s="2022"/>
      <c r="AO48" s="2022"/>
      <c r="AP48" s="2022"/>
      <c r="AQ48" s="2022"/>
      <c r="AR48" s="2022"/>
      <c r="AS48" s="2023"/>
      <c r="AT48" s="2023"/>
      <c r="AU48" s="2023"/>
      <c r="AV48" s="2023"/>
      <c r="AW48" s="2023"/>
      <c r="AX48" s="2023"/>
      <c r="AY48" s="2023"/>
      <c r="AZ48" s="2023"/>
      <c r="BA48" s="2024"/>
      <c r="BB48" s="2024"/>
      <c r="BC48" s="2024"/>
      <c r="BD48" s="2024"/>
      <c r="BE48" s="2024"/>
      <c r="BF48" s="2024"/>
      <c r="BG48" s="2024"/>
      <c r="BH48" s="2024"/>
      <c r="BI48" s="2025"/>
      <c r="BJ48" s="2025"/>
      <c r="BK48" s="2025"/>
      <c r="BL48" s="2025"/>
      <c r="BM48" s="2025"/>
      <c r="BN48" s="2025"/>
      <c r="BO48" s="2025"/>
      <c r="BP48" s="2025"/>
      <c r="BQ48" s="2026"/>
      <c r="BR48" s="2026"/>
      <c r="BS48" s="2026"/>
      <c r="BT48" s="2026"/>
      <c r="BU48" s="2026"/>
      <c r="BV48" s="2026"/>
      <c r="BW48" s="2026"/>
      <c r="BX48" s="2026"/>
      <c r="BY48" s="2116"/>
      <c r="BZ48" s="994" t="s">
        <v>842</v>
      </c>
      <c r="CA48" s="994" t="s">
        <v>712</v>
      </c>
    </row>
    <row r="49" spans="1:79" s="20" customFormat="1" ht="96" customHeight="1" thickBot="1">
      <c r="A49" s="3656"/>
      <c r="B49" s="3656"/>
      <c r="C49" s="257" t="s">
        <v>843</v>
      </c>
      <c r="D49" s="1090" t="s">
        <v>844</v>
      </c>
      <c r="E49" s="1091" t="s">
        <v>845</v>
      </c>
      <c r="F49" s="1092">
        <v>1</v>
      </c>
      <c r="G49" s="1093" t="s">
        <v>846</v>
      </c>
      <c r="H49" s="997" t="s">
        <v>847</v>
      </c>
      <c r="I49" s="255">
        <v>0.08</v>
      </c>
      <c r="J49" s="998" t="s">
        <v>848</v>
      </c>
      <c r="K49" s="1094">
        <v>42384</v>
      </c>
      <c r="L49" s="999">
        <v>42735</v>
      </c>
      <c r="M49" s="1002"/>
      <c r="N49" s="1095"/>
      <c r="O49" s="1095"/>
      <c r="P49" s="1095"/>
      <c r="Q49" s="1095"/>
      <c r="R49" s="1095"/>
      <c r="S49" s="1095"/>
      <c r="T49" s="1095"/>
      <c r="U49" s="1095"/>
      <c r="V49" s="1095"/>
      <c r="W49" s="1095"/>
      <c r="X49" s="1095">
        <v>1</v>
      </c>
      <c r="Y49" s="1096">
        <f>SUM(M49:X49)</f>
        <v>1</v>
      </c>
      <c r="Z49" s="1042">
        <v>75000000</v>
      </c>
      <c r="AA49" s="2093"/>
      <c r="AB49" s="1097"/>
      <c r="AC49" s="992">
        <f t="shared" si="4"/>
        <v>0</v>
      </c>
      <c r="AD49" s="992">
        <f t="shared" si="2"/>
        <v>0</v>
      </c>
      <c r="AE49" s="992">
        <v>0.4</v>
      </c>
      <c r="AF49" s="992" t="s">
        <v>55</v>
      </c>
      <c r="AG49" s="992">
        <f t="shared" si="3"/>
        <v>0.4</v>
      </c>
      <c r="AH49" s="992">
        <f t="shared" si="5"/>
        <v>0.4</v>
      </c>
      <c r="AI49" s="993"/>
      <c r="AJ49" s="1044">
        <f>+AI49/Z49</f>
        <v>0</v>
      </c>
      <c r="AK49" s="2027"/>
      <c r="AL49" s="2027"/>
      <c r="AM49" s="2027"/>
      <c r="AN49" s="2027"/>
      <c r="AO49" s="2027"/>
      <c r="AP49" s="2027"/>
      <c r="AQ49" s="2027"/>
      <c r="AR49" s="2027"/>
      <c r="AS49" s="2028"/>
      <c r="AT49" s="2028"/>
      <c r="AU49" s="2028"/>
      <c r="AV49" s="2028"/>
      <c r="AW49" s="2028"/>
      <c r="AX49" s="2028"/>
      <c r="AY49" s="2028"/>
      <c r="AZ49" s="2028"/>
      <c r="BA49" s="2029"/>
      <c r="BB49" s="2029"/>
      <c r="BC49" s="2029"/>
      <c r="BD49" s="2029"/>
      <c r="BE49" s="2029"/>
      <c r="BF49" s="2029"/>
      <c r="BG49" s="2029"/>
      <c r="BH49" s="2029"/>
      <c r="BI49" s="2030"/>
      <c r="BJ49" s="2030"/>
      <c r="BK49" s="2030"/>
      <c r="BL49" s="2030"/>
      <c r="BM49" s="2030"/>
      <c r="BN49" s="2030"/>
      <c r="BO49" s="2030"/>
      <c r="BP49" s="2030"/>
      <c r="BQ49" s="2031"/>
      <c r="BR49" s="2031"/>
      <c r="BS49" s="2031"/>
      <c r="BT49" s="2031"/>
      <c r="BU49" s="2031"/>
      <c r="BV49" s="2031"/>
      <c r="BW49" s="2031"/>
      <c r="BX49" s="2031"/>
      <c r="BY49" s="2117"/>
      <c r="BZ49" s="994" t="s">
        <v>849</v>
      </c>
      <c r="CA49" s="994" t="s">
        <v>712</v>
      </c>
    </row>
    <row r="50" spans="1:79" s="20" customFormat="1" ht="64.5" thickBot="1">
      <c r="A50" s="3656"/>
      <c r="B50" s="3656"/>
      <c r="C50" s="254" t="s">
        <v>850</v>
      </c>
      <c r="D50" s="1029" t="s">
        <v>851</v>
      </c>
      <c r="E50" s="1098" t="s">
        <v>808</v>
      </c>
      <c r="F50" s="1099">
        <v>1</v>
      </c>
      <c r="G50" s="1100" t="s">
        <v>809</v>
      </c>
      <c r="H50" s="997" t="s">
        <v>847</v>
      </c>
      <c r="I50" s="255">
        <v>0.08</v>
      </c>
      <c r="J50" s="1101" t="s">
        <v>852</v>
      </c>
      <c r="K50" s="1102">
        <v>42373</v>
      </c>
      <c r="L50" s="1103">
        <v>42735</v>
      </c>
      <c r="M50" s="3665">
        <v>1</v>
      </c>
      <c r="N50" s="3666"/>
      <c r="O50" s="3665">
        <v>1</v>
      </c>
      <c r="P50" s="3666"/>
      <c r="Q50" s="3665">
        <v>1</v>
      </c>
      <c r="R50" s="3666"/>
      <c r="S50" s="3665">
        <v>1</v>
      </c>
      <c r="T50" s="3666"/>
      <c r="U50" s="3665">
        <v>1</v>
      </c>
      <c r="V50" s="3666"/>
      <c r="W50" s="3665">
        <v>1</v>
      </c>
      <c r="X50" s="3666"/>
      <c r="Y50" s="1034">
        <v>1</v>
      </c>
      <c r="Z50" s="1104">
        <v>0</v>
      </c>
      <c r="AA50" s="2094"/>
      <c r="AB50" s="990"/>
      <c r="AC50" s="1041">
        <f>SUM(M50)</f>
        <v>1</v>
      </c>
      <c r="AD50" s="992">
        <f t="shared" si="2"/>
        <v>1</v>
      </c>
      <c r="AE50" s="992">
        <v>1</v>
      </c>
      <c r="AF50" s="992">
        <f>+AE50/Y50</f>
        <v>1</v>
      </c>
      <c r="AG50" s="992">
        <f t="shared" si="3"/>
        <v>1</v>
      </c>
      <c r="AH50" s="992">
        <f>AE50/6</f>
        <v>0.16666666666666666</v>
      </c>
      <c r="AI50" s="993"/>
      <c r="AJ50" s="993"/>
      <c r="AK50" s="2032"/>
      <c r="AL50" s="2032"/>
      <c r="AM50" s="2032"/>
      <c r="AN50" s="2032"/>
      <c r="AO50" s="2032"/>
      <c r="AP50" s="2032"/>
      <c r="AQ50" s="2032"/>
      <c r="AR50" s="2032"/>
      <c r="AS50" s="2033"/>
      <c r="AT50" s="2033"/>
      <c r="AU50" s="2033"/>
      <c r="AV50" s="2033"/>
      <c r="AW50" s="2033"/>
      <c r="AX50" s="2033"/>
      <c r="AY50" s="2033"/>
      <c r="AZ50" s="2033"/>
      <c r="BA50" s="2034"/>
      <c r="BB50" s="2034"/>
      <c r="BC50" s="2034"/>
      <c r="BD50" s="2034"/>
      <c r="BE50" s="2034"/>
      <c r="BF50" s="2034"/>
      <c r="BG50" s="2034"/>
      <c r="BH50" s="2034"/>
      <c r="BI50" s="2035"/>
      <c r="BJ50" s="2035"/>
      <c r="BK50" s="2035"/>
      <c r="BL50" s="2035"/>
      <c r="BM50" s="2035"/>
      <c r="BN50" s="2035"/>
      <c r="BO50" s="2035"/>
      <c r="BP50" s="2035"/>
      <c r="BQ50" s="2036"/>
      <c r="BR50" s="2036"/>
      <c r="BS50" s="2036"/>
      <c r="BT50" s="2036"/>
      <c r="BU50" s="2036"/>
      <c r="BV50" s="2036"/>
      <c r="BW50" s="2036"/>
      <c r="BX50" s="2036"/>
      <c r="BY50" s="2118"/>
      <c r="BZ50" s="994" t="s">
        <v>853</v>
      </c>
      <c r="CA50" s="994" t="s">
        <v>712</v>
      </c>
    </row>
    <row r="51" spans="1:79" s="250" customFormat="1" ht="39" thickBot="1">
      <c r="A51" s="3656"/>
      <c r="B51" s="3656"/>
      <c r="C51" s="3663" t="s">
        <v>854</v>
      </c>
      <c r="D51" s="1029" t="s">
        <v>855</v>
      </c>
      <c r="E51" s="1105" t="s">
        <v>856</v>
      </c>
      <c r="F51" s="1106">
        <v>1</v>
      </c>
      <c r="G51" s="1105" t="s">
        <v>857</v>
      </c>
      <c r="H51" s="1107" t="s">
        <v>858</v>
      </c>
      <c r="I51" s="255">
        <v>0.07</v>
      </c>
      <c r="J51" s="1108" t="s">
        <v>37</v>
      </c>
      <c r="K51" s="1102">
        <v>42373</v>
      </c>
      <c r="L51" s="1103">
        <v>42735</v>
      </c>
      <c r="M51" s="1109"/>
      <c r="N51" s="1109"/>
      <c r="O51" s="1109"/>
      <c r="P51" s="1109"/>
      <c r="Q51" s="1109"/>
      <c r="R51" s="1109"/>
      <c r="S51" s="1110"/>
      <c r="T51" s="1000">
        <v>1</v>
      </c>
      <c r="U51" s="1109"/>
      <c r="V51" s="1109"/>
      <c r="W51" s="1111"/>
      <c r="X51" s="1110"/>
      <c r="Y51" s="1034">
        <v>1</v>
      </c>
      <c r="Z51" s="1112">
        <v>0</v>
      </c>
      <c r="AA51" s="2095"/>
      <c r="AB51" s="1113"/>
      <c r="AC51" s="992">
        <f>SUM(M51:N51)</f>
        <v>0</v>
      </c>
      <c r="AD51" s="992">
        <f t="shared" si="2"/>
        <v>0</v>
      </c>
      <c r="AE51" s="992">
        <v>0.4</v>
      </c>
      <c r="AF51" s="992" t="s">
        <v>55</v>
      </c>
      <c r="AG51" s="992">
        <f t="shared" si="3"/>
        <v>0.4</v>
      </c>
      <c r="AH51" s="992">
        <f t="shared" si="5"/>
        <v>0.4</v>
      </c>
      <c r="AI51" s="993"/>
      <c r="AJ51" s="993"/>
      <c r="AK51" s="2032"/>
      <c r="AL51" s="2032"/>
      <c r="AM51" s="2032"/>
      <c r="AN51" s="2032"/>
      <c r="AO51" s="2032"/>
      <c r="AP51" s="2032"/>
      <c r="AQ51" s="2032"/>
      <c r="AR51" s="2032"/>
      <c r="AS51" s="2033"/>
      <c r="AT51" s="2033"/>
      <c r="AU51" s="2033"/>
      <c r="AV51" s="2033"/>
      <c r="AW51" s="2033"/>
      <c r="AX51" s="2033"/>
      <c r="AY51" s="2033"/>
      <c r="AZ51" s="2033"/>
      <c r="BA51" s="2034"/>
      <c r="BB51" s="2034"/>
      <c r="BC51" s="2034"/>
      <c r="BD51" s="2034"/>
      <c r="BE51" s="2034"/>
      <c r="BF51" s="2034"/>
      <c r="BG51" s="2034"/>
      <c r="BH51" s="2034"/>
      <c r="BI51" s="2035"/>
      <c r="BJ51" s="2035"/>
      <c r="BK51" s="2035"/>
      <c r="BL51" s="2035"/>
      <c r="BM51" s="2035"/>
      <c r="BN51" s="2035"/>
      <c r="BO51" s="2035"/>
      <c r="BP51" s="2035"/>
      <c r="BQ51" s="2036"/>
      <c r="BR51" s="2036"/>
      <c r="BS51" s="2036"/>
      <c r="BT51" s="2036"/>
      <c r="BU51" s="2036"/>
      <c r="BV51" s="2036"/>
      <c r="BW51" s="2036"/>
      <c r="BX51" s="2036"/>
      <c r="BY51" s="2118"/>
      <c r="BZ51" s="994" t="s">
        <v>859</v>
      </c>
      <c r="CA51" s="994" t="s">
        <v>712</v>
      </c>
    </row>
    <row r="52" spans="1:79" s="250" customFormat="1" ht="64.5" thickBot="1">
      <c r="A52" s="3656"/>
      <c r="B52" s="3656"/>
      <c r="C52" s="3664"/>
      <c r="D52" s="1114" t="s">
        <v>860</v>
      </c>
      <c r="E52" s="1115" t="s">
        <v>196</v>
      </c>
      <c r="F52" s="1116">
        <v>0.8</v>
      </c>
      <c r="G52" s="1115" t="s">
        <v>861</v>
      </c>
      <c r="H52" s="1053" t="s">
        <v>862</v>
      </c>
      <c r="I52" s="255">
        <v>0.07</v>
      </c>
      <c r="J52" s="1101" t="s">
        <v>863</v>
      </c>
      <c r="K52" s="1102">
        <v>42373</v>
      </c>
      <c r="L52" s="1103">
        <v>42735</v>
      </c>
      <c r="M52" s="1002"/>
      <c r="N52" s="1002"/>
      <c r="O52" s="1002"/>
      <c r="P52" s="1002"/>
      <c r="Q52" s="1002"/>
      <c r="R52" s="1002"/>
      <c r="S52" s="1002"/>
      <c r="T52" s="1002"/>
      <c r="U52" s="1002"/>
      <c r="V52" s="1002"/>
      <c r="W52" s="1002"/>
      <c r="X52" s="1117">
        <v>1</v>
      </c>
      <c r="Y52" s="1034">
        <f>SUM(M52:X52)</f>
        <v>1</v>
      </c>
      <c r="Z52" s="1078">
        <v>0</v>
      </c>
      <c r="AA52" s="2084"/>
      <c r="AB52" s="1003"/>
      <c r="AC52" s="992">
        <f>SUM(M52:N52)</f>
        <v>0</v>
      </c>
      <c r="AD52" s="992">
        <f t="shared" si="2"/>
        <v>0</v>
      </c>
      <c r="AE52" s="992">
        <v>1</v>
      </c>
      <c r="AF52" s="992" t="s">
        <v>55</v>
      </c>
      <c r="AG52" s="992">
        <f t="shared" si="3"/>
        <v>1</v>
      </c>
      <c r="AH52" s="992">
        <f>AE52/6</f>
        <v>0.16666666666666666</v>
      </c>
      <c r="AI52" s="993"/>
      <c r="AJ52" s="993"/>
      <c r="AK52" s="2032"/>
      <c r="AL52" s="2032"/>
      <c r="AM52" s="2032"/>
      <c r="AN52" s="2032"/>
      <c r="AO52" s="2032"/>
      <c r="AP52" s="2032"/>
      <c r="AQ52" s="2032"/>
      <c r="AR52" s="2032"/>
      <c r="AS52" s="2033"/>
      <c r="AT52" s="2033"/>
      <c r="AU52" s="2033"/>
      <c r="AV52" s="2033"/>
      <c r="AW52" s="2033"/>
      <c r="AX52" s="2033"/>
      <c r="AY52" s="2033"/>
      <c r="AZ52" s="2033"/>
      <c r="BA52" s="2034"/>
      <c r="BB52" s="2034"/>
      <c r="BC52" s="2034"/>
      <c r="BD52" s="2034"/>
      <c r="BE52" s="2034"/>
      <c r="BF52" s="2034"/>
      <c r="BG52" s="2034"/>
      <c r="BH52" s="2034"/>
      <c r="BI52" s="2035"/>
      <c r="BJ52" s="2035"/>
      <c r="BK52" s="2035"/>
      <c r="BL52" s="2035"/>
      <c r="BM52" s="2035"/>
      <c r="BN52" s="2035"/>
      <c r="BO52" s="2035"/>
      <c r="BP52" s="2035"/>
      <c r="BQ52" s="2036"/>
      <c r="BR52" s="2036"/>
      <c r="BS52" s="2036"/>
      <c r="BT52" s="2036"/>
      <c r="BU52" s="2036"/>
      <c r="BV52" s="2036"/>
      <c r="BW52" s="2036"/>
      <c r="BX52" s="2036"/>
      <c r="BY52" s="2118"/>
      <c r="BZ52" s="994" t="s">
        <v>864</v>
      </c>
      <c r="CA52" s="994" t="s">
        <v>712</v>
      </c>
    </row>
    <row r="53" spans="1:79" s="11" customFormat="1" ht="77.25" thickBot="1">
      <c r="A53" s="3656"/>
      <c r="B53" s="3656"/>
      <c r="C53" s="3664"/>
      <c r="D53" s="1114" t="s">
        <v>865</v>
      </c>
      <c r="E53" s="1115" t="s">
        <v>856</v>
      </c>
      <c r="F53" s="1116">
        <v>1</v>
      </c>
      <c r="G53" s="1115" t="s">
        <v>857</v>
      </c>
      <c r="H53" s="1053" t="s">
        <v>858</v>
      </c>
      <c r="I53" s="255">
        <v>0.07</v>
      </c>
      <c r="J53" s="1108" t="s">
        <v>37</v>
      </c>
      <c r="K53" s="1102">
        <v>42373</v>
      </c>
      <c r="L53" s="1103">
        <v>42735</v>
      </c>
      <c r="M53" s="1000"/>
      <c r="N53" s="1000"/>
      <c r="O53" s="1000"/>
      <c r="P53" s="1000"/>
      <c r="Q53" s="1000"/>
      <c r="R53" s="1000"/>
      <c r="S53" s="1000"/>
      <c r="T53" s="1000">
        <v>1</v>
      </c>
      <c r="U53" s="1000"/>
      <c r="V53" s="1000"/>
      <c r="W53" s="1000"/>
      <c r="X53" s="1000"/>
      <c r="Y53" s="1034">
        <f>SUM(M53:X53)</f>
        <v>1</v>
      </c>
      <c r="Z53" s="1078">
        <v>0</v>
      </c>
      <c r="AA53" s="2084"/>
      <c r="AB53" s="1003"/>
      <c r="AC53" s="992">
        <f>SUM(M53:N53)</f>
        <v>0</v>
      </c>
      <c r="AD53" s="992">
        <f t="shared" si="2"/>
        <v>0</v>
      </c>
      <c r="AE53" s="992">
        <v>0.5</v>
      </c>
      <c r="AF53" s="992" t="s">
        <v>55</v>
      </c>
      <c r="AG53" s="992">
        <f t="shared" si="3"/>
        <v>0.5</v>
      </c>
      <c r="AH53" s="992">
        <f t="shared" si="5"/>
        <v>0.5</v>
      </c>
      <c r="AI53" s="993"/>
      <c r="AJ53" s="993"/>
      <c r="AK53" s="2055"/>
      <c r="AL53" s="2055"/>
      <c r="AM53" s="2055"/>
      <c r="AN53" s="2055"/>
      <c r="AO53" s="2055"/>
      <c r="AP53" s="2055"/>
      <c r="AQ53" s="2055"/>
      <c r="AR53" s="2055"/>
      <c r="AS53" s="2056"/>
      <c r="AT53" s="2056"/>
      <c r="AU53" s="2056"/>
      <c r="AV53" s="2056"/>
      <c r="AW53" s="2056"/>
      <c r="AX53" s="2056"/>
      <c r="AY53" s="2056"/>
      <c r="AZ53" s="2056"/>
      <c r="BA53" s="2057"/>
      <c r="BB53" s="2057"/>
      <c r="BC53" s="2057"/>
      <c r="BD53" s="2057"/>
      <c r="BE53" s="2057"/>
      <c r="BF53" s="2057"/>
      <c r="BG53" s="2057"/>
      <c r="BH53" s="2057"/>
      <c r="BI53" s="2030"/>
      <c r="BJ53" s="2030"/>
      <c r="BK53" s="2030"/>
      <c r="BL53" s="2030"/>
      <c r="BM53" s="2030"/>
      <c r="BN53" s="2030"/>
      <c r="BO53" s="2030"/>
      <c r="BP53" s="2030"/>
      <c r="BQ53" s="2036"/>
      <c r="BR53" s="2036"/>
      <c r="BS53" s="2036"/>
      <c r="BT53" s="2036"/>
      <c r="BU53" s="2036"/>
      <c r="BV53" s="2036"/>
      <c r="BW53" s="2036"/>
      <c r="BX53" s="2036"/>
      <c r="BY53" s="2109"/>
      <c r="BZ53" s="994" t="s">
        <v>866</v>
      </c>
      <c r="CA53" s="994" t="s">
        <v>867</v>
      </c>
    </row>
    <row r="54" spans="1:79" s="4" customFormat="1" ht="51.75" thickBot="1">
      <c r="A54" s="3656"/>
      <c r="B54" s="3656"/>
      <c r="C54" s="3664"/>
      <c r="D54" s="1029" t="s">
        <v>868</v>
      </c>
      <c r="E54" s="1118" t="s">
        <v>196</v>
      </c>
      <c r="F54" s="1119">
        <v>1</v>
      </c>
      <c r="G54" s="1118" t="s">
        <v>869</v>
      </c>
      <c r="H54" s="1053" t="s">
        <v>870</v>
      </c>
      <c r="I54" s="255">
        <v>0.07</v>
      </c>
      <c r="J54" s="1101" t="s">
        <v>871</v>
      </c>
      <c r="K54" s="1102">
        <v>42373</v>
      </c>
      <c r="L54" s="1103">
        <v>42735</v>
      </c>
      <c r="M54" s="1120"/>
      <c r="N54" s="1120"/>
      <c r="O54" s="1120"/>
      <c r="P54" s="1120"/>
      <c r="Q54" s="1120"/>
      <c r="R54" s="1120"/>
      <c r="S54" s="1120"/>
      <c r="T54" s="1120"/>
      <c r="U54" s="1120"/>
      <c r="V54" s="1120">
        <v>1</v>
      </c>
      <c r="W54" s="1120"/>
      <c r="X54" s="1120"/>
      <c r="Y54" s="1034">
        <f>SUM(M54:X54)</f>
        <v>1</v>
      </c>
      <c r="Z54" s="1061">
        <v>210000000</v>
      </c>
      <c r="AA54" s="2092"/>
      <c r="AB54" s="990"/>
      <c r="AC54" s="992">
        <f>SUM(M54:N54)</f>
        <v>0</v>
      </c>
      <c r="AD54" s="992">
        <f t="shared" si="2"/>
        <v>0</v>
      </c>
      <c r="AE54" s="992">
        <v>0.05</v>
      </c>
      <c r="AF54" s="992" t="s">
        <v>55</v>
      </c>
      <c r="AG54" s="992">
        <f t="shared" si="3"/>
        <v>0.05</v>
      </c>
      <c r="AH54" s="992">
        <f t="shared" si="5"/>
        <v>0.05</v>
      </c>
      <c r="AI54" s="1005"/>
      <c r="AJ54" s="1121">
        <f>+AI54/Z54</f>
        <v>0</v>
      </c>
      <c r="AK54" s="2032"/>
      <c r="AL54" s="2032"/>
      <c r="AM54" s="2032"/>
      <c r="AN54" s="2032"/>
      <c r="AO54" s="2032"/>
      <c r="AP54" s="2032"/>
      <c r="AQ54" s="2032"/>
      <c r="AR54" s="2032"/>
      <c r="AS54" s="2033"/>
      <c r="AT54" s="2033"/>
      <c r="AU54" s="2033"/>
      <c r="AV54" s="2033"/>
      <c r="AW54" s="2033"/>
      <c r="AX54" s="2033"/>
      <c r="AY54" s="2033"/>
      <c r="AZ54" s="2033"/>
      <c r="BA54" s="2034"/>
      <c r="BB54" s="2034"/>
      <c r="BC54" s="2034"/>
      <c r="BD54" s="2034"/>
      <c r="BE54" s="2034"/>
      <c r="BF54" s="2034"/>
      <c r="BG54" s="2034"/>
      <c r="BH54" s="2034"/>
      <c r="BI54" s="2035"/>
      <c r="BJ54" s="2035"/>
      <c r="BK54" s="2035"/>
      <c r="BL54" s="2035"/>
      <c r="BM54" s="2035"/>
      <c r="BN54" s="2035"/>
      <c r="BO54" s="2035"/>
      <c r="BP54" s="2035"/>
      <c r="BQ54" s="2036"/>
      <c r="BR54" s="2036"/>
      <c r="BS54" s="2036"/>
      <c r="BT54" s="2036"/>
      <c r="BU54" s="2036"/>
      <c r="BV54" s="2036"/>
      <c r="BW54" s="2036"/>
      <c r="BX54" s="2036"/>
      <c r="BY54" s="2119"/>
      <c r="BZ54" s="1006" t="s">
        <v>872</v>
      </c>
      <c r="CA54" s="1006" t="s">
        <v>712</v>
      </c>
    </row>
    <row r="55" spans="1:79" s="11" customFormat="1" ht="19.5" thickBot="1">
      <c r="A55" s="3620" t="s">
        <v>38</v>
      </c>
      <c r="B55" s="3621"/>
      <c r="C55" s="3621"/>
      <c r="D55" s="3622"/>
      <c r="E55" s="1007"/>
      <c r="F55" s="1007"/>
      <c r="G55" s="1007"/>
      <c r="H55" s="1007"/>
      <c r="I55" s="1008">
        <f>SUM(I42:I54)</f>
        <v>1.0000000000000002</v>
      </c>
      <c r="J55" s="1007"/>
      <c r="K55" s="1007"/>
      <c r="L55" s="1007"/>
      <c r="M55" s="1007"/>
      <c r="N55" s="1007"/>
      <c r="O55" s="1007"/>
      <c r="P55" s="1007"/>
      <c r="Q55" s="1007"/>
      <c r="R55" s="1007"/>
      <c r="S55" s="1007"/>
      <c r="T55" s="1007"/>
      <c r="U55" s="1007"/>
      <c r="V55" s="1007"/>
      <c r="W55" s="1007"/>
      <c r="X55" s="1007"/>
      <c r="Y55" s="1007"/>
      <c r="Z55" s="1065">
        <f>SUM(Z42:Z54)</f>
        <v>285000000</v>
      </c>
      <c r="AA55" s="2085"/>
      <c r="AB55" s="1007"/>
      <c r="AC55" s="3164"/>
      <c r="AD55" s="3165">
        <v>1</v>
      </c>
      <c r="AE55" s="3165"/>
      <c r="AF55" s="3165">
        <f>AVERAGE(AF42:AF54)</f>
        <v>1</v>
      </c>
      <c r="AG55" s="3165"/>
      <c r="AH55" s="3165">
        <f>AVERAGE(AH42:AH54)</f>
        <v>0.19615384615384615</v>
      </c>
      <c r="AI55" s="3166"/>
      <c r="AJ55" s="3166"/>
      <c r="AK55" s="3191"/>
      <c r="AL55" s="3191"/>
      <c r="AM55" s="3191"/>
      <c r="AN55" s="3191"/>
      <c r="AO55" s="3191"/>
      <c r="AP55" s="3191"/>
      <c r="AQ55" s="3191"/>
      <c r="AR55" s="3191"/>
      <c r="AS55" s="3192"/>
      <c r="AT55" s="3192"/>
      <c r="AU55" s="3192"/>
      <c r="AV55" s="3192"/>
      <c r="AW55" s="3192"/>
      <c r="AX55" s="3192"/>
      <c r="AY55" s="3192"/>
      <c r="AZ55" s="3192"/>
      <c r="BA55" s="3193"/>
      <c r="BB55" s="3193"/>
      <c r="BC55" s="3193"/>
      <c r="BD55" s="3193"/>
      <c r="BE55" s="3193"/>
      <c r="BF55" s="3193"/>
      <c r="BG55" s="3193"/>
      <c r="BH55" s="3193"/>
      <c r="BI55" s="3194"/>
      <c r="BJ55" s="3194"/>
      <c r="BK55" s="3194"/>
      <c r="BL55" s="3194"/>
      <c r="BM55" s="3194"/>
      <c r="BN55" s="3194"/>
      <c r="BO55" s="3194"/>
      <c r="BP55" s="3194"/>
      <c r="BQ55" s="3195"/>
      <c r="BR55" s="3195"/>
      <c r="BS55" s="3195"/>
      <c r="BT55" s="3195"/>
      <c r="BU55" s="3195"/>
      <c r="BV55" s="3195"/>
      <c r="BW55" s="3195"/>
      <c r="BX55" s="3195"/>
      <c r="BY55" s="3196"/>
      <c r="BZ55" s="3190"/>
      <c r="CA55" s="3197"/>
    </row>
    <row r="56" spans="1:79" s="19" customFormat="1" ht="39" thickBot="1">
      <c r="A56" s="3653">
        <v>3</v>
      </c>
      <c r="B56" s="3655" t="s">
        <v>873</v>
      </c>
      <c r="C56" s="1122" t="s">
        <v>874</v>
      </c>
      <c r="D56" s="1056" t="s">
        <v>875</v>
      </c>
      <c r="E56" s="1123" t="s">
        <v>856</v>
      </c>
      <c r="F56" s="1124">
        <v>1</v>
      </c>
      <c r="G56" s="1125" t="s">
        <v>857</v>
      </c>
      <c r="H56" s="1125" t="s">
        <v>870</v>
      </c>
      <c r="I56" s="1045">
        <v>0.5</v>
      </c>
      <c r="J56" s="1101" t="s">
        <v>876</v>
      </c>
      <c r="K56" s="1126">
        <v>42381</v>
      </c>
      <c r="L56" s="1126">
        <v>42735</v>
      </c>
      <c r="M56" s="1127"/>
      <c r="N56" s="1128"/>
      <c r="O56" s="1129"/>
      <c r="P56" s="1130"/>
      <c r="Q56" s="1128"/>
      <c r="R56" s="1130"/>
      <c r="S56" s="1128"/>
      <c r="T56" s="1129"/>
      <c r="U56" s="1131"/>
      <c r="V56" s="1132"/>
      <c r="W56" s="1131"/>
      <c r="X56" s="1133">
        <v>1</v>
      </c>
      <c r="Y56" s="1034">
        <v>1</v>
      </c>
      <c r="Z56" s="989">
        <v>0</v>
      </c>
      <c r="AA56" s="2095"/>
      <c r="AB56" s="1134"/>
      <c r="AC56" s="992">
        <f>SUM(M56:N56)</f>
        <v>0</v>
      </c>
      <c r="AD56" s="992">
        <f t="shared" si="2"/>
        <v>0</v>
      </c>
      <c r="AE56" s="992">
        <v>0.05</v>
      </c>
      <c r="AF56" s="992" t="s">
        <v>55</v>
      </c>
      <c r="AG56" s="992">
        <f>+AE56/Y56</f>
        <v>0.05</v>
      </c>
      <c r="AH56" s="992">
        <f>+AE56/Y56</f>
        <v>0.05</v>
      </c>
      <c r="AI56" s="993"/>
      <c r="AJ56" s="993"/>
      <c r="AK56" s="2032"/>
      <c r="AL56" s="2032"/>
      <c r="AM56" s="2032"/>
      <c r="AN56" s="2032"/>
      <c r="AO56" s="2032"/>
      <c r="AP56" s="2032"/>
      <c r="AQ56" s="2032"/>
      <c r="AR56" s="2032"/>
      <c r="AS56" s="2033"/>
      <c r="AT56" s="2033"/>
      <c r="AU56" s="2033"/>
      <c r="AV56" s="2033"/>
      <c r="AW56" s="2033"/>
      <c r="AX56" s="2033"/>
      <c r="AY56" s="2033"/>
      <c r="AZ56" s="2033"/>
      <c r="BA56" s="2034"/>
      <c r="BB56" s="2034"/>
      <c r="BC56" s="2034"/>
      <c r="BD56" s="2034"/>
      <c r="BE56" s="2034"/>
      <c r="BF56" s="2034"/>
      <c r="BG56" s="2034"/>
      <c r="BH56" s="2034"/>
      <c r="BI56" s="2035"/>
      <c r="BJ56" s="2035"/>
      <c r="BK56" s="2035"/>
      <c r="BL56" s="2035"/>
      <c r="BM56" s="2035"/>
      <c r="BN56" s="2035"/>
      <c r="BO56" s="2035"/>
      <c r="BP56" s="2035"/>
      <c r="BQ56" s="2036"/>
      <c r="BR56" s="2036"/>
      <c r="BS56" s="2036"/>
      <c r="BT56" s="2036"/>
      <c r="BU56" s="2036"/>
      <c r="BV56" s="2036"/>
      <c r="BW56" s="2036"/>
      <c r="BX56" s="2036"/>
      <c r="BY56" s="2118"/>
      <c r="BZ56" s="994" t="s">
        <v>877</v>
      </c>
      <c r="CA56" s="994" t="s">
        <v>712</v>
      </c>
    </row>
    <row r="57" spans="1:79" s="1143" customFormat="1" ht="26.25" thickBot="1">
      <c r="A57" s="3654"/>
      <c r="B57" s="3656"/>
      <c r="C57" s="256" t="s">
        <v>878</v>
      </c>
      <c r="D57" s="1029" t="s">
        <v>879</v>
      </c>
      <c r="E57" s="1135" t="s">
        <v>880</v>
      </c>
      <c r="F57" s="1081">
        <v>150</v>
      </c>
      <c r="G57" s="1136" t="s">
        <v>881</v>
      </c>
      <c r="H57" s="1137" t="s">
        <v>870</v>
      </c>
      <c r="I57" s="1138">
        <v>0.5</v>
      </c>
      <c r="J57" s="1101" t="s">
        <v>784</v>
      </c>
      <c r="K57" s="1102">
        <v>42381</v>
      </c>
      <c r="L57" s="1139">
        <v>42735</v>
      </c>
      <c r="M57" s="1127"/>
      <c r="N57" s="1128"/>
      <c r="O57" s="1129"/>
      <c r="P57" s="1130"/>
      <c r="Q57" s="1128"/>
      <c r="R57" s="1130"/>
      <c r="S57" s="1128"/>
      <c r="T57" s="1129"/>
      <c r="U57" s="1131"/>
      <c r="V57" s="1132"/>
      <c r="W57" s="1131"/>
      <c r="X57" s="1140">
        <v>150</v>
      </c>
      <c r="Y57" s="1141">
        <f>SUM(M57:X57)</f>
        <v>150</v>
      </c>
      <c r="Z57" s="1142">
        <v>0</v>
      </c>
      <c r="AA57" s="2096"/>
      <c r="AB57" s="990"/>
      <c r="AC57" s="991">
        <f>SUM(M57:N57)</f>
        <v>0</v>
      </c>
      <c r="AD57" s="992">
        <f t="shared" si="2"/>
        <v>0</v>
      </c>
      <c r="AE57" s="991">
        <v>0</v>
      </c>
      <c r="AF57" s="992" t="s">
        <v>55</v>
      </c>
      <c r="AG57" s="992">
        <f>+AE57/Y57</f>
        <v>0</v>
      </c>
      <c r="AH57" s="992">
        <f>+AE57/Y57</f>
        <v>0</v>
      </c>
      <c r="AI57" s="1005"/>
      <c r="AJ57" s="1005"/>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1005"/>
      <c r="BF57" s="1005"/>
      <c r="BG57" s="1005"/>
      <c r="BH57" s="1005"/>
      <c r="BI57" s="1005"/>
      <c r="BJ57" s="1005"/>
      <c r="BK57" s="1005"/>
      <c r="BL57" s="1005"/>
      <c r="BM57" s="1005"/>
      <c r="BN57" s="1005"/>
      <c r="BO57" s="1005"/>
      <c r="BP57" s="1005"/>
      <c r="BQ57" s="1005"/>
      <c r="BR57" s="1005"/>
      <c r="BS57" s="1005"/>
      <c r="BT57" s="1005"/>
      <c r="BU57" s="1005"/>
      <c r="BV57" s="1005"/>
      <c r="BW57" s="1005"/>
      <c r="BX57" s="1005"/>
      <c r="BY57" s="2114"/>
      <c r="BZ57" s="1006" t="s">
        <v>882</v>
      </c>
      <c r="CA57" s="1006" t="s">
        <v>712</v>
      </c>
    </row>
    <row r="58" spans="1:79" s="250" customFormat="1" ht="19.5" thickBot="1">
      <c r="A58" s="3620" t="s">
        <v>38</v>
      </c>
      <c r="B58" s="3621"/>
      <c r="C58" s="3621"/>
      <c r="D58" s="3622"/>
      <c r="E58" s="1007"/>
      <c r="F58" s="1007"/>
      <c r="G58" s="1007"/>
      <c r="H58" s="1007"/>
      <c r="I58" s="1008">
        <f>SUM(I56:I57)</f>
        <v>1</v>
      </c>
      <c r="J58" s="1007"/>
      <c r="K58" s="1007"/>
      <c r="L58" s="1007"/>
      <c r="M58" s="1007"/>
      <c r="N58" s="1007"/>
      <c r="O58" s="1007"/>
      <c r="P58" s="1007"/>
      <c r="Q58" s="1007"/>
      <c r="R58" s="1007"/>
      <c r="S58" s="1007"/>
      <c r="T58" s="1007"/>
      <c r="U58" s="1007"/>
      <c r="V58" s="1007"/>
      <c r="W58" s="1007"/>
      <c r="X58" s="1007"/>
      <c r="Y58" s="1007"/>
      <c r="Z58" s="1065">
        <f>SUM(Z56:Z57)</f>
        <v>0</v>
      </c>
      <c r="AA58" s="2085"/>
      <c r="AB58" s="1007"/>
      <c r="AC58" s="3200"/>
      <c r="AD58" s="3201">
        <v>1</v>
      </c>
      <c r="AE58" s="3201"/>
      <c r="AF58" s="3201" t="s">
        <v>55</v>
      </c>
      <c r="AG58" s="3201"/>
      <c r="AH58" s="3165">
        <f>AVERAGE(AH56:AH57)</f>
        <v>0.025</v>
      </c>
      <c r="AI58" s="3202"/>
      <c r="AJ58" s="3202"/>
      <c r="AK58" s="2032"/>
      <c r="AL58" s="2032"/>
      <c r="AM58" s="2032"/>
      <c r="AN58" s="2032"/>
      <c r="AO58" s="2032"/>
      <c r="AP58" s="2032"/>
      <c r="AQ58" s="2032"/>
      <c r="AR58" s="2032"/>
      <c r="AS58" s="2033"/>
      <c r="AT58" s="2033"/>
      <c r="AU58" s="2033"/>
      <c r="AV58" s="2033"/>
      <c r="AW58" s="2033"/>
      <c r="AX58" s="2033"/>
      <c r="AY58" s="2033"/>
      <c r="AZ58" s="2033"/>
      <c r="BA58" s="2034"/>
      <c r="BB58" s="2034"/>
      <c r="BC58" s="2034"/>
      <c r="BD58" s="2034"/>
      <c r="BE58" s="2034"/>
      <c r="BF58" s="2034"/>
      <c r="BG58" s="2034"/>
      <c r="BH58" s="2034"/>
      <c r="BI58" s="2035"/>
      <c r="BJ58" s="2035"/>
      <c r="BK58" s="2035"/>
      <c r="BL58" s="2035"/>
      <c r="BM58" s="2035"/>
      <c r="BN58" s="2035"/>
      <c r="BO58" s="2035"/>
      <c r="BP58" s="2035"/>
      <c r="BQ58" s="2036"/>
      <c r="BR58" s="2036"/>
      <c r="BS58" s="2036"/>
      <c r="BT58" s="2036"/>
      <c r="BU58" s="2036"/>
      <c r="BV58" s="2036"/>
      <c r="BW58" s="2036"/>
      <c r="BX58" s="2036"/>
      <c r="BY58" s="2120"/>
      <c r="BZ58" s="1144"/>
      <c r="CA58" s="1145"/>
    </row>
    <row r="59" spans="1:79" s="1143" customFormat="1" ht="19.5" thickBot="1">
      <c r="A59" s="3657" t="s">
        <v>39</v>
      </c>
      <c r="B59" s="3658"/>
      <c r="C59" s="3658"/>
      <c r="D59" s="3659"/>
      <c r="E59" s="1146"/>
      <c r="F59" s="1146"/>
      <c r="G59" s="1146"/>
      <c r="H59" s="1147"/>
      <c r="I59" s="1147"/>
      <c r="J59" s="1147"/>
      <c r="K59" s="1147"/>
      <c r="L59" s="1147"/>
      <c r="M59" s="1147"/>
      <c r="N59" s="1147"/>
      <c r="O59" s="1147"/>
      <c r="P59" s="1147"/>
      <c r="Q59" s="1147"/>
      <c r="R59" s="1147"/>
      <c r="S59" s="1147"/>
      <c r="T59" s="1147"/>
      <c r="U59" s="1147"/>
      <c r="V59" s="1147"/>
      <c r="W59" s="1147"/>
      <c r="X59" s="1147"/>
      <c r="Y59" s="1147"/>
      <c r="Z59" s="1148"/>
      <c r="AA59" s="2086"/>
      <c r="AB59" s="1147"/>
      <c r="AC59" s="3203"/>
      <c r="AD59" s="3203">
        <v>1</v>
      </c>
      <c r="AE59" s="3203"/>
      <c r="AF59" s="3203">
        <f>AVERAGE(AF58,AF55,AF41)</f>
        <v>1</v>
      </c>
      <c r="AG59" s="3203"/>
      <c r="AH59" s="3203">
        <f>AVERAGE(AH58,AH55,AH41)</f>
        <v>0.11776556776556778</v>
      </c>
      <c r="AI59" s="3204"/>
      <c r="AJ59" s="3204"/>
      <c r="AK59" s="2032"/>
      <c r="AL59" s="2032"/>
      <c r="AM59" s="2032"/>
      <c r="AN59" s="2032"/>
      <c r="AO59" s="2032"/>
      <c r="AP59" s="2032"/>
      <c r="AQ59" s="2032"/>
      <c r="AR59" s="2032"/>
      <c r="AS59" s="2033"/>
      <c r="AT59" s="2033"/>
      <c r="AU59" s="2033"/>
      <c r="AV59" s="2033"/>
      <c r="AW59" s="2033"/>
      <c r="AX59" s="2033"/>
      <c r="AY59" s="2033"/>
      <c r="AZ59" s="2033"/>
      <c r="BA59" s="2034"/>
      <c r="BB59" s="2034"/>
      <c r="BC59" s="2034"/>
      <c r="BD59" s="2034"/>
      <c r="BE59" s="2034"/>
      <c r="BF59" s="2034"/>
      <c r="BG59" s="2034"/>
      <c r="BH59" s="2034"/>
      <c r="BI59" s="2035"/>
      <c r="BJ59" s="2035"/>
      <c r="BK59" s="2035"/>
      <c r="BL59" s="2035"/>
      <c r="BM59" s="2035"/>
      <c r="BN59" s="2035"/>
      <c r="BO59" s="2035"/>
      <c r="BP59" s="2035"/>
      <c r="BQ59" s="2036"/>
      <c r="BR59" s="2036"/>
      <c r="BS59" s="2036"/>
      <c r="BT59" s="2036"/>
      <c r="BU59" s="2036"/>
      <c r="BV59" s="2036"/>
      <c r="BW59" s="2036"/>
      <c r="BX59" s="2036"/>
      <c r="BY59" s="2118"/>
      <c r="BZ59" s="1149"/>
      <c r="CA59" s="1149"/>
    </row>
    <row r="60" spans="1:79" s="1143" customFormat="1" ht="17.25" thickBot="1">
      <c r="A60" s="3637"/>
      <c r="B60" s="3637"/>
      <c r="C60" s="3637"/>
      <c r="D60" s="3637"/>
      <c r="E60" s="3637"/>
      <c r="F60" s="3637"/>
      <c r="G60" s="3637"/>
      <c r="H60" s="3637"/>
      <c r="I60" s="3637"/>
      <c r="J60" s="3637"/>
      <c r="K60" s="3637"/>
      <c r="L60" s="3637"/>
      <c r="M60" s="3637"/>
      <c r="N60" s="3637"/>
      <c r="O60" s="3637"/>
      <c r="P60" s="3637"/>
      <c r="Q60" s="3637"/>
      <c r="R60" s="3637"/>
      <c r="S60" s="3637"/>
      <c r="T60" s="3637"/>
      <c r="U60" s="3637"/>
      <c r="V60" s="3637"/>
      <c r="W60" s="3637"/>
      <c r="X60" s="3637"/>
      <c r="Y60" s="3637"/>
      <c r="Z60" s="3637"/>
      <c r="AA60" s="3637"/>
      <c r="AB60" s="3637"/>
      <c r="AC60" s="1150"/>
      <c r="AD60" s="1150"/>
      <c r="AE60" s="1150"/>
      <c r="AF60" s="1150"/>
      <c r="AG60" s="1150"/>
      <c r="AH60" s="1150"/>
      <c r="AI60" s="1150"/>
      <c r="AJ60" s="1150"/>
      <c r="AK60" s="2032"/>
      <c r="AL60" s="2032"/>
      <c r="AM60" s="2032"/>
      <c r="AN60" s="2032"/>
      <c r="AO60" s="2032"/>
      <c r="AP60" s="2032"/>
      <c r="AQ60" s="2032"/>
      <c r="AR60" s="2032"/>
      <c r="AS60" s="2033"/>
      <c r="AT60" s="2033"/>
      <c r="AU60" s="2033"/>
      <c r="AV60" s="2033"/>
      <c r="AW60" s="2033"/>
      <c r="AX60" s="2033"/>
      <c r="AY60" s="2033"/>
      <c r="AZ60" s="2033"/>
      <c r="BA60" s="2034"/>
      <c r="BB60" s="2034"/>
      <c r="BC60" s="2034"/>
      <c r="BD60" s="2034"/>
      <c r="BE60" s="2034"/>
      <c r="BF60" s="2034"/>
      <c r="BG60" s="2034"/>
      <c r="BH60" s="2034"/>
      <c r="BI60" s="2035"/>
      <c r="BJ60" s="2035"/>
      <c r="BK60" s="2035"/>
      <c r="BL60" s="2035"/>
      <c r="BM60" s="2035"/>
      <c r="BN60" s="2035"/>
      <c r="BO60" s="2035"/>
      <c r="BP60" s="2035"/>
      <c r="BQ60" s="2036"/>
      <c r="BR60" s="2036"/>
      <c r="BS60" s="2036"/>
      <c r="BT60" s="2036"/>
      <c r="BU60" s="2036"/>
      <c r="BV60" s="2036"/>
      <c r="BW60" s="2036"/>
      <c r="BX60" s="2036"/>
      <c r="BY60" s="2100"/>
      <c r="BZ60" s="1150"/>
      <c r="CA60" s="1150"/>
    </row>
    <row r="61" spans="1:79" s="1143" customFormat="1" ht="15.75" thickBot="1">
      <c r="A61" s="3628" t="s">
        <v>9</v>
      </c>
      <c r="B61" s="3628"/>
      <c r="C61" s="3628"/>
      <c r="D61" s="3628"/>
      <c r="E61" s="3629" t="s">
        <v>312</v>
      </c>
      <c r="F61" s="3630"/>
      <c r="G61" s="3630"/>
      <c r="H61" s="3630"/>
      <c r="I61" s="3630"/>
      <c r="J61" s="3630"/>
      <c r="K61" s="3630"/>
      <c r="L61" s="3630"/>
      <c r="M61" s="3630"/>
      <c r="N61" s="3630"/>
      <c r="O61" s="3630"/>
      <c r="P61" s="3630"/>
      <c r="Q61" s="3630"/>
      <c r="R61" s="3630"/>
      <c r="S61" s="3630"/>
      <c r="T61" s="3630"/>
      <c r="U61" s="3630"/>
      <c r="V61" s="3630"/>
      <c r="W61" s="3630"/>
      <c r="X61" s="3630"/>
      <c r="Y61" s="3630"/>
      <c r="Z61" s="3630"/>
      <c r="AA61" s="3631"/>
      <c r="AB61" s="3632"/>
      <c r="AC61" s="3633" t="s">
        <v>312</v>
      </c>
      <c r="AD61" s="3634"/>
      <c r="AE61" s="3634"/>
      <c r="AF61" s="3634"/>
      <c r="AG61" s="3634"/>
      <c r="AH61" s="3634"/>
      <c r="AI61" s="3634"/>
      <c r="AJ61" s="3634"/>
      <c r="AK61" s="3635"/>
      <c r="AL61" s="3635"/>
      <c r="AM61" s="3635"/>
      <c r="AN61" s="3635"/>
      <c r="AO61" s="3635"/>
      <c r="AP61" s="3635"/>
      <c r="AQ61" s="3635"/>
      <c r="AR61" s="3635"/>
      <c r="AS61" s="3635"/>
      <c r="AT61" s="3635"/>
      <c r="AU61" s="3635"/>
      <c r="AV61" s="3635"/>
      <c r="AW61" s="3635"/>
      <c r="AX61" s="3635"/>
      <c r="AY61" s="3635"/>
      <c r="AZ61" s="3635"/>
      <c r="BA61" s="3635"/>
      <c r="BB61" s="3635"/>
      <c r="BC61" s="3635"/>
      <c r="BD61" s="3635"/>
      <c r="BE61" s="3635"/>
      <c r="BF61" s="3635"/>
      <c r="BG61" s="3635"/>
      <c r="BH61" s="3635"/>
      <c r="BI61" s="3635"/>
      <c r="BJ61" s="3635"/>
      <c r="BK61" s="3635"/>
      <c r="BL61" s="3635"/>
      <c r="BM61" s="3635"/>
      <c r="BN61" s="3635"/>
      <c r="BO61" s="3635"/>
      <c r="BP61" s="3635"/>
      <c r="BQ61" s="3635"/>
      <c r="BR61" s="3635"/>
      <c r="BS61" s="3635"/>
      <c r="BT61" s="3635"/>
      <c r="BU61" s="3635"/>
      <c r="BV61" s="3635"/>
      <c r="BW61" s="3635"/>
      <c r="BX61" s="3635"/>
      <c r="BY61" s="3635"/>
      <c r="BZ61" s="3634"/>
      <c r="CA61" s="3636"/>
    </row>
    <row r="62" spans="1:79" s="1143" customFormat="1" ht="17.25" thickBot="1">
      <c r="A62" s="3637"/>
      <c r="B62" s="3637"/>
      <c r="C62" s="3637"/>
      <c r="D62" s="3637"/>
      <c r="E62" s="3637"/>
      <c r="F62" s="3637"/>
      <c r="G62" s="3637"/>
      <c r="H62" s="3637"/>
      <c r="I62" s="3637"/>
      <c r="J62" s="3637"/>
      <c r="K62" s="3637"/>
      <c r="L62" s="3637"/>
      <c r="M62" s="3637"/>
      <c r="N62" s="3637"/>
      <c r="O62" s="3637"/>
      <c r="P62" s="3637"/>
      <c r="Q62" s="3637"/>
      <c r="R62" s="3637"/>
      <c r="S62" s="3637"/>
      <c r="T62" s="3637"/>
      <c r="U62" s="3637"/>
      <c r="V62" s="3637"/>
      <c r="W62" s="3637"/>
      <c r="X62" s="3637"/>
      <c r="Y62" s="3637"/>
      <c r="Z62" s="3637"/>
      <c r="AA62" s="3637"/>
      <c r="AB62" s="3637"/>
      <c r="AC62" s="1150"/>
      <c r="AD62" s="1150"/>
      <c r="AE62" s="1150"/>
      <c r="AF62" s="1150"/>
      <c r="AG62" s="1150"/>
      <c r="AH62" s="1150"/>
      <c r="AI62" s="1150"/>
      <c r="AJ62" s="1150"/>
      <c r="AK62" s="2032"/>
      <c r="AL62" s="2032"/>
      <c r="AM62" s="2032"/>
      <c r="AN62" s="2032"/>
      <c r="AO62" s="2032"/>
      <c r="AP62" s="2032"/>
      <c r="AQ62" s="2032"/>
      <c r="AR62" s="2032"/>
      <c r="AS62" s="2033"/>
      <c r="AT62" s="2033"/>
      <c r="AU62" s="2033"/>
      <c r="AV62" s="2033"/>
      <c r="AW62" s="2033"/>
      <c r="AX62" s="2033"/>
      <c r="AY62" s="2033"/>
      <c r="AZ62" s="2033"/>
      <c r="BA62" s="2034"/>
      <c r="BB62" s="2034"/>
      <c r="BC62" s="2034"/>
      <c r="BD62" s="2034"/>
      <c r="BE62" s="2034"/>
      <c r="BF62" s="2034"/>
      <c r="BG62" s="2034"/>
      <c r="BH62" s="2034"/>
      <c r="BI62" s="2035"/>
      <c r="BJ62" s="2035"/>
      <c r="BK62" s="2035"/>
      <c r="BL62" s="2035"/>
      <c r="BM62" s="2035"/>
      <c r="BN62" s="2035"/>
      <c r="BO62" s="2035"/>
      <c r="BP62" s="2035"/>
      <c r="BQ62" s="2036"/>
      <c r="BR62" s="2036"/>
      <c r="BS62" s="2036"/>
      <c r="BT62" s="2036"/>
      <c r="BU62" s="2036"/>
      <c r="BV62" s="2036"/>
      <c r="BW62" s="2036"/>
      <c r="BX62" s="2036"/>
      <c r="BY62" s="2100"/>
      <c r="BZ62" s="1150"/>
      <c r="CA62" s="1150"/>
    </row>
    <row r="63" spans="1:79" s="1143" customFormat="1" ht="27.75" thickBot="1">
      <c r="A63" s="975" t="s">
        <v>11</v>
      </c>
      <c r="B63" s="976" t="s">
        <v>12</v>
      </c>
      <c r="C63" s="975" t="s">
        <v>13</v>
      </c>
      <c r="D63" s="246" t="s">
        <v>14</v>
      </c>
      <c r="E63" s="1151" t="s">
        <v>15</v>
      </c>
      <c r="F63" s="1151" t="s">
        <v>16</v>
      </c>
      <c r="G63" s="1151" t="s">
        <v>17</v>
      </c>
      <c r="H63" s="1151" t="s">
        <v>18</v>
      </c>
      <c r="I63" s="1151" t="s">
        <v>19</v>
      </c>
      <c r="J63" s="1151" t="s">
        <v>20</v>
      </c>
      <c r="K63" s="1151" t="s">
        <v>21</v>
      </c>
      <c r="L63" s="1151" t="s">
        <v>22</v>
      </c>
      <c r="M63" s="1152" t="s">
        <v>23</v>
      </c>
      <c r="N63" s="1152" t="s">
        <v>24</v>
      </c>
      <c r="O63" s="1152" t="s">
        <v>25</v>
      </c>
      <c r="P63" s="1152" t="s">
        <v>26</v>
      </c>
      <c r="Q63" s="1152" t="s">
        <v>27</v>
      </c>
      <c r="R63" s="1152" t="s">
        <v>28</v>
      </c>
      <c r="S63" s="1152" t="s">
        <v>29</v>
      </c>
      <c r="T63" s="1152" t="s">
        <v>30</v>
      </c>
      <c r="U63" s="1152" t="s">
        <v>31</v>
      </c>
      <c r="V63" s="1152" t="s">
        <v>32</v>
      </c>
      <c r="W63" s="1152" t="s">
        <v>33</v>
      </c>
      <c r="X63" s="1152" t="s">
        <v>34</v>
      </c>
      <c r="Y63" s="1151" t="s">
        <v>35</v>
      </c>
      <c r="Z63" s="1153" t="s">
        <v>313</v>
      </c>
      <c r="AA63" s="979"/>
      <c r="AB63" s="1151" t="s">
        <v>36</v>
      </c>
      <c r="AC63" s="248" t="s">
        <v>189</v>
      </c>
      <c r="AD63" s="248" t="s">
        <v>314</v>
      </c>
      <c r="AE63" s="248" t="s">
        <v>190</v>
      </c>
      <c r="AF63" s="248" t="s">
        <v>191</v>
      </c>
      <c r="AG63" s="248" t="s">
        <v>184</v>
      </c>
      <c r="AH63" s="248" t="s">
        <v>192</v>
      </c>
      <c r="AI63" s="248" t="s">
        <v>185</v>
      </c>
      <c r="AJ63" s="248" t="s">
        <v>186</v>
      </c>
      <c r="AK63" s="1893" t="s">
        <v>1870</v>
      </c>
      <c r="AL63" s="1906" t="s">
        <v>1871</v>
      </c>
      <c r="AM63" s="1906" t="s">
        <v>1872</v>
      </c>
      <c r="AN63" s="1906" t="s">
        <v>1873</v>
      </c>
      <c r="AO63" s="1906" t="s">
        <v>184</v>
      </c>
      <c r="AP63" s="1906" t="s">
        <v>1874</v>
      </c>
      <c r="AQ63" s="1906" t="s">
        <v>185</v>
      </c>
      <c r="AR63" s="1906" t="s">
        <v>186</v>
      </c>
      <c r="AS63" s="1924" t="s">
        <v>1875</v>
      </c>
      <c r="AT63" s="1937" t="s">
        <v>1876</v>
      </c>
      <c r="AU63" s="1937" t="s">
        <v>1877</v>
      </c>
      <c r="AV63" s="1937" t="s">
        <v>1878</v>
      </c>
      <c r="AW63" s="1937" t="s">
        <v>184</v>
      </c>
      <c r="AX63" s="1937" t="s">
        <v>1879</v>
      </c>
      <c r="AY63" s="1937" t="s">
        <v>185</v>
      </c>
      <c r="AZ63" s="1937" t="s">
        <v>186</v>
      </c>
      <c r="BA63" s="1909" t="s">
        <v>1880</v>
      </c>
      <c r="BB63" s="1938" t="s">
        <v>1881</v>
      </c>
      <c r="BC63" s="1938" t="s">
        <v>1882</v>
      </c>
      <c r="BD63" s="1938" t="s">
        <v>1883</v>
      </c>
      <c r="BE63" s="1938" t="s">
        <v>184</v>
      </c>
      <c r="BF63" s="1938" t="s">
        <v>1884</v>
      </c>
      <c r="BG63" s="1938" t="s">
        <v>185</v>
      </c>
      <c r="BH63" s="1938" t="s">
        <v>186</v>
      </c>
      <c r="BI63" s="1941" t="s">
        <v>1885</v>
      </c>
      <c r="BJ63" s="1942" t="s">
        <v>1886</v>
      </c>
      <c r="BK63" s="1942" t="s">
        <v>1887</v>
      </c>
      <c r="BL63" s="1942" t="s">
        <v>1888</v>
      </c>
      <c r="BM63" s="1942" t="s">
        <v>184</v>
      </c>
      <c r="BN63" s="1942" t="s">
        <v>1889</v>
      </c>
      <c r="BO63" s="1942" t="s">
        <v>185</v>
      </c>
      <c r="BP63" s="1942" t="s">
        <v>186</v>
      </c>
      <c r="BQ63" s="1957" t="s">
        <v>1890</v>
      </c>
      <c r="BR63" s="1958" t="s">
        <v>1891</v>
      </c>
      <c r="BS63" s="1958" t="s">
        <v>1892</v>
      </c>
      <c r="BT63" s="1958" t="s">
        <v>1893</v>
      </c>
      <c r="BU63" s="1958" t="s">
        <v>184</v>
      </c>
      <c r="BV63" s="1958" t="s">
        <v>1894</v>
      </c>
      <c r="BW63" s="1958" t="s">
        <v>185</v>
      </c>
      <c r="BX63" s="1958" t="s">
        <v>186</v>
      </c>
      <c r="BY63" s="2102" t="s">
        <v>35</v>
      </c>
      <c r="BZ63" s="248" t="s">
        <v>187</v>
      </c>
      <c r="CA63" s="980" t="s">
        <v>188</v>
      </c>
    </row>
    <row r="64" spans="1:79" s="1143" customFormat="1" ht="50.25" customHeight="1" thickBot="1">
      <c r="A64" s="1154">
        <v>1</v>
      </c>
      <c r="B64" s="1154" t="s">
        <v>351</v>
      </c>
      <c r="C64" s="1155" t="s">
        <v>352</v>
      </c>
      <c r="D64" s="1156" t="s">
        <v>353</v>
      </c>
      <c r="E64" s="1157" t="s">
        <v>883</v>
      </c>
      <c r="F64" s="1158">
        <v>1</v>
      </c>
      <c r="G64" s="1159" t="s">
        <v>884</v>
      </c>
      <c r="H64" s="1160" t="s">
        <v>885</v>
      </c>
      <c r="I64" s="1161">
        <v>1</v>
      </c>
      <c r="J64" s="1162" t="s">
        <v>354</v>
      </c>
      <c r="K64" s="1163">
        <v>42370</v>
      </c>
      <c r="L64" s="1163">
        <v>42735</v>
      </c>
      <c r="M64" s="3641">
        <v>1</v>
      </c>
      <c r="N64" s="3642"/>
      <c r="O64" s="3642"/>
      <c r="P64" s="3642"/>
      <c r="Q64" s="3642"/>
      <c r="R64" s="3642"/>
      <c r="S64" s="3642"/>
      <c r="T64" s="3642"/>
      <c r="U64" s="3642"/>
      <c r="V64" s="3642"/>
      <c r="W64" s="3642"/>
      <c r="X64" s="3643"/>
      <c r="Y64" s="1166">
        <v>1</v>
      </c>
      <c r="Z64" s="1167">
        <v>0</v>
      </c>
      <c r="AA64" s="2097"/>
      <c r="AB64" s="1168"/>
      <c r="AC64" s="992">
        <f>SUM(M64:N64)</f>
        <v>1</v>
      </c>
      <c r="AD64" s="1017">
        <f aca="true" t="shared" si="6" ref="AD64:AD71">IF(AC64=0,0%,100%)</f>
        <v>1</v>
      </c>
      <c r="AE64" s="992">
        <v>1</v>
      </c>
      <c r="AF64" s="992">
        <f>+AE64/Y64</f>
        <v>1</v>
      </c>
      <c r="AG64" s="992">
        <f>AE64/6</f>
        <v>0.16666666666666666</v>
      </c>
      <c r="AH64" s="992">
        <f>AE64/6</f>
        <v>0.16666666666666666</v>
      </c>
      <c r="AI64" s="1005"/>
      <c r="AJ64" s="1005"/>
      <c r="AK64" s="2032"/>
      <c r="AL64" s="2032"/>
      <c r="AM64" s="2032"/>
      <c r="AN64" s="2032"/>
      <c r="AO64" s="2032"/>
      <c r="AP64" s="2032"/>
      <c r="AQ64" s="2032"/>
      <c r="AR64" s="2032"/>
      <c r="AS64" s="2033"/>
      <c r="AT64" s="2033"/>
      <c r="AU64" s="2033"/>
      <c r="AV64" s="2033"/>
      <c r="AW64" s="2033"/>
      <c r="AX64" s="2033"/>
      <c r="AY64" s="2033"/>
      <c r="AZ64" s="2033"/>
      <c r="BA64" s="2034"/>
      <c r="BB64" s="2034"/>
      <c r="BC64" s="2034"/>
      <c r="BD64" s="2034"/>
      <c r="BE64" s="2034"/>
      <c r="BF64" s="2034"/>
      <c r="BG64" s="2034"/>
      <c r="BH64" s="2034"/>
      <c r="BI64" s="2035"/>
      <c r="BJ64" s="2035"/>
      <c r="BK64" s="2035"/>
      <c r="BL64" s="2035"/>
      <c r="BM64" s="2035"/>
      <c r="BN64" s="2035"/>
      <c r="BO64" s="2035"/>
      <c r="BP64" s="2035"/>
      <c r="BQ64" s="2036"/>
      <c r="BR64" s="2036"/>
      <c r="BS64" s="2036"/>
      <c r="BT64" s="2036"/>
      <c r="BU64" s="2036"/>
      <c r="BV64" s="2036"/>
      <c r="BW64" s="2036"/>
      <c r="BX64" s="2036"/>
      <c r="BY64" s="2119"/>
      <c r="BZ64" s="1006" t="s">
        <v>886</v>
      </c>
      <c r="CA64" s="1006" t="s">
        <v>712</v>
      </c>
    </row>
    <row r="65" spans="1:79" s="250" customFormat="1" ht="17.25" thickBot="1">
      <c r="A65" s="3620" t="s">
        <v>38</v>
      </c>
      <c r="B65" s="3621"/>
      <c r="C65" s="3621"/>
      <c r="D65" s="3622"/>
      <c r="E65" s="1007"/>
      <c r="F65" s="1007"/>
      <c r="G65" s="1007"/>
      <c r="H65" s="1007"/>
      <c r="I65" s="1008">
        <f>SUM(I64)</f>
        <v>1</v>
      </c>
      <c r="J65" s="1007"/>
      <c r="K65" s="1007"/>
      <c r="L65" s="1007"/>
      <c r="M65" s="1007"/>
      <c r="N65" s="1007"/>
      <c r="O65" s="1007"/>
      <c r="P65" s="1007"/>
      <c r="Q65" s="1007"/>
      <c r="R65" s="1007"/>
      <c r="S65" s="1007"/>
      <c r="T65" s="1007"/>
      <c r="U65" s="1007"/>
      <c r="V65" s="1007"/>
      <c r="W65" s="1007"/>
      <c r="X65" s="1007"/>
      <c r="Y65" s="1007"/>
      <c r="Z65" s="1065">
        <f>SUM(Z64)</f>
        <v>0</v>
      </c>
      <c r="AA65" s="2085"/>
      <c r="AB65" s="1007"/>
      <c r="AC65" s="3198"/>
      <c r="AD65" s="3199">
        <v>1</v>
      </c>
      <c r="AE65" s="3199"/>
      <c r="AF65" s="3199">
        <v>1</v>
      </c>
      <c r="AG65" s="3199"/>
      <c r="AH65" s="3199">
        <f>AVERAGE(AH64)</f>
        <v>0.16666666666666666</v>
      </c>
      <c r="AI65" s="3210"/>
      <c r="AJ65" s="3210"/>
      <c r="AK65" s="2130"/>
      <c r="AL65" s="2130"/>
      <c r="AM65" s="2130"/>
      <c r="AN65" s="2130"/>
      <c r="AO65" s="2130"/>
      <c r="AP65" s="2130"/>
      <c r="AQ65" s="2130"/>
      <c r="AR65" s="2130"/>
      <c r="AS65" s="2130"/>
      <c r="AT65" s="2130"/>
      <c r="AU65" s="2130"/>
      <c r="AV65" s="2130"/>
      <c r="AW65" s="2130"/>
      <c r="AX65" s="2130"/>
      <c r="AY65" s="2130"/>
      <c r="AZ65" s="2130"/>
      <c r="BA65" s="2130"/>
      <c r="BB65" s="2130"/>
      <c r="BC65" s="2130"/>
      <c r="BD65" s="2130"/>
      <c r="BE65" s="2130"/>
      <c r="BF65" s="2130"/>
      <c r="BG65" s="2130"/>
      <c r="BH65" s="2130"/>
      <c r="BI65" s="2130"/>
      <c r="BJ65" s="2130"/>
      <c r="BK65" s="2130"/>
      <c r="BL65" s="2130"/>
      <c r="BM65" s="2130"/>
      <c r="BN65" s="2130"/>
      <c r="BO65" s="2130"/>
      <c r="BP65" s="2130"/>
      <c r="BQ65" s="2130"/>
      <c r="BR65" s="2130"/>
      <c r="BS65" s="2130"/>
      <c r="BT65" s="2130"/>
      <c r="BU65" s="2130"/>
      <c r="BV65" s="2130"/>
      <c r="BW65" s="2130"/>
      <c r="BX65" s="2130"/>
      <c r="BY65" s="2131"/>
      <c r="BZ65" s="1066"/>
      <c r="CA65" s="1067"/>
    </row>
    <row r="66" spans="1:79" s="250" customFormat="1" ht="51.75" thickBot="1">
      <c r="A66" s="3623">
        <v>2</v>
      </c>
      <c r="B66" s="3623" t="s">
        <v>355</v>
      </c>
      <c r="C66" s="3625" t="s">
        <v>356</v>
      </c>
      <c r="D66" s="1169" t="s">
        <v>694</v>
      </c>
      <c r="E66" s="1170" t="s">
        <v>887</v>
      </c>
      <c r="F66" s="1171">
        <v>1</v>
      </c>
      <c r="G66" s="1172" t="s">
        <v>884</v>
      </c>
      <c r="H66" s="1160" t="s">
        <v>885</v>
      </c>
      <c r="I66" s="1173">
        <v>0.16666666666666666</v>
      </c>
      <c r="J66" s="1174" t="s">
        <v>57</v>
      </c>
      <c r="K66" s="1175">
        <v>42370</v>
      </c>
      <c r="L66" s="1175">
        <v>42735</v>
      </c>
      <c r="M66" s="3644">
        <v>1</v>
      </c>
      <c r="N66" s="3645"/>
      <c r="O66" s="3645"/>
      <c r="P66" s="3645"/>
      <c r="Q66" s="3645"/>
      <c r="R66" s="3645"/>
      <c r="S66" s="3645"/>
      <c r="T66" s="3645"/>
      <c r="U66" s="3645"/>
      <c r="V66" s="3645"/>
      <c r="W66" s="3645"/>
      <c r="X66" s="3646"/>
      <c r="Y66" s="1176">
        <v>1</v>
      </c>
      <c r="Z66" s="1177">
        <v>0</v>
      </c>
      <c r="AA66" s="2098"/>
      <c r="AB66" s="1168"/>
      <c r="AC66" s="992">
        <f aca="true" t="shared" si="7" ref="AC66:AC71">SUM(M66:N66)</f>
        <v>1</v>
      </c>
      <c r="AD66" s="992">
        <f t="shared" si="6"/>
        <v>1</v>
      </c>
      <c r="AE66" s="992">
        <v>1</v>
      </c>
      <c r="AF66" s="992">
        <f aca="true" t="shared" si="8" ref="AF66:AF71">+AE66/Y66</f>
        <v>1</v>
      </c>
      <c r="AG66" s="992">
        <f>AD66/6</f>
        <v>0.16666666666666666</v>
      </c>
      <c r="AH66" s="992">
        <f>AE66/6</f>
        <v>0.16666666666666666</v>
      </c>
      <c r="AI66" s="993"/>
      <c r="AJ66" s="993"/>
      <c r="AK66" s="2032"/>
      <c r="AL66" s="2032"/>
      <c r="AM66" s="2032"/>
      <c r="AN66" s="2032"/>
      <c r="AO66" s="2032"/>
      <c r="AP66" s="2032"/>
      <c r="AQ66" s="2032"/>
      <c r="AR66" s="2032"/>
      <c r="AS66" s="2033"/>
      <c r="AT66" s="2033"/>
      <c r="AU66" s="2033"/>
      <c r="AV66" s="2033"/>
      <c r="AW66" s="2033"/>
      <c r="AX66" s="2033"/>
      <c r="AY66" s="2033"/>
      <c r="AZ66" s="2033"/>
      <c r="BA66" s="2034"/>
      <c r="BB66" s="2034"/>
      <c r="BC66" s="2034"/>
      <c r="BD66" s="2034"/>
      <c r="BE66" s="2034"/>
      <c r="BF66" s="2034"/>
      <c r="BG66" s="2034"/>
      <c r="BH66" s="2034"/>
      <c r="BI66" s="2035"/>
      <c r="BJ66" s="2035"/>
      <c r="BK66" s="2035"/>
      <c r="BL66" s="2035"/>
      <c r="BM66" s="2035"/>
      <c r="BN66" s="2035"/>
      <c r="BO66" s="2035"/>
      <c r="BP66" s="2035"/>
      <c r="BQ66" s="2036"/>
      <c r="BR66" s="2036"/>
      <c r="BS66" s="2036"/>
      <c r="BT66" s="2036"/>
      <c r="BU66" s="2036"/>
      <c r="BV66" s="2036"/>
      <c r="BW66" s="2036"/>
      <c r="BX66" s="2036"/>
      <c r="BY66" s="2118"/>
      <c r="BZ66" s="994" t="s">
        <v>888</v>
      </c>
      <c r="CA66" s="994" t="s">
        <v>712</v>
      </c>
    </row>
    <row r="67" spans="1:79" s="3" customFormat="1" ht="51.75" thickBot="1">
      <c r="A67" s="3624"/>
      <c r="B67" s="3624"/>
      <c r="C67" s="3626"/>
      <c r="D67" s="1178" t="s">
        <v>358</v>
      </c>
      <c r="E67" s="1179" t="s">
        <v>58</v>
      </c>
      <c r="F67" s="1180">
        <v>1</v>
      </c>
      <c r="G67" s="1181" t="s">
        <v>889</v>
      </c>
      <c r="H67" s="1182" t="s">
        <v>885</v>
      </c>
      <c r="I67" s="1183">
        <v>0.16666666666666666</v>
      </c>
      <c r="J67" s="1184" t="s">
        <v>60</v>
      </c>
      <c r="K67" s="1185">
        <v>42370</v>
      </c>
      <c r="L67" s="1185">
        <v>42735</v>
      </c>
      <c r="M67" s="3647">
        <v>1</v>
      </c>
      <c r="N67" s="3648"/>
      <c r="O67" s="3648"/>
      <c r="P67" s="3648"/>
      <c r="Q67" s="3648"/>
      <c r="R67" s="3648"/>
      <c r="S67" s="3648"/>
      <c r="T67" s="3648"/>
      <c r="U67" s="3648"/>
      <c r="V67" s="3648"/>
      <c r="W67" s="3648"/>
      <c r="X67" s="3649"/>
      <c r="Y67" s="1186">
        <v>1</v>
      </c>
      <c r="Z67" s="1187">
        <v>0</v>
      </c>
      <c r="AA67" s="2098"/>
      <c r="AB67" s="1188"/>
      <c r="AC67" s="992">
        <f t="shared" si="7"/>
        <v>1</v>
      </c>
      <c r="AD67" s="992">
        <f t="shared" si="6"/>
        <v>1</v>
      </c>
      <c r="AE67" s="992">
        <v>1</v>
      </c>
      <c r="AF67" s="992">
        <f t="shared" si="8"/>
        <v>1</v>
      </c>
      <c r="AG67" s="992">
        <f>AD67/6</f>
        <v>0.16666666666666666</v>
      </c>
      <c r="AH67" s="992">
        <f>AE67/6</f>
        <v>0.16666666666666666</v>
      </c>
      <c r="AI67" s="993"/>
      <c r="AJ67" s="993"/>
      <c r="AK67" s="2032"/>
      <c r="AL67" s="2032"/>
      <c r="AM67" s="2032"/>
      <c r="AN67" s="2032"/>
      <c r="AO67" s="2032"/>
      <c r="AP67" s="2032"/>
      <c r="AQ67" s="2032"/>
      <c r="AR67" s="2032"/>
      <c r="AS67" s="2033"/>
      <c r="AT67" s="2033"/>
      <c r="AU67" s="2033"/>
      <c r="AV67" s="2033"/>
      <c r="AW67" s="2033"/>
      <c r="AX67" s="2033"/>
      <c r="AY67" s="2033"/>
      <c r="AZ67" s="2033"/>
      <c r="BA67" s="2034"/>
      <c r="BB67" s="2034"/>
      <c r="BC67" s="2034"/>
      <c r="BD67" s="2034"/>
      <c r="BE67" s="2034"/>
      <c r="BF67" s="2034"/>
      <c r="BG67" s="2034"/>
      <c r="BH67" s="2034"/>
      <c r="BI67" s="2035"/>
      <c r="BJ67" s="2035"/>
      <c r="BK67" s="2035"/>
      <c r="BL67" s="2035"/>
      <c r="BM67" s="2035"/>
      <c r="BN67" s="2035"/>
      <c r="BO67" s="2035"/>
      <c r="BP67" s="2035"/>
      <c r="BQ67" s="2036"/>
      <c r="BR67" s="2036"/>
      <c r="BS67" s="2036"/>
      <c r="BT67" s="2036"/>
      <c r="BU67" s="2036"/>
      <c r="BV67" s="2036"/>
      <c r="BW67" s="2036"/>
      <c r="BX67" s="2036"/>
      <c r="BY67" s="2121"/>
      <c r="BZ67" s="994" t="s">
        <v>888</v>
      </c>
      <c r="CA67" s="994" t="s">
        <v>712</v>
      </c>
    </row>
    <row r="68" spans="1:79" ht="39" thickBot="1">
      <c r="A68" s="3624"/>
      <c r="B68" s="3624"/>
      <c r="C68" s="3627" t="s">
        <v>359</v>
      </c>
      <c r="D68" s="1189" t="s">
        <v>360</v>
      </c>
      <c r="E68" s="1190" t="s">
        <v>408</v>
      </c>
      <c r="F68" s="1191">
        <v>12</v>
      </c>
      <c r="G68" s="1190" t="s">
        <v>361</v>
      </c>
      <c r="H68" s="1182" t="s">
        <v>885</v>
      </c>
      <c r="I68" s="1183">
        <v>0.16666666666666666</v>
      </c>
      <c r="J68" s="1192" t="s">
        <v>362</v>
      </c>
      <c r="K68" s="1185">
        <v>42370</v>
      </c>
      <c r="L68" s="1185">
        <v>42735</v>
      </c>
      <c r="M68" s="1193">
        <v>1</v>
      </c>
      <c r="N68" s="1193">
        <v>1</v>
      </c>
      <c r="O68" s="1193">
        <v>1</v>
      </c>
      <c r="P68" s="1193">
        <v>1</v>
      </c>
      <c r="Q68" s="1193">
        <v>1</v>
      </c>
      <c r="R68" s="1193">
        <v>1</v>
      </c>
      <c r="S68" s="1193">
        <v>1</v>
      </c>
      <c r="T68" s="1193">
        <v>1</v>
      </c>
      <c r="U68" s="1193">
        <v>1</v>
      </c>
      <c r="V68" s="1193">
        <v>1</v>
      </c>
      <c r="W68" s="1193">
        <v>1</v>
      </c>
      <c r="X68" s="1193">
        <v>1</v>
      </c>
      <c r="Y68" s="1194">
        <f>SUM(M68:X68)</f>
        <v>12</v>
      </c>
      <c r="Z68" s="1187">
        <v>0</v>
      </c>
      <c r="AA68" s="2098"/>
      <c r="AB68" s="1188"/>
      <c r="AC68" s="1195">
        <f t="shared" si="7"/>
        <v>2</v>
      </c>
      <c r="AD68" s="992">
        <f t="shared" si="6"/>
        <v>1</v>
      </c>
      <c r="AE68" s="991">
        <v>2</v>
      </c>
      <c r="AF68" s="992">
        <v>1</v>
      </c>
      <c r="AG68" s="992">
        <f>+AE68/Y68</f>
        <v>0.16666666666666666</v>
      </c>
      <c r="AH68" s="992">
        <f>AE68/Y68</f>
        <v>0.16666666666666666</v>
      </c>
      <c r="AI68" s="993"/>
      <c r="AJ68" s="993"/>
      <c r="AK68" s="2032"/>
      <c r="AL68" s="2032"/>
      <c r="AM68" s="2032"/>
      <c r="AN68" s="2032"/>
      <c r="AO68" s="2032"/>
      <c r="AP68" s="2032"/>
      <c r="AQ68" s="2032"/>
      <c r="AR68" s="2032"/>
      <c r="AS68" s="2033"/>
      <c r="AT68" s="2033"/>
      <c r="AU68" s="2033"/>
      <c r="AV68" s="2033"/>
      <c r="AW68" s="2033"/>
      <c r="AX68" s="2033"/>
      <c r="AY68" s="2033"/>
      <c r="AZ68" s="2033"/>
      <c r="BA68" s="2034"/>
      <c r="BB68" s="2034"/>
      <c r="BC68" s="2034"/>
      <c r="BD68" s="2034"/>
      <c r="BE68" s="2034"/>
      <c r="BF68" s="2034"/>
      <c r="BG68" s="2034"/>
      <c r="BH68" s="2034"/>
      <c r="BI68" s="2035"/>
      <c r="BJ68" s="2035"/>
      <c r="BK68" s="2035"/>
      <c r="BL68" s="2035"/>
      <c r="BM68" s="2035"/>
      <c r="BN68" s="2035"/>
      <c r="BO68" s="2035"/>
      <c r="BP68" s="2035"/>
      <c r="BQ68" s="2036"/>
      <c r="BR68" s="2036"/>
      <c r="BS68" s="2036"/>
      <c r="BT68" s="2036"/>
      <c r="BU68" s="2036"/>
      <c r="BV68" s="2036"/>
      <c r="BW68" s="2036"/>
      <c r="BX68" s="2036"/>
      <c r="BY68" s="2121"/>
      <c r="BZ68" s="994" t="s">
        <v>890</v>
      </c>
      <c r="CA68" s="994" t="s">
        <v>712</v>
      </c>
    </row>
    <row r="69" spans="1:79" ht="39" thickBot="1">
      <c r="A69" s="3624"/>
      <c r="B69" s="3624"/>
      <c r="C69" s="3627"/>
      <c r="D69" s="1196" t="s">
        <v>697</v>
      </c>
      <c r="E69" s="1197" t="s">
        <v>408</v>
      </c>
      <c r="F69" s="1198">
        <v>12</v>
      </c>
      <c r="G69" s="1199" t="s">
        <v>361</v>
      </c>
      <c r="H69" s="1182" t="s">
        <v>885</v>
      </c>
      <c r="I69" s="1183">
        <v>0.16666666666666666</v>
      </c>
      <c r="J69" s="1184" t="s">
        <v>362</v>
      </c>
      <c r="K69" s="1185">
        <v>42370</v>
      </c>
      <c r="L69" s="1185">
        <v>42735</v>
      </c>
      <c r="M69" s="1193">
        <v>1</v>
      </c>
      <c r="N69" s="1193">
        <v>1</v>
      </c>
      <c r="O69" s="1193">
        <v>1</v>
      </c>
      <c r="P69" s="1193">
        <v>1</v>
      </c>
      <c r="Q69" s="1193">
        <v>1</v>
      </c>
      <c r="R69" s="1193">
        <v>1</v>
      </c>
      <c r="S69" s="1193">
        <v>1</v>
      </c>
      <c r="T69" s="1193">
        <v>1</v>
      </c>
      <c r="U69" s="1193">
        <v>1</v>
      </c>
      <c r="V69" s="1193">
        <v>1</v>
      </c>
      <c r="W69" s="1193">
        <v>1</v>
      </c>
      <c r="X69" s="1193">
        <v>1</v>
      </c>
      <c r="Y69" s="1200">
        <f>SUM(M69:X69)</f>
        <v>12</v>
      </c>
      <c r="Z69" s="1187">
        <v>0</v>
      </c>
      <c r="AA69" s="2098"/>
      <c r="AB69" s="1188"/>
      <c r="AC69" s="1195">
        <f t="shared" si="7"/>
        <v>2</v>
      </c>
      <c r="AD69" s="992">
        <f t="shared" si="6"/>
        <v>1</v>
      </c>
      <c r="AE69" s="991">
        <v>2</v>
      </c>
      <c r="AF69" s="992">
        <v>1</v>
      </c>
      <c r="AG69" s="992">
        <f>+AE69/Y69</f>
        <v>0.16666666666666666</v>
      </c>
      <c r="AH69" s="992">
        <f>+AE69/Y69</f>
        <v>0.16666666666666666</v>
      </c>
      <c r="AI69" s="993"/>
      <c r="AJ69" s="993"/>
      <c r="AK69" s="2032"/>
      <c r="AL69" s="2032"/>
      <c r="AM69" s="2032"/>
      <c r="AN69" s="2032"/>
      <c r="AO69" s="2032"/>
      <c r="AP69" s="2032"/>
      <c r="AQ69" s="2032"/>
      <c r="AR69" s="2032"/>
      <c r="AS69" s="2033"/>
      <c r="AT69" s="2033"/>
      <c r="AU69" s="2033"/>
      <c r="AV69" s="2033"/>
      <c r="AW69" s="2033"/>
      <c r="AX69" s="2033"/>
      <c r="AY69" s="2033"/>
      <c r="AZ69" s="2033"/>
      <c r="BA69" s="2034"/>
      <c r="BB69" s="2034"/>
      <c r="BC69" s="2034"/>
      <c r="BD69" s="2034"/>
      <c r="BE69" s="2034"/>
      <c r="BF69" s="2034"/>
      <c r="BG69" s="2034"/>
      <c r="BH69" s="2034"/>
      <c r="BI69" s="2035"/>
      <c r="BJ69" s="2035"/>
      <c r="BK69" s="2035"/>
      <c r="BL69" s="2035"/>
      <c r="BM69" s="2035"/>
      <c r="BN69" s="2035"/>
      <c r="BO69" s="2035"/>
      <c r="BP69" s="2035"/>
      <c r="BQ69" s="2036"/>
      <c r="BR69" s="2036"/>
      <c r="BS69" s="2036"/>
      <c r="BT69" s="2036"/>
      <c r="BU69" s="2036"/>
      <c r="BV69" s="2036"/>
      <c r="BW69" s="2036"/>
      <c r="BX69" s="2036"/>
      <c r="BY69" s="2100"/>
      <c r="BZ69" s="994" t="s">
        <v>891</v>
      </c>
      <c r="CA69" s="994" t="s">
        <v>712</v>
      </c>
    </row>
    <row r="70" spans="1:79" ht="51.75" thickBot="1">
      <c r="A70" s="3624"/>
      <c r="B70" s="3624"/>
      <c r="C70" s="3627"/>
      <c r="D70" s="1189" t="s">
        <v>698</v>
      </c>
      <c r="E70" s="1201" t="s">
        <v>892</v>
      </c>
      <c r="F70" s="1202">
        <v>12</v>
      </c>
      <c r="G70" s="1203" t="s">
        <v>63</v>
      </c>
      <c r="H70" s="1182" t="s">
        <v>885</v>
      </c>
      <c r="I70" s="1183">
        <v>0.16666666666666666</v>
      </c>
      <c r="J70" s="1204" t="s">
        <v>64</v>
      </c>
      <c r="K70" s="1185">
        <v>42370</v>
      </c>
      <c r="L70" s="1185">
        <v>42735</v>
      </c>
      <c r="M70" s="1193">
        <v>1</v>
      </c>
      <c r="N70" s="1193">
        <v>1</v>
      </c>
      <c r="O70" s="1193">
        <v>1</v>
      </c>
      <c r="P70" s="1193">
        <v>1</v>
      </c>
      <c r="Q70" s="1193">
        <v>1</v>
      </c>
      <c r="R70" s="1193">
        <v>1</v>
      </c>
      <c r="S70" s="1193">
        <v>1</v>
      </c>
      <c r="T70" s="1193">
        <v>1</v>
      </c>
      <c r="U70" s="1193">
        <v>1</v>
      </c>
      <c r="V70" s="1193">
        <v>1</v>
      </c>
      <c r="W70" s="1193">
        <v>1</v>
      </c>
      <c r="X70" s="1193">
        <v>1</v>
      </c>
      <c r="Y70" s="1200">
        <f>SUM(M70:X70)</f>
        <v>12</v>
      </c>
      <c r="Z70" s="1187">
        <v>0</v>
      </c>
      <c r="AA70" s="2098"/>
      <c r="AB70" s="1188"/>
      <c r="AC70" s="1195">
        <f t="shared" si="7"/>
        <v>2</v>
      </c>
      <c r="AD70" s="992">
        <f t="shared" si="6"/>
        <v>1</v>
      </c>
      <c r="AE70" s="991">
        <v>2</v>
      </c>
      <c r="AF70" s="992">
        <v>1</v>
      </c>
      <c r="AG70" s="992">
        <f>+AE70/Y70</f>
        <v>0.16666666666666666</v>
      </c>
      <c r="AH70" s="992">
        <f>+AE70/Y70</f>
        <v>0.16666666666666666</v>
      </c>
      <c r="AI70" s="993"/>
      <c r="AJ70" s="993"/>
      <c r="AK70" s="2032"/>
      <c r="AL70" s="2032"/>
      <c r="AM70" s="2032"/>
      <c r="AN70" s="2032"/>
      <c r="AO70" s="2032"/>
      <c r="AP70" s="2032"/>
      <c r="AQ70" s="2032"/>
      <c r="AR70" s="2032"/>
      <c r="AS70" s="2033"/>
      <c r="AT70" s="2033"/>
      <c r="AU70" s="2033"/>
      <c r="AV70" s="2033"/>
      <c r="AW70" s="2033"/>
      <c r="AX70" s="2033"/>
      <c r="AY70" s="2033"/>
      <c r="AZ70" s="2033"/>
      <c r="BA70" s="2034"/>
      <c r="BB70" s="2034"/>
      <c r="BC70" s="2034"/>
      <c r="BD70" s="2034"/>
      <c r="BE70" s="2034"/>
      <c r="BF70" s="2034"/>
      <c r="BG70" s="2034"/>
      <c r="BH70" s="2034"/>
      <c r="BI70" s="2035"/>
      <c r="BJ70" s="2035"/>
      <c r="BK70" s="2035"/>
      <c r="BL70" s="2035"/>
      <c r="BM70" s="2035"/>
      <c r="BN70" s="2035"/>
      <c r="BO70" s="2035"/>
      <c r="BP70" s="2035"/>
      <c r="BQ70" s="2036"/>
      <c r="BR70" s="2036"/>
      <c r="BS70" s="2036"/>
      <c r="BT70" s="2036"/>
      <c r="BU70" s="2036"/>
      <c r="BV70" s="2036"/>
      <c r="BW70" s="2036"/>
      <c r="BX70" s="2036"/>
      <c r="BY70" s="2109"/>
      <c r="BZ70" s="994" t="s">
        <v>893</v>
      </c>
      <c r="CA70" s="994" t="s">
        <v>712</v>
      </c>
    </row>
    <row r="71" spans="1:79" ht="51.75" thickBot="1">
      <c r="A71" s="3624"/>
      <c r="B71" s="3624"/>
      <c r="C71" s="3627"/>
      <c r="D71" s="1196" t="s">
        <v>413</v>
      </c>
      <c r="E71" s="1205" t="s">
        <v>65</v>
      </c>
      <c r="F71" s="1206">
        <v>1</v>
      </c>
      <c r="G71" s="1181" t="s">
        <v>884</v>
      </c>
      <c r="H71" s="1182" t="s">
        <v>885</v>
      </c>
      <c r="I71" s="1183">
        <v>0.16666666666666666</v>
      </c>
      <c r="J71" s="1184" t="s">
        <v>65</v>
      </c>
      <c r="K71" s="1185">
        <v>42370</v>
      </c>
      <c r="L71" s="1185">
        <v>42735</v>
      </c>
      <c r="M71" s="3650">
        <v>1</v>
      </c>
      <c r="N71" s="3651"/>
      <c r="O71" s="3651"/>
      <c r="P71" s="3651"/>
      <c r="Q71" s="3651"/>
      <c r="R71" s="3651"/>
      <c r="S71" s="3651"/>
      <c r="T71" s="3651"/>
      <c r="U71" s="3651"/>
      <c r="V71" s="3651"/>
      <c r="W71" s="3651"/>
      <c r="X71" s="3652"/>
      <c r="Y71" s="1186">
        <v>1</v>
      </c>
      <c r="Z71" s="1187">
        <v>0</v>
      </c>
      <c r="AA71" s="2098"/>
      <c r="AB71" s="1188"/>
      <c r="AC71" s="1017">
        <f t="shared" si="7"/>
        <v>1</v>
      </c>
      <c r="AD71" s="1017">
        <f t="shared" si="6"/>
        <v>1</v>
      </c>
      <c r="AE71" s="1017">
        <v>1</v>
      </c>
      <c r="AF71" s="1017">
        <f t="shared" si="8"/>
        <v>1</v>
      </c>
      <c r="AG71" s="1017">
        <f>+AE71/Y71</f>
        <v>1</v>
      </c>
      <c r="AH71" s="1017">
        <f>AE71/6</f>
        <v>0.16666666666666666</v>
      </c>
      <c r="AI71" s="1005"/>
      <c r="AJ71" s="1005"/>
      <c r="AK71" s="2032"/>
      <c r="AL71" s="2032"/>
      <c r="AM71" s="2032"/>
      <c r="AN71" s="2032"/>
      <c r="AO71" s="2032"/>
      <c r="AP71" s="2032"/>
      <c r="AQ71" s="2032"/>
      <c r="AR71" s="2032"/>
      <c r="AS71" s="2033"/>
      <c r="AT71" s="2033"/>
      <c r="AU71" s="2033"/>
      <c r="AV71" s="2033"/>
      <c r="AW71" s="2033"/>
      <c r="AX71" s="2033"/>
      <c r="AY71" s="2033"/>
      <c r="AZ71" s="2033"/>
      <c r="BA71" s="2034"/>
      <c r="BB71" s="2034"/>
      <c r="BC71" s="2034"/>
      <c r="BD71" s="2034"/>
      <c r="BE71" s="2034"/>
      <c r="BF71" s="2034"/>
      <c r="BG71" s="2034"/>
      <c r="BH71" s="2034"/>
      <c r="BI71" s="2132"/>
      <c r="BJ71" s="2132"/>
      <c r="BK71" s="2132"/>
      <c r="BL71" s="2132"/>
      <c r="BM71" s="2132"/>
      <c r="BN71" s="2132"/>
      <c r="BO71" s="2132"/>
      <c r="BP71" s="2132"/>
      <c r="BQ71" s="2036"/>
      <c r="BR71" s="2036"/>
      <c r="BS71" s="2036"/>
      <c r="BT71" s="2036"/>
      <c r="BU71" s="2036"/>
      <c r="BV71" s="2036"/>
      <c r="BW71" s="2036"/>
      <c r="BX71" s="2036"/>
      <c r="BY71" s="2100"/>
      <c r="BZ71" s="1006" t="s">
        <v>886</v>
      </c>
      <c r="CA71" s="1006" t="s">
        <v>712</v>
      </c>
    </row>
    <row r="72" spans="1:79" ht="19.5" thickBot="1">
      <c r="A72" s="3638" t="s">
        <v>38</v>
      </c>
      <c r="B72" s="3639"/>
      <c r="C72" s="3639"/>
      <c r="D72" s="3640"/>
      <c r="E72" s="1207"/>
      <c r="F72" s="1207"/>
      <c r="G72" s="1207"/>
      <c r="H72" s="1207"/>
      <c r="I72" s="1208">
        <f>SUM(I66:I71)</f>
        <v>0.9999999999999999</v>
      </c>
      <c r="J72" s="1207"/>
      <c r="K72" s="1207"/>
      <c r="L72" s="1207"/>
      <c r="M72" s="1207"/>
      <c r="N72" s="1207"/>
      <c r="O72" s="1207"/>
      <c r="P72" s="1207"/>
      <c r="Q72" s="1207"/>
      <c r="R72" s="1207"/>
      <c r="S72" s="1207"/>
      <c r="T72" s="1207"/>
      <c r="U72" s="1207"/>
      <c r="V72" s="1207"/>
      <c r="W72" s="1207"/>
      <c r="X72" s="1207"/>
      <c r="Y72" s="1207"/>
      <c r="Z72" s="1209">
        <f>SUM(Z66:Z71)</f>
        <v>0</v>
      </c>
      <c r="AA72" s="2085"/>
      <c r="AB72" s="1207"/>
      <c r="AC72" s="3206"/>
      <c r="AD72" s="3206">
        <v>1</v>
      </c>
      <c r="AE72" s="3206"/>
      <c r="AF72" s="3206">
        <f>AVERAGE(AF66:AF71)</f>
        <v>1</v>
      </c>
      <c r="AG72" s="3206"/>
      <c r="AH72" s="3206">
        <f>AVERAGE(AH66:AH71)</f>
        <v>0.16666666666666666</v>
      </c>
      <c r="AI72" s="3206"/>
      <c r="AJ72" s="3206"/>
      <c r="AK72" s="2133"/>
      <c r="AL72" s="2133"/>
      <c r="AM72" s="2133"/>
      <c r="AN72" s="2133"/>
      <c r="AO72" s="2133"/>
      <c r="AP72" s="2133"/>
      <c r="AQ72" s="2133"/>
      <c r="AR72" s="2133"/>
      <c r="AS72" s="2133"/>
      <c r="AT72" s="2133"/>
      <c r="AU72" s="2133"/>
      <c r="AV72" s="2133"/>
      <c r="AW72" s="2133"/>
      <c r="AX72" s="2133"/>
      <c r="AY72" s="2133"/>
      <c r="AZ72" s="2133"/>
      <c r="BA72" s="2133"/>
      <c r="BB72" s="2133"/>
      <c r="BC72" s="2133"/>
      <c r="BD72" s="2133"/>
      <c r="BE72" s="2133"/>
      <c r="BF72" s="2133"/>
      <c r="BG72" s="2133"/>
      <c r="BH72" s="2133"/>
      <c r="BI72" s="2134"/>
      <c r="BJ72" s="2134"/>
      <c r="BK72" s="2134"/>
      <c r="BL72" s="2134"/>
      <c r="BM72" s="2134"/>
      <c r="BN72" s="2134"/>
      <c r="BO72" s="2134"/>
      <c r="BP72" s="2134"/>
      <c r="BQ72" s="2133"/>
      <c r="BR72" s="2133"/>
      <c r="BS72" s="2133"/>
      <c r="BT72" s="2133"/>
      <c r="BU72" s="2133"/>
      <c r="BV72" s="2133"/>
      <c r="BW72" s="2133"/>
      <c r="BX72" s="2133"/>
      <c r="BY72" s="2133"/>
      <c r="BZ72" s="2135"/>
      <c r="CA72" s="2135"/>
    </row>
    <row r="73" spans="1:79" ht="19.5" thickBot="1">
      <c r="A73" s="3618" t="s">
        <v>39</v>
      </c>
      <c r="B73" s="3619"/>
      <c r="C73" s="3619"/>
      <c r="D73" s="3619"/>
      <c r="E73" s="1210"/>
      <c r="F73" s="1211"/>
      <c r="G73" s="1211"/>
      <c r="H73" s="1211"/>
      <c r="I73" s="1211"/>
      <c r="J73" s="1211"/>
      <c r="K73" s="1211"/>
      <c r="L73" s="1211"/>
      <c r="M73" s="1211"/>
      <c r="N73" s="1211"/>
      <c r="O73" s="1211"/>
      <c r="P73" s="1211"/>
      <c r="Q73" s="1211"/>
      <c r="R73" s="1211"/>
      <c r="S73" s="1211"/>
      <c r="T73" s="1211"/>
      <c r="U73" s="1211"/>
      <c r="V73" s="1211"/>
      <c r="W73" s="1211"/>
      <c r="X73" s="1211"/>
      <c r="Y73" s="1211"/>
      <c r="Z73" s="1212"/>
      <c r="AA73" s="2086"/>
      <c r="AB73" s="1021"/>
      <c r="AC73" s="3207"/>
      <c r="AD73" s="3209">
        <v>1</v>
      </c>
      <c r="AE73" s="3209"/>
      <c r="AF73" s="3209">
        <f>AVERAGE(AF72,AF65)</f>
        <v>1</v>
      </c>
      <c r="AG73" s="3209"/>
      <c r="AH73" s="3209">
        <f>AVERAGE(AH72,AH65)</f>
        <v>0.16666666666666666</v>
      </c>
      <c r="AI73" s="3209"/>
      <c r="AJ73" s="3207"/>
      <c r="AK73" s="3205"/>
      <c r="AL73" s="2127"/>
      <c r="AM73" s="2127"/>
      <c r="AN73" s="2127"/>
      <c r="AO73" s="2127"/>
      <c r="AP73" s="2127"/>
      <c r="AQ73" s="2127"/>
      <c r="AR73" s="2127"/>
      <c r="AS73" s="2127"/>
      <c r="AT73" s="2127"/>
      <c r="AU73" s="2127"/>
      <c r="AV73" s="2127"/>
      <c r="AW73" s="2127"/>
      <c r="AX73" s="2127"/>
      <c r="AY73" s="2127"/>
      <c r="AZ73" s="2127"/>
      <c r="BA73" s="2127"/>
      <c r="BB73" s="2127"/>
      <c r="BC73" s="2127"/>
      <c r="BD73" s="2127"/>
      <c r="BE73" s="2127"/>
      <c r="BF73" s="2127"/>
      <c r="BG73" s="2127"/>
      <c r="BH73" s="2127"/>
      <c r="BI73" s="2127"/>
      <c r="BJ73" s="2127"/>
      <c r="BK73" s="2127"/>
      <c r="BL73" s="2127"/>
      <c r="BM73" s="2127"/>
      <c r="BN73" s="2127"/>
      <c r="BO73" s="2127"/>
      <c r="BP73" s="2127"/>
      <c r="BQ73" s="2127"/>
      <c r="BR73" s="2127"/>
      <c r="BS73" s="2127"/>
      <c r="BT73" s="2127"/>
      <c r="BU73" s="2127"/>
      <c r="BV73" s="2127"/>
      <c r="BW73" s="2127"/>
      <c r="BX73" s="2127"/>
      <c r="BY73" s="2127"/>
      <c r="BZ73" s="2127"/>
      <c r="CA73" s="2127"/>
    </row>
    <row r="74" spans="1:79" ht="21" thickBot="1">
      <c r="A74" s="1213"/>
      <c r="B74" s="1214"/>
      <c r="C74" s="1215"/>
      <c r="D74" s="1215"/>
      <c r="E74" s="1215"/>
      <c r="F74" s="1216"/>
      <c r="G74" s="1215"/>
      <c r="H74" s="1215"/>
      <c r="I74" s="1217"/>
      <c r="J74" s="1215"/>
      <c r="K74" s="1218"/>
      <c r="L74" s="1218"/>
      <c r="M74" s="1215"/>
      <c r="N74" s="1215"/>
      <c r="O74" s="1215"/>
      <c r="P74" s="1215"/>
      <c r="Q74" s="1215"/>
      <c r="R74" s="1215"/>
      <c r="S74" s="1215"/>
      <c r="T74" s="1215"/>
      <c r="U74" s="1215"/>
      <c r="V74" s="1215"/>
      <c r="W74" s="1215"/>
      <c r="X74" s="1215"/>
      <c r="Y74" s="1215"/>
      <c r="Z74" s="1219">
        <f>+Z19+Z21+Z41+Z55+Z58+Z65+Z72</f>
        <v>1041145440</v>
      </c>
      <c r="AA74" s="2099"/>
      <c r="AB74" s="1215"/>
      <c r="AC74" s="3211"/>
      <c r="AD74" s="3211">
        <v>1</v>
      </c>
      <c r="AE74" s="3211"/>
      <c r="AF74" s="3211">
        <f>AVERAGE(AF73,AF59,AF22)</f>
        <v>1</v>
      </c>
      <c r="AG74" s="3211"/>
      <c r="AH74" s="3211">
        <f>AVERAGE(AH73,AH59,AH22)</f>
        <v>0.09481074481074481</v>
      </c>
      <c r="AI74" s="3211"/>
      <c r="AJ74" s="3208"/>
      <c r="AK74" s="2136"/>
      <c r="AL74" s="2136"/>
      <c r="AM74" s="2136"/>
      <c r="AN74" s="2136"/>
      <c r="AO74" s="2136"/>
      <c r="AP74" s="2136"/>
      <c r="AQ74" s="2136"/>
      <c r="AR74" s="2136"/>
      <c r="AS74" s="2136"/>
      <c r="AT74" s="2136"/>
      <c r="AU74" s="2136"/>
      <c r="AV74" s="2136"/>
      <c r="AW74" s="2136"/>
      <c r="AX74" s="2136"/>
      <c r="AY74" s="2136"/>
      <c r="AZ74" s="2136"/>
      <c r="BA74" s="2136"/>
      <c r="BB74" s="2136"/>
      <c r="BC74" s="2136"/>
      <c r="BD74" s="2136"/>
      <c r="BE74" s="2136"/>
      <c r="BF74" s="2136"/>
      <c r="BG74" s="2136"/>
      <c r="BH74" s="2136"/>
      <c r="BI74" s="2136"/>
      <c r="BJ74" s="2136"/>
      <c r="BK74" s="2136"/>
      <c r="BL74" s="2136"/>
      <c r="BM74" s="2136"/>
      <c r="BN74" s="2136"/>
      <c r="BO74" s="2136"/>
      <c r="BP74" s="2136"/>
      <c r="BQ74" s="2136"/>
      <c r="BR74" s="2136"/>
      <c r="BS74" s="2136"/>
      <c r="BT74" s="2136"/>
      <c r="BU74" s="2136"/>
      <c r="BV74" s="2136"/>
      <c r="BW74" s="2136"/>
      <c r="BX74" s="2136"/>
      <c r="BY74" s="2136"/>
      <c r="BZ74" s="2137"/>
      <c r="CA74" s="2137"/>
    </row>
    <row r="75" spans="78:79" ht="16.5">
      <c r="BZ75" s="2129"/>
      <c r="CA75" s="2129"/>
    </row>
    <row r="76" spans="78:79" ht="16.5">
      <c r="BZ76" s="2129"/>
      <c r="CA76" s="2129"/>
    </row>
    <row r="77" spans="78:79" ht="16.5">
      <c r="BZ77" s="2129"/>
      <c r="CA77" s="2129"/>
    </row>
    <row r="78" spans="78:79" ht="16.5">
      <c r="BZ78" s="2129"/>
      <c r="CA78" s="2129"/>
    </row>
    <row r="79" spans="78:79" ht="16.5">
      <c r="BZ79" s="2129"/>
      <c r="CA79" s="2129"/>
    </row>
    <row r="80" spans="2:79" ht="15">
      <c r="B80" s="1220"/>
      <c r="Z80" s="1220"/>
      <c r="AA80" s="1220"/>
      <c r="AK80" s="2129"/>
      <c r="AL80" s="2129"/>
      <c r="AM80" s="2129"/>
      <c r="AN80" s="2129"/>
      <c r="AO80" s="2129"/>
      <c r="AP80" s="2129"/>
      <c r="AQ80" s="2129"/>
      <c r="AR80" s="2129"/>
      <c r="AS80" s="2129"/>
      <c r="AT80" s="2129"/>
      <c r="AU80" s="2129"/>
      <c r="AV80" s="2129"/>
      <c r="AW80" s="2129"/>
      <c r="AX80" s="2129"/>
      <c r="AY80" s="2129"/>
      <c r="AZ80" s="2129"/>
      <c r="BA80" s="2129"/>
      <c r="BB80" s="2129"/>
      <c r="BC80" s="2129"/>
      <c r="BD80" s="2129"/>
      <c r="BE80" s="2129"/>
      <c r="BF80" s="2129"/>
      <c r="BG80" s="2129"/>
      <c r="BH80" s="2129"/>
      <c r="BI80" s="2129"/>
      <c r="BJ80" s="2129"/>
      <c r="BK80" s="2129"/>
      <c r="BL80" s="2129"/>
      <c r="BM80" s="2129"/>
      <c r="BN80" s="2129"/>
      <c r="BO80" s="2129"/>
      <c r="BP80" s="2129"/>
      <c r="BQ80" s="2129"/>
      <c r="BR80" s="2129"/>
      <c r="BS80" s="2129"/>
      <c r="BT80" s="2129"/>
      <c r="BU80" s="2129"/>
      <c r="BV80" s="2129"/>
      <c r="BW80" s="2129"/>
      <c r="BX80" s="2129"/>
      <c r="BY80" s="2129"/>
      <c r="BZ80" s="2129"/>
      <c r="CA80" s="2129"/>
    </row>
    <row r="81" spans="2:79" s="113" customFormat="1" ht="16.5">
      <c r="B81" s="1220"/>
      <c r="C81" s="1220"/>
      <c r="D81" s="1220"/>
      <c r="E81" s="1220"/>
      <c r="F81" s="1220"/>
      <c r="G81" s="1220"/>
      <c r="H81" s="1220"/>
      <c r="I81" s="1220"/>
      <c r="J81" s="1220"/>
      <c r="K81" s="1220"/>
      <c r="L81" s="1220"/>
      <c r="M81" s="1220"/>
      <c r="N81" s="1220"/>
      <c r="O81" s="1220"/>
      <c r="P81" s="1220"/>
      <c r="Q81" s="1220"/>
      <c r="R81" s="1220"/>
      <c r="S81" s="1220"/>
      <c r="T81" s="1220"/>
      <c r="U81" s="1220"/>
      <c r="V81" s="1220"/>
      <c r="W81" s="1220"/>
      <c r="X81" s="1220"/>
      <c r="Y81" s="1220"/>
      <c r="Z81" s="1220"/>
      <c r="AA81" s="1220"/>
      <c r="AK81" s="1482"/>
      <c r="AL81" s="1482"/>
      <c r="AM81" s="1482"/>
      <c r="AN81" s="1482"/>
      <c r="AO81" s="1482"/>
      <c r="AP81" s="1482"/>
      <c r="AQ81" s="1482"/>
      <c r="AR81" s="1482"/>
      <c r="AS81" s="1482"/>
      <c r="AT81" s="1482"/>
      <c r="AU81" s="1482"/>
      <c r="AV81" s="1482"/>
      <c r="AW81" s="1482"/>
      <c r="AX81" s="1482"/>
      <c r="AY81" s="1482"/>
      <c r="AZ81" s="1482"/>
      <c r="BA81" s="1482"/>
      <c r="BB81" s="1482"/>
      <c r="BC81" s="1482"/>
      <c r="BD81" s="1482"/>
      <c r="BE81" s="1482"/>
      <c r="BF81" s="1482"/>
      <c r="BG81" s="1482"/>
      <c r="BH81" s="1482"/>
      <c r="BI81" s="1482"/>
      <c r="BJ81" s="1482"/>
      <c r="BK81" s="1482"/>
      <c r="BL81" s="1482"/>
      <c r="BM81" s="1482"/>
      <c r="BN81" s="1482"/>
      <c r="BO81" s="1482"/>
      <c r="BP81" s="1482"/>
      <c r="BQ81" s="1482"/>
      <c r="BR81" s="1482"/>
      <c r="BS81" s="1482"/>
      <c r="BT81" s="1482"/>
      <c r="BU81" s="1482"/>
      <c r="BV81" s="1482"/>
      <c r="BW81" s="1482"/>
      <c r="BX81" s="1482"/>
      <c r="BY81" s="1482"/>
      <c r="BZ81" s="2129"/>
      <c r="CA81" s="2129"/>
    </row>
    <row r="82" spans="2:79" s="113" customFormat="1" ht="16.5">
      <c r="B82" s="1220"/>
      <c r="C82" s="1220"/>
      <c r="D82" s="1220"/>
      <c r="E82" s="1220"/>
      <c r="F82" s="1220"/>
      <c r="G82" s="1220"/>
      <c r="H82" s="1220"/>
      <c r="I82" s="1220"/>
      <c r="J82" s="1220"/>
      <c r="K82" s="1220"/>
      <c r="L82" s="1220"/>
      <c r="M82" s="1220"/>
      <c r="N82" s="1220"/>
      <c r="O82" s="1220"/>
      <c r="P82" s="1220"/>
      <c r="Q82" s="1220"/>
      <c r="R82" s="1220"/>
      <c r="S82" s="1220"/>
      <c r="T82" s="1220"/>
      <c r="U82" s="1220"/>
      <c r="V82" s="1220"/>
      <c r="W82" s="1220"/>
      <c r="X82" s="1220"/>
      <c r="Y82" s="1220"/>
      <c r="Z82" s="1220"/>
      <c r="AA82" s="1220"/>
      <c r="AK82" s="1482"/>
      <c r="AL82" s="1482"/>
      <c r="AM82" s="1482"/>
      <c r="AN82" s="1482"/>
      <c r="AO82" s="1482"/>
      <c r="AP82" s="1482"/>
      <c r="AQ82" s="1482"/>
      <c r="AR82" s="1482"/>
      <c r="AS82" s="1482"/>
      <c r="AT82" s="1482"/>
      <c r="AU82" s="1482"/>
      <c r="AV82" s="1482"/>
      <c r="AW82" s="1482"/>
      <c r="AX82" s="1482"/>
      <c r="AY82" s="1482"/>
      <c r="AZ82" s="1482"/>
      <c r="BA82" s="1482"/>
      <c r="BB82" s="1482"/>
      <c r="BC82" s="1482"/>
      <c r="BD82" s="1482"/>
      <c r="BE82" s="1482"/>
      <c r="BF82" s="1482"/>
      <c r="BG82" s="1482"/>
      <c r="BH82" s="1482"/>
      <c r="BI82" s="1482"/>
      <c r="BJ82" s="1482"/>
      <c r="BK82" s="1482"/>
      <c r="BL82" s="1482"/>
      <c r="BM82" s="1482"/>
      <c r="BN82" s="1482"/>
      <c r="BO82" s="1482"/>
      <c r="BP82" s="1482"/>
      <c r="BQ82" s="1482"/>
      <c r="BR82" s="1482"/>
      <c r="BS82" s="1482"/>
      <c r="BT82" s="1482"/>
      <c r="BU82" s="1482"/>
      <c r="BV82" s="1482"/>
      <c r="BW82" s="1482"/>
      <c r="BX82" s="1482"/>
      <c r="BY82" s="1482"/>
      <c r="BZ82" s="2129"/>
      <c r="CA82" s="2129"/>
    </row>
    <row r="83" spans="2:79" s="113" customFormat="1" ht="15.75">
      <c r="B83" s="1220"/>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K83" s="2125"/>
      <c r="AL83" s="2125"/>
      <c r="AM83" s="2125"/>
      <c r="AN83" s="2125"/>
      <c r="AO83" s="2125"/>
      <c r="AP83" s="2125"/>
      <c r="AQ83" s="2125"/>
      <c r="AR83" s="2125"/>
      <c r="AS83" s="2125"/>
      <c r="AT83" s="2125"/>
      <c r="AU83" s="2125"/>
      <c r="AV83" s="2125"/>
      <c r="AW83" s="2125"/>
      <c r="AX83" s="2125"/>
      <c r="AY83" s="2125"/>
      <c r="AZ83" s="2125"/>
      <c r="BA83" s="2125"/>
      <c r="BB83" s="2125"/>
      <c r="BC83" s="2125"/>
      <c r="BD83" s="2125"/>
      <c r="BE83" s="2125"/>
      <c r="BF83" s="2125"/>
      <c r="BG83" s="2125"/>
      <c r="BH83" s="2125"/>
      <c r="BI83" s="2125"/>
      <c r="BJ83" s="2125"/>
      <c r="BK83" s="2125"/>
      <c r="BL83" s="2125"/>
      <c r="BM83" s="2125"/>
      <c r="BN83" s="2125"/>
      <c r="BO83" s="2125"/>
      <c r="BP83" s="2125"/>
      <c r="BQ83" s="2125"/>
      <c r="BR83" s="2125"/>
      <c r="BS83" s="2125"/>
      <c r="BT83" s="2125"/>
      <c r="BU83" s="2125"/>
      <c r="BV83" s="2125"/>
      <c r="BW83" s="2125"/>
      <c r="BX83" s="2125"/>
      <c r="BY83" s="2125"/>
      <c r="BZ83" s="2129"/>
      <c r="CA83" s="2129"/>
    </row>
    <row r="84" spans="2:79" s="113" customFormat="1" ht="15.75">
      <c r="B84" s="1220"/>
      <c r="C84" s="1220"/>
      <c r="D84" s="1220"/>
      <c r="E84" s="1220"/>
      <c r="F84" s="1220"/>
      <c r="G84" s="1220"/>
      <c r="H84" s="1220"/>
      <c r="I84" s="1220"/>
      <c r="J84" s="1220"/>
      <c r="K84" s="1220"/>
      <c r="L84" s="1220"/>
      <c r="M84" s="1220"/>
      <c r="N84" s="1220"/>
      <c r="O84" s="1220"/>
      <c r="P84" s="1220"/>
      <c r="Q84" s="1220"/>
      <c r="R84" s="1220"/>
      <c r="S84" s="1220"/>
      <c r="T84" s="1220"/>
      <c r="U84" s="1220"/>
      <c r="V84" s="1220"/>
      <c r="W84" s="1220"/>
      <c r="X84" s="1220"/>
      <c r="Y84" s="1220"/>
      <c r="Z84" s="1220"/>
      <c r="AA84" s="1220"/>
      <c r="AK84" s="2125"/>
      <c r="AL84" s="2125"/>
      <c r="AM84" s="2125"/>
      <c r="AN84" s="2125"/>
      <c r="AO84" s="2125"/>
      <c r="AP84" s="2125"/>
      <c r="AQ84" s="2125"/>
      <c r="AR84" s="2125"/>
      <c r="AS84" s="2125"/>
      <c r="AT84" s="2125"/>
      <c r="AU84" s="2125"/>
      <c r="AV84" s="2125"/>
      <c r="AW84" s="2125"/>
      <c r="AX84" s="2125"/>
      <c r="AY84" s="2125"/>
      <c r="AZ84" s="2125"/>
      <c r="BA84" s="2125"/>
      <c r="BB84" s="2125"/>
      <c r="BC84" s="2125"/>
      <c r="BD84" s="2125"/>
      <c r="BE84" s="2125"/>
      <c r="BF84" s="2125"/>
      <c r="BG84" s="2125"/>
      <c r="BH84" s="2125"/>
      <c r="BI84" s="2125"/>
      <c r="BJ84" s="2125"/>
      <c r="BK84" s="2125"/>
      <c r="BL84" s="2125"/>
      <c r="BM84" s="2125"/>
      <c r="BN84" s="2125"/>
      <c r="BO84" s="2125"/>
      <c r="BP84" s="2125"/>
      <c r="BQ84" s="2125"/>
      <c r="BR84" s="2125"/>
      <c r="BS84" s="2125"/>
      <c r="BT84" s="2125"/>
      <c r="BU84" s="2125"/>
      <c r="BV84" s="2125"/>
      <c r="BW84" s="2125"/>
      <c r="BX84" s="2125"/>
      <c r="BY84" s="2125"/>
      <c r="BZ84" s="2129"/>
      <c r="CA84" s="2129"/>
    </row>
    <row r="85" spans="2:79" s="113" customFormat="1" ht="15.75">
      <c r="B85" s="1220"/>
      <c r="C85" s="1220"/>
      <c r="D85" s="1220"/>
      <c r="E85" s="1220"/>
      <c r="F85" s="1220"/>
      <c r="G85" s="1220"/>
      <c r="H85" s="1220"/>
      <c r="I85" s="1220"/>
      <c r="J85" s="1220"/>
      <c r="K85" s="1220"/>
      <c r="L85" s="1220"/>
      <c r="M85" s="1220"/>
      <c r="N85" s="1220"/>
      <c r="O85" s="1220"/>
      <c r="P85" s="1220"/>
      <c r="Q85" s="1220"/>
      <c r="R85" s="1220"/>
      <c r="S85" s="1220"/>
      <c r="T85" s="1220"/>
      <c r="U85" s="1220"/>
      <c r="V85" s="1220"/>
      <c r="W85" s="1220"/>
      <c r="X85" s="1220"/>
      <c r="Y85" s="1220"/>
      <c r="Z85" s="1220"/>
      <c r="AA85" s="1220"/>
      <c r="AK85" s="2126"/>
      <c r="AL85" s="2126"/>
      <c r="AM85" s="2126"/>
      <c r="AN85" s="2126"/>
      <c r="AO85" s="2126"/>
      <c r="AP85" s="2126"/>
      <c r="AQ85" s="2126"/>
      <c r="AR85" s="2126"/>
      <c r="AS85" s="2126"/>
      <c r="AT85" s="2126"/>
      <c r="AU85" s="2126"/>
      <c r="AV85" s="2126"/>
      <c r="AW85" s="2126"/>
      <c r="AX85" s="2126"/>
      <c r="AY85" s="2126"/>
      <c r="AZ85" s="2126"/>
      <c r="BA85" s="2126"/>
      <c r="BB85" s="2126"/>
      <c r="BC85" s="2126"/>
      <c r="BD85" s="2126"/>
      <c r="BE85" s="2126"/>
      <c r="BF85" s="2126"/>
      <c r="BG85" s="2126"/>
      <c r="BH85" s="2126"/>
      <c r="BI85" s="2126"/>
      <c r="BJ85" s="2126"/>
      <c r="BK85" s="2126"/>
      <c r="BL85" s="2126"/>
      <c r="BM85" s="2126"/>
      <c r="BN85" s="2126"/>
      <c r="BO85" s="2126"/>
      <c r="BP85" s="2126"/>
      <c r="BQ85" s="2126"/>
      <c r="BR85" s="2126"/>
      <c r="BS85" s="2126"/>
      <c r="BT85" s="2126"/>
      <c r="BU85" s="2126"/>
      <c r="BV85" s="2126"/>
      <c r="BW85" s="2126"/>
      <c r="BX85" s="2126"/>
      <c r="BY85" s="2126"/>
      <c r="BZ85" s="2129"/>
      <c r="CA85" s="2129"/>
    </row>
    <row r="86" spans="2:77" s="113" customFormat="1" ht="16.5">
      <c r="B86" s="1220"/>
      <c r="C86" s="1220"/>
      <c r="D86" s="1220"/>
      <c r="E86" s="1220"/>
      <c r="F86" s="1220"/>
      <c r="G86" s="1220"/>
      <c r="H86" s="1220"/>
      <c r="I86" s="1220"/>
      <c r="J86" s="1220"/>
      <c r="K86" s="1220"/>
      <c r="L86" s="1220"/>
      <c r="M86" s="1220"/>
      <c r="N86" s="1220"/>
      <c r="O86" s="1220"/>
      <c r="P86" s="1220"/>
      <c r="Q86" s="1220"/>
      <c r="R86" s="1220"/>
      <c r="S86" s="1220"/>
      <c r="T86" s="1220"/>
      <c r="U86" s="1220"/>
      <c r="V86" s="1220"/>
      <c r="W86" s="1220"/>
      <c r="X86" s="1220"/>
      <c r="Y86" s="1220"/>
      <c r="Z86" s="1220"/>
      <c r="AA86" s="1220"/>
      <c r="AK86" s="1482"/>
      <c r="AL86" s="1482"/>
      <c r="AM86" s="1482"/>
      <c r="AN86" s="1482"/>
      <c r="AO86" s="1482"/>
      <c r="AP86" s="1482"/>
      <c r="AQ86" s="1482"/>
      <c r="AR86" s="1482"/>
      <c r="AS86" s="1482"/>
      <c r="AT86" s="1482"/>
      <c r="AU86" s="1482"/>
      <c r="AV86" s="1482"/>
      <c r="AW86" s="1482"/>
      <c r="AX86" s="1482"/>
      <c r="AY86" s="1482"/>
      <c r="AZ86" s="1482"/>
      <c r="BA86" s="1482"/>
      <c r="BB86" s="1482"/>
      <c r="BC86" s="1482"/>
      <c r="BD86" s="1482"/>
      <c r="BE86" s="1482"/>
      <c r="BF86" s="1482"/>
      <c r="BG86" s="1482"/>
      <c r="BH86" s="1482"/>
      <c r="BI86" s="1482"/>
      <c r="BJ86" s="1482"/>
      <c r="BK86" s="1482"/>
      <c r="BL86" s="1482"/>
      <c r="BM86" s="1482"/>
      <c r="BN86" s="1482"/>
      <c r="BO86" s="1482"/>
      <c r="BP86" s="1482"/>
      <c r="BQ86" s="1482"/>
      <c r="BR86" s="1482"/>
      <c r="BS86" s="1482"/>
      <c r="BT86" s="1482"/>
      <c r="BU86" s="1482"/>
      <c r="BV86" s="1482"/>
      <c r="BW86" s="1482"/>
      <c r="BX86" s="1482"/>
      <c r="BY86" s="1482"/>
    </row>
    <row r="87" spans="2:77" s="113" customFormat="1" ht="16.5">
      <c r="B87" s="1220"/>
      <c r="C87" s="1220"/>
      <c r="D87" s="1220"/>
      <c r="E87" s="1220"/>
      <c r="F87" s="1220"/>
      <c r="G87" s="1220"/>
      <c r="H87" s="1220"/>
      <c r="I87" s="1220"/>
      <c r="J87" s="1220"/>
      <c r="K87" s="1220"/>
      <c r="L87" s="1220"/>
      <c r="M87" s="1220"/>
      <c r="N87" s="1220"/>
      <c r="O87" s="1220"/>
      <c r="P87" s="1220"/>
      <c r="Q87" s="1220"/>
      <c r="R87" s="1220"/>
      <c r="S87" s="1220"/>
      <c r="T87" s="1220"/>
      <c r="U87" s="1220"/>
      <c r="V87" s="1220"/>
      <c r="W87" s="1220"/>
      <c r="X87" s="1220"/>
      <c r="Y87" s="1220"/>
      <c r="Z87" s="1220"/>
      <c r="AA87" s="1220"/>
      <c r="AK87" s="1482"/>
      <c r="AL87" s="1482"/>
      <c r="AM87" s="1482"/>
      <c r="AN87" s="1482"/>
      <c r="AO87" s="1482"/>
      <c r="AP87" s="1482"/>
      <c r="AQ87" s="1482"/>
      <c r="AR87" s="1482"/>
      <c r="AS87" s="1482"/>
      <c r="AT87" s="1482"/>
      <c r="AU87" s="1482"/>
      <c r="AV87" s="1482"/>
      <c r="AW87" s="1482"/>
      <c r="AX87" s="1482"/>
      <c r="AY87" s="1482"/>
      <c r="AZ87" s="1482"/>
      <c r="BA87" s="1482"/>
      <c r="BB87" s="1482"/>
      <c r="BC87" s="1482"/>
      <c r="BD87" s="1482"/>
      <c r="BE87" s="1482"/>
      <c r="BF87" s="1482"/>
      <c r="BG87" s="1482"/>
      <c r="BH87" s="1482"/>
      <c r="BI87" s="1482"/>
      <c r="BJ87" s="1482"/>
      <c r="BK87" s="1482"/>
      <c r="BL87" s="1482"/>
      <c r="BM87" s="1482"/>
      <c r="BN87" s="1482"/>
      <c r="BO87" s="1482"/>
      <c r="BP87" s="1482"/>
      <c r="BQ87" s="1482"/>
      <c r="BR87" s="1482"/>
      <c r="BS87" s="1482"/>
      <c r="BT87" s="1482"/>
      <c r="BU87" s="1482"/>
      <c r="BV87" s="1482"/>
      <c r="BW87" s="1482"/>
      <c r="BX87" s="1482"/>
      <c r="BY87" s="1482"/>
    </row>
    <row r="88" spans="2:77" s="113" customFormat="1" ht="16.5">
      <c r="B88" s="1220"/>
      <c r="C88" s="1220"/>
      <c r="D88" s="1220"/>
      <c r="E88" s="1220"/>
      <c r="F88" s="1220"/>
      <c r="G88" s="1220"/>
      <c r="H88" s="1220"/>
      <c r="I88" s="1220"/>
      <c r="J88" s="1220"/>
      <c r="K88" s="1220"/>
      <c r="L88" s="1220"/>
      <c r="M88" s="1220"/>
      <c r="N88" s="1220"/>
      <c r="O88" s="1220"/>
      <c r="P88" s="1220"/>
      <c r="Q88" s="1220"/>
      <c r="R88" s="1220"/>
      <c r="S88" s="1220"/>
      <c r="T88" s="1220"/>
      <c r="U88" s="1220"/>
      <c r="V88" s="1220"/>
      <c r="W88" s="1220"/>
      <c r="X88" s="1220"/>
      <c r="Y88" s="1220"/>
      <c r="Z88" s="1220"/>
      <c r="AA88" s="1220"/>
      <c r="AK88" s="1482"/>
      <c r="AL88" s="1482"/>
      <c r="AM88" s="1482"/>
      <c r="AN88" s="1482"/>
      <c r="AO88" s="1482"/>
      <c r="AP88" s="1482"/>
      <c r="AQ88" s="1482"/>
      <c r="AR88" s="1482"/>
      <c r="AS88" s="1482"/>
      <c r="AT88" s="1482"/>
      <c r="AU88" s="1482"/>
      <c r="AV88" s="1482"/>
      <c r="AW88" s="1482"/>
      <c r="AX88" s="1482"/>
      <c r="AY88" s="1482"/>
      <c r="AZ88" s="1482"/>
      <c r="BA88" s="1482"/>
      <c r="BB88" s="1482"/>
      <c r="BC88" s="1482"/>
      <c r="BD88" s="1482"/>
      <c r="BE88" s="1482"/>
      <c r="BF88" s="1482"/>
      <c r="BG88" s="1482"/>
      <c r="BH88" s="1482"/>
      <c r="BI88" s="1482"/>
      <c r="BJ88" s="1482"/>
      <c r="BK88" s="1482"/>
      <c r="BL88" s="1482"/>
      <c r="BM88" s="1482"/>
      <c r="BN88" s="1482"/>
      <c r="BO88" s="1482"/>
      <c r="BP88" s="1482"/>
      <c r="BQ88" s="1482"/>
      <c r="BR88" s="1482"/>
      <c r="BS88" s="1482"/>
      <c r="BT88" s="1482"/>
      <c r="BU88" s="1482"/>
      <c r="BV88" s="1482"/>
      <c r="BW88" s="1482"/>
      <c r="BX88" s="1482"/>
      <c r="BY88" s="1482"/>
    </row>
    <row r="89" spans="2:77" s="113" customFormat="1" ht="16.5">
      <c r="B89" s="1220"/>
      <c r="C89" s="1220"/>
      <c r="D89" s="1220"/>
      <c r="E89" s="1220"/>
      <c r="F89" s="1220"/>
      <c r="G89" s="1220"/>
      <c r="H89" s="1220"/>
      <c r="I89" s="1220"/>
      <c r="J89" s="1220"/>
      <c r="K89" s="1220"/>
      <c r="L89" s="1220"/>
      <c r="M89" s="1220"/>
      <c r="N89" s="1220"/>
      <c r="O89" s="1220"/>
      <c r="P89" s="1220"/>
      <c r="Q89" s="1220"/>
      <c r="R89" s="1220"/>
      <c r="S89" s="1220"/>
      <c r="T89" s="1220"/>
      <c r="U89" s="1220"/>
      <c r="V89" s="1220"/>
      <c r="W89" s="1220"/>
      <c r="X89" s="1220"/>
      <c r="Y89" s="1220"/>
      <c r="Z89" s="1220"/>
      <c r="AA89" s="1220"/>
      <c r="AK89" s="1482"/>
      <c r="AL89" s="1482"/>
      <c r="AM89" s="1482"/>
      <c r="AN89" s="1482"/>
      <c r="AO89" s="1482"/>
      <c r="AP89" s="1482"/>
      <c r="AQ89" s="1482"/>
      <c r="AR89" s="1482"/>
      <c r="AS89" s="1482"/>
      <c r="AT89" s="1482"/>
      <c r="AU89" s="1482"/>
      <c r="AV89" s="1482"/>
      <c r="AW89" s="1482"/>
      <c r="AX89" s="1482"/>
      <c r="AY89" s="1482"/>
      <c r="AZ89" s="1482"/>
      <c r="BA89" s="1482"/>
      <c r="BB89" s="1482"/>
      <c r="BC89" s="1482"/>
      <c r="BD89" s="1482"/>
      <c r="BE89" s="1482"/>
      <c r="BF89" s="1482"/>
      <c r="BG89" s="1482"/>
      <c r="BH89" s="1482"/>
      <c r="BI89" s="1482"/>
      <c r="BJ89" s="1482"/>
      <c r="BK89" s="1482"/>
      <c r="BL89" s="1482"/>
      <c r="BM89" s="1482"/>
      <c r="BN89" s="1482"/>
      <c r="BO89" s="1482"/>
      <c r="BP89" s="1482"/>
      <c r="BQ89" s="1482"/>
      <c r="BR89" s="1482"/>
      <c r="BS89" s="1482"/>
      <c r="BT89" s="1482"/>
      <c r="BU89" s="1482"/>
      <c r="BV89" s="1482"/>
      <c r="BW89" s="1482"/>
      <c r="BX89" s="1482"/>
      <c r="BY89" s="1482"/>
    </row>
    <row r="90" spans="2:77" s="113" customFormat="1" ht="16.5">
      <c r="B90" s="1220"/>
      <c r="C90" s="1220"/>
      <c r="D90" s="1220"/>
      <c r="E90" s="1220"/>
      <c r="F90" s="1220"/>
      <c r="G90" s="1220"/>
      <c r="H90" s="1220"/>
      <c r="I90" s="1220"/>
      <c r="J90" s="1220"/>
      <c r="K90" s="1220"/>
      <c r="L90" s="1220"/>
      <c r="M90" s="1220"/>
      <c r="N90" s="1220"/>
      <c r="O90" s="1220"/>
      <c r="P90" s="1220"/>
      <c r="Q90" s="1220"/>
      <c r="R90" s="1220"/>
      <c r="S90" s="1220"/>
      <c r="T90" s="1220"/>
      <c r="U90" s="1220"/>
      <c r="V90" s="1220"/>
      <c r="W90" s="1220"/>
      <c r="X90" s="1220"/>
      <c r="Y90" s="1220"/>
      <c r="Z90" s="1220"/>
      <c r="AA90" s="1220"/>
      <c r="AK90" s="1482"/>
      <c r="AL90" s="1482"/>
      <c r="AM90" s="1482"/>
      <c r="AN90" s="1482"/>
      <c r="AO90" s="1482"/>
      <c r="AP90" s="1482"/>
      <c r="AQ90" s="1482"/>
      <c r="AR90" s="1482"/>
      <c r="AS90" s="1482"/>
      <c r="AT90" s="1482"/>
      <c r="AU90" s="1482"/>
      <c r="AV90" s="1482"/>
      <c r="AW90" s="1482"/>
      <c r="AX90" s="1482"/>
      <c r="AY90" s="1482"/>
      <c r="AZ90" s="1482"/>
      <c r="BA90" s="1482"/>
      <c r="BB90" s="1482"/>
      <c r="BC90" s="1482"/>
      <c r="BD90" s="1482"/>
      <c r="BE90" s="1482"/>
      <c r="BF90" s="1482"/>
      <c r="BG90" s="1482"/>
      <c r="BH90" s="1482"/>
      <c r="BI90" s="1482"/>
      <c r="BJ90" s="1482"/>
      <c r="BK90" s="1482"/>
      <c r="BL90" s="1482"/>
      <c r="BM90" s="1482"/>
      <c r="BN90" s="1482"/>
      <c r="BO90" s="1482"/>
      <c r="BP90" s="1482"/>
      <c r="BQ90" s="1482"/>
      <c r="BR90" s="1482"/>
      <c r="BS90" s="1482"/>
      <c r="BT90" s="1482"/>
      <c r="BU90" s="1482"/>
      <c r="BV90" s="1482"/>
      <c r="BW90" s="1482"/>
      <c r="BX90" s="1482"/>
      <c r="BY90" s="1482"/>
    </row>
    <row r="91" spans="2:77" s="113" customFormat="1" ht="16.5">
      <c r="B91" s="1220"/>
      <c r="C91" s="1220"/>
      <c r="D91" s="1220"/>
      <c r="E91" s="1220"/>
      <c r="F91" s="1220"/>
      <c r="G91" s="1220"/>
      <c r="H91" s="1220"/>
      <c r="I91" s="1220"/>
      <c r="J91" s="1220"/>
      <c r="K91" s="1220"/>
      <c r="L91" s="1220"/>
      <c r="M91" s="1220"/>
      <c r="N91" s="1220"/>
      <c r="O91" s="1220"/>
      <c r="P91" s="1220"/>
      <c r="Q91" s="1220"/>
      <c r="R91" s="1220"/>
      <c r="S91" s="1220"/>
      <c r="T91" s="1220"/>
      <c r="U91" s="1220"/>
      <c r="V91" s="1220"/>
      <c r="W91" s="1220"/>
      <c r="X91" s="1220"/>
      <c r="Y91" s="1220"/>
      <c r="Z91" s="1220"/>
      <c r="AA91" s="1220"/>
      <c r="AK91" s="1482"/>
      <c r="AL91" s="1482"/>
      <c r="AM91" s="1482"/>
      <c r="AN91" s="1482"/>
      <c r="AO91" s="1482"/>
      <c r="AP91" s="1482"/>
      <c r="AQ91" s="1482"/>
      <c r="AR91" s="1482"/>
      <c r="AS91" s="1482"/>
      <c r="AT91" s="1482"/>
      <c r="AU91" s="1482"/>
      <c r="AV91" s="1482"/>
      <c r="AW91" s="1482"/>
      <c r="AX91" s="1482"/>
      <c r="AY91" s="1482"/>
      <c r="AZ91" s="1482"/>
      <c r="BA91" s="1482"/>
      <c r="BB91" s="1482"/>
      <c r="BC91" s="1482"/>
      <c r="BD91" s="1482"/>
      <c r="BE91" s="1482"/>
      <c r="BF91" s="1482"/>
      <c r="BG91" s="1482"/>
      <c r="BH91" s="1482"/>
      <c r="BI91" s="1482"/>
      <c r="BJ91" s="1482"/>
      <c r="BK91" s="1482"/>
      <c r="BL91" s="1482"/>
      <c r="BM91" s="1482"/>
      <c r="BN91" s="1482"/>
      <c r="BO91" s="1482"/>
      <c r="BP91" s="1482"/>
      <c r="BQ91" s="1482"/>
      <c r="BR91" s="1482"/>
      <c r="BS91" s="1482"/>
      <c r="BT91" s="1482"/>
      <c r="BU91" s="1482"/>
      <c r="BV91" s="1482"/>
      <c r="BW91" s="1482"/>
      <c r="BX91" s="1482"/>
      <c r="BY91" s="1482"/>
    </row>
    <row r="92" spans="2:77" s="113" customFormat="1" ht="16.5">
      <c r="B92" s="1220"/>
      <c r="C92" s="1220"/>
      <c r="D92" s="1220"/>
      <c r="E92" s="1220"/>
      <c r="F92" s="1220"/>
      <c r="G92" s="1220"/>
      <c r="H92" s="1220"/>
      <c r="I92" s="1220"/>
      <c r="J92" s="1220"/>
      <c r="K92" s="1220"/>
      <c r="L92" s="1220"/>
      <c r="M92" s="1220"/>
      <c r="N92" s="1220"/>
      <c r="O92" s="1220"/>
      <c r="P92" s="1220"/>
      <c r="Q92" s="1220"/>
      <c r="R92" s="1220"/>
      <c r="S92" s="1220"/>
      <c r="T92" s="1220"/>
      <c r="U92" s="1220"/>
      <c r="V92" s="1220"/>
      <c r="W92" s="1220"/>
      <c r="X92" s="1220"/>
      <c r="Y92" s="1220"/>
      <c r="Z92" s="1220"/>
      <c r="AA92" s="1220"/>
      <c r="AK92" s="1482"/>
      <c r="AL92" s="1482"/>
      <c r="AM92" s="1482"/>
      <c r="AN92" s="1482"/>
      <c r="AO92" s="1482"/>
      <c r="AP92" s="1482"/>
      <c r="AQ92" s="1482"/>
      <c r="AR92" s="1482"/>
      <c r="AS92" s="1482"/>
      <c r="AT92" s="1482"/>
      <c r="AU92" s="1482"/>
      <c r="AV92" s="1482"/>
      <c r="AW92" s="1482"/>
      <c r="AX92" s="1482"/>
      <c r="AY92" s="1482"/>
      <c r="AZ92" s="1482"/>
      <c r="BA92" s="1482"/>
      <c r="BB92" s="1482"/>
      <c r="BC92" s="1482"/>
      <c r="BD92" s="1482"/>
      <c r="BE92" s="1482"/>
      <c r="BF92" s="1482"/>
      <c r="BG92" s="1482"/>
      <c r="BH92" s="1482"/>
      <c r="BI92" s="1482"/>
      <c r="BJ92" s="1482"/>
      <c r="BK92" s="1482"/>
      <c r="BL92" s="1482"/>
      <c r="BM92" s="1482"/>
      <c r="BN92" s="1482"/>
      <c r="BO92" s="1482"/>
      <c r="BP92" s="1482"/>
      <c r="BQ92" s="1482"/>
      <c r="BR92" s="1482"/>
      <c r="BS92" s="1482"/>
      <c r="BT92" s="1482"/>
      <c r="BU92" s="1482"/>
      <c r="BV92" s="1482"/>
      <c r="BW92" s="1482"/>
      <c r="BX92" s="1482"/>
      <c r="BY92" s="1482"/>
    </row>
    <row r="93" spans="2:77" s="113" customFormat="1" ht="16.5">
      <c r="B93" s="1220"/>
      <c r="C93" s="1220"/>
      <c r="D93" s="1220"/>
      <c r="E93" s="1220"/>
      <c r="F93" s="1220"/>
      <c r="G93" s="1220"/>
      <c r="H93" s="1220"/>
      <c r="I93" s="1220"/>
      <c r="J93" s="1220"/>
      <c r="K93" s="1220"/>
      <c r="L93" s="1220"/>
      <c r="M93" s="1220"/>
      <c r="N93" s="1220"/>
      <c r="O93" s="1220"/>
      <c r="P93" s="1220"/>
      <c r="Q93" s="1220"/>
      <c r="R93" s="1220"/>
      <c r="S93" s="1220"/>
      <c r="T93" s="1220"/>
      <c r="U93" s="1220"/>
      <c r="V93" s="1220"/>
      <c r="W93" s="1220"/>
      <c r="X93" s="1220"/>
      <c r="Y93" s="1220"/>
      <c r="Z93" s="1220"/>
      <c r="AA93" s="1220"/>
      <c r="AK93" s="1482"/>
      <c r="AL93" s="1482"/>
      <c r="AM93" s="1482"/>
      <c r="AN93" s="1482"/>
      <c r="AO93" s="1482"/>
      <c r="AP93" s="1482"/>
      <c r="AQ93" s="1482"/>
      <c r="AR93" s="1482"/>
      <c r="AS93" s="1482"/>
      <c r="AT93" s="1482"/>
      <c r="AU93" s="1482"/>
      <c r="AV93" s="1482"/>
      <c r="AW93" s="1482"/>
      <c r="AX93" s="1482"/>
      <c r="AY93" s="1482"/>
      <c r="AZ93" s="1482"/>
      <c r="BA93" s="1482"/>
      <c r="BB93" s="1482"/>
      <c r="BC93" s="1482"/>
      <c r="BD93" s="1482"/>
      <c r="BE93" s="1482"/>
      <c r="BF93" s="1482"/>
      <c r="BG93" s="1482"/>
      <c r="BH93" s="1482"/>
      <c r="BI93" s="1482"/>
      <c r="BJ93" s="1482"/>
      <c r="BK93" s="1482"/>
      <c r="BL93" s="1482"/>
      <c r="BM93" s="1482"/>
      <c r="BN93" s="1482"/>
      <c r="BO93" s="1482"/>
      <c r="BP93" s="1482"/>
      <c r="BQ93" s="1482"/>
      <c r="BR93" s="1482"/>
      <c r="BS93" s="1482"/>
      <c r="BT93" s="1482"/>
      <c r="BU93" s="1482"/>
      <c r="BV93" s="1482"/>
      <c r="BW93" s="1482"/>
      <c r="BX93" s="1482"/>
      <c r="BY93" s="1482"/>
    </row>
    <row r="94" spans="2:77" s="113" customFormat="1" ht="16.5">
      <c r="B94" s="1220"/>
      <c r="C94" s="1220"/>
      <c r="D94" s="1220"/>
      <c r="E94" s="1220"/>
      <c r="F94" s="1220"/>
      <c r="G94" s="1220"/>
      <c r="H94" s="1220"/>
      <c r="I94" s="1220"/>
      <c r="J94" s="1220"/>
      <c r="K94" s="1220"/>
      <c r="L94" s="1220"/>
      <c r="M94" s="1220"/>
      <c r="N94" s="1220"/>
      <c r="O94" s="1220"/>
      <c r="P94" s="1220"/>
      <c r="Q94" s="1220"/>
      <c r="R94" s="1220"/>
      <c r="S94" s="1220"/>
      <c r="T94" s="1220"/>
      <c r="U94" s="1220"/>
      <c r="V94" s="1220"/>
      <c r="W94" s="1220"/>
      <c r="X94" s="1220"/>
      <c r="Y94" s="1220"/>
      <c r="Z94" s="1220"/>
      <c r="AA94" s="1220"/>
      <c r="AK94" s="1482"/>
      <c r="AL94" s="1482"/>
      <c r="AM94" s="1482"/>
      <c r="AN94" s="1482"/>
      <c r="AO94" s="1482"/>
      <c r="AP94" s="1482"/>
      <c r="AQ94" s="1482"/>
      <c r="AR94" s="1482"/>
      <c r="AS94" s="1482"/>
      <c r="AT94" s="1482"/>
      <c r="AU94" s="1482"/>
      <c r="AV94" s="1482"/>
      <c r="AW94" s="1482"/>
      <c r="AX94" s="1482"/>
      <c r="AY94" s="1482"/>
      <c r="AZ94" s="1482"/>
      <c r="BA94" s="1482"/>
      <c r="BB94" s="1482"/>
      <c r="BC94" s="1482"/>
      <c r="BD94" s="1482"/>
      <c r="BE94" s="1482"/>
      <c r="BF94" s="1482"/>
      <c r="BG94" s="1482"/>
      <c r="BH94" s="1482"/>
      <c r="BI94" s="1482"/>
      <c r="BJ94" s="1482"/>
      <c r="BK94" s="1482"/>
      <c r="BL94" s="1482"/>
      <c r="BM94" s="1482"/>
      <c r="BN94" s="1482"/>
      <c r="BO94" s="1482"/>
      <c r="BP94" s="1482"/>
      <c r="BQ94" s="1482"/>
      <c r="BR94" s="1482"/>
      <c r="BS94" s="1482"/>
      <c r="BT94" s="1482"/>
      <c r="BU94" s="1482"/>
      <c r="BV94" s="1482"/>
      <c r="BW94" s="1482"/>
      <c r="BX94" s="1482"/>
      <c r="BY94" s="1482"/>
    </row>
    <row r="95" spans="2:77" s="113" customFormat="1" ht="16.5">
      <c r="B95" s="1220"/>
      <c r="C95" s="1220"/>
      <c r="D95" s="1220"/>
      <c r="E95" s="1220"/>
      <c r="F95" s="1220"/>
      <c r="G95" s="1220"/>
      <c r="H95" s="1220"/>
      <c r="I95" s="1220"/>
      <c r="J95" s="1220"/>
      <c r="K95" s="1220"/>
      <c r="L95" s="1220"/>
      <c r="M95" s="1220"/>
      <c r="N95" s="1220"/>
      <c r="O95" s="1220"/>
      <c r="P95" s="1220"/>
      <c r="Q95" s="1220"/>
      <c r="R95" s="1220"/>
      <c r="S95" s="1220"/>
      <c r="T95" s="1220"/>
      <c r="U95" s="1220"/>
      <c r="V95" s="1220"/>
      <c r="W95" s="1220"/>
      <c r="X95" s="1220"/>
      <c r="Y95" s="1220"/>
      <c r="Z95" s="1220"/>
      <c r="AA95" s="1220"/>
      <c r="AK95" s="1482"/>
      <c r="AL95" s="1482"/>
      <c r="AM95" s="1482"/>
      <c r="AN95" s="1482"/>
      <c r="AO95" s="1482"/>
      <c r="AP95" s="1482"/>
      <c r="AQ95" s="1482"/>
      <c r="AR95" s="1482"/>
      <c r="AS95" s="1482"/>
      <c r="AT95" s="1482"/>
      <c r="AU95" s="1482"/>
      <c r="AV95" s="1482"/>
      <c r="AW95" s="1482"/>
      <c r="AX95" s="1482"/>
      <c r="AY95" s="1482"/>
      <c r="AZ95" s="1482"/>
      <c r="BA95" s="1482"/>
      <c r="BB95" s="1482"/>
      <c r="BC95" s="1482"/>
      <c r="BD95" s="1482"/>
      <c r="BE95" s="1482"/>
      <c r="BF95" s="1482"/>
      <c r="BG95" s="1482"/>
      <c r="BH95" s="1482"/>
      <c r="BI95" s="1482"/>
      <c r="BJ95" s="1482"/>
      <c r="BK95" s="1482"/>
      <c r="BL95" s="1482"/>
      <c r="BM95" s="1482"/>
      <c r="BN95" s="1482"/>
      <c r="BO95" s="1482"/>
      <c r="BP95" s="1482"/>
      <c r="BQ95" s="1482"/>
      <c r="BR95" s="1482"/>
      <c r="BS95" s="1482"/>
      <c r="BT95" s="1482"/>
      <c r="BU95" s="1482"/>
      <c r="BV95" s="1482"/>
      <c r="BW95" s="1482"/>
      <c r="BX95" s="1482"/>
      <c r="BY95" s="1482"/>
    </row>
    <row r="96" spans="2:77" s="113" customFormat="1" ht="16.5">
      <c r="B96" s="1220"/>
      <c r="C96" s="1220"/>
      <c r="D96" s="1220"/>
      <c r="E96" s="1220"/>
      <c r="F96" s="1220"/>
      <c r="G96" s="1220"/>
      <c r="H96" s="1220"/>
      <c r="I96" s="1220"/>
      <c r="J96" s="1220"/>
      <c r="K96" s="1220"/>
      <c r="L96" s="1220"/>
      <c r="M96" s="1220"/>
      <c r="N96" s="1220"/>
      <c r="O96" s="1220"/>
      <c r="P96" s="1220"/>
      <c r="Q96" s="1220"/>
      <c r="R96" s="1220"/>
      <c r="S96" s="1220"/>
      <c r="T96" s="1220"/>
      <c r="U96" s="1220"/>
      <c r="V96" s="1220"/>
      <c r="W96" s="1220"/>
      <c r="X96" s="1220"/>
      <c r="Y96" s="1220"/>
      <c r="Z96" s="1220"/>
      <c r="AA96" s="1220"/>
      <c r="AK96" s="1482"/>
      <c r="AL96" s="1482"/>
      <c r="AM96" s="1482"/>
      <c r="AN96" s="1482"/>
      <c r="AO96" s="1482"/>
      <c r="AP96" s="1482"/>
      <c r="AQ96" s="1482"/>
      <c r="AR96" s="1482"/>
      <c r="AS96" s="1482"/>
      <c r="AT96" s="1482"/>
      <c r="AU96" s="1482"/>
      <c r="AV96" s="1482"/>
      <c r="AW96" s="1482"/>
      <c r="AX96" s="1482"/>
      <c r="AY96" s="1482"/>
      <c r="AZ96" s="1482"/>
      <c r="BA96" s="1482"/>
      <c r="BB96" s="1482"/>
      <c r="BC96" s="1482"/>
      <c r="BD96" s="1482"/>
      <c r="BE96" s="1482"/>
      <c r="BF96" s="1482"/>
      <c r="BG96" s="1482"/>
      <c r="BH96" s="1482"/>
      <c r="BI96" s="1482"/>
      <c r="BJ96" s="1482"/>
      <c r="BK96" s="1482"/>
      <c r="BL96" s="1482"/>
      <c r="BM96" s="1482"/>
      <c r="BN96" s="1482"/>
      <c r="BO96" s="1482"/>
      <c r="BP96" s="1482"/>
      <c r="BQ96" s="1482"/>
      <c r="BR96" s="1482"/>
      <c r="BS96" s="1482"/>
      <c r="BT96" s="1482"/>
      <c r="BU96" s="1482"/>
      <c r="BV96" s="1482"/>
      <c r="BW96" s="1482"/>
      <c r="BX96" s="1482"/>
      <c r="BY96" s="1482"/>
    </row>
    <row r="97" spans="2:77" s="113" customFormat="1" ht="16.5">
      <c r="B97" s="1220"/>
      <c r="C97" s="1220"/>
      <c r="D97" s="1220"/>
      <c r="E97" s="1220"/>
      <c r="F97" s="1220"/>
      <c r="G97" s="1220"/>
      <c r="H97" s="1220"/>
      <c r="I97" s="1220"/>
      <c r="J97" s="1220"/>
      <c r="K97" s="1220"/>
      <c r="L97" s="1220"/>
      <c r="M97" s="1220"/>
      <c r="N97" s="1220"/>
      <c r="O97" s="1220"/>
      <c r="P97" s="1220"/>
      <c r="Q97" s="1220"/>
      <c r="R97" s="1220"/>
      <c r="S97" s="1220"/>
      <c r="T97" s="1220"/>
      <c r="U97" s="1220"/>
      <c r="V97" s="1220"/>
      <c r="W97" s="1220"/>
      <c r="X97" s="1220"/>
      <c r="Y97" s="1220"/>
      <c r="Z97" s="1220"/>
      <c r="AA97" s="1220"/>
      <c r="AK97" s="1482"/>
      <c r="AL97" s="1482"/>
      <c r="AM97" s="1482"/>
      <c r="AN97" s="1482"/>
      <c r="AO97" s="1482"/>
      <c r="AP97" s="1482"/>
      <c r="AQ97" s="1482"/>
      <c r="AR97" s="1482"/>
      <c r="AS97" s="1482"/>
      <c r="AT97" s="1482"/>
      <c r="AU97" s="1482"/>
      <c r="AV97" s="1482"/>
      <c r="AW97" s="1482"/>
      <c r="AX97" s="1482"/>
      <c r="AY97" s="1482"/>
      <c r="AZ97" s="1482"/>
      <c r="BA97" s="1482"/>
      <c r="BB97" s="1482"/>
      <c r="BC97" s="1482"/>
      <c r="BD97" s="1482"/>
      <c r="BE97" s="1482"/>
      <c r="BF97" s="1482"/>
      <c r="BG97" s="1482"/>
      <c r="BH97" s="1482"/>
      <c r="BI97" s="1482"/>
      <c r="BJ97" s="1482"/>
      <c r="BK97" s="1482"/>
      <c r="BL97" s="1482"/>
      <c r="BM97" s="1482"/>
      <c r="BN97" s="1482"/>
      <c r="BO97" s="1482"/>
      <c r="BP97" s="1482"/>
      <c r="BQ97" s="1482"/>
      <c r="BR97" s="1482"/>
      <c r="BS97" s="1482"/>
      <c r="BT97" s="1482"/>
      <c r="BU97" s="1482"/>
      <c r="BV97" s="1482"/>
      <c r="BW97" s="1482"/>
      <c r="BX97" s="1482"/>
      <c r="BY97" s="1482"/>
    </row>
    <row r="98" spans="2:77" s="113" customFormat="1" ht="16.5">
      <c r="B98" s="1220"/>
      <c r="C98" s="1220"/>
      <c r="D98" s="1220"/>
      <c r="E98" s="1220"/>
      <c r="F98" s="1220"/>
      <c r="G98" s="1220"/>
      <c r="H98" s="1220"/>
      <c r="I98" s="1220"/>
      <c r="J98" s="1220"/>
      <c r="K98" s="1220"/>
      <c r="L98" s="1220"/>
      <c r="M98" s="1220"/>
      <c r="N98" s="1220"/>
      <c r="O98" s="1220"/>
      <c r="P98" s="1220"/>
      <c r="Q98" s="1220"/>
      <c r="R98" s="1220"/>
      <c r="S98" s="1220"/>
      <c r="T98" s="1220"/>
      <c r="U98" s="1220"/>
      <c r="V98" s="1220"/>
      <c r="W98" s="1220"/>
      <c r="X98" s="1220"/>
      <c r="Y98" s="1220"/>
      <c r="Z98" s="1220"/>
      <c r="AA98" s="1220"/>
      <c r="AK98" s="1482"/>
      <c r="AL98" s="1482"/>
      <c r="AM98" s="1482"/>
      <c r="AN98" s="1482"/>
      <c r="AO98" s="1482"/>
      <c r="AP98" s="1482"/>
      <c r="AQ98" s="1482"/>
      <c r="AR98" s="1482"/>
      <c r="AS98" s="1482"/>
      <c r="AT98" s="1482"/>
      <c r="AU98" s="1482"/>
      <c r="AV98" s="1482"/>
      <c r="AW98" s="1482"/>
      <c r="AX98" s="1482"/>
      <c r="AY98" s="1482"/>
      <c r="AZ98" s="1482"/>
      <c r="BA98" s="1482"/>
      <c r="BB98" s="1482"/>
      <c r="BC98" s="1482"/>
      <c r="BD98" s="1482"/>
      <c r="BE98" s="1482"/>
      <c r="BF98" s="1482"/>
      <c r="BG98" s="1482"/>
      <c r="BH98" s="1482"/>
      <c r="BI98" s="1482"/>
      <c r="BJ98" s="1482"/>
      <c r="BK98" s="1482"/>
      <c r="BL98" s="1482"/>
      <c r="BM98" s="1482"/>
      <c r="BN98" s="1482"/>
      <c r="BO98" s="1482"/>
      <c r="BP98" s="1482"/>
      <c r="BQ98" s="1482"/>
      <c r="BR98" s="1482"/>
      <c r="BS98" s="1482"/>
      <c r="BT98" s="1482"/>
      <c r="BU98" s="1482"/>
      <c r="BV98" s="1482"/>
      <c r="BW98" s="1482"/>
      <c r="BX98" s="1482"/>
      <c r="BY98" s="1482"/>
    </row>
    <row r="99" spans="2:77" s="113" customFormat="1" ht="16.5">
      <c r="B99" s="1220"/>
      <c r="C99" s="1220"/>
      <c r="D99" s="1220"/>
      <c r="E99" s="1220"/>
      <c r="F99" s="1220"/>
      <c r="G99" s="1220"/>
      <c r="H99" s="1220"/>
      <c r="I99" s="1220"/>
      <c r="J99" s="1220"/>
      <c r="K99" s="1220"/>
      <c r="L99" s="1220"/>
      <c r="M99" s="1220"/>
      <c r="N99" s="1220"/>
      <c r="O99" s="1220"/>
      <c r="P99" s="1220"/>
      <c r="Q99" s="1220"/>
      <c r="R99" s="1220"/>
      <c r="S99" s="1220"/>
      <c r="T99" s="1220"/>
      <c r="U99" s="1220"/>
      <c r="V99" s="1220"/>
      <c r="W99" s="1220"/>
      <c r="X99" s="1220"/>
      <c r="Y99" s="1220"/>
      <c r="Z99" s="1220"/>
      <c r="AA99" s="1220"/>
      <c r="AK99" s="1482"/>
      <c r="AL99" s="1482"/>
      <c r="AM99" s="1482"/>
      <c r="AN99" s="1482"/>
      <c r="AO99" s="1482"/>
      <c r="AP99" s="1482"/>
      <c r="AQ99" s="1482"/>
      <c r="AR99" s="1482"/>
      <c r="AS99" s="1482"/>
      <c r="AT99" s="1482"/>
      <c r="AU99" s="1482"/>
      <c r="AV99" s="1482"/>
      <c r="AW99" s="1482"/>
      <c r="AX99" s="1482"/>
      <c r="AY99" s="1482"/>
      <c r="AZ99" s="1482"/>
      <c r="BA99" s="1482"/>
      <c r="BB99" s="1482"/>
      <c r="BC99" s="1482"/>
      <c r="BD99" s="1482"/>
      <c r="BE99" s="1482"/>
      <c r="BF99" s="1482"/>
      <c r="BG99" s="1482"/>
      <c r="BH99" s="1482"/>
      <c r="BI99" s="1482"/>
      <c r="BJ99" s="1482"/>
      <c r="BK99" s="1482"/>
      <c r="BL99" s="1482"/>
      <c r="BM99" s="1482"/>
      <c r="BN99" s="1482"/>
      <c r="BO99" s="1482"/>
      <c r="BP99" s="1482"/>
      <c r="BQ99" s="1482"/>
      <c r="BR99" s="1482"/>
      <c r="BS99" s="1482"/>
      <c r="BT99" s="1482"/>
      <c r="BU99" s="1482"/>
      <c r="BV99" s="1482"/>
      <c r="BW99" s="1482"/>
      <c r="BX99" s="1482"/>
      <c r="BY99" s="1482"/>
    </row>
    <row r="100" spans="2:77" s="113" customFormat="1" ht="16.5">
      <c r="B100" s="1220"/>
      <c r="C100" s="1220"/>
      <c r="D100" s="1220"/>
      <c r="E100" s="1220"/>
      <c r="F100" s="1220"/>
      <c r="G100" s="1220"/>
      <c r="H100" s="1220"/>
      <c r="I100" s="1220"/>
      <c r="J100" s="1220"/>
      <c r="K100" s="1220"/>
      <c r="L100" s="1220"/>
      <c r="M100" s="1220"/>
      <c r="N100" s="1220"/>
      <c r="O100" s="1220"/>
      <c r="P100" s="1220"/>
      <c r="Q100" s="1220"/>
      <c r="R100" s="1220"/>
      <c r="S100" s="1220"/>
      <c r="T100" s="1220"/>
      <c r="U100" s="1220"/>
      <c r="V100" s="1220"/>
      <c r="W100" s="1220"/>
      <c r="X100" s="1220"/>
      <c r="Y100" s="1220"/>
      <c r="Z100" s="1220"/>
      <c r="AA100" s="1220"/>
      <c r="AK100" s="1482"/>
      <c r="AL100" s="1482"/>
      <c r="AM100" s="1482"/>
      <c r="AN100" s="1482"/>
      <c r="AO100" s="1482"/>
      <c r="AP100" s="1482"/>
      <c r="AQ100" s="1482"/>
      <c r="AR100" s="1482"/>
      <c r="AS100" s="1482"/>
      <c r="AT100" s="1482"/>
      <c r="AU100" s="1482"/>
      <c r="AV100" s="1482"/>
      <c r="AW100" s="1482"/>
      <c r="AX100" s="1482"/>
      <c r="AY100" s="1482"/>
      <c r="AZ100" s="1482"/>
      <c r="BA100" s="1482"/>
      <c r="BB100" s="1482"/>
      <c r="BC100" s="1482"/>
      <c r="BD100" s="1482"/>
      <c r="BE100" s="1482"/>
      <c r="BF100" s="1482"/>
      <c r="BG100" s="1482"/>
      <c r="BH100" s="1482"/>
      <c r="BI100" s="1482"/>
      <c r="BJ100" s="1482"/>
      <c r="BK100" s="1482"/>
      <c r="BL100" s="1482"/>
      <c r="BM100" s="1482"/>
      <c r="BN100" s="1482"/>
      <c r="BO100" s="1482"/>
      <c r="BP100" s="1482"/>
      <c r="BQ100" s="1482"/>
      <c r="BR100" s="1482"/>
      <c r="BS100" s="1482"/>
      <c r="BT100" s="1482"/>
      <c r="BU100" s="1482"/>
      <c r="BV100" s="1482"/>
      <c r="BW100" s="1482"/>
      <c r="BX100" s="1482"/>
      <c r="BY100" s="1482"/>
    </row>
    <row r="101" spans="2:77" s="113" customFormat="1" ht="16.5">
      <c r="B101" s="1220"/>
      <c r="C101" s="1220"/>
      <c r="D101" s="1220"/>
      <c r="E101" s="1220"/>
      <c r="F101" s="1220"/>
      <c r="G101" s="1220"/>
      <c r="H101" s="1220"/>
      <c r="I101" s="1220"/>
      <c r="J101" s="1220"/>
      <c r="K101" s="1220"/>
      <c r="L101" s="1220"/>
      <c r="M101" s="1220"/>
      <c r="N101" s="1220"/>
      <c r="O101" s="1220"/>
      <c r="P101" s="1220"/>
      <c r="Q101" s="1220"/>
      <c r="R101" s="1220"/>
      <c r="S101" s="1220"/>
      <c r="T101" s="1220"/>
      <c r="U101" s="1220"/>
      <c r="V101" s="1220"/>
      <c r="W101" s="1220"/>
      <c r="X101" s="1220"/>
      <c r="Y101" s="1220"/>
      <c r="Z101" s="1220"/>
      <c r="AA101" s="1220"/>
      <c r="AK101" s="1482"/>
      <c r="AL101" s="1482"/>
      <c r="AM101" s="1482"/>
      <c r="AN101" s="1482"/>
      <c r="AO101" s="1482"/>
      <c r="AP101" s="1482"/>
      <c r="AQ101" s="1482"/>
      <c r="AR101" s="1482"/>
      <c r="AS101" s="1482"/>
      <c r="AT101" s="1482"/>
      <c r="AU101" s="1482"/>
      <c r="AV101" s="1482"/>
      <c r="AW101" s="1482"/>
      <c r="AX101" s="1482"/>
      <c r="AY101" s="1482"/>
      <c r="AZ101" s="1482"/>
      <c r="BA101" s="1482"/>
      <c r="BB101" s="1482"/>
      <c r="BC101" s="1482"/>
      <c r="BD101" s="1482"/>
      <c r="BE101" s="1482"/>
      <c r="BF101" s="1482"/>
      <c r="BG101" s="1482"/>
      <c r="BH101" s="1482"/>
      <c r="BI101" s="1482"/>
      <c r="BJ101" s="1482"/>
      <c r="BK101" s="1482"/>
      <c r="BL101" s="1482"/>
      <c r="BM101" s="1482"/>
      <c r="BN101" s="1482"/>
      <c r="BO101" s="1482"/>
      <c r="BP101" s="1482"/>
      <c r="BQ101" s="1482"/>
      <c r="BR101" s="1482"/>
      <c r="BS101" s="1482"/>
      <c r="BT101" s="1482"/>
      <c r="BU101" s="1482"/>
      <c r="BV101" s="1482"/>
      <c r="BW101" s="1482"/>
      <c r="BX101" s="1482"/>
      <c r="BY101" s="1482"/>
    </row>
    <row r="102" spans="2:77" s="113" customFormat="1" ht="16.5">
      <c r="B102" s="1220"/>
      <c r="C102" s="1220"/>
      <c r="D102" s="1220"/>
      <c r="E102" s="1220"/>
      <c r="F102" s="1220"/>
      <c r="G102" s="1220"/>
      <c r="H102" s="1220"/>
      <c r="I102" s="1220"/>
      <c r="J102" s="1220"/>
      <c r="K102" s="1220"/>
      <c r="L102" s="1220"/>
      <c r="M102" s="1220"/>
      <c r="N102" s="1220"/>
      <c r="O102" s="1220"/>
      <c r="P102" s="1220"/>
      <c r="Q102" s="1220"/>
      <c r="R102" s="1220"/>
      <c r="S102" s="1220"/>
      <c r="T102" s="1220"/>
      <c r="U102" s="1220"/>
      <c r="V102" s="1220"/>
      <c r="W102" s="1220"/>
      <c r="X102" s="1220"/>
      <c r="Y102" s="1220"/>
      <c r="Z102" s="1220"/>
      <c r="AA102" s="1220"/>
      <c r="AK102" s="1482"/>
      <c r="AL102" s="1482"/>
      <c r="AM102" s="1482"/>
      <c r="AN102" s="1482"/>
      <c r="AO102" s="1482"/>
      <c r="AP102" s="1482"/>
      <c r="AQ102" s="1482"/>
      <c r="AR102" s="1482"/>
      <c r="AS102" s="1482"/>
      <c r="AT102" s="1482"/>
      <c r="AU102" s="1482"/>
      <c r="AV102" s="1482"/>
      <c r="AW102" s="1482"/>
      <c r="AX102" s="1482"/>
      <c r="AY102" s="1482"/>
      <c r="AZ102" s="1482"/>
      <c r="BA102" s="1482"/>
      <c r="BB102" s="1482"/>
      <c r="BC102" s="1482"/>
      <c r="BD102" s="1482"/>
      <c r="BE102" s="1482"/>
      <c r="BF102" s="1482"/>
      <c r="BG102" s="1482"/>
      <c r="BH102" s="1482"/>
      <c r="BI102" s="1482"/>
      <c r="BJ102" s="1482"/>
      <c r="BK102" s="1482"/>
      <c r="BL102" s="1482"/>
      <c r="BM102" s="1482"/>
      <c r="BN102" s="1482"/>
      <c r="BO102" s="1482"/>
      <c r="BP102" s="1482"/>
      <c r="BQ102" s="1482"/>
      <c r="BR102" s="1482"/>
      <c r="BS102" s="1482"/>
      <c r="BT102" s="1482"/>
      <c r="BU102" s="1482"/>
      <c r="BV102" s="1482"/>
      <c r="BW102" s="1482"/>
      <c r="BX102" s="1482"/>
      <c r="BY102" s="1482"/>
    </row>
    <row r="103" spans="2:77" s="113" customFormat="1" ht="16.5">
      <c r="B103" s="1220"/>
      <c r="C103" s="1220"/>
      <c r="D103" s="1220"/>
      <c r="E103" s="1220"/>
      <c r="F103" s="1220"/>
      <c r="G103" s="1220"/>
      <c r="H103" s="1220"/>
      <c r="I103" s="1220"/>
      <c r="J103" s="1220"/>
      <c r="K103" s="1220"/>
      <c r="L103" s="1220"/>
      <c r="M103" s="1220"/>
      <c r="N103" s="1220"/>
      <c r="O103" s="1220"/>
      <c r="P103" s="1220"/>
      <c r="Q103" s="1220"/>
      <c r="R103" s="1220"/>
      <c r="S103" s="1220"/>
      <c r="T103" s="1220"/>
      <c r="U103" s="1220"/>
      <c r="V103" s="1220"/>
      <c r="W103" s="1220"/>
      <c r="X103" s="1220"/>
      <c r="Y103" s="1220"/>
      <c r="Z103" s="1220"/>
      <c r="AA103" s="1220"/>
      <c r="AK103" s="1482"/>
      <c r="AL103" s="1482"/>
      <c r="AM103" s="1482"/>
      <c r="AN103" s="1482"/>
      <c r="AO103" s="1482"/>
      <c r="AP103" s="1482"/>
      <c r="AQ103" s="1482"/>
      <c r="AR103" s="1482"/>
      <c r="AS103" s="1482"/>
      <c r="AT103" s="1482"/>
      <c r="AU103" s="1482"/>
      <c r="AV103" s="1482"/>
      <c r="AW103" s="1482"/>
      <c r="AX103" s="1482"/>
      <c r="AY103" s="1482"/>
      <c r="AZ103" s="1482"/>
      <c r="BA103" s="1482"/>
      <c r="BB103" s="1482"/>
      <c r="BC103" s="1482"/>
      <c r="BD103" s="1482"/>
      <c r="BE103" s="1482"/>
      <c r="BF103" s="1482"/>
      <c r="BG103" s="1482"/>
      <c r="BH103" s="1482"/>
      <c r="BI103" s="1482"/>
      <c r="BJ103" s="1482"/>
      <c r="BK103" s="1482"/>
      <c r="BL103" s="1482"/>
      <c r="BM103" s="1482"/>
      <c r="BN103" s="1482"/>
      <c r="BO103" s="1482"/>
      <c r="BP103" s="1482"/>
      <c r="BQ103" s="1482"/>
      <c r="BR103" s="1482"/>
      <c r="BS103" s="1482"/>
      <c r="BT103" s="1482"/>
      <c r="BU103" s="1482"/>
      <c r="BV103" s="1482"/>
      <c r="BW103" s="1482"/>
      <c r="BX103" s="1482"/>
      <c r="BY103" s="1482"/>
    </row>
    <row r="104" spans="2:77" s="113" customFormat="1" ht="16.5">
      <c r="B104" s="1220"/>
      <c r="C104" s="1220"/>
      <c r="D104" s="1220"/>
      <c r="E104" s="1220"/>
      <c r="F104" s="1220"/>
      <c r="G104" s="1220"/>
      <c r="H104" s="1220"/>
      <c r="I104" s="1220"/>
      <c r="J104" s="1220"/>
      <c r="K104" s="1220"/>
      <c r="L104" s="1220"/>
      <c r="M104" s="1220"/>
      <c r="N104" s="1220"/>
      <c r="O104" s="1220"/>
      <c r="P104" s="1220"/>
      <c r="Q104" s="1220"/>
      <c r="R104" s="1220"/>
      <c r="S104" s="1220"/>
      <c r="T104" s="1220"/>
      <c r="U104" s="1220"/>
      <c r="V104" s="1220"/>
      <c r="W104" s="1220"/>
      <c r="X104" s="1220"/>
      <c r="Y104" s="1220"/>
      <c r="Z104" s="1220"/>
      <c r="AA104" s="1220"/>
      <c r="AK104" s="1482"/>
      <c r="AL104" s="1482"/>
      <c r="AM104" s="1482"/>
      <c r="AN104" s="1482"/>
      <c r="AO104" s="1482"/>
      <c r="AP104" s="1482"/>
      <c r="AQ104" s="1482"/>
      <c r="AR104" s="1482"/>
      <c r="AS104" s="1482"/>
      <c r="AT104" s="1482"/>
      <c r="AU104" s="1482"/>
      <c r="AV104" s="1482"/>
      <c r="AW104" s="1482"/>
      <c r="AX104" s="1482"/>
      <c r="AY104" s="1482"/>
      <c r="AZ104" s="1482"/>
      <c r="BA104" s="1482"/>
      <c r="BB104" s="1482"/>
      <c r="BC104" s="1482"/>
      <c r="BD104" s="1482"/>
      <c r="BE104" s="1482"/>
      <c r="BF104" s="1482"/>
      <c r="BG104" s="1482"/>
      <c r="BH104" s="1482"/>
      <c r="BI104" s="1482"/>
      <c r="BJ104" s="1482"/>
      <c r="BK104" s="1482"/>
      <c r="BL104" s="1482"/>
      <c r="BM104" s="1482"/>
      <c r="BN104" s="1482"/>
      <c r="BO104" s="1482"/>
      <c r="BP104" s="1482"/>
      <c r="BQ104" s="1482"/>
      <c r="BR104" s="1482"/>
      <c r="BS104" s="1482"/>
      <c r="BT104" s="1482"/>
      <c r="BU104" s="1482"/>
      <c r="BV104" s="1482"/>
      <c r="BW104" s="1482"/>
      <c r="BX104" s="1482"/>
      <c r="BY104" s="1482"/>
    </row>
    <row r="105" spans="2:77" s="113" customFormat="1" ht="16.5">
      <c r="B105" s="1220"/>
      <c r="C105" s="1220"/>
      <c r="D105" s="1220"/>
      <c r="E105" s="1220"/>
      <c r="F105" s="1220"/>
      <c r="G105" s="1220"/>
      <c r="H105" s="1220"/>
      <c r="I105" s="1220"/>
      <c r="J105" s="1220"/>
      <c r="K105" s="1220"/>
      <c r="L105" s="1220"/>
      <c r="M105" s="1220"/>
      <c r="N105" s="1220"/>
      <c r="O105" s="1220"/>
      <c r="P105" s="1220"/>
      <c r="Q105" s="1220"/>
      <c r="R105" s="1220"/>
      <c r="S105" s="1220"/>
      <c r="T105" s="1220"/>
      <c r="U105" s="1220"/>
      <c r="V105" s="1220"/>
      <c r="W105" s="1220"/>
      <c r="X105" s="1220"/>
      <c r="Y105" s="1220"/>
      <c r="Z105" s="1220"/>
      <c r="AA105" s="1220"/>
      <c r="AK105" s="1482"/>
      <c r="AL105" s="1482"/>
      <c r="AM105" s="1482"/>
      <c r="AN105" s="1482"/>
      <c r="AO105" s="1482"/>
      <c r="AP105" s="1482"/>
      <c r="AQ105" s="1482"/>
      <c r="AR105" s="1482"/>
      <c r="AS105" s="1482"/>
      <c r="AT105" s="1482"/>
      <c r="AU105" s="1482"/>
      <c r="AV105" s="1482"/>
      <c r="AW105" s="1482"/>
      <c r="AX105" s="1482"/>
      <c r="AY105" s="1482"/>
      <c r="AZ105" s="1482"/>
      <c r="BA105" s="1482"/>
      <c r="BB105" s="1482"/>
      <c r="BC105" s="1482"/>
      <c r="BD105" s="1482"/>
      <c r="BE105" s="1482"/>
      <c r="BF105" s="1482"/>
      <c r="BG105" s="1482"/>
      <c r="BH105" s="1482"/>
      <c r="BI105" s="1482"/>
      <c r="BJ105" s="1482"/>
      <c r="BK105" s="1482"/>
      <c r="BL105" s="1482"/>
      <c r="BM105" s="1482"/>
      <c r="BN105" s="1482"/>
      <c r="BO105" s="1482"/>
      <c r="BP105" s="1482"/>
      <c r="BQ105" s="1482"/>
      <c r="BR105" s="1482"/>
      <c r="BS105" s="1482"/>
      <c r="BT105" s="1482"/>
      <c r="BU105" s="1482"/>
      <c r="BV105" s="1482"/>
      <c r="BW105" s="1482"/>
      <c r="BX105" s="1482"/>
      <c r="BY105" s="1482"/>
    </row>
    <row r="106" spans="2:77" s="113" customFormat="1" ht="16.5">
      <c r="B106" s="1220"/>
      <c r="C106" s="1220"/>
      <c r="D106" s="1220"/>
      <c r="E106" s="1220"/>
      <c r="F106" s="1220"/>
      <c r="G106" s="1220"/>
      <c r="H106" s="1220"/>
      <c r="I106" s="1220"/>
      <c r="J106" s="1220"/>
      <c r="K106" s="1220"/>
      <c r="L106" s="1220"/>
      <c r="M106" s="1220"/>
      <c r="N106" s="1220"/>
      <c r="O106" s="1220"/>
      <c r="P106" s="1220"/>
      <c r="Q106" s="1220"/>
      <c r="R106" s="1220"/>
      <c r="S106" s="1220"/>
      <c r="T106" s="1220"/>
      <c r="U106" s="1220"/>
      <c r="V106" s="1220"/>
      <c r="W106" s="1220"/>
      <c r="X106" s="1220"/>
      <c r="Y106" s="1220"/>
      <c r="Z106" s="1220"/>
      <c r="AA106" s="1220"/>
      <c r="AK106" s="1482"/>
      <c r="AL106" s="1482"/>
      <c r="AM106" s="1482"/>
      <c r="AN106" s="1482"/>
      <c r="AO106" s="1482"/>
      <c r="AP106" s="1482"/>
      <c r="AQ106" s="1482"/>
      <c r="AR106" s="1482"/>
      <c r="AS106" s="1482"/>
      <c r="AT106" s="1482"/>
      <c r="AU106" s="1482"/>
      <c r="AV106" s="1482"/>
      <c r="AW106" s="1482"/>
      <c r="AX106" s="1482"/>
      <c r="AY106" s="1482"/>
      <c r="AZ106" s="1482"/>
      <c r="BA106" s="1482"/>
      <c r="BB106" s="1482"/>
      <c r="BC106" s="1482"/>
      <c r="BD106" s="1482"/>
      <c r="BE106" s="1482"/>
      <c r="BF106" s="1482"/>
      <c r="BG106" s="1482"/>
      <c r="BH106" s="1482"/>
      <c r="BI106" s="1482"/>
      <c r="BJ106" s="1482"/>
      <c r="BK106" s="1482"/>
      <c r="BL106" s="1482"/>
      <c r="BM106" s="1482"/>
      <c r="BN106" s="1482"/>
      <c r="BO106" s="1482"/>
      <c r="BP106" s="1482"/>
      <c r="BQ106" s="1482"/>
      <c r="BR106" s="1482"/>
      <c r="BS106" s="1482"/>
      <c r="BT106" s="1482"/>
      <c r="BU106" s="1482"/>
      <c r="BV106" s="1482"/>
      <c r="BW106" s="1482"/>
      <c r="BX106" s="1482"/>
      <c r="BY106" s="1482"/>
    </row>
    <row r="108" spans="2:77" s="113" customFormat="1" ht="16.5">
      <c r="B108" s="1220"/>
      <c r="C108" s="1220"/>
      <c r="D108" s="1220"/>
      <c r="E108" s="1220"/>
      <c r="F108" s="1220"/>
      <c r="G108" s="1220"/>
      <c r="H108" s="1220"/>
      <c r="I108" s="1220"/>
      <c r="J108" s="1220"/>
      <c r="K108" s="1220"/>
      <c r="L108" s="1220"/>
      <c r="M108" s="1220"/>
      <c r="N108" s="1220"/>
      <c r="O108" s="1220"/>
      <c r="P108" s="1220"/>
      <c r="Q108" s="1220"/>
      <c r="R108" s="1220"/>
      <c r="S108" s="1220"/>
      <c r="T108" s="1220"/>
      <c r="U108" s="1220"/>
      <c r="V108" s="1220"/>
      <c r="W108" s="1220"/>
      <c r="X108" s="1220"/>
      <c r="Y108" s="1220"/>
      <c r="Z108" s="1220"/>
      <c r="AA108" s="1220"/>
      <c r="AK108" s="1482"/>
      <c r="AL108" s="1482"/>
      <c r="AM108" s="1482"/>
      <c r="AN108" s="1482"/>
      <c r="AO108" s="1482"/>
      <c r="AP108" s="1482"/>
      <c r="AQ108" s="1482"/>
      <c r="AR108" s="1482"/>
      <c r="AS108" s="1482"/>
      <c r="AT108" s="1482"/>
      <c r="AU108" s="1482"/>
      <c r="AV108" s="1482"/>
      <c r="AW108" s="1482"/>
      <c r="AX108" s="1482"/>
      <c r="AY108" s="1482"/>
      <c r="AZ108" s="1482"/>
      <c r="BA108" s="1482"/>
      <c r="BB108" s="1482"/>
      <c r="BC108" s="1482"/>
      <c r="BD108" s="1482"/>
      <c r="BE108" s="1482"/>
      <c r="BF108" s="1482"/>
      <c r="BG108" s="1482"/>
      <c r="BH108" s="1482"/>
      <c r="BI108" s="1482"/>
      <c r="BJ108" s="1482"/>
      <c r="BK108" s="1482"/>
      <c r="BL108" s="1482"/>
      <c r="BM108" s="1482"/>
      <c r="BN108" s="1482"/>
      <c r="BO108" s="1482"/>
      <c r="BP108" s="1482"/>
      <c r="BQ108" s="1482"/>
      <c r="BR108" s="1482"/>
      <c r="BS108" s="1482"/>
      <c r="BT108" s="1482"/>
      <c r="BU108" s="1482"/>
      <c r="BV108" s="1482"/>
      <c r="BW108" s="1482"/>
      <c r="BX108" s="1482"/>
      <c r="BY108" s="1482"/>
    </row>
    <row r="109" spans="2:77" s="113" customFormat="1" ht="16.5">
      <c r="B109" s="1220"/>
      <c r="C109" s="1220"/>
      <c r="D109" s="1220"/>
      <c r="E109" s="1220"/>
      <c r="F109" s="1220"/>
      <c r="G109" s="1220"/>
      <c r="H109" s="1220"/>
      <c r="I109" s="1220"/>
      <c r="J109" s="1220"/>
      <c r="K109" s="1220"/>
      <c r="L109" s="1220"/>
      <c r="M109" s="1220"/>
      <c r="N109" s="1220"/>
      <c r="O109" s="1220"/>
      <c r="P109" s="1220"/>
      <c r="Q109" s="1220"/>
      <c r="R109" s="1220"/>
      <c r="S109" s="1220"/>
      <c r="T109" s="1220"/>
      <c r="U109" s="1220"/>
      <c r="V109" s="1220"/>
      <c r="W109" s="1220"/>
      <c r="X109" s="1220"/>
      <c r="Y109" s="1220"/>
      <c r="Z109" s="1220"/>
      <c r="AA109" s="1220"/>
      <c r="AK109" s="1482"/>
      <c r="AL109" s="1482"/>
      <c r="AM109" s="1482"/>
      <c r="AN109" s="1482"/>
      <c r="AO109" s="1482"/>
      <c r="AP109" s="1482"/>
      <c r="AQ109" s="1482"/>
      <c r="AR109" s="1482"/>
      <c r="AS109" s="1482"/>
      <c r="AT109" s="1482"/>
      <c r="AU109" s="1482"/>
      <c r="AV109" s="1482"/>
      <c r="AW109" s="1482"/>
      <c r="AX109" s="1482"/>
      <c r="AY109" s="1482"/>
      <c r="AZ109" s="1482"/>
      <c r="BA109" s="1482"/>
      <c r="BB109" s="1482"/>
      <c r="BC109" s="1482"/>
      <c r="BD109" s="1482"/>
      <c r="BE109" s="1482"/>
      <c r="BF109" s="1482"/>
      <c r="BG109" s="1482"/>
      <c r="BH109" s="1482"/>
      <c r="BI109" s="1482"/>
      <c r="BJ109" s="1482"/>
      <c r="BK109" s="1482"/>
      <c r="BL109" s="1482"/>
      <c r="BM109" s="1482"/>
      <c r="BN109" s="1482"/>
      <c r="BO109" s="1482"/>
      <c r="BP109" s="1482"/>
      <c r="BQ109" s="1482"/>
      <c r="BR109" s="1482"/>
      <c r="BS109" s="1482"/>
      <c r="BT109" s="1482"/>
      <c r="BU109" s="1482"/>
      <c r="BV109" s="1482"/>
      <c r="BW109" s="1482"/>
      <c r="BX109" s="1482"/>
      <c r="BY109" s="1482"/>
    </row>
    <row r="111" spans="2:77" s="113" customFormat="1" ht="16.5">
      <c r="B111" s="1220"/>
      <c r="C111" s="1220"/>
      <c r="D111" s="1220"/>
      <c r="E111" s="1220"/>
      <c r="F111" s="1220"/>
      <c r="G111" s="1220"/>
      <c r="H111" s="1220"/>
      <c r="I111" s="1220"/>
      <c r="J111" s="1220"/>
      <c r="K111" s="1220"/>
      <c r="L111" s="1220"/>
      <c r="M111" s="1220"/>
      <c r="N111" s="1220"/>
      <c r="O111" s="1220"/>
      <c r="P111" s="1220"/>
      <c r="Q111" s="1220"/>
      <c r="R111" s="1220"/>
      <c r="S111" s="1220"/>
      <c r="T111" s="1220"/>
      <c r="U111" s="1220"/>
      <c r="V111" s="1220"/>
      <c r="W111" s="1220"/>
      <c r="X111" s="1220"/>
      <c r="Y111" s="1220"/>
      <c r="Z111" s="1220"/>
      <c r="AA111" s="1220"/>
      <c r="AK111" s="1482"/>
      <c r="AL111" s="1482"/>
      <c r="AM111" s="1482"/>
      <c r="AN111" s="1482"/>
      <c r="AO111" s="1482"/>
      <c r="AP111" s="1482"/>
      <c r="AQ111" s="1482"/>
      <c r="AR111" s="1482"/>
      <c r="AS111" s="1482"/>
      <c r="AT111" s="1482"/>
      <c r="AU111" s="1482"/>
      <c r="AV111" s="1482"/>
      <c r="AW111" s="1482"/>
      <c r="AX111" s="1482"/>
      <c r="AY111" s="1482"/>
      <c r="AZ111" s="1482"/>
      <c r="BA111" s="1482"/>
      <c r="BB111" s="1482"/>
      <c r="BC111" s="1482"/>
      <c r="BD111" s="1482"/>
      <c r="BE111" s="1482"/>
      <c r="BF111" s="1482"/>
      <c r="BG111" s="1482"/>
      <c r="BH111" s="1482"/>
      <c r="BI111" s="1482"/>
      <c r="BJ111" s="1482"/>
      <c r="BK111" s="1482"/>
      <c r="BL111" s="1482"/>
      <c r="BM111" s="1482"/>
      <c r="BN111" s="1482"/>
      <c r="BO111" s="1482"/>
      <c r="BP111" s="1482"/>
      <c r="BQ111" s="1482"/>
      <c r="BR111" s="1482"/>
      <c r="BS111" s="1482"/>
      <c r="BT111" s="1482"/>
      <c r="BU111" s="1482"/>
      <c r="BV111" s="1482"/>
      <c r="BW111" s="1482"/>
      <c r="BX111" s="1482"/>
      <c r="BY111" s="1482"/>
    </row>
    <row r="112" spans="2:77" s="113" customFormat="1" ht="16.5">
      <c r="B112" s="1220"/>
      <c r="C112" s="1220"/>
      <c r="D112" s="1220"/>
      <c r="E112" s="1220"/>
      <c r="F112" s="1220"/>
      <c r="G112" s="1220"/>
      <c r="H112" s="1220"/>
      <c r="I112" s="1220"/>
      <c r="J112" s="1220"/>
      <c r="K112" s="1220"/>
      <c r="L112" s="1220"/>
      <c r="M112" s="1220"/>
      <c r="N112" s="1220"/>
      <c r="O112" s="1220"/>
      <c r="P112" s="1220"/>
      <c r="Q112" s="1220"/>
      <c r="R112" s="1220"/>
      <c r="S112" s="1220"/>
      <c r="T112" s="1220"/>
      <c r="U112" s="1220"/>
      <c r="V112" s="1220"/>
      <c r="W112" s="1220"/>
      <c r="X112" s="1220"/>
      <c r="Y112" s="1220"/>
      <c r="Z112" s="1220"/>
      <c r="AA112" s="1220"/>
      <c r="AK112" s="1482"/>
      <c r="AL112" s="1482"/>
      <c r="AM112" s="1482"/>
      <c r="AN112" s="1482"/>
      <c r="AO112" s="1482"/>
      <c r="AP112" s="1482"/>
      <c r="AQ112" s="1482"/>
      <c r="AR112" s="1482"/>
      <c r="AS112" s="1482"/>
      <c r="AT112" s="1482"/>
      <c r="AU112" s="1482"/>
      <c r="AV112" s="1482"/>
      <c r="AW112" s="1482"/>
      <c r="AX112" s="1482"/>
      <c r="AY112" s="1482"/>
      <c r="AZ112" s="1482"/>
      <c r="BA112" s="1482"/>
      <c r="BB112" s="1482"/>
      <c r="BC112" s="1482"/>
      <c r="BD112" s="1482"/>
      <c r="BE112" s="1482"/>
      <c r="BF112" s="1482"/>
      <c r="BG112" s="1482"/>
      <c r="BH112" s="1482"/>
      <c r="BI112" s="1482"/>
      <c r="BJ112" s="1482"/>
      <c r="BK112" s="1482"/>
      <c r="BL112" s="1482"/>
      <c r="BM112" s="1482"/>
      <c r="BN112" s="1482"/>
      <c r="BO112" s="1482"/>
      <c r="BP112" s="1482"/>
      <c r="BQ112" s="1482"/>
      <c r="BR112" s="1482"/>
      <c r="BS112" s="1482"/>
      <c r="BT112" s="1482"/>
      <c r="BU112" s="1482"/>
      <c r="BV112" s="1482"/>
      <c r="BW112" s="1482"/>
      <c r="BX112" s="1482"/>
      <c r="BY112" s="1482"/>
    </row>
    <row r="113" spans="2:77" s="113" customFormat="1" ht="16.5">
      <c r="B113" s="1220"/>
      <c r="C113" s="1220"/>
      <c r="D113" s="1220"/>
      <c r="E113" s="1220"/>
      <c r="F113" s="1220"/>
      <c r="G113" s="1220"/>
      <c r="H113" s="1220"/>
      <c r="I113" s="1220"/>
      <c r="J113" s="1220"/>
      <c r="K113" s="1220"/>
      <c r="L113" s="1220"/>
      <c r="M113" s="1220"/>
      <c r="N113" s="1220"/>
      <c r="O113" s="1220"/>
      <c r="P113" s="1220"/>
      <c r="Q113" s="1220"/>
      <c r="R113" s="1220"/>
      <c r="S113" s="1220"/>
      <c r="T113" s="1220"/>
      <c r="U113" s="1220"/>
      <c r="V113" s="1220"/>
      <c r="W113" s="1220"/>
      <c r="X113" s="1220"/>
      <c r="Y113" s="1220"/>
      <c r="Z113" s="1220"/>
      <c r="AA113" s="1220"/>
      <c r="AK113" s="1482"/>
      <c r="AL113" s="1482"/>
      <c r="AM113" s="1482"/>
      <c r="AN113" s="1482"/>
      <c r="AO113" s="1482"/>
      <c r="AP113" s="1482"/>
      <c r="AQ113" s="1482"/>
      <c r="AR113" s="1482"/>
      <c r="AS113" s="1482"/>
      <c r="AT113" s="1482"/>
      <c r="AU113" s="1482"/>
      <c r="AV113" s="1482"/>
      <c r="AW113" s="1482"/>
      <c r="AX113" s="1482"/>
      <c r="AY113" s="1482"/>
      <c r="AZ113" s="1482"/>
      <c r="BA113" s="1482"/>
      <c r="BB113" s="1482"/>
      <c r="BC113" s="1482"/>
      <c r="BD113" s="1482"/>
      <c r="BE113" s="1482"/>
      <c r="BF113" s="1482"/>
      <c r="BG113" s="1482"/>
      <c r="BH113" s="1482"/>
      <c r="BI113" s="1482"/>
      <c r="BJ113" s="1482"/>
      <c r="BK113" s="1482"/>
      <c r="BL113" s="1482"/>
      <c r="BM113" s="1482"/>
      <c r="BN113" s="1482"/>
      <c r="BO113" s="1482"/>
      <c r="BP113" s="1482"/>
      <c r="BQ113" s="1482"/>
      <c r="BR113" s="1482"/>
      <c r="BS113" s="1482"/>
      <c r="BT113" s="1482"/>
      <c r="BU113" s="1482"/>
      <c r="BV113" s="1482"/>
      <c r="BW113" s="1482"/>
      <c r="BX113" s="1482"/>
      <c r="BY113" s="1482"/>
    </row>
  </sheetData>
  <sheetProtection/>
  <mergeCells count="90">
    <mergeCell ref="A1:C4"/>
    <mergeCell ref="D1:AB2"/>
    <mergeCell ref="D3:AB4"/>
    <mergeCell ref="A5:AB5"/>
    <mergeCell ref="AC5:CA9"/>
    <mergeCell ref="A6:AB6"/>
    <mergeCell ref="A7:AB7"/>
    <mergeCell ref="A8:AB8"/>
    <mergeCell ref="A9:AB9"/>
    <mergeCell ref="A11:D11"/>
    <mergeCell ref="E11:AB11"/>
    <mergeCell ref="AC11:CA11"/>
    <mergeCell ref="A13:D13"/>
    <mergeCell ref="E13:AB13"/>
    <mergeCell ref="AC13:CA13"/>
    <mergeCell ref="AC24:CA24"/>
    <mergeCell ref="A14:AB14"/>
    <mergeCell ref="A16:A18"/>
    <mergeCell ref="B16:B18"/>
    <mergeCell ref="C16:C18"/>
    <mergeCell ref="D17:D18"/>
    <mergeCell ref="A19:D19"/>
    <mergeCell ref="AJ22:CA22"/>
    <mergeCell ref="A21:D21"/>
    <mergeCell ref="A22:D22"/>
    <mergeCell ref="A23:AB23"/>
    <mergeCell ref="A24:D24"/>
    <mergeCell ref="E24:AB24"/>
    <mergeCell ref="Q32:R32"/>
    <mergeCell ref="S32:T32"/>
    <mergeCell ref="U32:V32"/>
    <mergeCell ref="W32:X32"/>
    <mergeCell ref="A27:A40"/>
    <mergeCell ref="B27:B40"/>
    <mergeCell ref="C27:C33"/>
    <mergeCell ref="M28:N28"/>
    <mergeCell ref="O28:P28"/>
    <mergeCell ref="Q28:R28"/>
    <mergeCell ref="S28:T28"/>
    <mergeCell ref="U28:V28"/>
    <mergeCell ref="W28:X28"/>
    <mergeCell ref="M32:N32"/>
    <mergeCell ref="O32:P32"/>
    <mergeCell ref="M33:N33"/>
    <mergeCell ref="C34:C40"/>
    <mergeCell ref="D39:D40"/>
    <mergeCell ref="A41:D41"/>
    <mergeCell ref="U50:V50"/>
    <mergeCell ref="W50:X50"/>
    <mergeCell ref="M42:N42"/>
    <mergeCell ref="O42:P42"/>
    <mergeCell ref="Q42:R42"/>
    <mergeCell ref="S42:T42"/>
    <mergeCell ref="U42:V42"/>
    <mergeCell ref="W42:X42"/>
    <mergeCell ref="M50:N50"/>
    <mergeCell ref="O50:P50"/>
    <mergeCell ref="Q50:R50"/>
    <mergeCell ref="S50:T50"/>
    <mergeCell ref="A42:A54"/>
    <mergeCell ref="W33:X33"/>
    <mergeCell ref="O33:P33"/>
    <mergeCell ref="Q33:R33"/>
    <mergeCell ref="S33:T33"/>
    <mergeCell ref="U33:V33"/>
    <mergeCell ref="B42:B54"/>
    <mergeCell ref="C42:C44"/>
    <mergeCell ref="C45:C47"/>
    <mergeCell ref="C51:C54"/>
    <mergeCell ref="A55:D55"/>
    <mergeCell ref="A56:A57"/>
    <mergeCell ref="B56:B57"/>
    <mergeCell ref="A58:D58"/>
    <mergeCell ref="A59:D59"/>
    <mergeCell ref="A60:AB60"/>
    <mergeCell ref="A61:D61"/>
    <mergeCell ref="E61:AB61"/>
    <mergeCell ref="AC61:CA61"/>
    <mergeCell ref="A62:AB62"/>
    <mergeCell ref="A72:D72"/>
    <mergeCell ref="M64:X64"/>
    <mergeCell ref="M66:X66"/>
    <mergeCell ref="M67:X67"/>
    <mergeCell ref="M71:X71"/>
    <mergeCell ref="A73:D73"/>
    <mergeCell ref="A65:D65"/>
    <mergeCell ref="A66:A71"/>
    <mergeCell ref="B66:B71"/>
    <mergeCell ref="C66:C67"/>
    <mergeCell ref="C68:C71"/>
  </mergeCells>
  <printOptions/>
  <pageMargins left="0.7" right="0.7" top="0.75" bottom="0.75" header="0.3" footer="0.3"/>
  <pageSetup horizontalDpi="1200" verticalDpi="12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CM83"/>
  <sheetViews>
    <sheetView zoomScale="80" zoomScaleNormal="80" zoomScalePageLayoutView="70" workbookViewId="0" topLeftCell="O40">
      <selection activeCell="A44" sqref="A44:CA55"/>
    </sheetView>
  </sheetViews>
  <sheetFormatPr defaultColWidth="11.421875" defaultRowHeight="15"/>
  <cols>
    <col min="1" max="1" width="5.421875" style="134" customWidth="1"/>
    <col min="2" max="2" width="21.7109375" style="134" customWidth="1"/>
    <col min="3" max="3" width="25.28125" style="134" customWidth="1"/>
    <col min="4" max="4" width="43.00390625" style="134" customWidth="1"/>
    <col min="5" max="5" width="18.28125" style="134" customWidth="1"/>
    <col min="6" max="6" width="11.421875" style="134" customWidth="1"/>
    <col min="7" max="7" width="18.140625" style="134" customWidth="1"/>
    <col min="8" max="8" width="22.7109375" style="134" customWidth="1"/>
    <col min="9" max="9" width="21.00390625" style="134" customWidth="1"/>
    <col min="10" max="10" width="26.7109375" style="134" customWidth="1"/>
    <col min="11" max="11" width="11.421875" style="134" customWidth="1"/>
    <col min="12" max="12" width="13.28125" style="134" customWidth="1"/>
    <col min="13" max="24" width="4.7109375" style="134" customWidth="1"/>
    <col min="25" max="25" width="11.421875" style="134" customWidth="1"/>
    <col min="26" max="27" width="28.7109375" style="134" customWidth="1"/>
    <col min="28" max="28" width="21.421875" style="134" bestFit="1" customWidth="1"/>
    <col min="29" max="34" width="14.8515625" style="134" customWidth="1"/>
    <col min="35" max="35" width="18.00390625" style="134" customWidth="1"/>
    <col min="36" max="36" width="16.7109375" style="134" customWidth="1"/>
    <col min="37" max="76" width="15.421875" style="1482" hidden="1" customWidth="1"/>
    <col min="77" max="77" width="15.421875" style="1482" customWidth="1"/>
    <col min="78" max="78" width="36.28125" style="134" bestFit="1" customWidth="1"/>
    <col min="79" max="79" width="19.7109375" style="134" customWidth="1"/>
    <col min="80" max="16384" width="11.421875" style="134" customWidth="1"/>
  </cols>
  <sheetData>
    <row r="1" spans="1:79" ht="18" customHeight="1" thickBot="1">
      <c r="A1" s="3790"/>
      <c r="B1" s="3790"/>
      <c r="C1" s="3790"/>
      <c r="D1" s="3450" t="s">
        <v>307</v>
      </c>
      <c r="E1" s="3451"/>
      <c r="F1" s="3451"/>
      <c r="G1" s="3451"/>
      <c r="H1" s="3451"/>
      <c r="I1" s="3451"/>
      <c r="J1" s="3451"/>
      <c r="K1" s="3451"/>
      <c r="L1" s="3451"/>
      <c r="M1" s="3451"/>
      <c r="N1" s="3451"/>
      <c r="O1" s="3451"/>
      <c r="P1" s="3451"/>
      <c r="Q1" s="3451"/>
      <c r="R1" s="3451"/>
      <c r="S1" s="3451"/>
      <c r="T1" s="3451"/>
      <c r="U1" s="3451"/>
      <c r="V1" s="3451"/>
      <c r="W1" s="3451"/>
      <c r="X1" s="3451"/>
      <c r="Y1" s="3451"/>
      <c r="Z1" s="3451"/>
      <c r="AA1" s="3452"/>
      <c r="AB1" s="3451"/>
      <c r="AC1" s="3451"/>
      <c r="AD1" s="3451"/>
      <c r="AE1" s="3451"/>
      <c r="AF1" s="3451"/>
      <c r="AG1" s="3451"/>
      <c r="AH1" s="3451"/>
      <c r="AI1" s="3453"/>
      <c r="AJ1" s="3457" t="s">
        <v>1</v>
      </c>
      <c r="AK1" s="3458"/>
      <c r="AL1" s="3458"/>
      <c r="AM1" s="3458"/>
      <c r="AN1" s="3458"/>
      <c r="AO1" s="3458"/>
      <c r="AP1" s="3458"/>
      <c r="AQ1" s="3458"/>
      <c r="AR1" s="3458"/>
      <c r="AS1" s="3458"/>
      <c r="AT1" s="3458"/>
      <c r="AU1" s="3458"/>
      <c r="AV1" s="3458"/>
      <c r="AW1" s="3458"/>
      <c r="AX1" s="3458"/>
      <c r="AY1" s="3458"/>
      <c r="AZ1" s="3458"/>
      <c r="BA1" s="3458"/>
      <c r="BB1" s="3458"/>
      <c r="BC1" s="3458"/>
      <c r="BD1" s="3458"/>
      <c r="BE1" s="3458"/>
      <c r="BF1" s="3458"/>
      <c r="BG1" s="3458"/>
      <c r="BH1" s="3458"/>
      <c r="BI1" s="3458"/>
      <c r="BJ1" s="3458"/>
      <c r="BK1" s="3458"/>
      <c r="BL1" s="3458"/>
      <c r="BM1" s="3458"/>
      <c r="BN1" s="3458"/>
      <c r="BO1" s="3458"/>
      <c r="BP1" s="3458"/>
      <c r="BQ1" s="3458"/>
      <c r="BR1" s="3458"/>
      <c r="BS1" s="3458"/>
      <c r="BT1" s="3458"/>
      <c r="BU1" s="3458"/>
      <c r="BV1" s="3458"/>
      <c r="BW1" s="3458"/>
      <c r="BX1" s="3458"/>
      <c r="BY1" s="3458"/>
      <c r="BZ1" s="3459"/>
      <c r="CA1" s="3794" t="s">
        <v>308</v>
      </c>
    </row>
    <row r="2" spans="1:79" ht="18" customHeight="1" thickBot="1">
      <c r="A2" s="3790"/>
      <c r="B2" s="3790"/>
      <c r="C2" s="3790"/>
      <c r="D2" s="3454"/>
      <c r="E2" s="3791"/>
      <c r="F2" s="3791"/>
      <c r="G2" s="3791"/>
      <c r="H2" s="3791"/>
      <c r="I2" s="3791"/>
      <c r="J2" s="3791"/>
      <c r="K2" s="3791"/>
      <c r="L2" s="3791"/>
      <c r="M2" s="3791"/>
      <c r="N2" s="3791"/>
      <c r="O2" s="3791"/>
      <c r="P2" s="3791"/>
      <c r="Q2" s="3791"/>
      <c r="R2" s="3791"/>
      <c r="S2" s="3791"/>
      <c r="T2" s="3791"/>
      <c r="U2" s="3791"/>
      <c r="V2" s="3791"/>
      <c r="W2" s="3791"/>
      <c r="X2" s="3791"/>
      <c r="Y2" s="3791"/>
      <c r="Z2" s="3791"/>
      <c r="AA2" s="3455"/>
      <c r="AB2" s="3791"/>
      <c r="AC2" s="3791"/>
      <c r="AD2" s="3791"/>
      <c r="AE2" s="3791"/>
      <c r="AF2" s="3791"/>
      <c r="AG2" s="3791"/>
      <c r="AH2" s="3791"/>
      <c r="AI2" s="3792"/>
      <c r="AJ2" s="3460"/>
      <c r="AK2" s="3461"/>
      <c r="AL2" s="3461"/>
      <c r="AM2" s="3461"/>
      <c r="AN2" s="3461"/>
      <c r="AO2" s="3461"/>
      <c r="AP2" s="3461"/>
      <c r="AQ2" s="3461"/>
      <c r="AR2" s="3461"/>
      <c r="AS2" s="3461"/>
      <c r="AT2" s="3461"/>
      <c r="AU2" s="3461"/>
      <c r="AV2" s="3461"/>
      <c r="AW2" s="3461"/>
      <c r="AX2" s="3461"/>
      <c r="AY2" s="3461"/>
      <c r="AZ2" s="3461"/>
      <c r="BA2" s="3461"/>
      <c r="BB2" s="3461"/>
      <c r="BC2" s="3461"/>
      <c r="BD2" s="3461"/>
      <c r="BE2" s="3461"/>
      <c r="BF2" s="3461"/>
      <c r="BG2" s="3461"/>
      <c r="BH2" s="3461"/>
      <c r="BI2" s="3461"/>
      <c r="BJ2" s="3461"/>
      <c r="BK2" s="3461"/>
      <c r="BL2" s="3461"/>
      <c r="BM2" s="3461"/>
      <c r="BN2" s="3461"/>
      <c r="BO2" s="3461"/>
      <c r="BP2" s="3461"/>
      <c r="BQ2" s="3461"/>
      <c r="BR2" s="3461"/>
      <c r="BS2" s="3461"/>
      <c r="BT2" s="3461"/>
      <c r="BU2" s="3461"/>
      <c r="BV2" s="3461"/>
      <c r="BW2" s="3461"/>
      <c r="BX2" s="3461"/>
      <c r="BY2" s="3461"/>
      <c r="BZ2" s="3462"/>
      <c r="CA2" s="3794"/>
    </row>
    <row r="3" spans="1:79" ht="18" customHeight="1" thickBot="1">
      <c r="A3" s="3790"/>
      <c r="B3" s="3790"/>
      <c r="C3" s="3790"/>
      <c r="D3" s="3450" t="s">
        <v>309</v>
      </c>
      <c r="E3" s="3451"/>
      <c r="F3" s="3451"/>
      <c r="G3" s="3451"/>
      <c r="H3" s="3451"/>
      <c r="I3" s="3451"/>
      <c r="J3" s="3451"/>
      <c r="K3" s="3451"/>
      <c r="L3" s="3451"/>
      <c r="M3" s="3451"/>
      <c r="N3" s="3451"/>
      <c r="O3" s="3451"/>
      <c r="P3" s="3451"/>
      <c r="Q3" s="3451"/>
      <c r="R3" s="3451"/>
      <c r="S3" s="3451"/>
      <c r="T3" s="3451"/>
      <c r="U3" s="3451"/>
      <c r="V3" s="3451"/>
      <c r="W3" s="3451"/>
      <c r="X3" s="3451"/>
      <c r="Y3" s="3451"/>
      <c r="Z3" s="3451"/>
      <c r="AA3" s="3452"/>
      <c r="AB3" s="3451"/>
      <c r="AC3" s="3451"/>
      <c r="AD3" s="3451"/>
      <c r="AE3" s="3451"/>
      <c r="AF3" s="3451"/>
      <c r="AG3" s="3451"/>
      <c r="AH3" s="3451"/>
      <c r="AI3" s="3453"/>
      <c r="AJ3" s="3460"/>
      <c r="AK3" s="3461"/>
      <c r="AL3" s="3461"/>
      <c r="AM3" s="3461"/>
      <c r="AN3" s="3461"/>
      <c r="AO3" s="3461"/>
      <c r="AP3" s="3461"/>
      <c r="AQ3" s="3461"/>
      <c r="AR3" s="3461"/>
      <c r="AS3" s="3461"/>
      <c r="AT3" s="3461"/>
      <c r="AU3" s="3461"/>
      <c r="AV3" s="3461"/>
      <c r="AW3" s="3461"/>
      <c r="AX3" s="3461"/>
      <c r="AY3" s="3461"/>
      <c r="AZ3" s="3461"/>
      <c r="BA3" s="3461"/>
      <c r="BB3" s="3461"/>
      <c r="BC3" s="3461"/>
      <c r="BD3" s="3461"/>
      <c r="BE3" s="3461"/>
      <c r="BF3" s="3461"/>
      <c r="BG3" s="3461"/>
      <c r="BH3" s="3461"/>
      <c r="BI3" s="3461"/>
      <c r="BJ3" s="3461"/>
      <c r="BK3" s="3461"/>
      <c r="BL3" s="3461"/>
      <c r="BM3" s="3461"/>
      <c r="BN3" s="3461"/>
      <c r="BO3" s="3461"/>
      <c r="BP3" s="3461"/>
      <c r="BQ3" s="3461"/>
      <c r="BR3" s="3461"/>
      <c r="BS3" s="3461"/>
      <c r="BT3" s="3461"/>
      <c r="BU3" s="3461"/>
      <c r="BV3" s="3461"/>
      <c r="BW3" s="3461"/>
      <c r="BX3" s="3461"/>
      <c r="BY3" s="3461"/>
      <c r="BZ3" s="3462"/>
      <c r="CA3" s="3794"/>
    </row>
    <row r="4" spans="1:79" ht="18" customHeight="1" thickBot="1">
      <c r="A4" s="3790"/>
      <c r="B4" s="3790"/>
      <c r="C4" s="3790"/>
      <c r="D4" s="3454"/>
      <c r="E4" s="3791"/>
      <c r="F4" s="3791"/>
      <c r="G4" s="3791"/>
      <c r="H4" s="3791"/>
      <c r="I4" s="3791"/>
      <c r="J4" s="3791"/>
      <c r="K4" s="3791"/>
      <c r="L4" s="3791"/>
      <c r="M4" s="3791"/>
      <c r="N4" s="3791"/>
      <c r="O4" s="3791"/>
      <c r="P4" s="3791"/>
      <c r="Q4" s="3791"/>
      <c r="R4" s="3791"/>
      <c r="S4" s="3791"/>
      <c r="T4" s="3791"/>
      <c r="U4" s="3791"/>
      <c r="V4" s="3791"/>
      <c r="W4" s="3791"/>
      <c r="X4" s="3791"/>
      <c r="Y4" s="3791"/>
      <c r="Z4" s="3791"/>
      <c r="AA4" s="3455"/>
      <c r="AB4" s="3791"/>
      <c r="AC4" s="3791"/>
      <c r="AD4" s="3791"/>
      <c r="AE4" s="3791"/>
      <c r="AF4" s="3791"/>
      <c r="AG4" s="3791"/>
      <c r="AH4" s="3791"/>
      <c r="AI4" s="3792"/>
      <c r="AJ4" s="3463"/>
      <c r="AK4" s="3464"/>
      <c r="AL4" s="3464"/>
      <c r="AM4" s="3464"/>
      <c r="AN4" s="3464"/>
      <c r="AO4" s="3464"/>
      <c r="AP4" s="3464"/>
      <c r="AQ4" s="3464"/>
      <c r="AR4" s="3464"/>
      <c r="AS4" s="3464"/>
      <c r="AT4" s="3464"/>
      <c r="AU4" s="3464"/>
      <c r="AV4" s="3464"/>
      <c r="AW4" s="3464"/>
      <c r="AX4" s="3464"/>
      <c r="AY4" s="3464"/>
      <c r="AZ4" s="3464"/>
      <c r="BA4" s="3464"/>
      <c r="BB4" s="3464"/>
      <c r="BC4" s="3464"/>
      <c r="BD4" s="3464"/>
      <c r="BE4" s="3464"/>
      <c r="BF4" s="3464"/>
      <c r="BG4" s="3464"/>
      <c r="BH4" s="3464"/>
      <c r="BI4" s="3464"/>
      <c r="BJ4" s="3464"/>
      <c r="BK4" s="3464"/>
      <c r="BL4" s="3464"/>
      <c r="BM4" s="3464"/>
      <c r="BN4" s="3464"/>
      <c r="BO4" s="3464"/>
      <c r="BP4" s="3464"/>
      <c r="BQ4" s="3464"/>
      <c r="BR4" s="3464"/>
      <c r="BS4" s="3464"/>
      <c r="BT4" s="3464"/>
      <c r="BU4" s="3464"/>
      <c r="BV4" s="3464"/>
      <c r="BW4" s="3464"/>
      <c r="BX4" s="3464"/>
      <c r="BY4" s="3464"/>
      <c r="BZ4" s="3793"/>
      <c r="CA4" s="3794"/>
    </row>
    <row r="5" spans="1:79" ht="13.5" customHeight="1">
      <c r="A5" s="3795" t="s">
        <v>4</v>
      </c>
      <c r="B5" s="3796"/>
      <c r="C5" s="3796"/>
      <c r="D5" s="3796"/>
      <c r="E5" s="3796"/>
      <c r="F5" s="3796"/>
      <c r="G5" s="3796"/>
      <c r="H5" s="3796"/>
      <c r="I5" s="3796"/>
      <c r="J5" s="3796"/>
      <c r="K5" s="3796"/>
      <c r="L5" s="3796"/>
      <c r="M5" s="3796"/>
      <c r="N5" s="3796"/>
      <c r="O5" s="3796"/>
      <c r="P5" s="3796"/>
      <c r="Q5" s="3796"/>
      <c r="R5" s="3796"/>
      <c r="S5" s="3796"/>
      <c r="T5" s="3796"/>
      <c r="U5" s="3796"/>
      <c r="V5" s="3796"/>
      <c r="W5" s="3796"/>
      <c r="X5" s="3796"/>
      <c r="Y5" s="3796"/>
      <c r="Z5" s="3796"/>
      <c r="AA5" s="1820"/>
      <c r="AB5" s="1384"/>
      <c r="AC5" s="3439" t="s">
        <v>310</v>
      </c>
      <c r="AD5" s="3440"/>
      <c r="AE5" s="3440"/>
      <c r="AF5" s="3440"/>
      <c r="AG5" s="3440"/>
      <c r="AH5" s="3440"/>
      <c r="AI5" s="3440"/>
      <c r="AJ5" s="3441"/>
      <c r="AK5" s="3442"/>
      <c r="AL5" s="3442"/>
      <c r="AM5" s="3442"/>
      <c r="AN5" s="3442"/>
      <c r="AO5" s="3442"/>
      <c r="AP5" s="3442"/>
      <c r="AQ5" s="3442"/>
      <c r="AR5" s="3442"/>
      <c r="AS5" s="3442"/>
      <c r="AT5" s="3442"/>
      <c r="AU5" s="3442"/>
      <c r="AV5" s="3442"/>
      <c r="AW5" s="3442"/>
      <c r="AX5" s="3442"/>
      <c r="AY5" s="3442"/>
      <c r="AZ5" s="3442"/>
      <c r="BA5" s="3442"/>
      <c r="BB5" s="3442"/>
      <c r="BC5" s="3442"/>
      <c r="BD5" s="3442"/>
      <c r="BE5" s="3442"/>
      <c r="BF5" s="3442"/>
      <c r="BG5" s="3442"/>
      <c r="BH5" s="3442"/>
      <c r="BI5" s="3442"/>
      <c r="BJ5" s="3442"/>
      <c r="BK5" s="3442"/>
      <c r="BL5" s="3442"/>
      <c r="BM5" s="3442"/>
      <c r="BN5" s="3442"/>
      <c r="BO5" s="3442"/>
      <c r="BP5" s="3442"/>
      <c r="BQ5" s="3442"/>
      <c r="BR5" s="3442"/>
      <c r="BS5" s="3442"/>
      <c r="BT5" s="3442"/>
      <c r="BU5" s="3442"/>
      <c r="BV5" s="3442"/>
      <c r="BW5" s="3442"/>
      <c r="BX5" s="3442"/>
      <c r="BY5" s="3442"/>
      <c r="BZ5" s="3441"/>
      <c r="CA5" s="3443"/>
    </row>
    <row r="6" spans="1:79" ht="13.5" customHeight="1">
      <c r="A6" s="3799" t="s">
        <v>5</v>
      </c>
      <c r="B6" s="3796"/>
      <c r="C6" s="3796"/>
      <c r="D6" s="3796"/>
      <c r="E6" s="3796"/>
      <c r="F6" s="3796"/>
      <c r="G6" s="3796"/>
      <c r="H6" s="3796"/>
      <c r="I6" s="3796"/>
      <c r="J6" s="3796"/>
      <c r="K6" s="3796"/>
      <c r="L6" s="3796"/>
      <c r="M6" s="3796"/>
      <c r="N6" s="3796"/>
      <c r="O6" s="3796"/>
      <c r="P6" s="3796"/>
      <c r="Q6" s="3796"/>
      <c r="R6" s="3796"/>
      <c r="S6" s="3796"/>
      <c r="T6" s="3796"/>
      <c r="U6" s="3796"/>
      <c r="V6" s="3796"/>
      <c r="W6" s="3796"/>
      <c r="X6" s="3796"/>
      <c r="Y6" s="3796"/>
      <c r="Z6" s="3796"/>
      <c r="AA6" s="1820"/>
      <c r="AB6" s="1384"/>
      <c r="AC6" s="3439"/>
      <c r="AD6" s="3440"/>
      <c r="AE6" s="3440"/>
      <c r="AF6" s="3440"/>
      <c r="AG6" s="3440"/>
      <c r="AH6" s="3440"/>
      <c r="AI6" s="3440"/>
      <c r="AJ6" s="3440"/>
      <c r="AK6" s="3440"/>
      <c r="AL6" s="3440"/>
      <c r="AM6" s="3440"/>
      <c r="AN6" s="3440"/>
      <c r="AO6" s="3440"/>
      <c r="AP6" s="3440"/>
      <c r="AQ6" s="3440"/>
      <c r="AR6" s="3440"/>
      <c r="AS6" s="3440"/>
      <c r="AT6" s="3440"/>
      <c r="AU6" s="3440"/>
      <c r="AV6" s="3440"/>
      <c r="AW6" s="3440"/>
      <c r="AX6" s="3440"/>
      <c r="AY6" s="3440"/>
      <c r="AZ6" s="3440"/>
      <c r="BA6" s="3440"/>
      <c r="BB6" s="3440"/>
      <c r="BC6" s="3440"/>
      <c r="BD6" s="3440"/>
      <c r="BE6" s="3440"/>
      <c r="BF6" s="3440"/>
      <c r="BG6" s="3440"/>
      <c r="BH6" s="3440"/>
      <c r="BI6" s="3440"/>
      <c r="BJ6" s="3440"/>
      <c r="BK6" s="3440"/>
      <c r="BL6" s="3440"/>
      <c r="BM6" s="3440"/>
      <c r="BN6" s="3440"/>
      <c r="BO6" s="3440"/>
      <c r="BP6" s="3440"/>
      <c r="BQ6" s="3440"/>
      <c r="BR6" s="3440"/>
      <c r="BS6" s="3440"/>
      <c r="BT6" s="3440"/>
      <c r="BU6" s="3440"/>
      <c r="BV6" s="3440"/>
      <c r="BW6" s="3440"/>
      <c r="BX6" s="3440"/>
      <c r="BY6" s="3440"/>
      <c r="BZ6" s="3440"/>
      <c r="CA6" s="3444"/>
    </row>
    <row r="7" spans="1:79" ht="15" customHeight="1">
      <c r="A7" s="3799"/>
      <c r="B7" s="3796"/>
      <c r="C7" s="3796"/>
      <c r="D7" s="3796"/>
      <c r="E7" s="3796"/>
      <c r="F7" s="3796"/>
      <c r="G7" s="3796"/>
      <c r="H7" s="3796"/>
      <c r="I7" s="3796"/>
      <c r="J7" s="3796"/>
      <c r="K7" s="3796"/>
      <c r="L7" s="3796"/>
      <c r="M7" s="3796"/>
      <c r="N7" s="3796"/>
      <c r="O7" s="3796"/>
      <c r="P7" s="3796"/>
      <c r="Q7" s="3796"/>
      <c r="R7" s="3796"/>
      <c r="S7" s="3796"/>
      <c r="T7" s="3796"/>
      <c r="U7" s="3796"/>
      <c r="V7" s="3796"/>
      <c r="W7" s="3796"/>
      <c r="X7" s="3796"/>
      <c r="Y7" s="3796"/>
      <c r="Z7" s="3796"/>
      <c r="AA7" s="1820"/>
      <c r="AB7" s="1384"/>
      <c r="AC7" s="3439"/>
      <c r="AD7" s="3440"/>
      <c r="AE7" s="3440"/>
      <c r="AF7" s="3440"/>
      <c r="AG7" s="3440"/>
      <c r="AH7" s="3440"/>
      <c r="AI7" s="3440"/>
      <c r="AJ7" s="3440"/>
      <c r="AK7" s="3440"/>
      <c r="AL7" s="3440"/>
      <c r="AM7" s="3440"/>
      <c r="AN7" s="3440"/>
      <c r="AO7" s="3440"/>
      <c r="AP7" s="3440"/>
      <c r="AQ7" s="3440"/>
      <c r="AR7" s="3440"/>
      <c r="AS7" s="3440"/>
      <c r="AT7" s="3440"/>
      <c r="AU7" s="3440"/>
      <c r="AV7" s="3440"/>
      <c r="AW7" s="3440"/>
      <c r="AX7" s="3440"/>
      <c r="AY7" s="3440"/>
      <c r="AZ7" s="3440"/>
      <c r="BA7" s="3440"/>
      <c r="BB7" s="3440"/>
      <c r="BC7" s="3440"/>
      <c r="BD7" s="3440"/>
      <c r="BE7" s="3440"/>
      <c r="BF7" s="3440"/>
      <c r="BG7" s="3440"/>
      <c r="BH7" s="3440"/>
      <c r="BI7" s="3440"/>
      <c r="BJ7" s="3440"/>
      <c r="BK7" s="3440"/>
      <c r="BL7" s="3440"/>
      <c r="BM7" s="3440"/>
      <c r="BN7" s="3440"/>
      <c r="BO7" s="3440"/>
      <c r="BP7" s="3440"/>
      <c r="BQ7" s="3440"/>
      <c r="BR7" s="3440"/>
      <c r="BS7" s="3440"/>
      <c r="BT7" s="3440"/>
      <c r="BU7" s="3440"/>
      <c r="BV7" s="3440"/>
      <c r="BW7" s="3440"/>
      <c r="BX7" s="3440"/>
      <c r="BY7" s="3440"/>
      <c r="BZ7" s="3440"/>
      <c r="CA7" s="3444"/>
    </row>
    <row r="8" spans="1:79" ht="13.5" customHeight="1">
      <c r="A8" s="3799" t="s">
        <v>6</v>
      </c>
      <c r="B8" s="3796"/>
      <c r="C8" s="3796"/>
      <c r="D8" s="3796"/>
      <c r="E8" s="3796"/>
      <c r="F8" s="3796"/>
      <c r="G8" s="3796"/>
      <c r="H8" s="3796"/>
      <c r="I8" s="3796"/>
      <c r="J8" s="3796"/>
      <c r="K8" s="3796"/>
      <c r="L8" s="3796"/>
      <c r="M8" s="3796"/>
      <c r="N8" s="3796"/>
      <c r="O8" s="3796"/>
      <c r="P8" s="3796"/>
      <c r="Q8" s="3796"/>
      <c r="R8" s="3796"/>
      <c r="S8" s="3796"/>
      <c r="T8" s="3796"/>
      <c r="U8" s="3796"/>
      <c r="V8" s="3796"/>
      <c r="W8" s="3796"/>
      <c r="X8" s="3796"/>
      <c r="Y8" s="3796"/>
      <c r="Z8" s="3796"/>
      <c r="AA8" s="1820"/>
      <c r="AB8" s="1384"/>
      <c r="AC8" s="3439"/>
      <c r="AD8" s="3440"/>
      <c r="AE8" s="3440"/>
      <c r="AF8" s="3440"/>
      <c r="AG8" s="3440"/>
      <c r="AH8" s="3440"/>
      <c r="AI8" s="3440"/>
      <c r="AJ8" s="3440"/>
      <c r="AK8" s="3440"/>
      <c r="AL8" s="3440"/>
      <c r="AM8" s="3440"/>
      <c r="AN8" s="3440"/>
      <c r="AO8" s="3440"/>
      <c r="AP8" s="3440"/>
      <c r="AQ8" s="3440"/>
      <c r="AR8" s="3440"/>
      <c r="AS8" s="3440"/>
      <c r="AT8" s="3440"/>
      <c r="AU8" s="3440"/>
      <c r="AV8" s="3440"/>
      <c r="AW8" s="3440"/>
      <c r="AX8" s="3440"/>
      <c r="AY8" s="3440"/>
      <c r="AZ8" s="3440"/>
      <c r="BA8" s="3440"/>
      <c r="BB8" s="3440"/>
      <c r="BC8" s="3440"/>
      <c r="BD8" s="3440"/>
      <c r="BE8" s="3440"/>
      <c r="BF8" s="3440"/>
      <c r="BG8" s="3440"/>
      <c r="BH8" s="3440"/>
      <c r="BI8" s="3440"/>
      <c r="BJ8" s="3440"/>
      <c r="BK8" s="3440"/>
      <c r="BL8" s="3440"/>
      <c r="BM8" s="3440"/>
      <c r="BN8" s="3440"/>
      <c r="BO8" s="3440"/>
      <c r="BP8" s="3440"/>
      <c r="BQ8" s="3440"/>
      <c r="BR8" s="3440"/>
      <c r="BS8" s="3440"/>
      <c r="BT8" s="3440"/>
      <c r="BU8" s="3440"/>
      <c r="BV8" s="3440"/>
      <c r="BW8" s="3440"/>
      <c r="BX8" s="3440"/>
      <c r="BY8" s="3440"/>
      <c r="BZ8" s="3440"/>
      <c r="CA8" s="3444"/>
    </row>
    <row r="9" spans="1:79" ht="14.25" customHeight="1" thickBot="1">
      <c r="A9" s="3468" t="s">
        <v>311</v>
      </c>
      <c r="B9" s="3468"/>
      <c r="C9" s="3468"/>
      <c r="D9" s="3468"/>
      <c r="E9" s="3468"/>
      <c r="F9" s="3468"/>
      <c r="G9" s="3468"/>
      <c r="H9" s="3468"/>
      <c r="I9" s="3468"/>
      <c r="J9" s="3468"/>
      <c r="K9" s="3468"/>
      <c r="L9" s="3468"/>
      <c r="M9" s="3468"/>
      <c r="N9" s="3468"/>
      <c r="O9" s="3468"/>
      <c r="P9" s="3468"/>
      <c r="Q9" s="3468"/>
      <c r="R9" s="3468"/>
      <c r="S9" s="3468"/>
      <c r="T9" s="3468"/>
      <c r="U9" s="3468"/>
      <c r="V9" s="3468"/>
      <c r="W9" s="3468"/>
      <c r="X9" s="3468"/>
      <c r="Y9" s="3468"/>
      <c r="Z9" s="3468"/>
      <c r="AA9" s="3468"/>
      <c r="AB9" s="3468"/>
      <c r="AC9" s="3445"/>
      <c r="AD9" s="3797"/>
      <c r="AE9" s="3797"/>
      <c r="AF9" s="3797"/>
      <c r="AG9" s="3797"/>
      <c r="AH9" s="3797"/>
      <c r="AI9" s="3797"/>
      <c r="AJ9" s="3797"/>
      <c r="AK9" s="3446"/>
      <c r="AL9" s="3446"/>
      <c r="AM9" s="3446"/>
      <c r="AN9" s="3446"/>
      <c r="AO9" s="3446"/>
      <c r="AP9" s="3446"/>
      <c r="AQ9" s="3446"/>
      <c r="AR9" s="3446"/>
      <c r="AS9" s="3446"/>
      <c r="AT9" s="3446"/>
      <c r="AU9" s="3446"/>
      <c r="AV9" s="3446"/>
      <c r="AW9" s="3446"/>
      <c r="AX9" s="3446"/>
      <c r="AY9" s="3446"/>
      <c r="AZ9" s="3446"/>
      <c r="BA9" s="3446"/>
      <c r="BB9" s="3446"/>
      <c r="BC9" s="3446"/>
      <c r="BD9" s="3446"/>
      <c r="BE9" s="3446"/>
      <c r="BF9" s="3446"/>
      <c r="BG9" s="3446"/>
      <c r="BH9" s="3446"/>
      <c r="BI9" s="3446"/>
      <c r="BJ9" s="3446"/>
      <c r="BK9" s="3446"/>
      <c r="BL9" s="3446"/>
      <c r="BM9" s="3446"/>
      <c r="BN9" s="3446"/>
      <c r="BO9" s="3446"/>
      <c r="BP9" s="3446"/>
      <c r="BQ9" s="3446"/>
      <c r="BR9" s="3446"/>
      <c r="BS9" s="3446"/>
      <c r="BT9" s="3446"/>
      <c r="BU9" s="3446"/>
      <c r="BV9" s="3446"/>
      <c r="BW9" s="3446"/>
      <c r="BX9" s="3446"/>
      <c r="BY9" s="3446"/>
      <c r="BZ9" s="3797"/>
      <c r="CA9" s="3798"/>
    </row>
    <row r="10" spans="1:77" ht="9" customHeight="1" thickBot="1">
      <c r="A10" s="1385"/>
      <c r="B10" s="1386"/>
      <c r="C10" s="1385"/>
      <c r="D10" s="1385"/>
      <c r="E10" s="1385"/>
      <c r="F10" s="1387"/>
      <c r="G10" s="1385"/>
      <c r="H10" s="1385"/>
      <c r="I10" s="1388"/>
      <c r="J10" s="1385"/>
      <c r="K10" s="1389"/>
      <c r="L10" s="1389"/>
      <c r="M10" s="1385"/>
      <c r="N10" s="1385"/>
      <c r="O10" s="1385"/>
      <c r="P10" s="1385"/>
      <c r="Q10" s="1385"/>
      <c r="R10" s="1385"/>
      <c r="S10" s="1385"/>
      <c r="T10" s="1385"/>
      <c r="U10" s="1385"/>
      <c r="V10" s="1385"/>
      <c r="W10" s="1385"/>
      <c r="X10" s="1385"/>
      <c r="Y10" s="1385"/>
      <c r="Z10" s="1390"/>
      <c r="AA10" s="1390"/>
      <c r="AB10" s="1390"/>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2100"/>
    </row>
    <row r="11" spans="1:79" ht="24" customHeight="1" thickBot="1">
      <c r="A11" s="3781" t="s">
        <v>7</v>
      </c>
      <c r="B11" s="3743"/>
      <c r="C11" s="3743"/>
      <c r="D11" s="3744"/>
      <c r="E11" s="3782" t="s">
        <v>1557</v>
      </c>
      <c r="F11" s="3783"/>
      <c r="G11" s="3783"/>
      <c r="H11" s="3783"/>
      <c r="I11" s="3783"/>
      <c r="J11" s="3783"/>
      <c r="K11" s="3783"/>
      <c r="L11" s="3783"/>
      <c r="M11" s="3783"/>
      <c r="N11" s="3783"/>
      <c r="O11" s="3783"/>
      <c r="P11" s="3783"/>
      <c r="Q11" s="3783"/>
      <c r="R11" s="3783"/>
      <c r="S11" s="3783"/>
      <c r="T11" s="3783"/>
      <c r="U11" s="3783"/>
      <c r="V11" s="3783"/>
      <c r="W11" s="3783"/>
      <c r="X11" s="3783"/>
      <c r="Y11" s="3783"/>
      <c r="Z11" s="3783"/>
      <c r="AA11" s="3783"/>
      <c r="AB11" s="3784"/>
      <c r="AC11" s="3785" t="s">
        <v>1557</v>
      </c>
      <c r="AD11" s="3786"/>
      <c r="AE11" s="3786"/>
      <c r="AF11" s="3786"/>
      <c r="AG11" s="3786"/>
      <c r="AH11" s="3786"/>
      <c r="AI11" s="3786"/>
      <c r="AJ11" s="3786"/>
      <c r="AK11" s="3786"/>
      <c r="AL11" s="3786"/>
      <c r="AM11" s="3786"/>
      <c r="AN11" s="3786"/>
      <c r="AO11" s="3786"/>
      <c r="AP11" s="3786"/>
      <c r="AQ11" s="3786"/>
      <c r="AR11" s="3786"/>
      <c r="AS11" s="3786"/>
      <c r="AT11" s="3786"/>
      <c r="AU11" s="3786"/>
      <c r="AV11" s="3786"/>
      <c r="AW11" s="3786"/>
      <c r="AX11" s="3786"/>
      <c r="AY11" s="3786"/>
      <c r="AZ11" s="3786"/>
      <c r="BA11" s="3786"/>
      <c r="BB11" s="3786"/>
      <c r="BC11" s="3786"/>
      <c r="BD11" s="3786"/>
      <c r="BE11" s="3786"/>
      <c r="BF11" s="3786"/>
      <c r="BG11" s="3786"/>
      <c r="BH11" s="3786"/>
      <c r="BI11" s="3786"/>
      <c r="BJ11" s="3786"/>
      <c r="BK11" s="3786"/>
      <c r="BL11" s="3786"/>
      <c r="BM11" s="3786"/>
      <c r="BN11" s="3786"/>
      <c r="BO11" s="3786"/>
      <c r="BP11" s="3786"/>
      <c r="BQ11" s="3786"/>
      <c r="BR11" s="3786"/>
      <c r="BS11" s="3786"/>
      <c r="BT11" s="3786"/>
      <c r="BU11" s="3786"/>
      <c r="BV11" s="3786"/>
      <c r="BW11" s="3786"/>
      <c r="BX11" s="3786"/>
      <c r="BY11" s="3787"/>
      <c r="BZ11" s="3786"/>
      <c r="CA11" s="3788"/>
    </row>
    <row r="12" spans="1:77" ht="9" customHeight="1" thickBot="1">
      <c r="A12" s="1385"/>
      <c r="B12" s="1386"/>
      <c r="C12" s="1385"/>
      <c r="D12" s="1385"/>
      <c r="E12" s="1385"/>
      <c r="F12" s="1387"/>
      <c r="G12" s="1385"/>
      <c r="H12" s="1385"/>
      <c r="I12" s="1388"/>
      <c r="J12" s="1385"/>
      <c r="K12" s="1389"/>
      <c r="L12" s="1389"/>
      <c r="M12" s="1385"/>
      <c r="N12" s="1385"/>
      <c r="O12" s="1385"/>
      <c r="P12" s="1385"/>
      <c r="Q12" s="1385"/>
      <c r="R12" s="1385"/>
      <c r="S12" s="1385"/>
      <c r="T12" s="1385"/>
      <c r="U12" s="1385"/>
      <c r="V12" s="1385"/>
      <c r="W12" s="1385"/>
      <c r="X12" s="1385"/>
      <c r="Y12" s="1385"/>
      <c r="Z12" s="1390"/>
      <c r="AA12" s="1390"/>
      <c r="AB12" s="1390"/>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2101"/>
    </row>
    <row r="13" spans="1:79" ht="24" customHeight="1" thickBot="1">
      <c r="A13" s="3752" t="s">
        <v>9</v>
      </c>
      <c r="B13" s="3743"/>
      <c r="C13" s="3743"/>
      <c r="D13" s="3744"/>
      <c r="E13" s="3753" t="s">
        <v>367</v>
      </c>
      <c r="F13" s="3754"/>
      <c r="G13" s="3754"/>
      <c r="H13" s="3754"/>
      <c r="I13" s="3754"/>
      <c r="J13" s="3754"/>
      <c r="K13" s="3754"/>
      <c r="L13" s="3754"/>
      <c r="M13" s="3754"/>
      <c r="N13" s="3754"/>
      <c r="O13" s="3754"/>
      <c r="P13" s="3754"/>
      <c r="Q13" s="3754"/>
      <c r="R13" s="3754"/>
      <c r="S13" s="3754"/>
      <c r="T13" s="3754"/>
      <c r="U13" s="3754"/>
      <c r="V13" s="3754"/>
      <c r="W13" s="3754"/>
      <c r="X13" s="3754"/>
      <c r="Y13" s="3754"/>
      <c r="Z13" s="3754"/>
      <c r="AA13" s="3754"/>
      <c r="AB13" s="3789"/>
      <c r="AC13" s="3753" t="s">
        <v>367</v>
      </c>
      <c r="AD13" s="3754"/>
      <c r="AE13" s="3754"/>
      <c r="AF13" s="3754"/>
      <c r="AG13" s="3754"/>
      <c r="AH13" s="3754"/>
      <c r="AI13" s="3754"/>
      <c r="AJ13" s="3754"/>
      <c r="AK13" s="3754"/>
      <c r="AL13" s="3754"/>
      <c r="AM13" s="3754"/>
      <c r="AN13" s="3754"/>
      <c r="AO13" s="3754"/>
      <c r="AP13" s="3754"/>
      <c r="AQ13" s="3754"/>
      <c r="AR13" s="3754"/>
      <c r="AS13" s="3754"/>
      <c r="AT13" s="3754"/>
      <c r="AU13" s="3754"/>
      <c r="AV13" s="3754"/>
      <c r="AW13" s="3754"/>
      <c r="AX13" s="3754"/>
      <c r="AY13" s="3754"/>
      <c r="AZ13" s="3754"/>
      <c r="BA13" s="3754"/>
      <c r="BB13" s="3754"/>
      <c r="BC13" s="3754"/>
      <c r="BD13" s="3754"/>
      <c r="BE13" s="3754"/>
      <c r="BF13" s="3754"/>
      <c r="BG13" s="3754"/>
      <c r="BH13" s="3754"/>
      <c r="BI13" s="3754"/>
      <c r="BJ13" s="3754"/>
      <c r="BK13" s="3754"/>
      <c r="BL13" s="3754"/>
      <c r="BM13" s="3754"/>
      <c r="BN13" s="3754"/>
      <c r="BO13" s="3754"/>
      <c r="BP13" s="3754"/>
      <c r="BQ13" s="3754"/>
      <c r="BR13" s="3754"/>
      <c r="BS13" s="3754"/>
      <c r="BT13" s="3754"/>
      <c r="BU13" s="3754"/>
      <c r="BV13" s="3754"/>
      <c r="BW13" s="3754"/>
      <c r="BX13" s="3754"/>
      <c r="BY13" s="3754"/>
      <c r="BZ13" s="3754"/>
      <c r="CA13" s="3754"/>
    </row>
    <row r="14" spans="1:77" ht="9" customHeight="1" thickBot="1">
      <c r="A14" s="3761"/>
      <c r="B14" s="3762"/>
      <c r="C14" s="3762"/>
      <c r="D14" s="3762"/>
      <c r="E14" s="3762"/>
      <c r="F14" s="3762"/>
      <c r="G14" s="3762"/>
      <c r="H14" s="3762"/>
      <c r="I14" s="3762"/>
      <c r="J14" s="3762"/>
      <c r="K14" s="3762"/>
      <c r="L14" s="3762"/>
      <c r="M14" s="3762"/>
      <c r="N14" s="3762"/>
      <c r="O14" s="3762"/>
      <c r="P14" s="3762"/>
      <c r="Q14" s="3762"/>
      <c r="R14" s="3762"/>
      <c r="S14" s="3762"/>
      <c r="T14" s="3762"/>
      <c r="U14" s="3762"/>
      <c r="V14" s="3762"/>
      <c r="W14" s="3762"/>
      <c r="X14" s="3762"/>
      <c r="Y14" s="3762"/>
      <c r="Z14" s="3762"/>
      <c r="AA14" s="1819"/>
      <c r="AB14" s="1391"/>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2101"/>
    </row>
    <row r="15" spans="1:79" ht="41.25" thickBot="1">
      <c r="A15" s="1306" t="s">
        <v>11</v>
      </c>
      <c r="B15" s="1307" t="s">
        <v>12</v>
      </c>
      <c r="C15" s="1306" t="s">
        <v>13</v>
      </c>
      <c r="D15" s="1308" t="s">
        <v>14</v>
      </c>
      <c r="E15" s="1309" t="s">
        <v>15</v>
      </c>
      <c r="F15" s="1310" t="s">
        <v>16</v>
      </c>
      <c r="G15" s="1310" t="s">
        <v>17</v>
      </c>
      <c r="H15" s="1310" t="s">
        <v>18</v>
      </c>
      <c r="I15" s="1310" t="s">
        <v>19</v>
      </c>
      <c r="J15" s="1310" t="s">
        <v>20</v>
      </c>
      <c r="K15" s="1310" t="s">
        <v>21</v>
      </c>
      <c r="L15" s="1310" t="s">
        <v>22</v>
      </c>
      <c r="M15" s="1311" t="s">
        <v>23</v>
      </c>
      <c r="N15" s="1311" t="s">
        <v>24</v>
      </c>
      <c r="O15" s="1311" t="s">
        <v>25</v>
      </c>
      <c r="P15" s="1311" t="s">
        <v>26</v>
      </c>
      <c r="Q15" s="1311" t="s">
        <v>27</v>
      </c>
      <c r="R15" s="1311" t="s">
        <v>28</v>
      </c>
      <c r="S15" s="1311" t="s">
        <v>29</v>
      </c>
      <c r="T15" s="1311" t="s">
        <v>30</v>
      </c>
      <c r="U15" s="1311" t="s">
        <v>31</v>
      </c>
      <c r="V15" s="1311" t="s">
        <v>32</v>
      </c>
      <c r="W15" s="1311" t="s">
        <v>33</v>
      </c>
      <c r="X15" s="1311" t="s">
        <v>34</v>
      </c>
      <c r="Y15" s="1310" t="s">
        <v>35</v>
      </c>
      <c r="Z15" s="1312" t="s">
        <v>313</v>
      </c>
      <c r="AA15" s="2148" t="s">
        <v>1895</v>
      </c>
      <c r="AB15" s="1392" t="s">
        <v>36</v>
      </c>
      <c r="AC15" s="1393" t="s">
        <v>189</v>
      </c>
      <c r="AD15" s="1393" t="s">
        <v>314</v>
      </c>
      <c r="AE15" s="1393" t="s">
        <v>190</v>
      </c>
      <c r="AF15" s="1393" t="s">
        <v>191</v>
      </c>
      <c r="AG15" s="1393" t="s">
        <v>184</v>
      </c>
      <c r="AH15" s="1393" t="s">
        <v>192</v>
      </c>
      <c r="AI15" s="1393" t="s">
        <v>185</v>
      </c>
      <c r="AJ15" s="1393"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2102" t="s">
        <v>35</v>
      </c>
      <c r="BZ15" s="1393" t="s">
        <v>187</v>
      </c>
      <c r="CA15" s="1393" t="s">
        <v>188</v>
      </c>
    </row>
    <row r="16" spans="1:79" ht="102">
      <c r="A16" s="3763">
        <v>1</v>
      </c>
      <c r="B16" s="3766" t="s">
        <v>516</v>
      </c>
      <c r="C16" s="3769" t="s">
        <v>532</v>
      </c>
      <c r="D16" s="1394" t="s">
        <v>1558</v>
      </c>
      <c r="E16" s="1395" t="s">
        <v>1559</v>
      </c>
      <c r="F16" s="1396">
        <v>6</v>
      </c>
      <c r="G16" s="1396" t="s">
        <v>1560</v>
      </c>
      <c r="H16" s="1397" t="s">
        <v>1561</v>
      </c>
      <c r="I16" s="1398"/>
      <c r="J16" s="1396" t="s">
        <v>1562</v>
      </c>
      <c r="K16" s="1399">
        <v>42370</v>
      </c>
      <c r="L16" s="1399">
        <v>42735</v>
      </c>
      <c r="M16" s="1313"/>
      <c r="N16" s="1313">
        <v>1</v>
      </c>
      <c r="O16" s="1313"/>
      <c r="P16" s="1313">
        <v>1</v>
      </c>
      <c r="Q16" s="1313"/>
      <c r="R16" s="1313">
        <v>1</v>
      </c>
      <c r="S16" s="1313"/>
      <c r="T16" s="1313">
        <v>1</v>
      </c>
      <c r="U16" s="1313"/>
      <c r="V16" s="1313">
        <v>1</v>
      </c>
      <c r="W16" s="1313"/>
      <c r="X16" s="1313">
        <v>1</v>
      </c>
      <c r="Y16" s="1400">
        <v>6</v>
      </c>
      <c r="Z16" s="1314">
        <v>0</v>
      </c>
      <c r="AA16" s="2149"/>
      <c r="AB16" s="1315"/>
      <c r="AC16" s="1401">
        <f>SUM(M16:N16)</f>
        <v>1</v>
      </c>
      <c r="AD16" s="1402">
        <f>IF(AC16=0,0%,100%)</f>
        <v>1</v>
      </c>
      <c r="AE16" s="1403">
        <v>12</v>
      </c>
      <c r="AF16" s="1404">
        <v>1</v>
      </c>
      <c r="AG16" s="1403"/>
      <c r="AH16" s="1402">
        <v>1</v>
      </c>
      <c r="AI16" s="1403"/>
      <c r="AJ16" s="1403"/>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1405" t="s">
        <v>1563</v>
      </c>
      <c r="CA16" s="1406"/>
    </row>
    <row r="17" spans="1:79" ht="102">
      <c r="A17" s="3764"/>
      <c r="B17" s="3767"/>
      <c r="C17" s="3751"/>
      <c r="D17" s="1407" t="s">
        <v>1564</v>
      </c>
      <c r="E17" s="1408" t="s">
        <v>1559</v>
      </c>
      <c r="F17" s="1409">
        <v>12</v>
      </c>
      <c r="G17" s="1409" t="s">
        <v>1560</v>
      </c>
      <c r="H17" s="1410" t="s">
        <v>1561</v>
      </c>
      <c r="I17" s="1411"/>
      <c r="J17" s="1409" t="s">
        <v>1565</v>
      </c>
      <c r="K17" s="1412">
        <v>42370</v>
      </c>
      <c r="L17" s="1412">
        <v>42735</v>
      </c>
      <c r="M17" s="1316">
        <v>1</v>
      </c>
      <c r="N17" s="1316">
        <v>1</v>
      </c>
      <c r="O17" s="1316">
        <v>1</v>
      </c>
      <c r="P17" s="1316">
        <v>1</v>
      </c>
      <c r="Q17" s="1316">
        <v>1</v>
      </c>
      <c r="R17" s="1316">
        <v>1</v>
      </c>
      <c r="S17" s="1316">
        <v>1</v>
      </c>
      <c r="T17" s="1316">
        <v>1</v>
      </c>
      <c r="U17" s="1316">
        <v>1</v>
      </c>
      <c r="V17" s="1316">
        <v>1</v>
      </c>
      <c r="W17" s="1316">
        <v>1</v>
      </c>
      <c r="X17" s="1316">
        <v>1</v>
      </c>
      <c r="Y17" s="1413">
        <v>12</v>
      </c>
      <c r="Z17" s="1317">
        <v>0</v>
      </c>
      <c r="AA17" s="2150"/>
      <c r="AB17" s="1318"/>
      <c r="AC17" s="162">
        <f>SUM(M17:N17)</f>
        <v>2</v>
      </c>
      <c r="AD17" s="163">
        <f aca="true" t="shared" si="0" ref="AD17:AD24">IF(AC17=0,0%,100%)</f>
        <v>1</v>
      </c>
      <c r="AE17" s="164">
        <v>7</v>
      </c>
      <c r="AF17" s="1414">
        <v>1</v>
      </c>
      <c r="AG17" s="164"/>
      <c r="AH17" s="163">
        <f>AE17/Y17</f>
        <v>0.5833333333333334</v>
      </c>
      <c r="AI17" s="164"/>
      <c r="AJ17" s="164"/>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485" t="s">
        <v>1566</v>
      </c>
      <c r="CA17" s="165"/>
    </row>
    <row r="18" spans="1:79" ht="26.25" thickBot="1">
      <c r="A18" s="3765"/>
      <c r="B18" s="3768"/>
      <c r="C18" s="3770"/>
      <c r="D18" s="1415" t="s">
        <v>1567</v>
      </c>
      <c r="E18" s="1416" t="s">
        <v>1010</v>
      </c>
      <c r="F18" s="1417">
        <v>3</v>
      </c>
      <c r="G18" s="1417" t="s">
        <v>1568</v>
      </c>
      <c r="H18" s="1418" t="s">
        <v>1561</v>
      </c>
      <c r="I18" s="1419"/>
      <c r="J18" s="1417" t="s">
        <v>1569</v>
      </c>
      <c r="K18" s="1420">
        <v>42370</v>
      </c>
      <c r="L18" s="1420">
        <v>42735</v>
      </c>
      <c r="M18" s="1319"/>
      <c r="N18" s="1319"/>
      <c r="O18" s="1319"/>
      <c r="P18" s="1319"/>
      <c r="Q18" s="1319"/>
      <c r="R18" s="1319">
        <v>1</v>
      </c>
      <c r="S18" s="1319"/>
      <c r="T18" s="1319"/>
      <c r="U18" s="1319"/>
      <c r="V18" s="1319"/>
      <c r="W18" s="1319"/>
      <c r="X18" s="1319">
        <v>1</v>
      </c>
      <c r="Y18" s="1421">
        <v>2</v>
      </c>
      <c r="Z18" s="1320">
        <v>0</v>
      </c>
      <c r="AA18" s="2151"/>
      <c r="AB18" s="1321"/>
      <c r="AC18" s="1468">
        <f>SUM(M18:N18)</f>
        <v>0</v>
      </c>
      <c r="AD18" s="1469">
        <f t="shared" si="0"/>
        <v>0</v>
      </c>
      <c r="AE18" s="1470">
        <v>0</v>
      </c>
      <c r="AF18" s="1470" t="s">
        <v>55</v>
      </c>
      <c r="AG18" s="1470"/>
      <c r="AH18" s="1469" t="s">
        <v>55</v>
      </c>
      <c r="AI18" s="1470"/>
      <c r="AJ18" s="1470"/>
      <c r="AK18" s="1895"/>
      <c r="AL18" s="1895"/>
      <c r="AM18" s="1895"/>
      <c r="AN18" s="1895"/>
      <c r="AO18" s="1895"/>
      <c r="AP18" s="1895"/>
      <c r="AQ18" s="1895"/>
      <c r="AR18" s="1895"/>
      <c r="AS18" s="1926"/>
      <c r="AT18" s="1926"/>
      <c r="AU18" s="1926"/>
      <c r="AV18" s="1926"/>
      <c r="AW18" s="1926"/>
      <c r="AX18" s="1926"/>
      <c r="AY18" s="1926"/>
      <c r="AZ18" s="1926"/>
      <c r="BA18" s="1911"/>
      <c r="BB18" s="1911"/>
      <c r="BC18" s="1911"/>
      <c r="BD18" s="1911"/>
      <c r="BE18" s="1911"/>
      <c r="BF18" s="1911"/>
      <c r="BG18" s="1911"/>
      <c r="BH18" s="1911"/>
      <c r="BI18" s="1944"/>
      <c r="BJ18" s="1944"/>
      <c r="BK18" s="1944"/>
      <c r="BL18" s="1944"/>
      <c r="BM18" s="1944"/>
      <c r="BN18" s="1944"/>
      <c r="BO18" s="1944"/>
      <c r="BP18" s="1944"/>
      <c r="BQ18" s="1960"/>
      <c r="BR18" s="1960"/>
      <c r="BS18" s="1960"/>
      <c r="BT18" s="1960"/>
      <c r="BU18" s="1960"/>
      <c r="BV18" s="1960"/>
      <c r="BW18" s="1960"/>
      <c r="BX18" s="1960"/>
      <c r="BY18" s="2104"/>
      <c r="BZ18" s="1470"/>
      <c r="CA18" s="175"/>
    </row>
    <row r="19" spans="1:79" ht="24" customHeight="1" thickBot="1">
      <c r="A19" s="3742" t="s">
        <v>38</v>
      </c>
      <c r="B19" s="3770"/>
      <c r="C19" s="3743"/>
      <c r="D19" s="3771"/>
      <c r="E19" s="1322"/>
      <c r="F19" s="1323"/>
      <c r="G19" s="1323"/>
      <c r="H19" s="1323"/>
      <c r="I19" s="1324">
        <v>0</v>
      </c>
      <c r="J19" s="1323"/>
      <c r="K19" s="1323"/>
      <c r="L19" s="1323"/>
      <c r="M19" s="1323"/>
      <c r="N19" s="1323"/>
      <c r="O19" s="1323"/>
      <c r="P19" s="1323"/>
      <c r="Q19" s="1323"/>
      <c r="R19" s="1323"/>
      <c r="S19" s="1323"/>
      <c r="T19" s="1323"/>
      <c r="U19" s="1323"/>
      <c r="V19" s="1323"/>
      <c r="W19" s="1323"/>
      <c r="X19" s="1323"/>
      <c r="Y19" s="1325">
        <f>SUM(Y16:Y18)</f>
        <v>20</v>
      </c>
      <c r="Z19" s="1326">
        <f>SUM(Z16:Z18)</f>
        <v>0</v>
      </c>
      <c r="AA19" s="2152"/>
      <c r="AB19" s="2152"/>
      <c r="AC19" s="3220"/>
      <c r="AD19" s="3220">
        <v>1</v>
      </c>
      <c r="AE19" s="3220"/>
      <c r="AF19" s="3220">
        <f>AVERAGE(AF16:AF18)</f>
        <v>1</v>
      </c>
      <c r="AG19" s="3220"/>
      <c r="AH19" s="3220">
        <f>AVERAGE(AH16:AH18)</f>
        <v>0.7916666666666667</v>
      </c>
      <c r="AI19" s="3220"/>
      <c r="AJ19" s="3220"/>
      <c r="AK19" s="3220"/>
      <c r="AL19" s="3220"/>
      <c r="AM19" s="3220"/>
      <c r="AN19" s="3220"/>
      <c r="AO19" s="3220"/>
      <c r="AP19" s="3220"/>
      <c r="AQ19" s="3220"/>
      <c r="AR19" s="3220"/>
      <c r="AS19" s="3220"/>
      <c r="AT19" s="3220"/>
      <c r="AU19" s="3220"/>
      <c r="AV19" s="3220"/>
      <c r="AW19" s="3220"/>
      <c r="AX19" s="3220"/>
      <c r="AY19" s="3220"/>
      <c r="AZ19" s="3220"/>
      <c r="BA19" s="3220"/>
      <c r="BB19" s="3220"/>
      <c r="BC19" s="3220"/>
      <c r="BD19" s="3220"/>
      <c r="BE19" s="3220"/>
      <c r="BF19" s="3220"/>
      <c r="BG19" s="3220"/>
      <c r="BH19" s="3220"/>
      <c r="BI19" s="3220"/>
      <c r="BJ19" s="3220"/>
      <c r="BK19" s="3220"/>
      <c r="BL19" s="3220"/>
      <c r="BM19" s="3220"/>
      <c r="BN19" s="3220"/>
      <c r="BO19" s="3220"/>
      <c r="BP19" s="3220"/>
      <c r="BQ19" s="3220"/>
      <c r="BR19" s="3220"/>
      <c r="BS19" s="3220"/>
      <c r="BT19" s="3220"/>
      <c r="BU19" s="3220"/>
      <c r="BV19" s="3220"/>
      <c r="BW19" s="3220"/>
      <c r="BX19" s="3220"/>
      <c r="BY19" s="3221"/>
      <c r="BZ19" s="3220"/>
      <c r="CA19" s="1422"/>
    </row>
    <row r="20" spans="1:79" ht="39" thickBot="1">
      <c r="A20" s="3772">
        <v>2</v>
      </c>
      <c r="B20" s="3774" t="s">
        <v>553</v>
      </c>
      <c r="C20" s="1327" t="s">
        <v>1570</v>
      </c>
      <c r="D20" s="1423" t="s">
        <v>1571</v>
      </c>
      <c r="E20" s="1424" t="s">
        <v>1572</v>
      </c>
      <c r="F20" s="1425">
        <v>1</v>
      </c>
      <c r="G20" s="1425" t="s">
        <v>1573</v>
      </c>
      <c r="H20" s="1426" t="s">
        <v>1574</v>
      </c>
      <c r="I20" s="1328"/>
      <c r="J20" s="1425" t="s">
        <v>1575</v>
      </c>
      <c r="K20" s="1427">
        <v>42370</v>
      </c>
      <c r="L20" s="1427">
        <v>42735</v>
      </c>
      <c r="M20" s="1329"/>
      <c r="N20" s="1329"/>
      <c r="O20" s="1329"/>
      <c r="P20" s="1329"/>
      <c r="Q20" s="1329"/>
      <c r="R20" s="1329"/>
      <c r="S20" s="1329"/>
      <c r="T20" s="1329"/>
      <c r="U20" s="1329"/>
      <c r="V20" s="1329"/>
      <c r="W20" s="1329"/>
      <c r="X20" s="1329">
        <v>1</v>
      </c>
      <c r="Y20" s="1428">
        <v>1</v>
      </c>
      <c r="Z20" s="1330">
        <v>0</v>
      </c>
      <c r="AA20" s="2153"/>
      <c r="AB20" s="1331"/>
      <c r="AC20" s="3214">
        <f>SUM(M20:N20)</f>
        <v>0</v>
      </c>
      <c r="AD20" s="3215">
        <f t="shared" si="0"/>
        <v>0</v>
      </c>
      <c r="AE20" s="3216">
        <v>0</v>
      </c>
      <c r="AF20" s="3215" t="s">
        <v>55</v>
      </c>
      <c r="AG20" s="3215"/>
      <c r="AH20" s="3215">
        <v>0</v>
      </c>
      <c r="AI20" s="3216"/>
      <c r="AJ20" s="3216"/>
      <c r="AK20" s="3217"/>
      <c r="AL20" s="3217"/>
      <c r="AM20" s="3217"/>
      <c r="AN20" s="3217"/>
      <c r="AO20" s="3217"/>
      <c r="AP20" s="3217"/>
      <c r="AQ20" s="3217"/>
      <c r="AR20" s="3217"/>
      <c r="AS20" s="2239"/>
      <c r="AT20" s="2239"/>
      <c r="AU20" s="2239"/>
      <c r="AV20" s="2239"/>
      <c r="AW20" s="2239"/>
      <c r="AX20" s="2239"/>
      <c r="AY20" s="2239"/>
      <c r="AZ20" s="2239"/>
      <c r="BA20" s="2232"/>
      <c r="BB20" s="2232"/>
      <c r="BC20" s="2232"/>
      <c r="BD20" s="2232"/>
      <c r="BE20" s="2232"/>
      <c r="BF20" s="2232"/>
      <c r="BG20" s="2232"/>
      <c r="BH20" s="2232"/>
      <c r="BI20" s="2233"/>
      <c r="BJ20" s="2233"/>
      <c r="BK20" s="2233"/>
      <c r="BL20" s="2233"/>
      <c r="BM20" s="2233"/>
      <c r="BN20" s="2233"/>
      <c r="BO20" s="2233"/>
      <c r="BP20" s="2233"/>
      <c r="BQ20" s="3218"/>
      <c r="BR20" s="3218"/>
      <c r="BS20" s="3218"/>
      <c r="BT20" s="3218"/>
      <c r="BU20" s="3218"/>
      <c r="BV20" s="3218"/>
      <c r="BW20" s="3218"/>
      <c r="BX20" s="3218"/>
      <c r="BY20" s="2105"/>
      <c r="BZ20" s="3216"/>
      <c r="CA20" s="1432"/>
    </row>
    <row r="21" spans="1:79" ht="39" thickBot="1">
      <c r="A21" s="3773"/>
      <c r="B21" s="3774"/>
      <c r="C21" s="1327" t="s">
        <v>1576</v>
      </c>
      <c r="D21" s="1433" t="s">
        <v>1577</v>
      </c>
      <c r="E21" s="1434" t="s">
        <v>37</v>
      </c>
      <c r="F21" s="1425">
        <v>1</v>
      </c>
      <c r="G21" s="1425" t="s">
        <v>1578</v>
      </c>
      <c r="H21" s="1435" t="s">
        <v>1579</v>
      </c>
      <c r="I21" s="1328"/>
      <c r="J21" s="1425" t="s">
        <v>1580</v>
      </c>
      <c r="K21" s="1427">
        <v>42370</v>
      </c>
      <c r="L21" s="1427">
        <v>42735</v>
      </c>
      <c r="M21" s="1329"/>
      <c r="N21" s="1329"/>
      <c r="O21" s="1329"/>
      <c r="P21" s="1329"/>
      <c r="Q21" s="1329"/>
      <c r="R21" s="1329"/>
      <c r="S21" s="1329"/>
      <c r="T21" s="1329"/>
      <c r="U21" s="1329"/>
      <c r="V21" s="1329"/>
      <c r="W21" s="1329"/>
      <c r="X21" s="1329">
        <v>1</v>
      </c>
      <c r="Y21" s="1436">
        <v>1</v>
      </c>
      <c r="Z21" s="1330">
        <v>0</v>
      </c>
      <c r="AA21" s="2153"/>
      <c r="AB21" s="1331"/>
      <c r="AC21" s="1457">
        <f>SUM(M21:N21)</f>
        <v>0</v>
      </c>
      <c r="AD21" s="3222">
        <f t="shared" si="0"/>
        <v>0</v>
      </c>
      <c r="AE21" s="3223">
        <v>0</v>
      </c>
      <c r="AF21" s="3222" t="s">
        <v>55</v>
      </c>
      <c r="AG21" s="3222"/>
      <c r="AH21" s="3222">
        <v>0</v>
      </c>
      <c r="AI21" s="3223"/>
      <c r="AJ21" s="3223"/>
      <c r="AK21" s="1895"/>
      <c r="AL21" s="1895"/>
      <c r="AM21" s="1895"/>
      <c r="AN21" s="1895"/>
      <c r="AO21" s="1895"/>
      <c r="AP21" s="1895"/>
      <c r="AQ21" s="1895"/>
      <c r="AR21" s="1895"/>
      <c r="AS21" s="1926"/>
      <c r="AT21" s="1926"/>
      <c r="AU21" s="1926"/>
      <c r="AV21" s="1926"/>
      <c r="AW21" s="1926"/>
      <c r="AX21" s="1926"/>
      <c r="AY21" s="1926"/>
      <c r="AZ21" s="1926"/>
      <c r="BA21" s="1911"/>
      <c r="BB21" s="1911"/>
      <c r="BC21" s="1911"/>
      <c r="BD21" s="1911"/>
      <c r="BE21" s="1911"/>
      <c r="BF21" s="1911"/>
      <c r="BG21" s="1911"/>
      <c r="BH21" s="1911"/>
      <c r="BI21" s="1944"/>
      <c r="BJ21" s="1944"/>
      <c r="BK21" s="1944"/>
      <c r="BL21" s="1944"/>
      <c r="BM21" s="1944"/>
      <c r="BN21" s="1944"/>
      <c r="BO21" s="1944"/>
      <c r="BP21" s="1944"/>
      <c r="BQ21" s="1960"/>
      <c r="BR21" s="1960"/>
      <c r="BS21" s="1960"/>
      <c r="BT21" s="1960"/>
      <c r="BU21" s="1960"/>
      <c r="BV21" s="1960"/>
      <c r="BW21" s="1960"/>
      <c r="BX21" s="1960"/>
      <c r="BY21" s="2144"/>
      <c r="BZ21" s="1431"/>
      <c r="CA21" s="1432"/>
    </row>
    <row r="22" spans="1:79" ht="24" customHeight="1" thickBot="1">
      <c r="A22" s="3749" t="s">
        <v>38</v>
      </c>
      <c r="B22" s="3750"/>
      <c r="C22" s="3750"/>
      <c r="D22" s="3775"/>
      <c r="E22" s="1332"/>
      <c r="F22" s="1333"/>
      <c r="G22" s="1333"/>
      <c r="H22" s="1333"/>
      <c r="I22" s="1334">
        <v>0</v>
      </c>
      <c r="J22" s="1333"/>
      <c r="K22" s="1333"/>
      <c r="L22" s="1333"/>
      <c r="M22" s="1333"/>
      <c r="N22" s="1333"/>
      <c r="O22" s="1333"/>
      <c r="P22" s="1333"/>
      <c r="Q22" s="1333"/>
      <c r="R22" s="1333"/>
      <c r="S22" s="1333"/>
      <c r="T22" s="1333"/>
      <c r="U22" s="1333"/>
      <c r="V22" s="1333"/>
      <c r="W22" s="1333"/>
      <c r="X22" s="1333"/>
      <c r="Y22" s="1335">
        <f>SUM(Y20:Y21)</f>
        <v>2</v>
      </c>
      <c r="Z22" s="1336">
        <f>SUM(Z20:Z21)</f>
        <v>0</v>
      </c>
      <c r="AA22" s="2154"/>
      <c r="AB22" s="2154"/>
      <c r="AC22" s="3220"/>
      <c r="AD22" s="3220">
        <v>1</v>
      </c>
      <c r="AE22" s="3220"/>
      <c r="AF22" s="3220" t="s">
        <v>55</v>
      </c>
      <c r="AG22" s="3220"/>
      <c r="AH22" s="3220">
        <f>AVERAGE(AH20:AH21)</f>
        <v>0</v>
      </c>
      <c r="AI22" s="3220"/>
      <c r="AJ22" s="3220"/>
      <c r="AK22" s="3220"/>
      <c r="AL22" s="3220"/>
      <c r="AM22" s="3220"/>
      <c r="AN22" s="3220"/>
      <c r="AO22" s="3220"/>
      <c r="AP22" s="3220"/>
      <c r="AQ22" s="3220"/>
      <c r="AR22" s="3220"/>
      <c r="AS22" s="3220"/>
      <c r="AT22" s="3220"/>
      <c r="AU22" s="3220"/>
      <c r="AV22" s="3220"/>
      <c r="AW22" s="3220"/>
      <c r="AX22" s="3220"/>
      <c r="AY22" s="3220"/>
      <c r="AZ22" s="3220"/>
      <c r="BA22" s="3220"/>
      <c r="BB22" s="3220"/>
      <c r="BC22" s="3220"/>
      <c r="BD22" s="3220"/>
      <c r="BE22" s="3220"/>
      <c r="BF22" s="3220"/>
      <c r="BG22" s="3220"/>
      <c r="BH22" s="3220"/>
      <c r="BI22" s="3220"/>
      <c r="BJ22" s="3220"/>
      <c r="BK22" s="3220"/>
      <c r="BL22" s="3220"/>
      <c r="BM22" s="3220"/>
      <c r="BN22" s="3220"/>
      <c r="BO22" s="3220"/>
      <c r="BP22" s="3220"/>
      <c r="BQ22" s="3220"/>
      <c r="BR22" s="3220"/>
      <c r="BS22" s="3220"/>
      <c r="BT22" s="3220"/>
      <c r="BU22" s="3220"/>
      <c r="BV22" s="3220"/>
      <c r="BW22" s="3220"/>
      <c r="BX22" s="3220"/>
      <c r="BY22" s="3225"/>
      <c r="BZ22" s="1422"/>
      <c r="CA22" s="1422"/>
    </row>
    <row r="23" spans="1:79" ht="55.5" customHeight="1" thickBot="1">
      <c r="A23" s="3776">
        <v>3</v>
      </c>
      <c r="B23" s="3778" t="s">
        <v>580</v>
      </c>
      <c r="C23" s="1337" t="s">
        <v>1581</v>
      </c>
      <c r="D23" s="1437" t="s">
        <v>1582</v>
      </c>
      <c r="E23" s="1438" t="s">
        <v>1583</v>
      </c>
      <c r="F23" s="1426">
        <v>1</v>
      </c>
      <c r="G23" s="1439" t="s">
        <v>1584</v>
      </c>
      <c r="H23" s="1426" t="s">
        <v>1585</v>
      </c>
      <c r="I23" s="1440"/>
      <c r="J23" s="1439" t="s">
        <v>1586</v>
      </c>
      <c r="K23" s="1427">
        <v>42370</v>
      </c>
      <c r="L23" s="1427">
        <v>42735</v>
      </c>
      <c r="M23" s="1329"/>
      <c r="N23" s="1329"/>
      <c r="O23" s="1329"/>
      <c r="P23" s="1329"/>
      <c r="Q23" s="1329"/>
      <c r="R23" s="1329"/>
      <c r="S23" s="1329"/>
      <c r="T23" s="1329"/>
      <c r="U23" s="1329"/>
      <c r="V23" s="1329"/>
      <c r="W23" s="1329"/>
      <c r="X23" s="1329">
        <v>1</v>
      </c>
      <c r="Y23" s="1441">
        <v>1</v>
      </c>
      <c r="Z23" s="1338">
        <v>24300000000</v>
      </c>
      <c r="AA23" s="2155"/>
      <c r="AB23" s="1339" t="s">
        <v>1359</v>
      </c>
      <c r="AC23" s="3214">
        <f>SUM(M23:N23)</f>
        <v>0</v>
      </c>
      <c r="AD23" s="3215">
        <f t="shared" si="0"/>
        <v>0</v>
      </c>
      <c r="AE23" s="3216">
        <v>0</v>
      </c>
      <c r="AF23" s="3216" t="s">
        <v>55</v>
      </c>
      <c r="AG23" s="3216"/>
      <c r="AH23" s="3215">
        <v>0</v>
      </c>
      <c r="AI23" s="3216"/>
      <c r="AJ23" s="3216"/>
      <c r="AK23" s="3217"/>
      <c r="AL23" s="3217"/>
      <c r="AM23" s="3217"/>
      <c r="AN23" s="3217"/>
      <c r="AO23" s="3217"/>
      <c r="AP23" s="3217"/>
      <c r="AQ23" s="3217"/>
      <c r="AR23" s="3217"/>
      <c r="AS23" s="2239"/>
      <c r="AT23" s="2239"/>
      <c r="AU23" s="2239"/>
      <c r="AV23" s="2239"/>
      <c r="AW23" s="2239"/>
      <c r="AX23" s="2239"/>
      <c r="AY23" s="2239"/>
      <c r="AZ23" s="2239"/>
      <c r="BA23" s="3224"/>
      <c r="BB23" s="3224"/>
      <c r="BC23" s="3224"/>
      <c r="BD23" s="3224"/>
      <c r="BE23" s="3224"/>
      <c r="BF23" s="3224"/>
      <c r="BG23" s="3224"/>
      <c r="BH23" s="3224"/>
      <c r="BI23" s="2304"/>
      <c r="BJ23" s="2304"/>
      <c r="BK23" s="2304"/>
      <c r="BL23" s="2304"/>
      <c r="BM23" s="2304"/>
      <c r="BN23" s="2304"/>
      <c r="BO23" s="2304"/>
      <c r="BP23" s="2304"/>
      <c r="BQ23" s="3218"/>
      <c r="BR23" s="3218"/>
      <c r="BS23" s="3218"/>
      <c r="BT23" s="3218"/>
      <c r="BU23" s="3218"/>
      <c r="BV23" s="3218"/>
      <c r="BW23" s="3218"/>
      <c r="BX23" s="3218"/>
      <c r="BY23" s="2106"/>
      <c r="BZ23" s="1431"/>
      <c r="CA23" s="1432"/>
    </row>
    <row r="24" spans="1:79" ht="124.5" customHeight="1" thickBot="1">
      <c r="A24" s="3777"/>
      <c r="B24" s="3779"/>
      <c r="C24" s="1337" t="s">
        <v>1587</v>
      </c>
      <c r="D24" s="1437" t="s">
        <v>1588</v>
      </c>
      <c r="E24" s="1438" t="s">
        <v>1589</v>
      </c>
      <c r="F24" s="1439" t="s">
        <v>68</v>
      </c>
      <c r="G24" s="1439" t="s">
        <v>1590</v>
      </c>
      <c r="H24" s="1426" t="s">
        <v>1591</v>
      </c>
      <c r="I24" s="1340"/>
      <c r="J24" s="1439" t="s">
        <v>1592</v>
      </c>
      <c r="K24" s="1442">
        <v>42370</v>
      </c>
      <c r="L24" s="1442">
        <v>42735</v>
      </c>
      <c r="M24" s="1341"/>
      <c r="N24" s="1341"/>
      <c r="O24" s="1341"/>
      <c r="P24" s="1341"/>
      <c r="Q24" s="1341"/>
      <c r="R24" s="1341"/>
      <c r="S24" s="1341"/>
      <c r="T24" s="1341"/>
      <c r="U24" s="1341"/>
      <c r="V24" s="1341"/>
      <c r="W24" s="1341"/>
      <c r="X24" s="1341">
        <v>2</v>
      </c>
      <c r="Y24" s="1443">
        <v>2</v>
      </c>
      <c r="Z24" s="1444">
        <v>0</v>
      </c>
      <c r="AA24" s="2156"/>
      <c r="AB24" s="1445"/>
      <c r="AC24" s="1457">
        <f>SUM(M24:N24)</f>
        <v>0</v>
      </c>
      <c r="AD24" s="3222">
        <f t="shared" si="0"/>
        <v>0</v>
      </c>
      <c r="AE24" s="3223">
        <v>0</v>
      </c>
      <c r="AF24" s="3223" t="s">
        <v>55</v>
      </c>
      <c r="AG24" s="3223"/>
      <c r="AH24" s="3222">
        <v>0</v>
      </c>
      <c r="AI24" s="3223"/>
      <c r="AJ24" s="3223"/>
      <c r="AK24" s="1895"/>
      <c r="AL24" s="1895"/>
      <c r="AM24" s="1895"/>
      <c r="AN24" s="1895"/>
      <c r="AO24" s="1895"/>
      <c r="AP24" s="1895"/>
      <c r="AQ24" s="1895"/>
      <c r="AR24" s="1895"/>
      <c r="AS24" s="1926"/>
      <c r="AT24" s="1926"/>
      <c r="AU24" s="1926"/>
      <c r="AV24" s="1926"/>
      <c r="AW24" s="1926"/>
      <c r="AX24" s="1926"/>
      <c r="AY24" s="1926"/>
      <c r="AZ24" s="1926"/>
      <c r="BA24" s="1911"/>
      <c r="BB24" s="1911"/>
      <c r="BC24" s="1911"/>
      <c r="BD24" s="1911"/>
      <c r="BE24" s="1911"/>
      <c r="BF24" s="1911"/>
      <c r="BG24" s="1911"/>
      <c r="BH24" s="1911"/>
      <c r="BI24" s="1944"/>
      <c r="BJ24" s="1944"/>
      <c r="BK24" s="1944"/>
      <c r="BL24" s="1944"/>
      <c r="BM24" s="1944"/>
      <c r="BN24" s="1944"/>
      <c r="BO24" s="1944"/>
      <c r="BP24" s="1944"/>
      <c r="BQ24" s="1960"/>
      <c r="BR24" s="1960"/>
      <c r="BS24" s="1960"/>
      <c r="BT24" s="1960"/>
      <c r="BU24" s="1960"/>
      <c r="BV24" s="1960"/>
      <c r="BW24" s="1960"/>
      <c r="BX24" s="1960"/>
      <c r="BY24" s="2144"/>
      <c r="BZ24" s="3223"/>
      <c r="CA24" s="1432"/>
    </row>
    <row r="25" spans="1:79" ht="24" customHeight="1" thickBot="1">
      <c r="A25" s="3742" t="s">
        <v>38</v>
      </c>
      <c r="B25" s="3770"/>
      <c r="C25" s="3770"/>
      <c r="D25" s="3771"/>
      <c r="E25" s="1342"/>
      <c r="F25" s="1342"/>
      <c r="G25" s="1342"/>
      <c r="H25" s="1342"/>
      <c r="I25" s="1343">
        <v>0</v>
      </c>
      <c r="J25" s="1342"/>
      <c r="K25" s="1342"/>
      <c r="L25" s="1342"/>
      <c r="M25" s="1342"/>
      <c r="N25" s="1342"/>
      <c r="O25" s="1342"/>
      <c r="P25" s="1342"/>
      <c r="Q25" s="1342"/>
      <c r="R25" s="1342"/>
      <c r="S25" s="1342"/>
      <c r="T25" s="1342"/>
      <c r="U25" s="1342"/>
      <c r="V25" s="1342"/>
      <c r="W25" s="1342"/>
      <c r="X25" s="1342"/>
      <c r="Y25" s="1344">
        <f>SUM(Y23:Y24)</f>
        <v>3</v>
      </c>
      <c r="Z25" s="1345">
        <f>SUM(Z23:Z24)</f>
        <v>24300000000</v>
      </c>
      <c r="AA25" s="2157"/>
      <c r="AB25" s="2157"/>
      <c r="AC25" s="3220"/>
      <c r="AD25" s="3220">
        <v>1</v>
      </c>
      <c r="AE25" s="3220"/>
      <c r="AF25" s="3220" t="s">
        <v>55</v>
      </c>
      <c r="AG25" s="3220"/>
      <c r="AH25" s="3220">
        <f>AVERAGE(AH23:AH24)</f>
        <v>0</v>
      </c>
      <c r="AI25" s="3220"/>
      <c r="AJ25" s="3220"/>
      <c r="AK25" s="3220"/>
      <c r="AL25" s="3220"/>
      <c r="AM25" s="3220"/>
      <c r="AN25" s="3220"/>
      <c r="AO25" s="3220"/>
      <c r="AP25" s="3220"/>
      <c r="AQ25" s="3220"/>
      <c r="AR25" s="3220"/>
      <c r="AS25" s="3220"/>
      <c r="AT25" s="3220"/>
      <c r="AU25" s="3220"/>
      <c r="AV25" s="3220"/>
      <c r="AW25" s="3220"/>
      <c r="AX25" s="3220"/>
      <c r="AY25" s="3220"/>
      <c r="AZ25" s="3220"/>
      <c r="BA25" s="3220"/>
      <c r="BB25" s="3220"/>
      <c r="BC25" s="3220"/>
      <c r="BD25" s="3220"/>
      <c r="BE25" s="3220"/>
      <c r="BF25" s="3220"/>
      <c r="BG25" s="3220"/>
      <c r="BH25" s="3220"/>
      <c r="BI25" s="3220"/>
      <c r="BJ25" s="3220"/>
      <c r="BK25" s="3220"/>
      <c r="BL25" s="3220"/>
      <c r="BM25" s="3220"/>
      <c r="BN25" s="3220"/>
      <c r="BO25" s="3220"/>
      <c r="BP25" s="3220"/>
      <c r="BQ25" s="3220"/>
      <c r="BR25" s="3220"/>
      <c r="BS25" s="3220"/>
      <c r="BT25" s="3220"/>
      <c r="BU25" s="3220"/>
      <c r="BV25" s="3220"/>
      <c r="BW25" s="3220"/>
      <c r="BX25" s="3220"/>
      <c r="BY25" s="3227"/>
      <c r="BZ25" s="3220"/>
      <c r="CA25" s="1446"/>
    </row>
    <row r="26" spans="1:79" ht="24" customHeight="1" thickBot="1">
      <c r="A26" s="3780" t="s">
        <v>39</v>
      </c>
      <c r="B26" s="3743"/>
      <c r="C26" s="3743"/>
      <c r="D26" s="3744"/>
      <c r="E26" s="1346"/>
      <c r="F26" s="1347"/>
      <c r="G26" s="1347"/>
      <c r="H26" s="1347"/>
      <c r="I26" s="1347"/>
      <c r="J26" s="1347"/>
      <c r="K26" s="1347"/>
      <c r="L26" s="1347"/>
      <c r="M26" s="1347"/>
      <c r="N26" s="1347"/>
      <c r="O26" s="1347"/>
      <c r="P26" s="1347"/>
      <c r="Q26" s="1347"/>
      <c r="R26" s="1347"/>
      <c r="S26" s="1347"/>
      <c r="T26" s="1347"/>
      <c r="U26" s="1347"/>
      <c r="V26" s="1347"/>
      <c r="W26" s="1347"/>
      <c r="X26" s="1347"/>
      <c r="Y26" s="1347"/>
      <c r="Z26" s="1348">
        <f>SUM(Z25+Z22+Z19)</f>
        <v>24300000000</v>
      </c>
      <c r="AA26" s="2158"/>
      <c r="AB26" s="2158"/>
      <c r="AC26" s="3228"/>
      <c r="AD26" s="3228">
        <v>1</v>
      </c>
      <c r="AE26" s="3228"/>
      <c r="AF26" s="3228">
        <f>AVERAGE(AF25,AF22,AF19)</f>
        <v>1</v>
      </c>
      <c r="AG26" s="3228"/>
      <c r="AH26" s="3228">
        <f>AVERAGE(AH25,AH22,AH19)</f>
        <v>0.2638888888888889</v>
      </c>
      <c r="AI26" s="3228"/>
      <c r="AJ26" s="3228"/>
      <c r="AK26" s="3228"/>
      <c r="AL26" s="3228"/>
      <c r="AM26" s="3228"/>
      <c r="AN26" s="3228"/>
      <c r="AO26" s="3228"/>
      <c r="AP26" s="3228"/>
      <c r="AQ26" s="3228"/>
      <c r="AR26" s="3228"/>
      <c r="AS26" s="3228"/>
      <c r="AT26" s="3228"/>
      <c r="AU26" s="3228"/>
      <c r="AV26" s="3228"/>
      <c r="AW26" s="3228"/>
      <c r="AX26" s="3228"/>
      <c r="AY26" s="3228"/>
      <c r="AZ26" s="3228"/>
      <c r="BA26" s="3228"/>
      <c r="BB26" s="3228"/>
      <c r="BC26" s="3228"/>
      <c r="BD26" s="3228"/>
      <c r="BE26" s="3228"/>
      <c r="BF26" s="3228"/>
      <c r="BG26" s="3228"/>
      <c r="BH26" s="3228"/>
      <c r="BI26" s="3228"/>
      <c r="BJ26" s="3228"/>
      <c r="BK26" s="3228"/>
      <c r="BL26" s="3228"/>
      <c r="BM26" s="3228"/>
      <c r="BN26" s="3228"/>
      <c r="BO26" s="3228"/>
      <c r="BP26" s="3228"/>
      <c r="BQ26" s="3228"/>
      <c r="BR26" s="3228"/>
      <c r="BS26" s="3228"/>
      <c r="BT26" s="3228"/>
      <c r="BU26" s="3228"/>
      <c r="BV26" s="3228"/>
      <c r="BW26" s="3228"/>
      <c r="BX26" s="3228"/>
      <c r="BY26" s="3229"/>
      <c r="BZ26" s="3228"/>
      <c r="CA26" s="2138"/>
    </row>
    <row r="27" spans="1:77" ht="17.25" thickBot="1">
      <c r="A27" s="3758"/>
      <c r="B27" s="3759"/>
      <c r="C27" s="3759"/>
      <c r="D27" s="3759"/>
      <c r="E27" s="3760"/>
      <c r="F27" s="3760"/>
      <c r="G27" s="3760"/>
      <c r="H27" s="3760"/>
      <c r="I27" s="3760"/>
      <c r="J27" s="3760"/>
      <c r="K27" s="3760"/>
      <c r="L27" s="3760"/>
      <c r="M27" s="3760"/>
      <c r="N27" s="3760"/>
      <c r="O27" s="3760"/>
      <c r="P27" s="3760"/>
      <c r="Q27" s="3760"/>
      <c r="R27" s="3760"/>
      <c r="S27" s="3760"/>
      <c r="T27" s="3760"/>
      <c r="U27" s="3760"/>
      <c r="V27" s="3760"/>
      <c r="W27" s="3760"/>
      <c r="X27" s="3760"/>
      <c r="Y27" s="3760"/>
      <c r="Z27" s="3760"/>
      <c r="AA27" s="1819"/>
      <c r="AB27" s="1391"/>
      <c r="AK27" s="2140"/>
      <c r="AL27" s="2140"/>
      <c r="AM27" s="2140"/>
      <c r="AN27" s="2140"/>
      <c r="AO27" s="2140"/>
      <c r="AP27" s="2140"/>
      <c r="AQ27" s="2140"/>
      <c r="AR27" s="2140"/>
      <c r="AS27" s="2140"/>
      <c r="AT27" s="2140"/>
      <c r="AU27" s="2140"/>
      <c r="AV27" s="2140"/>
      <c r="AW27" s="2140"/>
      <c r="AX27" s="2140"/>
      <c r="AY27" s="2140"/>
      <c r="AZ27" s="2140"/>
      <c r="BA27" s="2140"/>
      <c r="BB27" s="2140"/>
      <c r="BC27" s="2140"/>
      <c r="BD27" s="2140"/>
      <c r="BE27" s="2140"/>
      <c r="BF27" s="2140"/>
      <c r="BG27" s="2140"/>
      <c r="BH27" s="2140"/>
      <c r="BI27" s="2140"/>
      <c r="BJ27" s="2140"/>
      <c r="BK27" s="2140"/>
      <c r="BL27" s="2140"/>
      <c r="BM27" s="2140"/>
      <c r="BN27" s="2140"/>
      <c r="BO27" s="2140"/>
      <c r="BP27" s="2140"/>
      <c r="BQ27" s="2140"/>
      <c r="BR27" s="2140"/>
      <c r="BS27" s="2140"/>
      <c r="BT27" s="2140"/>
      <c r="BU27" s="2140"/>
      <c r="BV27" s="2140"/>
      <c r="BW27" s="2140"/>
      <c r="BX27" s="2140"/>
      <c r="BY27" s="3226"/>
    </row>
    <row r="28" spans="1:79" ht="24" customHeight="1" thickBot="1">
      <c r="A28" s="3752" t="s">
        <v>9</v>
      </c>
      <c r="B28" s="3743"/>
      <c r="C28" s="3743"/>
      <c r="D28" s="3744"/>
      <c r="E28" s="3753" t="s">
        <v>1593</v>
      </c>
      <c r="F28" s="3754"/>
      <c r="G28" s="3754"/>
      <c r="H28" s="3754"/>
      <c r="I28" s="3754"/>
      <c r="J28" s="3754"/>
      <c r="K28" s="3754"/>
      <c r="L28" s="3754"/>
      <c r="M28" s="3754"/>
      <c r="N28" s="3754"/>
      <c r="O28" s="3754"/>
      <c r="P28" s="3754"/>
      <c r="Q28" s="3754"/>
      <c r="R28" s="3754"/>
      <c r="S28" s="3754"/>
      <c r="T28" s="3754"/>
      <c r="U28" s="3754"/>
      <c r="V28" s="3754"/>
      <c r="W28" s="3754"/>
      <c r="X28" s="3754"/>
      <c r="Y28" s="3754"/>
      <c r="Z28" s="3754"/>
      <c r="AA28" s="3754"/>
      <c r="AB28" s="3754"/>
      <c r="AC28" s="3755" t="s">
        <v>1593</v>
      </c>
      <c r="AD28" s="3756"/>
      <c r="AE28" s="3756"/>
      <c r="AF28" s="3756"/>
      <c r="AG28" s="3756"/>
      <c r="AH28" s="3756"/>
      <c r="AI28" s="3756"/>
      <c r="AJ28" s="3756"/>
      <c r="AK28" s="3756"/>
      <c r="AL28" s="3756"/>
      <c r="AM28" s="3756"/>
      <c r="AN28" s="3756"/>
      <c r="AO28" s="3756"/>
      <c r="AP28" s="3756"/>
      <c r="AQ28" s="3756"/>
      <c r="AR28" s="3756"/>
      <c r="AS28" s="3756"/>
      <c r="AT28" s="3756"/>
      <c r="AU28" s="3756"/>
      <c r="AV28" s="3756"/>
      <c r="AW28" s="3756"/>
      <c r="AX28" s="3756"/>
      <c r="AY28" s="3756"/>
      <c r="AZ28" s="3756"/>
      <c r="BA28" s="3756"/>
      <c r="BB28" s="3756"/>
      <c r="BC28" s="3756"/>
      <c r="BD28" s="3756"/>
      <c r="BE28" s="3756"/>
      <c r="BF28" s="3756"/>
      <c r="BG28" s="3756"/>
      <c r="BH28" s="3756"/>
      <c r="BI28" s="3756"/>
      <c r="BJ28" s="3756"/>
      <c r="BK28" s="3756"/>
      <c r="BL28" s="3756"/>
      <c r="BM28" s="3756"/>
      <c r="BN28" s="3756"/>
      <c r="BO28" s="3756"/>
      <c r="BP28" s="3756"/>
      <c r="BQ28" s="3756"/>
      <c r="BR28" s="3756"/>
      <c r="BS28" s="3756"/>
      <c r="BT28" s="3756"/>
      <c r="BU28" s="3756"/>
      <c r="BV28" s="3756"/>
      <c r="BW28" s="3756"/>
      <c r="BX28" s="3756"/>
      <c r="BY28" s="3756"/>
      <c r="BZ28" s="3756"/>
      <c r="CA28" s="3757"/>
    </row>
    <row r="29" spans="1:77" ht="17.25" thickBot="1">
      <c r="A29" s="1385"/>
      <c r="B29" s="1386"/>
      <c r="C29" s="1385"/>
      <c r="D29" s="1385"/>
      <c r="E29" s="1385"/>
      <c r="F29" s="1387"/>
      <c r="G29" s="1385"/>
      <c r="H29" s="1385"/>
      <c r="I29" s="1388"/>
      <c r="J29" s="1385"/>
      <c r="K29" s="1389"/>
      <c r="L29" s="1389"/>
      <c r="M29" s="1385"/>
      <c r="N29" s="1385"/>
      <c r="O29" s="1385"/>
      <c r="P29" s="1385"/>
      <c r="Q29" s="1385"/>
      <c r="R29" s="1385"/>
      <c r="S29" s="1385"/>
      <c r="T29" s="1385"/>
      <c r="U29" s="1385"/>
      <c r="V29" s="1385"/>
      <c r="W29" s="1385"/>
      <c r="X29" s="1385"/>
      <c r="Y29" s="1385"/>
      <c r="Z29" s="1447"/>
      <c r="AA29" s="1447"/>
      <c r="AB29" s="1447"/>
      <c r="AK29" s="2141"/>
      <c r="AL29" s="2141"/>
      <c r="AM29" s="2141"/>
      <c r="AN29" s="2141"/>
      <c r="AO29" s="2141"/>
      <c r="AP29" s="2141"/>
      <c r="AQ29" s="2141"/>
      <c r="AR29" s="2141"/>
      <c r="AS29" s="2141"/>
      <c r="AT29" s="2141"/>
      <c r="AU29" s="2141"/>
      <c r="AV29" s="2141"/>
      <c r="AW29" s="2141"/>
      <c r="AX29" s="2141"/>
      <c r="AY29" s="2141"/>
      <c r="AZ29" s="2141"/>
      <c r="BA29" s="2141"/>
      <c r="BB29" s="2141"/>
      <c r="BC29" s="2141"/>
      <c r="BD29" s="2141"/>
      <c r="BE29" s="2141"/>
      <c r="BF29" s="2141"/>
      <c r="BG29" s="2141"/>
      <c r="BH29" s="2141"/>
      <c r="BI29" s="2141"/>
      <c r="BJ29" s="2141"/>
      <c r="BK29" s="2141"/>
      <c r="BL29" s="2141"/>
      <c r="BM29" s="2141"/>
      <c r="BN29" s="2141"/>
      <c r="BO29" s="2141"/>
      <c r="BP29" s="2141"/>
      <c r="BQ29" s="2141"/>
      <c r="BR29" s="2141"/>
      <c r="BS29" s="2141"/>
      <c r="BT29" s="2141"/>
      <c r="BU29" s="2141"/>
      <c r="BV29" s="2141"/>
      <c r="BW29" s="2141"/>
      <c r="BX29" s="2141"/>
      <c r="BY29" s="2108"/>
    </row>
    <row r="30" spans="1:79" ht="39" thickBot="1">
      <c r="A30" s="1349" t="s">
        <v>11</v>
      </c>
      <c r="B30" s="1350" t="s">
        <v>12</v>
      </c>
      <c r="C30" s="1349" t="s">
        <v>13</v>
      </c>
      <c r="D30" s="1351" t="s">
        <v>14</v>
      </c>
      <c r="E30" s="1349" t="s">
        <v>15</v>
      </c>
      <c r="F30" s="1352" t="s">
        <v>16</v>
      </c>
      <c r="G30" s="1349" t="s">
        <v>17</v>
      </c>
      <c r="H30" s="1349" t="s">
        <v>18</v>
      </c>
      <c r="I30" s="1353" t="s">
        <v>19</v>
      </c>
      <c r="J30" s="1349" t="s">
        <v>20</v>
      </c>
      <c r="K30" s="1349" t="s">
        <v>1594</v>
      </c>
      <c r="L30" s="1349" t="s">
        <v>22</v>
      </c>
      <c r="M30" s="1354" t="s">
        <v>23</v>
      </c>
      <c r="N30" s="1354" t="s">
        <v>24</v>
      </c>
      <c r="O30" s="1354" t="s">
        <v>25</v>
      </c>
      <c r="P30" s="1354" t="s">
        <v>26</v>
      </c>
      <c r="Q30" s="1354" t="s">
        <v>27</v>
      </c>
      <c r="R30" s="1354" t="s">
        <v>28</v>
      </c>
      <c r="S30" s="1354" t="s">
        <v>29</v>
      </c>
      <c r="T30" s="1354" t="s">
        <v>30</v>
      </c>
      <c r="U30" s="1354" t="s">
        <v>31</v>
      </c>
      <c r="V30" s="1354" t="s">
        <v>32</v>
      </c>
      <c r="W30" s="1354" t="s">
        <v>33</v>
      </c>
      <c r="X30" s="1354" t="s">
        <v>34</v>
      </c>
      <c r="Y30" s="1349" t="s">
        <v>35</v>
      </c>
      <c r="Z30" s="1355" t="s">
        <v>313</v>
      </c>
      <c r="AA30" s="2148" t="s">
        <v>1895</v>
      </c>
      <c r="AB30" s="1392" t="s">
        <v>36</v>
      </c>
      <c r="AC30" s="1448" t="s">
        <v>189</v>
      </c>
      <c r="AD30" s="1448" t="s">
        <v>314</v>
      </c>
      <c r="AE30" s="1448" t="s">
        <v>190</v>
      </c>
      <c r="AF30" s="1448" t="s">
        <v>191</v>
      </c>
      <c r="AG30" s="1448" t="s">
        <v>184</v>
      </c>
      <c r="AH30" s="1448" t="s">
        <v>192</v>
      </c>
      <c r="AI30" s="2139" t="s">
        <v>185</v>
      </c>
      <c r="AJ30" s="2139" t="s">
        <v>186</v>
      </c>
      <c r="AK30" s="1893" t="s">
        <v>1870</v>
      </c>
      <c r="AL30" s="1906" t="s">
        <v>1871</v>
      </c>
      <c r="AM30" s="1906" t="s">
        <v>1872</v>
      </c>
      <c r="AN30" s="1906" t="s">
        <v>1873</v>
      </c>
      <c r="AO30" s="1906" t="s">
        <v>184</v>
      </c>
      <c r="AP30" s="1906" t="s">
        <v>1874</v>
      </c>
      <c r="AQ30" s="1906" t="s">
        <v>185</v>
      </c>
      <c r="AR30" s="1906" t="s">
        <v>186</v>
      </c>
      <c r="AS30" s="1924" t="s">
        <v>1875</v>
      </c>
      <c r="AT30" s="1937" t="s">
        <v>1876</v>
      </c>
      <c r="AU30" s="1937" t="s">
        <v>1877</v>
      </c>
      <c r="AV30" s="1937" t="s">
        <v>1878</v>
      </c>
      <c r="AW30" s="1937" t="s">
        <v>184</v>
      </c>
      <c r="AX30" s="1937" t="s">
        <v>1879</v>
      </c>
      <c r="AY30" s="1937" t="s">
        <v>185</v>
      </c>
      <c r="AZ30" s="1937" t="s">
        <v>186</v>
      </c>
      <c r="BA30" s="1909" t="s">
        <v>1880</v>
      </c>
      <c r="BB30" s="1938" t="s">
        <v>1881</v>
      </c>
      <c r="BC30" s="1938" t="s">
        <v>1882</v>
      </c>
      <c r="BD30" s="1938" t="s">
        <v>1883</v>
      </c>
      <c r="BE30" s="1938" t="s">
        <v>184</v>
      </c>
      <c r="BF30" s="1938" t="s">
        <v>1884</v>
      </c>
      <c r="BG30" s="1938" t="s">
        <v>185</v>
      </c>
      <c r="BH30" s="1938" t="s">
        <v>186</v>
      </c>
      <c r="BI30" s="1941" t="s">
        <v>1885</v>
      </c>
      <c r="BJ30" s="1942" t="s">
        <v>1886</v>
      </c>
      <c r="BK30" s="1942" t="s">
        <v>1887</v>
      </c>
      <c r="BL30" s="1942" t="s">
        <v>1888</v>
      </c>
      <c r="BM30" s="1942" t="s">
        <v>184</v>
      </c>
      <c r="BN30" s="1942" t="s">
        <v>1889</v>
      </c>
      <c r="BO30" s="1942" t="s">
        <v>185</v>
      </c>
      <c r="BP30" s="1942" t="s">
        <v>186</v>
      </c>
      <c r="BQ30" s="1957" t="s">
        <v>1890</v>
      </c>
      <c r="BR30" s="1958" t="s">
        <v>1891</v>
      </c>
      <c r="BS30" s="1958" t="s">
        <v>1892</v>
      </c>
      <c r="BT30" s="1958" t="s">
        <v>1893</v>
      </c>
      <c r="BU30" s="1958" t="s">
        <v>184</v>
      </c>
      <c r="BV30" s="1958" t="s">
        <v>1894</v>
      </c>
      <c r="BW30" s="1958" t="s">
        <v>185</v>
      </c>
      <c r="BX30" s="1958" t="s">
        <v>186</v>
      </c>
      <c r="BY30" s="2102" t="s">
        <v>35</v>
      </c>
      <c r="BZ30" s="2139" t="s">
        <v>187</v>
      </c>
      <c r="CA30" s="2139" t="s">
        <v>188</v>
      </c>
    </row>
    <row r="31" spans="1:79" ht="39" thickBot="1">
      <c r="A31" s="3745">
        <v>1</v>
      </c>
      <c r="B31" s="3745" t="s">
        <v>1595</v>
      </c>
      <c r="C31" s="1327" t="s">
        <v>1596</v>
      </c>
      <c r="D31" s="1356" t="s">
        <v>1597</v>
      </c>
      <c r="E31" s="1449" t="s">
        <v>1598</v>
      </c>
      <c r="F31" s="1450">
        <v>2</v>
      </c>
      <c r="G31" s="1450" t="s">
        <v>1599</v>
      </c>
      <c r="H31" s="1451"/>
      <c r="I31" s="1452"/>
      <c r="J31" s="1450" t="s">
        <v>1600</v>
      </c>
      <c r="K31" s="1453">
        <v>42370</v>
      </c>
      <c r="L31" s="1453">
        <v>42735</v>
      </c>
      <c r="M31" s="1341"/>
      <c r="N31" s="1341"/>
      <c r="O31" s="1341"/>
      <c r="P31" s="1341"/>
      <c r="Q31" s="1341"/>
      <c r="R31" s="1341"/>
      <c r="S31" s="1341">
        <v>1</v>
      </c>
      <c r="T31" s="1341"/>
      <c r="U31" s="1341">
        <v>1</v>
      </c>
      <c r="V31" s="1341"/>
      <c r="W31" s="1341"/>
      <c r="X31" s="1341"/>
      <c r="Y31" s="1454">
        <v>2</v>
      </c>
      <c r="Z31" s="1455">
        <v>0</v>
      </c>
      <c r="AA31" s="2160"/>
      <c r="AB31" s="1456"/>
      <c r="AC31" s="1457">
        <f>SUM(M31:N31)</f>
        <v>0</v>
      </c>
      <c r="AD31" s="1458">
        <f aca="true" t="shared" si="1" ref="AD31:AD40">IF(AC31=0,0%,100%)</f>
        <v>0</v>
      </c>
      <c r="AE31" s="1459">
        <v>0</v>
      </c>
      <c r="AF31" s="1459" t="s">
        <v>55</v>
      </c>
      <c r="AG31" s="1459"/>
      <c r="AH31" s="1458">
        <v>0</v>
      </c>
      <c r="AI31" s="1459"/>
      <c r="AJ31" s="1459"/>
      <c r="AK31" s="1894"/>
      <c r="AL31" s="1894"/>
      <c r="AM31" s="1894"/>
      <c r="AN31" s="1894"/>
      <c r="AO31" s="1894"/>
      <c r="AP31" s="1894"/>
      <c r="AQ31" s="1894"/>
      <c r="AR31" s="1894"/>
      <c r="AS31" s="1925"/>
      <c r="AT31" s="1925"/>
      <c r="AU31" s="1925"/>
      <c r="AV31" s="1925"/>
      <c r="AW31" s="1925"/>
      <c r="AX31" s="1925"/>
      <c r="AY31" s="1925"/>
      <c r="AZ31" s="1925"/>
      <c r="BA31" s="1911"/>
      <c r="BB31" s="1911"/>
      <c r="BC31" s="1911"/>
      <c r="BD31" s="1911"/>
      <c r="BE31" s="1911"/>
      <c r="BF31" s="1911"/>
      <c r="BG31" s="1911"/>
      <c r="BH31" s="1911"/>
      <c r="BI31" s="1944"/>
      <c r="BJ31" s="1944"/>
      <c r="BK31" s="1944"/>
      <c r="BL31" s="1944"/>
      <c r="BM31" s="1944"/>
      <c r="BN31" s="1944"/>
      <c r="BO31" s="1944"/>
      <c r="BP31" s="1944"/>
      <c r="BQ31" s="1959"/>
      <c r="BR31" s="1959"/>
      <c r="BS31" s="1959"/>
      <c r="BT31" s="1959"/>
      <c r="BU31" s="1959"/>
      <c r="BV31" s="1959"/>
      <c r="BW31" s="1959"/>
      <c r="BX31" s="1959"/>
      <c r="BY31" s="2107"/>
      <c r="BZ31" s="1459"/>
      <c r="CA31" s="1460"/>
    </row>
    <row r="32" spans="1:79" ht="26.25" thickBot="1">
      <c r="A32" s="3746"/>
      <c r="B32" s="3746"/>
      <c r="C32" s="1327" t="s">
        <v>1601</v>
      </c>
      <c r="D32" s="1356" t="s">
        <v>1602</v>
      </c>
      <c r="E32" s="1357" t="s">
        <v>1603</v>
      </c>
      <c r="F32" s="1358">
        <v>1</v>
      </c>
      <c r="G32" s="1358" t="s">
        <v>1604</v>
      </c>
      <c r="H32" s="1358" t="s">
        <v>1905</v>
      </c>
      <c r="I32" s="1340"/>
      <c r="J32" s="1358" t="s">
        <v>1605</v>
      </c>
      <c r="K32" s="1427">
        <v>42370</v>
      </c>
      <c r="L32" s="1427">
        <v>42735</v>
      </c>
      <c r="M32" s="1359"/>
      <c r="N32" s="1359"/>
      <c r="O32" s="1359"/>
      <c r="P32" s="1359"/>
      <c r="Q32" s="1359"/>
      <c r="R32" s="1359"/>
      <c r="S32" s="1359"/>
      <c r="T32" s="1359"/>
      <c r="U32" s="1360">
        <v>1</v>
      </c>
      <c r="V32" s="1360"/>
      <c r="W32" s="1360"/>
      <c r="X32" s="1360"/>
      <c r="Y32" s="1461">
        <v>0</v>
      </c>
      <c r="Z32" s="1444">
        <v>600000000</v>
      </c>
      <c r="AA32" s="2156"/>
      <c r="AB32" s="1445" t="s">
        <v>1359</v>
      </c>
      <c r="AC32" s="1429">
        <f>SUM(M32:N32)</f>
        <v>0</v>
      </c>
      <c r="AD32" s="1430">
        <f t="shared" si="1"/>
        <v>0</v>
      </c>
      <c r="AE32" s="1431">
        <v>0</v>
      </c>
      <c r="AF32" s="1431" t="s">
        <v>55</v>
      </c>
      <c r="AG32" s="1431"/>
      <c r="AH32" s="1430">
        <v>0</v>
      </c>
      <c r="AI32" s="1431"/>
      <c r="AJ32" s="1431"/>
      <c r="AK32" s="1894"/>
      <c r="AL32" s="1894"/>
      <c r="AM32" s="1894"/>
      <c r="AN32" s="1894"/>
      <c r="AO32" s="1894"/>
      <c r="AP32" s="1894"/>
      <c r="AQ32" s="1894"/>
      <c r="AR32" s="1894"/>
      <c r="AS32" s="1925"/>
      <c r="AT32" s="1925"/>
      <c r="AU32" s="1925"/>
      <c r="AV32" s="1925"/>
      <c r="AW32" s="1925"/>
      <c r="AX32" s="1925"/>
      <c r="AY32" s="1925"/>
      <c r="AZ32" s="1925"/>
      <c r="BA32" s="1911"/>
      <c r="BB32" s="1911"/>
      <c r="BC32" s="1911"/>
      <c r="BD32" s="1911"/>
      <c r="BE32" s="1911"/>
      <c r="BF32" s="1911"/>
      <c r="BG32" s="1911"/>
      <c r="BH32" s="1911"/>
      <c r="BI32" s="1944"/>
      <c r="BJ32" s="1944"/>
      <c r="BK32" s="1944"/>
      <c r="BL32" s="1944"/>
      <c r="BM32" s="1944"/>
      <c r="BN32" s="1944"/>
      <c r="BO32" s="1944"/>
      <c r="BP32" s="1944"/>
      <c r="BQ32" s="1959"/>
      <c r="BR32" s="1959"/>
      <c r="BS32" s="1959"/>
      <c r="BT32" s="1959"/>
      <c r="BU32" s="1959"/>
      <c r="BV32" s="1959"/>
      <c r="BW32" s="1959"/>
      <c r="BX32" s="1959"/>
      <c r="BY32" s="2108"/>
      <c r="BZ32" s="1431"/>
      <c r="CA32" s="1432"/>
    </row>
    <row r="33" spans="1:79" ht="60" customHeight="1" thickBot="1">
      <c r="A33" s="3746"/>
      <c r="B33" s="3746"/>
      <c r="C33" s="1327" t="s">
        <v>1606</v>
      </c>
      <c r="D33" s="1462" t="s">
        <v>1607</v>
      </c>
      <c r="E33" s="1463" t="s">
        <v>1608</v>
      </c>
      <c r="F33" s="1439">
        <v>60</v>
      </c>
      <c r="G33" s="1439" t="s">
        <v>1609</v>
      </c>
      <c r="H33" s="1435" t="s">
        <v>1610</v>
      </c>
      <c r="I33" s="1452"/>
      <c r="J33" s="1439" t="s">
        <v>1611</v>
      </c>
      <c r="K33" s="1427">
        <v>42370</v>
      </c>
      <c r="L33" s="1427">
        <v>42735</v>
      </c>
      <c r="M33" s="1341"/>
      <c r="N33" s="1341">
        <v>4</v>
      </c>
      <c r="O33" s="1341">
        <v>4</v>
      </c>
      <c r="P33" s="1341">
        <v>4</v>
      </c>
      <c r="Q33" s="1341">
        <v>6</v>
      </c>
      <c r="R33" s="1341">
        <v>6</v>
      </c>
      <c r="S33" s="1341">
        <v>6</v>
      </c>
      <c r="T33" s="1341">
        <v>6</v>
      </c>
      <c r="U33" s="1341">
        <v>6</v>
      </c>
      <c r="V33" s="1341">
        <v>6</v>
      </c>
      <c r="W33" s="1341">
        <v>6</v>
      </c>
      <c r="X33" s="1341">
        <v>6</v>
      </c>
      <c r="Y33" s="1436">
        <v>60</v>
      </c>
      <c r="Z33" s="1361">
        <v>0</v>
      </c>
      <c r="AA33" s="2161"/>
      <c r="AB33" s="1362"/>
      <c r="AC33" s="1429">
        <f>SUM(M33:N33)</f>
        <v>4</v>
      </c>
      <c r="AD33" s="1430">
        <f t="shared" si="1"/>
        <v>1</v>
      </c>
      <c r="AE33" s="1431">
        <v>77</v>
      </c>
      <c r="AF33" s="1464">
        <v>1</v>
      </c>
      <c r="AG33" s="1431"/>
      <c r="AH33" s="1430">
        <v>1</v>
      </c>
      <c r="AI33" s="1431"/>
      <c r="AJ33" s="1431"/>
      <c r="AK33" s="1894"/>
      <c r="AL33" s="1894"/>
      <c r="AM33" s="1894"/>
      <c r="AN33" s="1894"/>
      <c r="AO33" s="1894"/>
      <c r="AP33" s="1894"/>
      <c r="AQ33" s="1894"/>
      <c r="AR33" s="1894"/>
      <c r="AS33" s="1925"/>
      <c r="AT33" s="1925"/>
      <c r="AU33" s="1925"/>
      <c r="AV33" s="1925"/>
      <c r="AW33" s="1925"/>
      <c r="AX33" s="1925"/>
      <c r="AY33" s="1925"/>
      <c r="AZ33" s="1925"/>
      <c r="BA33" s="1911"/>
      <c r="BB33" s="1911"/>
      <c r="BC33" s="1911"/>
      <c r="BD33" s="1911"/>
      <c r="BE33" s="1911"/>
      <c r="BF33" s="1911"/>
      <c r="BG33" s="1911"/>
      <c r="BH33" s="1911"/>
      <c r="BI33" s="1944"/>
      <c r="BJ33" s="1944"/>
      <c r="BK33" s="1944"/>
      <c r="BL33" s="1944"/>
      <c r="BM33" s="1944"/>
      <c r="BN33" s="1944"/>
      <c r="BO33" s="1944"/>
      <c r="BP33" s="1944"/>
      <c r="BQ33" s="1959"/>
      <c r="BR33" s="1959"/>
      <c r="BS33" s="1959"/>
      <c r="BT33" s="1959"/>
      <c r="BU33" s="1959"/>
      <c r="BV33" s="1959"/>
      <c r="BW33" s="1959"/>
      <c r="BX33" s="1959"/>
      <c r="BY33" s="2107"/>
      <c r="BZ33" s="1836" t="s">
        <v>1612</v>
      </c>
      <c r="CA33" s="1432"/>
    </row>
    <row r="34" spans="1:79" ht="39" thickBot="1">
      <c r="A34" s="3746"/>
      <c r="B34" s="3746"/>
      <c r="C34" s="1327" t="s">
        <v>1613</v>
      </c>
      <c r="D34" s="1423" t="s">
        <v>1614</v>
      </c>
      <c r="E34" s="1363" t="s">
        <v>1615</v>
      </c>
      <c r="F34" s="1364">
        <v>1</v>
      </c>
      <c r="G34" s="1364" t="s">
        <v>1616</v>
      </c>
      <c r="H34" s="1358" t="s">
        <v>1617</v>
      </c>
      <c r="I34" s="1340"/>
      <c r="J34" s="1358" t="s">
        <v>1618</v>
      </c>
      <c r="K34" s="1427">
        <v>42370</v>
      </c>
      <c r="L34" s="1427">
        <v>42735</v>
      </c>
      <c r="M34" s="1359"/>
      <c r="N34" s="1359"/>
      <c r="O34" s="1359"/>
      <c r="P34" s="1359"/>
      <c r="Q34" s="1359"/>
      <c r="R34" s="1359"/>
      <c r="S34" s="1359"/>
      <c r="T34" s="1359"/>
      <c r="U34" s="1360"/>
      <c r="V34" s="1360"/>
      <c r="W34" s="1360"/>
      <c r="X34" s="1360">
        <v>1</v>
      </c>
      <c r="Y34" s="1428">
        <v>1</v>
      </c>
      <c r="Z34" s="1365">
        <v>0</v>
      </c>
      <c r="AA34" s="2162"/>
      <c r="AB34" s="1366"/>
      <c r="AC34" s="1457">
        <f>SUM(M34:N34)</f>
        <v>0</v>
      </c>
      <c r="AD34" s="3222">
        <f t="shared" si="1"/>
        <v>0</v>
      </c>
      <c r="AE34" s="3223">
        <v>0</v>
      </c>
      <c r="AF34" s="3223" t="s">
        <v>55</v>
      </c>
      <c r="AG34" s="3223"/>
      <c r="AH34" s="3222">
        <v>0</v>
      </c>
      <c r="AI34" s="3223"/>
      <c r="AJ34" s="3223"/>
      <c r="AK34" s="1895"/>
      <c r="AL34" s="1895"/>
      <c r="AM34" s="1895"/>
      <c r="AN34" s="1895"/>
      <c r="AO34" s="1895"/>
      <c r="AP34" s="1895"/>
      <c r="AQ34" s="1895"/>
      <c r="AR34" s="1895"/>
      <c r="AS34" s="1926"/>
      <c r="AT34" s="1926"/>
      <c r="AU34" s="1926"/>
      <c r="AV34" s="1926"/>
      <c r="AW34" s="1926"/>
      <c r="AX34" s="1926"/>
      <c r="AY34" s="1926"/>
      <c r="AZ34" s="1926"/>
      <c r="BA34" s="1911"/>
      <c r="BB34" s="1911"/>
      <c r="BC34" s="1911"/>
      <c r="BD34" s="1911"/>
      <c r="BE34" s="1911"/>
      <c r="BF34" s="1911"/>
      <c r="BG34" s="1911"/>
      <c r="BH34" s="1911"/>
      <c r="BI34" s="1944"/>
      <c r="BJ34" s="1944"/>
      <c r="BK34" s="1944"/>
      <c r="BL34" s="1944"/>
      <c r="BM34" s="1944"/>
      <c r="BN34" s="1944"/>
      <c r="BO34" s="1944"/>
      <c r="BP34" s="1944"/>
      <c r="BQ34" s="1960"/>
      <c r="BR34" s="1960"/>
      <c r="BS34" s="1960"/>
      <c r="BT34" s="1960"/>
      <c r="BU34" s="1960"/>
      <c r="BV34" s="1960"/>
      <c r="BW34" s="1960"/>
      <c r="BX34" s="1960"/>
      <c r="BY34" s="2114"/>
      <c r="BZ34" s="3223"/>
      <c r="CA34" s="1432"/>
    </row>
    <row r="35" spans="1:79" ht="24" customHeight="1" thickBot="1">
      <c r="A35" s="3742" t="s">
        <v>509</v>
      </c>
      <c r="B35" s="3743"/>
      <c r="C35" s="3743"/>
      <c r="D35" s="3744"/>
      <c r="E35" s="1367"/>
      <c r="F35" s="1333"/>
      <c r="G35" s="1333"/>
      <c r="H35" s="1333"/>
      <c r="I35" s="1334">
        <v>0</v>
      </c>
      <c r="J35" s="1333"/>
      <c r="K35" s="1333"/>
      <c r="L35" s="1333"/>
      <c r="M35" s="1333"/>
      <c r="N35" s="1333"/>
      <c r="O35" s="1333"/>
      <c r="P35" s="1333"/>
      <c r="Q35" s="1333"/>
      <c r="R35" s="1333"/>
      <c r="S35" s="1333"/>
      <c r="T35" s="1333"/>
      <c r="U35" s="1333"/>
      <c r="V35" s="1333"/>
      <c r="W35" s="1333"/>
      <c r="X35" s="1333"/>
      <c r="Y35" s="1335">
        <f>SUM(Y31:Y34)</f>
        <v>63</v>
      </c>
      <c r="Z35" s="1368">
        <f>SUM(Z31:Z34)</f>
        <v>600000000</v>
      </c>
      <c r="AA35" s="2163"/>
      <c r="AB35" s="2163"/>
      <c r="AC35" s="3231"/>
      <c r="AD35" s="3231">
        <v>1</v>
      </c>
      <c r="AE35" s="3231"/>
      <c r="AF35" s="3231">
        <f>AVERAGE(AF31:AF34)</f>
        <v>1</v>
      </c>
      <c r="AG35" s="3231"/>
      <c r="AH35" s="3231">
        <f>AVERAGE(AH31:AH34)</f>
        <v>0.25</v>
      </c>
      <c r="AI35" s="3231"/>
      <c r="AJ35" s="3231"/>
      <c r="AK35" s="3231"/>
      <c r="AL35" s="3231"/>
      <c r="AM35" s="3231"/>
      <c r="AN35" s="3231"/>
      <c r="AO35" s="3231"/>
      <c r="AP35" s="3231"/>
      <c r="AQ35" s="3231"/>
      <c r="AR35" s="3231"/>
      <c r="AS35" s="3231"/>
      <c r="AT35" s="3231"/>
      <c r="AU35" s="3231"/>
      <c r="AV35" s="3231"/>
      <c r="AW35" s="3231"/>
      <c r="AX35" s="3231"/>
      <c r="AY35" s="3231"/>
      <c r="AZ35" s="3231"/>
      <c r="BA35" s="3231"/>
      <c r="BB35" s="3231"/>
      <c r="BC35" s="3231"/>
      <c r="BD35" s="3231"/>
      <c r="BE35" s="3231"/>
      <c r="BF35" s="3231"/>
      <c r="BG35" s="3231"/>
      <c r="BH35" s="3231"/>
      <c r="BI35" s="3231"/>
      <c r="BJ35" s="3231"/>
      <c r="BK35" s="3231"/>
      <c r="BL35" s="3231"/>
      <c r="BM35" s="3231"/>
      <c r="BN35" s="3231"/>
      <c r="BO35" s="3231"/>
      <c r="BP35" s="3231"/>
      <c r="BQ35" s="3231"/>
      <c r="BR35" s="3231"/>
      <c r="BS35" s="3231"/>
      <c r="BT35" s="3231"/>
      <c r="BU35" s="3231"/>
      <c r="BV35" s="3231"/>
      <c r="BW35" s="3231"/>
      <c r="BX35" s="3231"/>
      <c r="BY35" s="3232"/>
      <c r="BZ35" s="3231"/>
      <c r="CA35" s="1466"/>
    </row>
    <row r="36" spans="1:79" ht="25.5">
      <c r="A36" s="3745">
        <v>2</v>
      </c>
      <c r="B36" s="3745" t="s">
        <v>1619</v>
      </c>
      <c r="C36" s="3748" t="s">
        <v>1620</v>
      </c>
      <c r="D36" s="1369" t="s">
        <v>1621</v>
      </c>
      <c r="E36" s="1370" t="s">
        <v>1622</v>
      </c>
      <c r="F36" s="1371" t="s">
        <v>1623</v>
      </c>
      <c r="G36" s="1371" t="s">
        <v>1624</v>
      </c>
      <c r="H36" s="1371" t="s">
        <v>1625</v>
      </c>
      <c r="I36" s="1398">
        <v>0.1</v>
      </c>
      <c r="J36" s="1371" t="s">
        <v>1626</v>
      </c>
      <c r="K36" s="1399">
        <v>42005</v>
      </c>
      <c r="L36" s="1399">
        <v>42369</v>
      </c>
      <c r="M36" s="1372"/>
      <c r="N36" s="1372"/>
      <c r="O36" s="1372"/>
      <c r="P36" s="1372"/>
      <c r="Q36" s="1372"/>
      <c r="R36" s="1372"/>
      <c r="S36" s="1372"/>
      <c r="T36" s="1372"/>
      <c r="U36" s="1373"/>
      <c r="V36" s="1373"/>
      <c r="W36" s="1373"/>
      <c r="X36" s="1373"/>
      <c r="Y36" s="1467" t="s">
        <v>55</v>
      </c>
      <c r="Z36" s="1314">
        <v>0</v>
      </c>
      <c r="AA36" s="2149"/>
      <c r="AB36" s="1315"/>
      <c r="AC36" s="177">
        <f>SUM(M36:N36)</f>
        <v>0</v>
      </c>
      <c r="AD36" s="178">
        <f t="shared" si="1"/>
        <v>0</v>
      </c>
      <c r="AE36" s="179" t="s">
        <v>55</v>
      </c>
      <c r="AF36" s="179" t="s">
        <v>55</v>
      </c>
      <c r="AG36" s="179"/>
      <c r="AH36" s="178" t="s">
        <v>55</v>
      </c>
      <c r="AI36" s="179"/>
      <c r="AJ36" s="179"/>
      <c r="AK36" s="3217"/>
      <c r="AL36" s="3217"/>
      <c r="AM36" s="3217"/>
      <c r="AN36" s="3217"/>
      <c r="AO36" s="3217"/>
      <c r="AP36" s="3217"/>
      <c r="AQ36" s="3217"/>
      <c r="AR36" s="3217"/>
      <c r="AS36" s="2239"/>
      <c r="AT36" s="2239"/>
      <c r="AU36" s="2239"/>
      <c r="AV36" s="2239"/>
      <c r="AW36" s="2239"/>
      <c r="AX36" s="2239"/>
      <c r="AY36" s="2239"/>
      <c r="AZ36" s="2239"/>
      <c r="BA36" s="3224"/>
      <c r="BB36" s="3224"/>
      <c r="BC36" s="3224"/>
      <c r="BD36" s="3224"/>
      <c r="BE36" s="3224"/>
      <c r="BF36" s="3224"/>
      <c r="BG36" s="3224"/>
      <c r="BH36" s="3224"/>
      <c r="BI36" s="2304"/>
      <c r="BJ36" s="2304"/>
      <c r="BK36" s="2304"/>
      <c r="BL36" s="2304"/>
      <c r="BM36" s="2304"/>
      <c r="BN36" s="2304"/>
      <c r="BO36" s="2304"/>
      <c r="BP36" s="2304"/>
      <c r="BQ36" s="3218"/>
      <c r="BR36" s="3218"/>
      <c r="BS36" s="3218"/>
      <c r="BT36" s="3218"/>
      <c r="BU36" s="3218"/>
      <c r="BV36" s="3218"/>
      <c r="BW36" s="3218"/>
      <c r="BX36" s="3218"/>
      <c r="BY36" s="3230"/>
      <c r="BZ36" s="179"/>
      <c r="CA36" s="1406"/>
    </row>
    <row r="37" spans="1:79" ht="39" thickBot="1">
      <c r="A37" s="3746"/>
      <c r="B37" s="3746"/>
      <c r="C37" s="3746"/>
      <c r="D37" s="1415" t="s">
        <v>1627</v>
      </c>
      <c r="E37" s="1374" t="s">
        <v>585</v>
      </c>
      <c r="F37" s="1375">
        <v>2</v>
      </c>
      <c r="G37" s="1375" t="s">
        <v>1628</v>
      </c>
      <c r="H37" s="1375" t="s">
        <v>1629</v>
      </c>
      <c r="I37" s="1419">
        <v>0.05</v>
      </c>
      <c r="J37" s="1375" t="s">
        <v>1630</v>
      </c>
      <c r="K37" s="1420">
        <v>42005</v>
      </c>
      <c r="L37" s="1420">
        <v>42369</v>
      </c>
      <c r="M37" s="1376"/>
      <c r="N37" s="1376"/>
      <c r="O37" s="1376"/>
      <c r="P37" s="1376"/>
      <c r="Q37" s="1376"/>
      <c r="R37" s="1376">
        <v>1</v>
      </c>
      <c r="S37" s="1376"/>
      <c r="T37" s="1376"/>
      <c r="U37" s="1376"/>
      <c r="V37" s="1376"/>
      <c r="W37" s="1376"/>
      <c r="X37" s="1376">
        <v>1</v>
      </c>
      <c r="Y37" s="1421">
        <v>2</v>
      </c>
      <c r="Z37" s="1320">
        <v>0</v>
      </c>
      <c r="AA37" s="2151"/>
      <c r="AB37" s="1321"/>
      <c r="AC37" s="1468">
        <f>SUM(M37:N37)</f>
        <v>0</v>
      </c>
      <c r="AD37" s="1469">
        <f t="shared" si="1"/>
        <v>0</v>
      </c>
      <c r="AE37" s="1470">
        <v>0</v>
      </c>
      <c r="AF37" s="1470" t="s">
        <v>55</v>
      </c>
      <c r="AG37" s="1470"/>
      <c r="AH37" s="1469">
        <v>0</v>
      </c>
      <c r="AI37" s="1470"/>
      <c r="AJ37" s="1470"/>
      <c r="AK37" s="1894"/>
      <c r="AL37" s="1894"/>
      <c r="AM37" s="1894"/>
      <c r="AN37" s="1894"/>
      <c r="AO37" s="1894"/>
      <c r="AP37" s="1894"/>
      <c r="AQ37" s="1894"/>
      <c r="AR37" s="1894"/>
      <c r="AS37" s="1925"/>
      <c r="AT37" s="1925"/>
      <c r="AU37" s="1925"/>
      <c r="AV37" s="1925"/>
      <c r="AW37" s="1925"/>
      <c r="AX37" s="1925"/>
      <c r="AY37" s="1925"/>
      <c r="AZ37" s="1925"/>
      <c r="BA37" s="1911"/>
      <c r="BB37" s="1911"/>
      <c r="BC37" s="1911"/>
      <c r="BD37" s="1911"/>
      <c r="BE37" s="1911"/>
      <c r="BF37" s="1911"/>
      <c r="BG37" s="1911"/>
      <c r="BH37" s="1911"/>
      <c r="BI37" s="1944"/>
      <c r="BJ37" s="1944"/>
      <c r="BK37" s="1944"/>
      <c r="BL37" s="1944"/>
      <c r="BM37" s="1944"/>
      <c r="BN37" s="1944"/>
      <c r="BO37" s="1944"/>
      <c r="BP37" s="1944"/>
      <c r="BQ37" s="1959"/>
      <c r="BR37" s="1959"/>
      <c r="BS37" s="1959"/>
      <c r="BT37" s="1959"/>
      <c r="BU37" s="1959"/>
      <c r="BV37" s="1959"/>
      <c r="BW37" s="1959"/>
      <c r="BX37" s="1959"/>
      <c r="BY37" s="2111"/>
      <c r="BZ37" s="1470"/>
      <c r="CA37" s="1471"/>
    </row>
    <row r="38" spans="1:79" ht="39" thickBot="1">
      <c r="A38" s="3746"/>
      <c r="B38" s="3747"/>
      <c r="C38" s="1377" t="s">
        <v>1631</v>
      </c>
      <c r="D38" s="1378" t="s">
        <v>1632</v>
      </c>
      <c r="E38" s="1379" t="s">
        <v>1633</v>
      </c>
      <c r="F38" s="1380" t="s">
        <v>1623</v>
      </c>
      <c r="G38" s="1380" t="s">
        <v>1634</v>
      </c>
      <c r="H38" s="1358" t="s">
        <v>1635</v>
      </c>
      <c r="I38" s="1472">
        <v>0.2</v>
      </c>
      <c r="J38" s="1358" t="s">
        <v>1636</v>
      </c>
      <c r="K38" s="1442">
        <v>42005</v>
      </c>
      <c r="L38" s="1442">
        <v>42369</v>
      </c>
      <c r="M38" s="1381"/>
      <c r="N38" s="1381"/>
      <c r="O38" s="1381"/>
      <c r="P38" s="1381"/>
      <c r="Q38" s="1381"/>
      <c r="R38" s="1381"/>
      <c r="S38" s="1381"/>
      <c r="T38" s="1359"/>
      <c r="U38" s="1359"/>
      <c r="V38" s="1381"/>
      <c r="W38" s="1381"/>
      <c r="X38" s="1381"/>
      <c r="Y38" s="1428" t="s">
        <v>1623</v>
      </c>
      <c r="Z38" s="1330">
        <v>0</v>
      </c>
      <c r="AA38" s="2153"/>
      <c r="AB38" s="1331"/>
      <c r="AC38" s="1457">
        <f>SUM(M38:N38)</f>
        <v>0</v>
      </c>
      <c r="AD38" s="3222">
        <f t="shared" si="1"/>
        <v>0</v>
      </c>
      <c r="AE38" s="3223" t="s">
        <v>55</v>
      </c>
      <c r="AF38" s="3223" t="s">
        <v>55</v>
      </c>
      <c r="AG38" s="3223"/>
      <c r="AH38" s="3222" t="s">
        <v>55</v>
      </c>
      <c r="AI38" s="3223"/>
      <c r="AJ38" s="3223"/>
      <c r="AK38" s="1895"/>
      <c r="AL38" s="1895"/>
      <c r="AM38" s="1895"/>
      <c r="AN38" s="1895"/>
      <c r="AO38" s="1895"/>
      <c r="AP38" s="1895"/>
      <c r="AQ38" s="1895"/>
      <c r="AR38" s="1895"/>
      <c r="AS38" s="1926"/>
      <c r="AT38" s="1926"/>
      <c r="AU38" s="1926"/>
      <c r="AV38" s="1926"/>
      <c r="AW38" s="1926"/>
      <c r="AX38" s="1926"/>
      <c r="AY38" s="1926"/>
      <c r="AZ38" s="1926"/>
      <c r="BA38" s="1911"/>
      <c r="BB38" s="1911"/>
      <c r="BC38" s="1911"/>
      <c r="BD38" s="1911"/>
      <c r="BE38" s="1911"/>
      <c r="BF38" s="1911"/>
      <c r="BG38" s="1911"/>
      <c r="BH38" s="1911"/>
      <c r="BI38" s="1944"/>
      <c r="BJ38" s="1944"/>
      <c r="BK38" s="1944"/>
      <c r="BL38" s="1944"/>
      <c r="BM38" s="1944"/>
      <c r="BN38" s="1944"/>
      <c r="BO38" s="1944"/>
      <c r="BP38" s="1944"/>
      <c r="BQ38" s="1960"/>
      <c r="BR38" s="1960"/>
      <c r="BS38" s="1960"/>
      <c r="BT38" s="1960"/>
      <c r="BU38" s="1960"/>
      <c r="BV38" s="1960"/>
      <c r="BW38" s="1960"/>
      <c r="BX38" s="1960"/>
      <c r="BY38" s="2112"/>
      <c r="BZ38" s="3223"/>
      <c r="CA38" s="1432"/>
    </row>
    <row r="39" spans="1:79" ht="24" customHeight="1" thickBot="1">
      <c r="A39" s="3749" t="s">
        <v>38</v>
      </c>
      <c r="B39" s="3750"/>
      <c r="C39" s="3751"/>
      <c r="D39" s="3744"/>
      <c r="E39" s="1367"/>
      <c r="F39" s="1333"/>
      <c r="G39" s="1333"/>
      <c r="H39" s="1333"/>
      <c r="I39" s="1334">
        <v>0.35000000000000003</v>
      </c>
      <c r="J39" s="1333"/>
      <c r="K39" s="1333"/>
      <c r="L39" s="1333"/>
      <c r="M39" s="1333"/>
      <c r="N39" s="1333"/>
      <c r="O39" s="1333"/>
      <c r="P39" s="1333"/>
      <c r="Q39" s="1333"/>
      <c r="R39" s="1333"/>
      <c r="S39" s="1333"/>
      <c r="T39" s="1333"/>
      <c r="U39" s="1333"/>
      <c r="V39" s="1333"/>
      <c r="W39" s="1333"/>
      <c r="X39" s="1333"/>
      <c r="Y39" s="1333"/>
      <c r="Z39" s="1336">
        <f>SUM(Z36:Z38)</f>
        <v>0</v>
      </c>
      <c r="AA39" s="2154"/>
      <c r="AB39" s="2154"/>
      <c r="AC39" s="3235"/>
      <c r="AD39" s="3235">
        <v>1</v>
      </c>
      <c r="AE39" s="3235"/>
      <c r="AF39" s="3235" t="s">
        <v>55</v>
      </c>
      <c r="AG39" s="3235"/>
      <c r="AH39" s="3235">
        <f>AVERAGE(AH36:AH38)</f>
        <v>0</v>
      </c>
      <c r="AI39" s="3235"/>
      <c r="AJ39" s="3235"/>
      <c r="AK39" s="3235"/>
      <c r="AL39" s="3235"/>
      <c r="AM39" s="3235"/>
      <c r="AN39" s="3235"/>
      <c r="AO39" s="3235"/>
      <c r="AP39" s="3235"/>
      <c r="AQ39" s="3235"/>
      <c r="AR39" s="3235"/>
      <c r="AS39" s="3235"/>
      <c r="AT39" s="3235"/>
      <c r="AU39" s="3235"/>
      <c r="AV39" s="3235"/>
      <c r="AW39" s="3235"/>
      <c r="AX39" s="3235"/>
      <c r="AY39" s="3235"/>
      <c r="AZ39" s="3235"/>
      <c r="BA39" s="3235"/>
      <c r="BB39" s="3235"/>
      <c r="BC39" s="3235"/>
      <c r="BD39" s="3235"/>
      <c r="BE39" s="3235"/>
      <c r="BF39" s="3235"/>
      <c r="BG39" s="3235"/>
      <c r="BH39" s="3235"/>
      <c r="BI39" s="3235"/>
      <c r="BJ39" s="3235"/>
      <c r="BK39" s="3235"/>
      <c r="BL39" s="3235"/>
      <c r="BM39" s="3235"/>
      <c r="BN39" s="3235"/>
      <c r="BO39" s="3235"/>
      <c r="BP39" s="3235"/>
      <c r="BQ39" s="3235"/>
      <c r="BR39" s="3235"/>
      <c r="BS39" s="3235"/>
      <c r="BT39" s="3235"/>
      <c r="BU39" s="3235"/>
      <c r="BV39" s="3235"/>
      <c r="BW39" s="3235"/>
      <c r="BX39" s="3235"/>
      <c r="BY39" s="3234"/>
      <c r="BZ39" s="3235"/>
      <c r="CA39" s="1465"/>
    </row>
    <row r="40" spans="1:79" ht="72" customHeight="1" thickBot="1">
      <c r="A40" s="1839">
        <v>3</v>
      </c>
      <c r="B40" s="1837" t="s">
        <v>1637</v>
      </c>
      <c r="C40" s="1838" t="s">
        <v>1637</v>
      </c>
      <c r="D40" s="1462" t="s">
        <v>1638</v>
      </c>
      <c r="E40" s="1357" t="s">
        <v>1639</v>
      </c>
      <c r="F40" s="1358" t="s">
        <v>1623</v>
      </c>
      <c r="G40" s="1358" t="s">
        <v>1640</v>
      </c>
      <c r="H40" s="1358" t="s">
        <v>1385</v>
      </c>
      <c r="I40" s="1472">
        <v>0.05</v>
      </c>
      <c r="J40" s="1358" t="s">
        <v>1641</v>
      </c>
      <c r="K40" s="1442">
        <v>42005</v>
      </c>
      <c r="L40" s="1442">
        <v>42369</v>
      </c>
      <c r="M40" s="1329"/>
      <c r="N40" s="1329"/>
      <c r="O40" s="1329"/>
      <c r="P40" s="1329"/>
      <c r="Q40" s="1329"/>
      <c r="R40" s="1329"/>
      <c r="S40" s="1329"/>
      <c r="T40" s="1329"/>
      <c r="U40" s="1382"/>
      <c r="V40" s="1382"/>
      <c r="W40" s="1382"/>
      <c r="X40" s="1382"/>
      <c r="Y40" s="1461" t="s">
        <v>1623</v>
      </c>
      <c r="Z40" s="1330">
        <v>0</v>
      </c>
      <c r="AA40" s="2153"/>
      <c r="AB40" s="1331"/>
      <c r="AC40" s="3236">
        <f>SUM(M40:N40)</f>
        <v>0</v>
      </c>
      <c r="AD40" s="3237">
        <f t="shared" si="1"/>
        <v>0</v>
      </c>
      <c r="AE40" s="3238" t="s">
        <v>55</v>
      </c>
      <c r="AF40" s="3238" t="s">
        <v>55</v>
      </c>
      <c r="AG40" s="3238" t="s">
        <v>55</v>
      </c>
      <c r="AH40" s="3238" t="s">
        <v>55</v>
      </c>
      <c r="AI40" s="3238"/>
      <c r="AJ40" s="3238"/>
      <c r="AK40" s="3239"/>
      <c r="AL40" s="3239"/>
      <c r="AM40" s="3239"/>
      <c r="AN40" s="3239"/>
      <c r="AO40" s="3239"/>
      <c r="AP40" s="3239"/>
      <c r="AQ40" s="3239"/>
      <c r="AR40" s="3239"/>
      <c r="AS40" s="3240"/>
      <c r="AT40" s="3240"/>
      <c r="AU40" s="3240"/>
      <c r="AV40" s="3240"/>
      <c r="AW40" s="3240"/>
      <c r="AX40" s="3240"/>
      <c r="AY40" s="3240"/>
      <c r="AZ40" s="3240"/>
      <c r="BA40" s="3224"/>
      <c r="BB40" s="3224"/>
      <c r="BC40" s="3224"/>
      <c r="BD40" s="3224"/>
      <c r="BE40" s="3224"/>
      <c r="BF40" s="3224"/>
      <c r="BG40" s="3224"/>
      <c r="BH40" s="3224"/>
      <c r="BI40" s="2304"/>
      <c r="BJ40" s="2304"/>
      <c r="BK40" s="2304"/>
      <c r="BL40" s="2304"/>
      <c r="BM40" s="2304"/>
      <c r="BN40" s="2304"/>
      <c r="BO40" s="2304"/>
      <c r="BP40" s="2304"/>
      <c r="BQ40" s="3241"/>
      <c r="BR40" s="3241"/>
      <c r="BS40" s="3241"/>
      <c r="BT40" s="3241"/>
      <c r="BU40" s="3241"/>
      <c r="BV40" s="3241"/>
      <c r="BW40" s="3241"/>
      <c r="BX40" s="3241"/>
      <c r="BY40" s="3233"/>
      <c r="BZ40" s="3238"/>
      <c r="CA40" s="3242"/>
    </row>
    <row r="41" spans="1:79" ht="24" customHeight="1" thickBot="1">
      <c r="A41" s="3742" t="s">
        <v>38</v>
      </c>
      <c r="B41" s="3743"/>
      <c r="C41" s="3743"/>
      <c r="D41" s="3744"/>
      <c r="E41" s="1342"/>
      <c r="F41" s="1342"/>
      <c r="G41" s="1342"/>
      <c r="H41" s="1342"/>
      <c r="I41" s="1343">
        <v>0.05</v>
      </c>
      <c r="J41" s="1342"/>
      <c r="K41" s="1342"/>
      <c r="L41" s="1342"/>
      <c r="M41" s="1342"/>
      <c r="N41" s="1342"/>
      <c r="O41" s="1342"/>
      <c r="P41" s="1342"/>
      <c r="Q41" s="1342"/>
      <c r="R41" s="1342"/>
      <c r="S41" s="1342"/>
      <c r="T41" s="1342"/>
      <c r="U41" s="1342"/>
      <c r="V41" s="1342"/>
      <c r="W41" s="1342"/>
      <c r="X41" s="1342"/>
      <c r="Y41" s="1342"/>
      <c r="Z41" s="1345">
        <f>SUM(Z40)</f>
        <v>0</v>
      </c>
      <c r="AA41" s="2157"/>
      <c r="AB41" s="2157"/>
      <c r="AC41" s="3220"/>
      <c r="AD41" s="3220">
        <v>1</v>
      </c>
      <c r="AE41" s="3220"/>
      <c r="AF41" s="3220" t="s">
        <v>55</v>
      </c>
      <c r="AG41" s="3220"/>
      <c r="AH41" s="3220" t="s">
        <v>55</v>
      </c>
      <c r="AI41" s="3220"/>
      <c r="AJ41" s="3220"/>
      <c r="AK41" s="3220"/>
      <c r="AL41" s="3220"/>
      <c r="AM41" s="3220"/>
      <c r="AN41" s="3220"/>
      <c r="AO41" s="3220"/>
      <c r="AP41" s="3220"/>
      <c r="AQ41" s="3220"/>
      <c r="AR41" s="3220"/>
      <c r="AS41" s="3220"/>
      <c r="AT41" s="3220"/>
      <c r="AU41" s="3220"/>
      <c r="AV41" s="3220"/>
      <c r="AW41" s="3220"/>
      <c r="AX41" s="3220"/>
      <c r="AY41" s="3220"/>
      <c r="AZ41" s="3220"/>
      <c r="BA41" s="3220"/>
      <c r="BB41" s="3220"/>
      <c r="BC41" s="3220"/>
      <c r="BD41" s="3220"/>
      <c r="BE41" s="3220"/>
      <c r="BF41" s="3220"/>
      <c r="BG41" s="3220"/>
      <c r="BH41" s="3220"/>
      <c r="BI41" s="3220"/>
      <c r="BJ41" s="3220"/>
      <c r="BK41" s="3220"/>
      <c r="BL41" s="3220"/>
      <c r="BM41" s="3220"/>
      <c r="BN41" s="3220"/>
      <c r="BO41" s="3220"/>
      <c r="BP41" s="3220"/>
      <c r="BQ41" s="3220"/>
      <c r="BR41" s="3220"/>
      <c r="BS41" s="3220"/>
      <c r="BT41" s="3220"/>
      <c r="BU41" s="3220"/>
      <c r="BV41" s="3220"/>
      <c r="BW41" s="3220"/>
      <c r="BX41" s="3220"/>
      <c r="BY41" s="3234"/>
      <c r="BZ41" s="3220"/>
      <c r="CA41" s="3220"/>
    </row>
    <row r="42" spans="1:79" ht="24" customHeight="1" thickBot="1">
      <c r="A42" s="3780" t="s">
        <v>39</v>
      </c>
      <c r="B42" s="3743"/>
      <c r="C42" s="3743"/>
      <c r="D42" s="3744"/>
      <c r="E42" s="1346"/>
      <c r="F42" s="1347"/>
      <c r="G42" s="1347"/>
      <c r="H42" s="1347"/>
      <c r="I42" s="1347"/>
      <c r="J42" s="1347"/>
      <c r="K42" s="1347"/>
      <c r="L42" s="1347"/>
      <c r="M42" s="1347"/>
      <c r="N42" s="1347"/>
      <c r="O42" s="1347"/>
      <c r="P42" s="1347"/>
      <c r="Q42" s="1347"/>
      <c r="R42" s="1347"/>
      <c r="S42" s="1347"/>
      <c r="T42" s="1347"/>
      <c r="U42" s="1347"/>
      <c r="V42" s="1347"/>
      <c r="W42" s="1347"/>
      <c r="X42" s="1347"/>
      <c r="Y42" s="1347"/>
      <c r="Z42" s="1383">
        <f>Z41+Z39+Z35</f>
        <v>600000000</v>
      </c>
      <c r="AA42" s="2159"/>
      <c r="AB42" s="2159"/>
      <c r="AC42" s="3244"/>
      <c r="AD42" s="3244">
        <v>1</v>
      </c>
      <c r="AE42" s="3244"/>
      <c r="AF42" s="3244">
        <f>AVERAGE(AF41,AF39,AF35)</f>
        <v>1</v>
      </c>
      <c r="AG42" s="3244"/>
      <c r="AH42" s="3244">
        <f>AVERAGE(AH41:AH41,AH39,AH35)</f>
        <v>0.125</v>
      </c>
      <c r="AI42" s="3244"/>
      <c r="AJ42" s="3244"/>
      <c r="AK42" s="3244"/>
      <c r="AL42" s="3244"/>
      <c r="AM42" s="3244"/>
      <c r="AN42" s="3244"/>
      <c r="AO42" s="3244"/>
      <c r="AP42" s="3244"/>
      <c r="AQ42" s="3244"/>
      <c r="AR42" s="3244"/>
      <c r="AS42" s="3244"/>
      <c r="AT42" s="3244"/>
      <c r="AU42" s="3244"/>
      <c r="AV42" s="3244"/>
      <c r="AW42" s="3244"/>
      <c r="AX42" s="3244"/>
      <c r="AY42" s="3244"/>
      <c r="AZ42" s="3244"/>
      <c r="BA42" s="3244"/>
      <c r="BB42" s="3244"/>
      <c r="BC42" s="3244"/>
      <c r="BD42" s="3244"/>
      <c r="BE42" s="3244"/>
      <c r="BF42" s="3244"/>
      <c r="BG42" s="3244"/>
      <c r="BH42" s="3244"/>
      <c r="BI42" s="3244"/>
      <c r="BJ42" s="3244"/>
      <c r="BK42" s="3244"/>
      <c r="BL42" s="3244"/>
      <c r="BM42" s="3244"/>
      <c r="BN42" s="3244"/>
      <c r="BO42" s="3244"/>
      <c r="BP42" s="3244"/>
      <c r="BQ42" s="3244"/>
      <c r="BR42" s="3244"/>
      <c r="BS42" s="3244"/>
      <c r="BT42" s="3244"/>
      <c r="BU42" s="3244"/>
      <c r="BV42" s="3244"/>
      <c r="BW42" s="3244"/>
      <c r="BX42" s="3244"/>
      <c r="BY42" s="3245"/>
      <c r="BZ42" s="3244"/>
      <c r="CA42" s="3244"/>
    </row>
    <row r="43" spans="1:79" ht="24" customHeight="1" thickBot="1">
      <c r="A43" s="3800"/>
      <c r="B43" s="3800"/>
      <c r="C43" s="3800"/>
      <c r="D43" s="3800"/>
      <c r="E43" s="3800"/>
      <c r="F43" s="3800"/>
      <c r="G43" s="3800"/>
      <c r="H43" s="3800"/>
      <c r="I43" s="3800"/>
      <c r="J43" s="3800"/>
      <c r="K43" s="3800"/>
      <c r="L43" s="3800"/>
      <c r="M43" s="3800"/>
      <c r="N43" s="3800"/>
      <c r="O43" s="3800"/>
      <c r="P43" s="3800"/>
      <c r="Q43" s="3800"/>
      <c r="R43" s="3800"/>
      <c r="S43" s="3800"/>
      <c r="T43" s="3800"/>
      <c r="U43" s="3800"/>
      <c r="V43" s="3800"/>
      <c r="W43" s="3800"/>
      <c r="X43" s="3800"/>
      <c r="Y43" s="3800"/>
      <c r="Z43" s="3800"/>
      <c r="AA43" s="3800"/>
      <c r="AB43" s="3800"/>
      <c r="AC43" s="3800"/>
      <c r="AD43" s="3800"/>
      <c r="AE43" s="3800"/>
      <c r="AF43" s="3800"/>
      <c r="AG43" s="3800"/>
      <c r="AH43" s="3800"/>
      <c r="AI43" s="3800"/>
      <c r="AJ43" s="3800"/>
      <c r="AK43" s="3800"/>
      <c r="AL43" s="3800"/>
      <c r="AM43" s="3800"/>
      <c r="AN43" s="3800"/>
      <c r="AO43" s="3800"/>
      <c r="AP43" s="3800"/>
      <c r="AQ43" s="3800"/>
      <c r="AR43" s="3800"/>
      <c r="AS43" s="3800"/>
      <c r="AT43" s="3800"/>
      <c r="AU43" s="3800"/>
      <c r="AV43" s="3800"/>
      <c r="AW43" s="3800"/>
      <c r="AX43" s="3800"/>
      <c r="AY43" s="3800"/>
      <c r="AZ43" s="3800"/>
      <c r="BA43" s="3800"/>
      <c r="BB43" s="3800"/>
      <c r="BC43" s="3800"/>
      <c r="BD43" s="3800"/>
      <c r="BE43" s="3800"/>
      <c r="BF43" s="3800"/>
      <c r="BG43" s="3800"/>
      <c r="BH43" s="3800"/>
      <c r="BI43" s="3800"/>
      <c r="BJ43" s="3800"/>
      <c r="BK43" s="3800"/>
      <c r="BL43" s="3800"/>
      <c r="BM43" s="3800"/>
      <c r="BN43" s="3800"/>
      <c r="BO43" s="3800"/>
      <c r="BP43" s="3800"/>
      <c r="BQ43" s="3800"/>
      <c r="BR43" s="3800"/>
      <c r="BS43" s="3800"/>
      <c r="BT43" s="3800"/>
      <c r="BU43" s="3800"/>
      <c r="BV43" s="3800"/>
      <c r="BW43" s="3800"/>
      <c r="BX43" s="3800"/>
      <c r="BY43" s="3800"/>
      <c r="BZ43" s="3800"/>
      <c r="CA43" s="3801"/>
    </row>
    <row r="44" spans="1:79" s="1143" customFormat="1" ht="39" thickBot="1">
      <c r="A44" s="975" t="s">
        <v>11</v>
      </c>
      <c r="B44" s="976" t="s">
        <v>12</v>
      </c>
      <c r="C44" s="975" t="s">
        <v>13</v>
      </c>
      <c r="D44" s="246" t="s">
        <v>14</v>
      </c>
      <c r="E44" s="1151" t="s">
        <v>15</v>
      </c>
      <c r="F44" s="1151" t="s">
        <v>16</v>
      </c>
      <c r="G44" s="1151" t="s">
        <v>17</v>
      </c>
      <c r="H44" s="1151" t="s">
        <v>18</v>
      </c>
      <c r="I44" s="1151" t="s">
        <v>19</v>
      </c>
      <c r="J44" s="1151" t="s">
        <v>20</v>
      </c>
      <c r="K44" s="1151" t="s">
        <v>21</v>
      </c>
      <c r="L44" s="1151" t="s">
        <v>22</v>
      </c>
      <c r="M44" s="1152" t="s">
        <v>23</v>
      </c>
      <c r="N44" s="1152" t="s">
        <v>24</v>
      </c>
      <c r="O44" s="1152" t="s">
        <v>25</v>
      </c>
      <c r="P44" s="1152" t="s">
        <v>26</v>
      </c>
      <c r="Q44" s="1152" t="s">
        <v>27</v>
      </c>
      <c r="R44" s="1152" t="s">
        <v>28</v>
      </c>
      <c r="S44" s="1152" t="s">
        <v>29</v>
      </c>
      <c r="T44" s="1152" t="s">
        <v>30</v>
      </c>
      <c r="U44" s="1152" t="s">
        <v>31</v>
      </c>
      <c r="V44" s="1152" t="s">
        <v>32</v>
      </c>
      <c r="W44" s="1152" t="s">
        <v>33</v>
      </c>
      <c r="X44" s="1152" t="s">
        <v>34</v>
      </c>
      <c r="Y44" s="1151" t="s">
        <v>35</v>
      </c>
      <c r="Z44" s="1153" t="s">
        <v>313</v>
      </c>
      <c r="AA44" s="2365" t="s">
        <v>1895</v>
      </c>
      <c r="AB44" s="1151" t="s">
        <v>36</v>
      </c>
      <c r="AC44" s="248" t="s">
        <v>189</v>
      </c>
      <c r="AD44" s="248" t="s">
        <v>314</v>
      </c>
      <c r="AE44" s="248" t="s">
        <v>190</v>
      </c>
      <c r="AF44" s="248" t="s">
        <v>191</v>
      </c>
      <c r="AG44" s="248" t="s">
        <v>184</v>
      </c>
      <c r="AH44" s="248" t="s">
        <v>192</v>
      </c>
      <c r="AI44" s="248" t="s">
        <v>185</v>
      </c>
      <c r="AJ44" s="248" t="s">
        <v>186</v>
      </c>
      <c r="AK44" s="1893" t="s">
        <v>1870</v>
      </c>
      <c r="AL44" s="1906" t="s">
        <v>1871</v>
      </c>
      <c r="AM44" s="1906" t="s">
        <v>1872</v>
      </c>
      <c r="AN44" s="1906" t="s">
        <v>1873</v>
      </c>
      <c r="AO44" s="1906" t="s">
        <v>184</v>
      </c>
      <c r="AP44" s="1906" t="s">
        <v>1874</v>
      </c>
      <c r="AQ44" s="1906" t="s">
        <v>185</v>
      </c>
      <c r="AR44" s="1906" t="s">
        <v>186</v>
      </c>
      <c r="AS44" s="1924" t="s">
        <v>1875</v>
      </c>
      <c r="AT44" s="1937" t="s">
        <v>1876</v>
      </c>
      <c r="AU44" s="1937" t="s">
        <v>1877</v>
      </c>
      <c r="AV44" s="1937" t="s">
        <v>1878</v>
      </c>
      <c r="AW44" s="1937" t="s">
        <v>184</v>
      </c>
      <c r="AX44" s="1937" t="s">
        <v>1879</v>
      </c>
      <c r="AY44" s="1937" t="s">
        <v>185</v>
      </c>
      <c r="AZ44" s="1937" t="s">
        <v>186</v>
      </c>
      <c r="BA44" s="1909" t="s">
        <v>1880</v>
      </c>
      <c r="BB44" s="1938" t="s">
        <v>1881</v>
      </c>
      <c r="BC44" s="1938" t="s">
        <v>1882</v>
      </c>
      <c r="BD44" s="1938" t="s">
        <v>1883</v>
      </c>
      <c r="BE44" s="1938" t="s">
        <v>184</v>
      </c>
      <c r="BF44" s="1938" t="s">
        <v>1884</v>
      </c>
      <c r="BG44" s="1938" t="s">
        <v>185</v>
      </c>
      <c r="BH44" s="1938" t="s">
        <v>186</v>
      </c>
      <c r="BI44" s="1941" t="s">
        <v>1885</v>
      </c>
      <c r="BJ44" s="1942" t="s">
        <v>1886</v>
      </c>
      <c r="BK44" s="1942" t="s">
        <v>1887</v>
      </c>
      <c r="BL44" s="1942" t="s">
        <v>1888</v>
      </c>
      <c r="BM44" s="1942" t="s">
        <v>184</v>
      </c>
      <c r="BN44" s="1942" t="s">
        <v>1889</v>
      </c>
      <c r="BO44" s="1942" t="s">
        <v>185</v>
      </c>
      <c r="BP44" s="1942" t="s">
        <v>186</v>
      </c>
      <c r="BQ44" s="1957" t="s">
        <v>1890</v>
      </c>
      <c r="BR44" s="1958" t="s">
        <v>1891</v>
      </c>
      <c r="BS44" s="1958" t="s">
        <v>1892</v>
      </c>
      <c r="BT44" s="1958" t="s">
        <v>1893</v>
      </c>
      <c r="BU44" s="1958" t="s">
        <v>184</v>
      </c>
      <c r="BV44" s="1958" t="s">
        <v>1894</v>
      </c>
      <c r="BW44" s="1958" t="s">
        <v>185</v>
      </c>
      <c r="BX44" s="1958" t="s">
        <v>186</v>
      </c>
      <c r="BY44" s="2102" t="s">
        <v>35</v>
      </c>
      <c r="BZ44" s="248" t="s">
        <v>187</v>
      </c>
      <c r="CA44" s="980" t="s">
        <v>188</v>
      </c>
    </row>
    <row r="45" spans="1:91" s="1143" customFormat="1" ht="50.25" customHeight="1" thickBot="1">
      <c r="A45" s="1154">
        <v>1</v>
      </c>
      <c r="B45" s="1154" t="s">
        <v>351</v>
      </c>
      <c r="C45" s="1155" t="s">
        <v>352</v>
      </c>
      <c r="D45" s="1156" t="s">
        <v>353</v>
      </c>
      <c r="E45" s="1157" t="s">
        <v>883</v>
      </c>
      <c r="F45" s="1158">
        <v>1</v>
      </c>
      <c r="G45" s="1159" t="s">
        <v>884</v>
      </c>
      <c r="H45" s="1160"/>
      <c r="I45" s="1161">
        <v>1</v>
      </c>
      <c r="J45" s="1162" t="s">
        <v>354</v>
      </c>
      <c r="K45" s="1163">
        <v>42370</v>
      </c>
      <c r="L45" s="1163">
        <v>42735</v>
      </c>
      <c r="M45" s="1164"/>
      <c r="N45" s="1164"/>
      <c r="O45" s="1164"/>
      <c r="P45" s="1164"/>
      <c r="Q45" s="1164"/>
      <c r="R45" s="1164"/>
      <c r="S45" s="1164"/>
      <c r="T45" s="1164"/>
      <c r="U45" s="1165"/>
      <c r="V45" s="1165"/>
      <c r="W45" s="1165"/>
      <c r="X45" s="1165"/>
      <c r="Y45" s="944" t="s">
        <v>66</v>
      </c>
      <c r="Z45" s="2153">
        <v>0</v>
      </c>
      <c r="AA45" s="2367"/>
      <c r="AB45" s="1856"/>
      <c r="AC45" s="992" t="s">
        <v>55</v>
      </c>
      <c r="AD45" s="992">
        <f aca="true" t="shared" si="2" ref="AD45:AD52">IF(AC45=0,0%,100%)</f>
        <v>1</v>
      </c>
      <c r="AE45" s="992" t="s">
        <v>55</v>
      </c>
      <c r="AF45" s="1005" t="s">
        <v>55</v>
      </c>
      <c r="AG45" s="1005"/>
      <c r="AH45" s="1006" t="s">
        <v>55</v>
      </c>
      <c r="AI45" s="1846"/>
      <c r="AJ45" s="1846"/>
      <c r="AK45" s="1894"/>
      <c r="AL45" s="1894"/>
      <c r="AM45" s="1894"/>
      <c r="AN45" s="1894"/>
      <c r="AO45" s="1894"/>
      <c r="AP45" s="1894"/>
      <c r="AQ45" s="1894"/>
      <c r="AR45" s="1894"/>
      <c r="AS45" s="1925"/>
      <c r="AT45" s="1925"/>
      <c r="AU45" s="1925"/>
      <c r="AV45" s="1925"/>
      <c r="AW45" s="1925"/>
      <c r="AX45" s="1925"/>
      <c r="AY45" s="1925"/>
      <c r="AZ45" s="1925"/>
      <c r="BA45" s="1911"/>
      <c r="BB45" s="1911"/>
      <c r="BC45" s="1911"/>
      <c r="BD45" s="1911"/>
      <c r="BE45" s="1911"/>
      <c r="BF45" s="1911"/>
      <c r="BG45" s="1911"/>
      <c r="BH45" s="1911"/>
      <c r="BI45" s="1944"/>
      <c r="BJ45" s="1944"/>
      <c r="BK45" s="1944"/>
      <c r="BL45" s="1944"/>
      <c r="BM45" s="1944"/>
      <c r="BN45" s="1944"/>
      <c r="BO45" s="1944"/>
      <c r="BP45" s="1944"/>
      <c r="BQ45" s="1959"/>
      <c r="BR45" s="1959"/>
      <c r="BS45" s="1959"/>
      <c r="BT45" s="1959"/>
      <c r="BU45" s="1959"/>
      <c r="BV45" s="1959"/>
      <c r="BW45" s="1959"/>
      <c r="BX45" s="1959"/>
      <c r="BY45" s="2115"/>
      <c r="BZ45" s="1851"/>
      <c r="CA45" s="1852"/>
      <c r="CB45" s="1842"/>
      <c r="CC45" s="1842"/>
      <c r="CM45" s="1840"/>
    </row>
    <row r="46" spans="1:91" s="250" customFormat="1" ht="16.5" thickBot="1">
      <c r="A46" s="3620" t="s">
        <v>38</v>
      </c>
      <c r="B46" s="3621"/>
      <c r="C46" s="3621"/>
      <c r="D46" s="3622"/>
      <c r="E46" s="1814"/>
      <c r="F46" s="1814"/>
      <c r="G46" s="1814"/>
      <c r="H46" s="1814"/>
      <c r="I46" s="1008">
        <f>SUM(I45)</f>
        <v>1</v>
      </c>
      <c r="J46" s="1814"/>
      <c r="K46" s="1814"/>
      <c r="L46" s="1814"/>
      <c r="M46" s="1814"/>
      <c r="N46" s="1814"/>
      <c r="O46" s="1814"/>
      <c r="P46" s="1814"/>
      <c r="Q46" s="1814"/>
      <c r="R46" s="1814"/>
      <c r="S46" s="1814"/>
      <c r="T46" s="1814"/>
      <c r="U46" s="1814"/>
      <c r="V46" s="1814"/>
      <c r="W46" s="1814"/>
      <c r="X46" s="1814"/>
      <c r="Y46" s="1010"/>
      <c r="Z46" s="2154">
        <v>0</v>
      </c>
      <c r="AA46" s="2368"/>
      <c r="AB46" s="1011"/>
      <c r="AC46" s="3417"/>
      <c r="AD46" s="3418">
        <v>1</v>
      </c>
      <c r="AE46" s="3417"/>
      <c r="AF46" s="3419" t="s">
        <v>55</v>
      </c>
      <c r="AG46" s="3419"/>
      <c r="AH46" s="3420" t="s">
        <v>55</v>
      </c>
      <c r="AI46" s="3421"/>
      <c r="AJ46" s="3421"/>
      <c r="AK46" s="1844"/>
      <c r="AL46" s="1844"/>
      <c r="AM46" s="1844"/>
      <c r="AN46" s="1844"/>
      <c r="AO46" s="1844"/>
      <c r="AP46" s="1844"/>
      <c r="AQ46" s="1844"/>
      <c r="AR46" s="1844"/>
      <c r="AS46" s="1844"/>
      <c r="AT46" s="1844"/>
      <c r="AU46" s="1844"/>
      <c r="AV46" s="1844"/>
      <c r="AW46" s="1844"/>
      <c r="AX46" s="1844"/>
      <c r="AY46" s="1844"/>
      <c r="AZ46" s="1844"/>
      <c r="BA46" s="1844"/>
      <c r="BB46" s="1844"/>
      <c r="BC46" s="1844"/>
      <c r="BD46" s="1844"/>
      <c r="BE46" s="1844"/>
      <c r="BF46" s="1844"/>
      <c r="BG46" s="1844"/>
      <c r="BH46" s="1844"/>
      <c r="BI46" s="1844"/>
      <c r="BJ46" s="1844"/>
      <c r="BK46" s="1844"/>
      <c r="BL46" s="1844"/>
      <c r="BM46" s="1844"/>
      <c r="BN46" s="1844"/>
      <c r="BO46" s="1844"/>
      <c r="BP46" s="1844"/>
      <c r="BQ46" s="1844"/>
      <c r="BR46" s="1844"/>
      <c r="BS46" s="1844"/>
      <c r="BT46" s="1844"/>
      <c r="BU46" s="1844"/>
      <c r="BV46" s="1844"/>
      <c r="BW46" s="1844"/>
      <c r="BX46" s="1844"/>
      <c r="BY46" s="2109"/>
      <c r="BZ46" s="1844"/>
      <c r="CA46" s="1844"/>
      <c r="CB46" s="1845"/>
      <c r="CC46" s="1845"/>
      <c r="CM46" s="1841"/>
    </row>
    <row r="47" spans="1:91" s="250" customFormat="1" ht="73.5" customHeight="1" thickBot="1">
      <c r="A47" s="3623">
        <v>2</v>
      </c>
      <c r="B47" s="3623" t="s">
        <v>355</v>
      </c>
      <c r="C47" s="3625" t="s">
        <v>356</v>
      </c>
      <c r="D47" s="1169" t="s">
        <v>694</v>
      </c>
      <c r="E47" s="1170" t="s">
        <v>887</v>
      </c>
      <c r="F47" s="1171">
        <v>1</v>
      </c>
      <c r="G47" s="1172" t="s">
        <v>884</v>
      </c>
      <c r="H47" s="1160"/>
      <c r="I47" s="1173">
        <v>0.16666666666666666</v>
      </c>
      <c r="J47" s="1174" t="s">
        <v>57</v>
      </c>
      <c r="K47" s="1175">
        <v>42370</v>
      </c>
      <c r="L47" s="1175">
        <v>42735</v>
      </c>
      <c r="M47" s="3802">
        <v>1</v>
      </c>
      <c r="N47" s="3803"/>
      <c r="O47" s="3803"/>
      <c r="P47" s="3803"/>
      <c r="Q47" s="3803"/>
      <c r="R47" s="3803"/>
      <c r="S47" s="3803"/>
      <c r="T47" s="3803"/>
      <c r="U47" s="3803"/>
      <c r="V47" s="3803"/>
      <c r="W47" s="3803"/>
      <c r="X47" s="3804"/>
      <c r="Y47" s="1856"/>
      <c r="Z47" s="2153">
        <v>0</v>
      </c>
      <c r="AA47" s="2367"/>
      <c r="AB47" s="3393"/>
      <c r="AC47" s="3395">
        <v>0</v>
      </c>
      <c r="AD47" s="992">
        <f t="shared" si="2"/>
        <v>0</v>
      </c>
      <c r="AE47" s="992" t="s">
        <v>55</v>
      </c>
      <c r="AF47" s="1037" t="s">
        <v>55</v>
      </c>
      <c r="AG47" s="993"/>
      <c r="AH47" s="3398" t="s">
        <v>55</v>
      </c>
      <c r="AI47" s="1853"/>
      <c r="AJ47" s="1853"/>
      <c r="AK47" s="1894"/>
      <c r="AL47" s="1894"/>
      <c r="AM47" s="1894"/>
      <c r="AN47" s="1894"/>
      <c r="AO47" s="1894"/>
      <c r="AP47" s="1894"/>
      <c r="AQ47" s="1894"/>
      <c r="AR47" s="1894"/>
      <c r="AS47" s="1925"/>
      <c r="AT47" s="1925"/>
      <c r="AU47" s="1925"/>
      <c r="AV47" s="1925"/>
      <c r="AW47" s="1925"/>
      <c r="AX47" s="1925"/>
      <c r="AY47" s="1925"/>
      <c r="AZ47" s="1925"/>
      <c r="BA47" s="1911"/>
      <c r="BB47" s="1911"/>
      <c r="BC47" s="1911"/>
      <c r="BD47" s="1911"/>
      <c r="BE47" s="1911"/>
      <c r="BF47" s="1911"/>
      <c r="BG47" s="1911"/>
      <c r="BH47" s="1911"/>
      <c r="BI47" s="1944"/>
      <c r="BJ47" s="1944"/>
      <c r="BK47" s="1944"/>
      <c r="BL47" s="1944"/>
      <c r="BM47" s="1944"/>
      <c r="BN47" s="1944"/>
      <c r="BO47" s="1944"/>
      <c r="BP47" s="1944"/>
      <c r="BQ47" s="1959"/>
      <c r="BR47" s="1959"/>
      <c r="BS47" s="1959"/>
      <c r="BT47" s="1959"/>
      <c r="BU47" s="1959"/>
      <c r="BV47" s="1959"/>
      <c r="BW47" s="1959"/>
      <c r="BX47" s="1959"/>
      <c r="BY47" s="2116"/>
      <c r="BZ47" s="1854"/>
      <c r="CA47" s="1855"/>
      <c r="CB47" s="1843"/>
      <c r="CC47" s="1843"/>
      <c r="CM47" s="134"/>
    </row>
    <row r="48" spans="1:91" s="3" customFormat="1" ht="67.5" customHeight="1" thickBot="1">
      <c r="A48" s="3624"/>
      <c r="B48" s="3624"/>
      <c r="C48" s="3626"/>
      <c r="D48" s="1178" t="s">
        <v>358</v>
      </c>
      <c r="E48" s="1179" t="s">
        <v>58</v>
      </c>
      <c r="F48" s="1180">
        <v>1</v>
      </c>
      <c r="G48" s="1181" t="s">
        <v>889</v>
      </c>
      <c r="H48" s="1182"/>
      <c r="I48" s="1183">
        <v>0.16666666666666666</v>
      </c>
      <c r="J48" s="1184" t="s">
        <v>60</v>
      </c>
      <c r="K48" s="1185">
        <v>42370</v>
      </c>
      <c r="L48" s="1185">
        <v>42735</v>
      </c>
      <c r="M48" s="3805">
        <v>1</v>
      </c>
      <c r="N48" s="3806"/>
      <c r="O48" s="3806"/>
      <c r="P48" s="3806"/>
      <c r="Q48" s="3806"/>
      <c r="R48" s="3806"/>
      <c r="S48" s="3806"/>
      <c r="T48" s="3806"/>
      <c r="U48" s="3806"/>
      <c r="V48" s="3806"/>
      <c r="W48" s="3806"/>
      <c r="X48" s="3807"/>
      <c r="Y48" s="1856"/>
      <c r="Z48" s="2153">
        <v>0</v>
      </c>
      <c r="AA48" s="2367"/>
      <c r="AB48" s="3393"/>
      <c r="AC48" s="3395">
        <v>0</v>
      </c>
      <c r="AD48" s="992">
        <f t="shared" si="2"/>
        <v>0</v>
      </c>
      <c r="AE48" s="992" t="s">
        <v>55</v>
      </c>
      <c r="AF48" s="1037" t="s">
        <v>55</v>
      </c>
      <c r="AG48" s="993"/>
      <c r="AH48" s="3399" t="s">
        <v>55</v>
      </c>
      <c r="AI48" s="1849"/>
      <c r="AJ48" s="1849"/>
      <c r="AK48" s="1894"/>
      <c r="AL48" s="1894"/>
      <c r="AM48" s="1894"/>
      <c r="AN48" s="1894"/>
      <c r="AO48" s="1894"/>
      <c r="AP48" s="1894"/>
      <c r="AQ48" s="1894"/>
      <c r="AR48" s="1894"/>
      <c r="AS48" s="1925"/>
      <c r="AT48" s="1925"/>
      <c r="AU48" s="1925"/>
      <c r="AV48" s="1925"/>
      <c r="AW48" s="1925"/>
      <c r="AX48" s="1925"/>
      <c r="AY48" s="1925"/>
      <c r="AZ48" s="1925"/>
      <c r="BA48" s="1911"/>
      <c r="BB48" s="1911"/>
      <c r="BC48" s="1911"/>
      <c r="BD48" s="1911"/>
      <c r="BE48" s="1911"/>
      <c r="BF48" s="1911"/>
      <c r="BG48" s="1911"/>
      <c r="BH48" s="1911"/>
      <c r="BI48" s="1944"/>
      <c r="BJ48" s="1944"/>
      <c r="BK48" s="1944"/>
      <c r="BL48" s="1944"/>
      <c r="BM48" s="1944"/>
      <c r="BN48" s="1944"/>
      <c r="BO48" s="1944"/>
      <c r="BP48" s="1944"/>
      <c r="BQ48" s="1959"/>
      <c r="BR48" s="1959"/>
      <c r="BS48" s="1959"/>
      <c r="BT48" s="1959"/>
      <c r="BU48" s="1959"/>
      <c r="BV48" s="1959"/>
      <c r="BW48" s="1959"/>
      <c r="BX48" s="1959"/>
      <c r="BY48" s="2117"/>
      <c r="BZ48" s="1850"/>
      <c r="CA48" s="1848"/>
      <c r="CB48" s="1843"/>
      <c r="CC48" s="1843"/>
      <c r="CM48" s="134"/>
    </row>
    <row r="49" spans="1:91" s="113" customFormat="1" ht="39" customHeight="1" thickBot="1">
      <c r="A49" s="3624"/>
      <c r="B49" s="3624"/>
      <c r="C49" s="3627" t="s">
        <v>359</v>
      </c>
      <c r="D49" s="1189" t="s">
        <v>360</v>
      </c>
      <c r="E49" s="1190" t="s">
        <v>408</v>
      </c>
      <c r="F49" s="1191">
        <v>12</v>
      </c>
      <c r="G49" s="1190" t="s">
        <v>361</v>
      </c>
      <c r="H49" s="1182"/>
      <c r="I49" s="1183">
        <v>0.16666666666666666</v>
      </c>
      <c r="J49" s="1192" t="s">
        <v>362</v>
      </c>
      <c r="K49" s="1185">
        <v>42370</v>
      </c>
      <c r="L49" s="1185">
        <v>42735</v>
      </c>
      <c r="M49" s="1193">
        <v>1</v>
      </c>
      <c r="N49" s="1193">
        <v>1</v>
      </c>
      <c r="O49" s="1193">
        <v>1</v>
      </c>
      <c r="P49" s="1193">
        <v>1</v>
      </c>
      <c r="Q49" s="1193">
        <v>1</v>
      </c>
      <c r="R49" s="1193">
        <v>1</v>
      </c>
      <c r="S49" s="1193">
        <v>1</v>
      </c>
      <c r="T49" s="1193">
        <v>1</v>
      </c>
      <c r="U49" s="1193">
        <v>1</v>
      </c>
      <c r="V49" s="1193">
        <v>1</v>
      </c>
      <c r="W49" s="1193">
        <v>1</v>
      </c>
      <c r="X49" s="1193">
        <v>1</v>
      </c>
      <c r="Y49" s="3397">
        <f>SUM(M49:X49)</f>
        <v>12</v>
      </c>
      <c r="Z49" s="2153">
        <v>0</v>
      </c>
      <c r="AA49" s="2367"/>
      <c r="AB49" s="3394"/>
      <c r="AC49" s="3395">
        <f>SUM(M49:N49)</f>
        <v>2</v>
      </c>
      <c r="AD49" s="992">
        <f t="shared" si="2"/>
        <v>1</v>
      </c>
      <c r="AE49" s="1431">
        <v>2</v>
      </c>
      <c r="AF49" s="1037">
        <f>AE49/AC49</f>
        <v>1</v>
      </c>
      <c r="AG49" s="993"/>
      <c r="AH49" s="3399">
        <f>AE49/Y49</f>
        <v>0.16666666666666666</v>
      </c>
      <c r="AI49" s="1846"/>
      <c r="AJ49" s="1846"/>
      <c r="AK49" s="1894"/>
      <c r="AL49" s="1894"/>
      <c r="AM49" s="1894"/>
      <c r="AN49" s="1894"/>
      <c r="AO49" s="1894"/>
      <c r="AP49" s="1894"/>
      <c r="AQ49" s="1894"/>
      <c r="AR49" s="1894"/>
      <c r="AS49" s="1925"/>
      <c r="AT49" s="1925"/>
      <c r="AU49" s="1925"/>
      <c r="AV49" s="1925"/>
      <c r="AW49" s="1925"/>
      <c r="AX49" s="1925"/>
      <c r="AY49" s="1925"/>
      <c r="AZ49" s="1925"/>
      <c r="BA49" s="1911"/>
      <c r="BB49" s="1911"/>
      <c r="BC49" s="1911"/>
      <c r="BD49" s="1911"/>
      <c r="BE49" s="1911"/>
      <c r="BF49" s="1911"/>
      <c r="BG49" s="1911"/>
      <c r="BH49" s="1911"/>
      <c r="BI49" s="1944"/>
      <c r="BJ49" s="1944"/>
      <c r="BK49" s="1944"/>
      <c r="BL49" s="1944"/>
      <c r="BM49" s="1944"/>
      <c r="BN49" s="1944"/>
      <c r="BO49" s="1944"/>
      <c r="BP49" s="1944"/>
      <c r="BQ49" s="1959"/>
      <c r="BR49" s="1959"/>
      <c r="BS49" s="1959"/>
      <c r="BT49" s="1959"/>
      <c r="BU49" s="1959"/>
      <c r="BV49" s="1959"/>
      <c r="BW49" s="1959"/>
      <c r="BX49" s="1959"/>
      <c r="BY49" s="2118"/>
      <c r="BZ49" s="1847"/>
      <c r="CA49" s="1848"/>
      <c r="CB49" s="1843"/>
      <c r="CC49" s="1843"/>
      <c r="CM49" s="134"/>
    </row>
    <row r="50" spans="1:91" s="113" customFormat="1" ht="60" customHeight="1" thickBot="1">
      <c r="A50" s="3624"/>
      <c r="B50" s="3624"/>
      <c r="C50" s="3627"/>
      <c r="D50" s="1196" t="s">
        <v>697</v>
      </c>
      <c r="E50" s="1197" t="s">
        <v>408</v>
      </c>
      <c r="F50" s="1198">
        <v>12</v>
      </c>
      <c r="G50" s="1199" t="s">
        <v>361</v>
      </c>
      <c r="H50" s="1182"/>
      <c r="I50" s="1183">
        <v>0.16666666666666666</v>
      </c>
      <c r="J50" s="1184" t="s">
        <v>362</v>
      </c>
      <c r="K50" s="1185">
        <v>42370</v>
      </c>
      <c r="L50" s="1185">
        <v>42735</v>
      </c>
      <c r="M50" s="1193">
        <v>1</v>
      </c>
      <c r="N50" s="1193">
        <v>1</v>
      </c>
      <c r="O50" s="1193">
        <v>1</v>
      </c>
      <c r="P50" s="1193">
        <v>1</v>
      </c>
      <c r="Q50" s="1193">
        <v>1</v>
      </c>
      <c r="R50" s="1193">
        <v>1</v>
      </c>
      <c r="S50" s="1193">
        <v>1</v>
      </c>
      <c r="T50" s="1193">
        <v>1</v>
      </c>
      <c r="U50" s="1193">
        <v>1</v>
      </c>
      <c r="V50" s="1193">
        <v>1</v>
      </c>
      <c r="W50" s="1193">
        <v>1</v>
      </c>
      <c r="X50" s="1193">
        <v>1</v>
      </c>
      <c r="Y50" s="3397">
        <f>SUM(M50:X50)</f>
        <v>12</v>
      </c>
      <c r="Z50" s="2153">
        <v>0</v>
      </c>
      <c r="AA50" s="2367"/>
      <c r="AB50" s="3394"/>
      <c r="AC50" s="3395">
        <f>SUM(M50:N50)</f>
        <v>2</v>
      </c>
      <c r="AD50" s="992">
        <f t="shared" si="2"/>
        <v>1</v>
      </c>
      <c r="AE50" s="1431">
        <v>2</v>
      </c>
      <c r="AF50" s="1037">
        <f>AE50/AC50</f>
        <v>1</v>
      </c>
      <c r="AG50" s="993"/>
      <c r="AH50" s="3399">
        <f>AE50/Y50</f>
        <v>0.16666666666666666</v>
      </c>
      <c r="AI50" s="1846"/>
      <c r="AJ50" s="1846"/>
      <c r="AK50" s="1894"/>
      <c r="AL50" s="1894"/>
      <c r="AM50" s="1894"/>
      <c r="AN50" s="1894"/>
      <c r="AO50" s="1894"/>
      <c r="AP50" s="1894"/>
      <c r="AQ50" s="1894"/>
      <c r="AR50" s="1894"/>
      <c r="AS50" s="1925"/>
      <c r="AT50" s="1925"/>
      <c r="AU50" s="1925"/>
      <c r="AV50" s="1925"/>
      <c r="AW50" s="1925"/>
      <c r="AX50" s="1925"/>
      <c r="AY50" s="1925"/>
      <c r="AZ50" s="1925"/>
      <c r="BA50" s="1911"/>
      <c r="BB50" s="1911"/>
      <c r="BC50" s="1911"/>
      <c r="BD50" s="1911"/>
      <c r="BE50" s="1911"/>
      <c r="BF50" s="1911"/>
      <c r="BG50" s="1911"/>
      <c r="BH50" s="1911"/>
      <c r="BI50" s="1944"/>
      <c r="BJ50" s="1944"/>
      <c r="BK50" s="1944"/>
      <c r="BL50" s="1944"/>
      <c r="BM50" s="1944"/>
      <c r="BN50" s="1944"/>
      <c r="BO50" s="1944"/>
      <c r="BP50" s="1944"/>
      <c r="BQ50" s="1959"/>
      <c r="BR50" s="1959"/>
      <c r="BS50" s="1959"/>
      <c r="BT50" s="1959"/>
      <c r="BU50" s="1959"/>
      <c r="BV50" s="1959"/>
      <c r="BW50" s="1959"/>
      <c r="BX50" s="1959"/>
      <c r="BY50" s="2118"/>
      <c r="BZ50" s="1847"/>
      <c r="CA50" s="1848"/>
      <c r="CB50" s="1843"/>
      <c r="CC50" s="1843"/>
      <c r="CM50" s="134"/>
    </row>
    <row r="51" spans="1:91" s="113" customFormat="1" ht="86.25" customHeight="1" thickBot="1">
      <c r="A51" s="3624"/>
      <c r="B51" s="3624"/>
      <c r="C51" s="3627"/>
      <c r="D51" s="1189" t="s">
        <v>698</v>
      </c>
      <c r="E51" s="1201" t="s">
        <v>892</v>
      </c>
      <c r="F51" s="1202">
        <v>12</v>
      </c>
      <c r="G51" s="1203" t="s">
        <v>63</v>
      </c>
      <c r="H51" s="1182"/>
      <c r="I51" s="1183">
        <v>0.16666666666666666</v>
      </c>
      <c r="J51" s="1204" t="s">
        <v>64</v>
      </c>
      <c r="K51" s="1185">
        <v>42370</v>
      </c>
      <c r="L51" s="1185">
        <v>42735</v>
      </c>
      <c r="M51" s="1193">
        <v>1</v>
      </c>
      <c r="N51" s="1193">
        <v>1</v>
      </c>
      <c r="O51" s="1193">
        <v>1</v>
      </c>
      <c r="P51" s="1193">
        <v>1</v>
      </c>
      <c r="Q51" s="1193">
        <v>1</v>
      </c>
      <c r="R51" s="1193">
        <v>1</v>
      </c>
      <c r="S51" s="1193">
        <v>1</v>
      </c>
      <c r="T51" s="1193">
        <v>1</v>
      </c>
      <c r="U51" s="1193">
        <v>1</v>
      </c>
      <c r="V51" s="1193">
        <v>1</v>
      </c>
      <c r="W51" s="1193">
        <v>1</v>
      </c>
      <c r="X51" s="1193">
        <v>1</v>
      </c>
      <c r="Y51" s="3397">
        <f>SUM(M51:X51)</f>
        <v>12</v>
      </c>
      <c r="Z51" s="2153">
        <v>0</v>
      </c>
      <c r="AA51" s="2367"/>
      <c r="AB51" s="3394"/>
      <c r="AC51" s="3395">
        <f>SUM(M51:N51)</f>
        <v>2</v>
      </c>
      <c r="AD51" s="992">
        <f t="shared" si="2"/>
        <v>1</v>
      </c>
      <c r="AE51" s="1431">
        <v>2</v>
      </c>
      <c r="AF51" s="1037">
        <f>AE51/AC51</f>
        <v>1</v>
      </c>
      <c r="AG51" s="993"/>
      <c r="AH51" s="3399">
        <f>AE51/Y51</f>
        <v>0.16666666666666666</v>
      </c>
      <c r="AI51" s="1846"/>
      <c r="AJ51" s="1846"/>
      <c r="AK51" s="1894"/>
      <c r="AL51" s="1894"/>
      <c r="AM51" s="1894"/>
      <c r="AN51" s="1894"/>
      <c r="AO51" s="1894"/>
      <c r="AP51" s="1894"/>
      <c r="AQ51" s="1894"/>
      <c r="AR51" s="1894"/>
      <c r="AS51" s="1925"/>
      <c r="AT51" s="1925"/>
      <c r="AU51" s="1925"/>
      <c r="AV51" s="1925"/>
      <c r="AW51" s="1925"/>
      <c r="AX51" s="1925"/>
      <c r="AY51" s="1925"/>
      <c r="AZ51" s="1925"/>
      <c r="BA51" s="1911"/>
      <c r="BB51" s="1911"/>
      <c r="BC51" s="1911"/>
      <c r="BD51" s="1911"/>
      <c r="BE51" s="1911"/>
      <c r="BF51" s="1911"/>
      <c r="BG51" s="1911"/>
      <c r="BH51" s="1911"/>
      <c r="BI51" s="1944"/>
      <c r="BJ51" s="1944"/>
      <c r="BK51" s="1944"/>
      <c r="BL51" s="1944"/>
      <c r="BM51" s="1944"/>
      <c r="BN51" s="1944"/>
      <c r="BO51" s="1944"/>
      <c r="BP51" s="1944"/>
      <c r="BQ51" s="1959"/>
      <c r="BR51" s="1959"/>
      <c r="BS51" s="1959"/>
      <c r="BT51" s="1959"/>
      <c r="BU51" s="1959"/>
      <c r="BV51" s="1959"/>
      <c r="BW51" s="1959"/>
      <c r="BX51" s="1959"/>
      <c r="BY51" s="2118"/>
      <c r="BZ51" s="1847"/>
      <c r="CA51" s="1848"/>
      <c r="CB51" s="1843"/>
      <c r="CC51" s="1843"/>
      <c r="CM51" s="134"/>
    </row>
    <row r="52" spans="1:91" s="113" customFormat="1" ht="61.5" customHeight="1" thickBot="1">
      <c r="A52" s="3624"/>
      <c r="B52" s="3624"/>
      <c r="C52" s="3627"/>
      <c r="D52" s="1196" t="s">
        <v>413</v>
      </c>
      <c r="E52" s="1205" t="s">
        <v>65</v>
      </c>
      <c r="F52" s="1206">
        <v>1</v>
      </c>
      <c r="G52" s="1181" t="s">
        <v>884</v>
      </c>
      <c r="H52" s="1182"/>
      <c r="I52" s="1183">
        <v>0.16666666666666666</v>
      </c>
      <c r="J52" s="1184" t="s">
        <v>65</v>
      </c>
      <c r="K52" s="1185">
        <v>42370</v>
      </c>
      <c r="L52" s="1185">
        <v>42735</v>
      </c>
      <c r="M52" s="3808">
        <v>1</v>
      </c>
      <c r="N52" s="3809"/>
      <c r="O52" s="3809"/>
      <c r="P52" s="3809"/>
      <c r="Q52" s="3809"/>
      <c r="R52" s="3809"/>
      <c r="S52" s="3809"/>
      <c r="T52" s="3809"/>
      <c r="U52" s="3809"/>
      <c r="V52" s="3809"/>
      <c r="W52" s="3809"/>
      <c r="X52" s="3810"/>
      <c r="Y52" s="1856"/>
      <c r="Z52" s="2153">
        <v>0</v>
      </c>
      <c r="AA52" s="2367"/>
      <c r="AB52" s="3393"/>
      <c r="AC52" s="3402">
        <v>0</v>
      </c>
      <c r="AD52" s="1017">
        <f t="shared" si="2"/>
        <v>0</v>
      </c>
      <c r="AE52" s="3223" t="s">
        <v>55</v>
      </c>
      <c r="AF52" s="3396" t="s">
        <v>55</v>
      </c>
      <c r="AG52" s="1005"/>
      <c r="AH52" s="3400" t="s">
        <v>55</v>
      </c>
      <c r="AI52" s="3403"/>
      <c r="AJ52" s="3403"/>
      <c r="AK52" s="1895"/>
      <c r="AL52" s="1895"/>
      <c r="AM52" s="1895"/>
      <c r="AN52" s="1895"/>
      <c r="AO52" s="1895"/>
      <c r="AP52" s="1895"/>
      <c r="AQ52" s="1895"/>
      <c r="AR52" s="1895"/>
      <c r="AS52" s="1926"/>
      <c r="AT52" s="1926"/>
      <c r="AU52" s="1926"/>
      <c r="AV52" s="1926"/>
      <c r="AW52" s="1926"/>
      <c r="AX52" s="1926"/>
      <c r="AY52" s="1926"/>
      <c r="AZ52" s="1926"/>
      <c r="BA52" s="1911"/>
      <c r="BB52" s="1911"/>
      <c r="BC52" s="1911"/>
      <c r="BD52" s="1911"/>
      <c r="BE52" s="1911"/>
      <c r="BF52" s="1911"/>
      <c r="BG52" s="1911"/>
      <c r="BH52" s="1911"/>
      <c r="BI52" s="1944"/>
      <c r="BJ52" s="1944"/>
      <c r="BK52" s="1944"/>
      <c r="BL52" s="1944"/>
      <c r="BM52" s="1944"/>
      <c r="BN52" s="1944"/>
      <c r="BO52" s="1944"/>
      <c r="BP52" s="1944"/>
      <c r="BQ52" s="1960"/>
      <c r="BR52" s="1960"/>
      <c r="BS52" s="1960"/>
      <c r="BT52" s="1960"/>
      <c r="BU52" s="1960"/>
      <c r="BV52" s="1960"/>
      <c r="BW52" s="1960"/>
      <c r="BX52" s="1960"/>
      <c r="BY52" s="2114"/>
      <c r="BZ52" s="3404"/>
      <c r="CA52" s="3405"/>
      <c r="CB52" s="1843"/>
      <c r="CC52" s="1843"/>
      <c r="CM52" s="134"/>
    </row>
    <row r="53" spans="1:80" s="113" customFormat="1" ht="17.25" thickBot="1">
      <c r="A53" s="3638" t="s">
        <v>38</v>
      </c>
      <c r="B53" s="3639"/>
      <c r="C53" s="3639"/>
      <c r="D53" s="3640"/>
      <c r="E53" s="1815"/>
      <c r="F53" s="1815"/>
      <c r="G53" s="1815"/>
      <c r="H53" s="1815"/>
      <c r="I53" s="1208">
        <f>SUM(I47:I52)</f>
        <v>0.9999999999999999</v>
      </c>
      <c r="J53" s="1815"/>
      <c r="K53" s="1815"/>
      <c r="L53" s="1815"/>
      <c r="M53" s="1815"/>
      <c r="N53" s="1815"/>
      <c r="O53" s="1815"/>
      <c r="P53" s="1815"/>
      <c r="Q53" s="1815"/>
      <c r="R53" s="1815"/>
      <c r="S53" s="1815"/>
      <c r="T53" s="1815"/>
      <c r="U53" s="1815"/>
      <c r="V53" s="1815"/>
      <c r="W53" s="1815"/>
      <c r="X53" s="1815"/>
      <c r="Y53" s="1815"/>
      <c r="Z53" s="1209"/>
      <c r="AA53" s="2366"/>
      <c r="AB53" s="3401"/>
      <c r="AC53" s="3406"/>
      <c r="AD53" s="3407">
        <v>1</v>
      </c>
      <c r="AE53" s="3408"/>
      <c r="AF53" s="3408">
        <f>AVERAGE(AF47:AF52)</f>
        <v>1</v>
      </c>
      <c r="AG53" s="3408"/>
      <c r="AH53" s="3408">
        <f>AVERAGE(AH47:AH52)</f>
        <v>0.16666666666666666</v>
      </c>
      <c r="AI53" s="3408"/>
      <c r="AJ53" s="3408"/>
      <c r="AK53" s="3408"/>
      <c r="AL53" s="3408"/>
      <c r="AM53" s="3408"/>
      <c r="AN53" s="3408"/>
      <c r="AO53" s="3408"/>
      <c r="AP53" s="3408"/>
      <c r="AQ53" s="3408"/>
      <c r="AR53" s="3408"/>
      <c r="AS53" s="3408"/>
      <c r="AT53" s="3408"/>
      <c r="AU53" s="3408"/>
      <c r="AV53" s="3408"/>
      <c r="AW53" s="3408"/>
      <c r="AX53" s="3408"/>
      <c r="AY53" s="3408"/>
      <c r="AZ53" s="3408"/>
      <c r="BA53" s="3408"/>
      <c r="BB53" s="3408"/>
      <c r="BC53" s="3408"/>
      <c r="BD53" s="3408"/>
      <c r="BE53" s="3408"/>
      <c r="BF53" s="3408"/>
      <c r="BG53" s="3408"/>
      <c r="BH53" s="3408"/>
      <c r="BI53" s="3408"/>
      <c r="BJ53" s="3408"/>
      <c r="BK53" s="3408"/>
      <c r="BL53" s="3408"/>
      <c r="BM53" s="3408"/>
      <c r="BN53" s="3408"/>
      <c r="BO53" s="3408"/>
      <c r="BP53" s="3408"/>
      <c r="BQ53" s="3408"/>
      <c r="BR53" s="3408"/>
      <c r="BS53" s="3408"/>
      <c r="BT53" s="3408"/>
      <c r="BU53" s="3408"/>
      <c r="BV53" s="3408"/>
      <c r="BW53" s="3408"/>
      <c r="BX53" s="3408"/>
      <c r="BY53" s="3408"/>
      <c r="BZ53" s="3408"/>
      <c r="CA53" s="3409"/>
      <c r="CB53" s="134"/>
    </row>
    <row r="54" spans="1:80" s="113" customFormat="1" ht="17.25" thickBot="1">
      <c r="A54" s="3618" t="s">
        <v>39</v>
      </c>
      <c r="B54" s="3619"/>
      <c r="C54" s="3619"/>
      <c r="D54" s="3619"/>
      <c r="E54" s="1816"/>
      <c r="F54" s="1817"/>
      <c r="G54" s="1817"/>
      <c r="H54" s="1817"/>
      <c r="I54" s="2142">
        <v>1</v>
      </c>
      <c r="J54" s="1817"/>
      <c r="K54" s="1817"/>
      <c r="L54" s="1817"/>
      <c r="M54" s="1817"/>
      <c r="N54" s="1817"/>
      <c r="O54" s="1817"/>
      <c r="P54" s="1817"/>
      <c r="Q54" s="1817"/>
      <c r="R54" s="1817"/>
      <c r="S54" s="1817"/>
      <c r="T54" s="1817"/>
      <c r="U54" s="1817"/>
      <c r="V54" s="1817"/>
      <c r="W54" s="1817"/>
      <c r="X54" s="1817"/>
      <c r="Y54" s="1817"/>
      <c r="Z54" s="1212"/>
      <c r="AA54" s="2086"/>
      <c r="AB54" s="1021"/>
      <c r="AC54" s="3410"/>
      <c r="AD54" s="3411">
        <v>1</v>
      </c>
      <c r="AE54" s="3412"/>
      <c r="AF54" s="3412">
        <f>AVERAGE(AF53,AF46)</f>
        <v>1</v>
      </c>
      <c r="AG54" s="3412"/>
      <c r="AH54" s="3412">
        <f>AVERAGE(AH53,AH46)</f>
        <v>0.16666666666666666</v>
      </c>
      <c r="AI54" s="3412"/>
      <c r="AJ54" s="3412"/>
      <c r="AK54" s="3412"/>
      <c r="AL54" s="3412"/>
      <c r="AM54" s="3412"/>
      <c r="AN54" s="3412"/>
      <c r="AO54" s="3412"/>
      <c r="AP54" s="3412"/>
      <c r="AQ54" s="3412"/>
      <c r="AR54" s="3412"/>
      <c r="AS54" s="3412"/>
      <c r="AT54" s="3412"/>
      <c r="AU54" s="3412"/>
      <c r="AV54" s="3412"/>
      <c r="AW54" s="3412"/>
      <c r="AX54" s="3412"/>
      <c r="AY54" s="3412"/>
      <c r="AZ54" s="3412"/>
      <c r="BA54" s="3412"/>
      <c r="BB54" s="3412"/>
      <c r="BC54" s="3412"/>
      <c r="BD54" s="3412"/>
      <c r="BE54" s="3412"/>
      <c r="BF54" s="3412"/>
      <c r="BG54" s="3412"/>
      <c r="BH54" s="3412"/>
      <c r="BI54" s="3412"/>
      <c r="BJ54" s="3412"/>
      <c r="BK54" s="3412"/>
      <c r="BL54" s="3412"/>
      <c r="BM54" s="3412"/>
      <c r="BN54" s="3412"/>
      <c r="BO54" s="3412"/>
      <c r="BP54" s="3412"/>
      <c r="BQ54" s="3412"/>
      <c r="BR54" s="3412"/>
      <c r="BS54" s="3412"/>
      <c r="BT54" s="3412"/>
      <c r="BU54" s="3412"/>
      <c r="BV54" s="3412"/>
      <c r="BW54" s="3412"/>
      <c r="BX54" s="3412"/>
      <c r="BY54" s="3412"/>
      <c r="BZ54" s="3412"/>
      <c r="CA54" s="3413"/>
      <c r="CB54" s="134"/>
    </row>
    <row r="55" spans="1:79" ht="24" customHeight="1" thickBot="1">
      <c r="A55" s="1473"/>
      <c r="B55" s="1473"/>
      <c r="C55" s="1473"/>
      <c r="D55" s="1474"/>
      <c r="E55" s="1473"/>
      <c r="F55" s="1473"/>
      <c r="G55" s="1475"/>
      <c r="H55" s="1473"/>
      <c r="I55" s="2143">
        <v>1</v>
      </c>
      <c r="J55" s="1476"/>
      <c r="K55" s="1473"/>
      <c r="L55" s="1473"/>
      <c r="M55" s="1473"/>
      <c r="N55" s="1473"/>
      <c r="O55" s="1473"/>
      <c r="P55" s="1473"/>
      <c r="Q55" s="1473"/>
      <c r="R55" s="1473"/>
      <c r="S55" s="1473"/>
      <c r="T55" s="1473"/>
      <c r="U55" s="1473"/>
      <c r="V55" s="1473"/>
      <c r="W55" s="1473"/>
      <c r="X55" s="1477"/>
      <c r="Y55" s="1473"/>
      <c r="Z55" s="1478">
        <f>Z42+Z26</f>
        <v>24900000000</v>
      </c>
      <c r="AA55" s="2164"/>
      <c r="AB55" s="2164"/>
      <c r="AC55" s="3414"/>
      <c r="AD55" s="3415">
        <v>1</v>
      </c>
      <c r="AE55" s="3415"/>
      <c r="AF55" s="3415">
        <f>AVERAGE(AF54,AF42,AF26)</f>
        <v>1</v>
      </c>
      <c r="AG55" s="3415"/>
      <c r="AH55" s="3415">
        <f>AVERAGE(AH54,AH42,AH26)</f>
        <v>0.1851851851851852</v>
      </c>
      <c r="AI55" s="3415"/>
      <c r="AJ55" s="3415"/>
      <c r="AK55" s="3415"/>
      <c r="AL55" s="3415"/>
      <c r="AM55" s="3415"/>
      <c r="AN55" s="3415"/>
      <c r="AO55" s="3415"/>
      <c r="AP55" s="3415"/>
      <c r="AQ55" s="3415"/>
      <c r="AR55" s="3415"/>
      <c r="AS55" s="3415"/>
      <c r="AT55" s="3415"/>
      <c r="AU55" s="3415"/>
      <c r="AV55" s="3415"/>
      <c r="AW55" s="3415"/>
      <c r="AX55" s="3415"/>
      <c r="AY55" s="3415"/>
      <c r="AZ55" s="3415"/>
      <c r="BA55" s="3415"/>
      <c r="BB55" s="3415"/>
      <c r="BC55" s="3415"/>
      <c r="BD55" s="3415"/>
      <c r="BE55" s="3415"/>
      <c r="BF55" s="3415"/>
      <c r="BG55" s="3415"/>
      <c r="BH55" s="3415"/>
      <c r="BI55" s="3415"/>
      <c r="BJ55" s="3415"/>
      <c r="BK55" s="3415"/>
      <c r="BL55" s="3415"/>
      <c r="BM55" s="3415"/>
      <c r="BN55" s="3415"/>
      <c r="BO55" s="3415"/>
      <c r="BP55" s="3415"/>
      <c r="BQ55" s="3415"/>
      <c r="BR55" s="3415"/>
      <c r="BS55" s="3415"/>
      <c r="BT55" s="3415"/>
      <c r="BU55" s="3415"/>
      <c r="BV55" s="3415"/>
      <c r="BW55" s="3415"/>
      <c r="BX55" s="3415"/>
      <c r="BY55" s="3415"/>
      <c r="BZ55" s="3415"/>
      <c r="CA55" s="3416"/>
    </row>
    <row r="61" ht="16.5">
      <c r="BY61" s="2128" t="s">
        <v>35</v>
      </c>
    </row>
    <row r="65" ht="16.5">
      <c r="BY65" s="2125"/>
    </row>
    <row r="66" ht="16.5">
      <c r="BY66" s="2125"/>
    </row>
    <row r="68" ht="16.5">
      <c r="BY68" s="2147"/>
    </row>
    <row r="70" ht="16.5">
      <c r="BY70" s="2128"/>
    </row>
    <row r="71" ht="16.5">
      <c r="BY71" s="1841"/>
    </row>
    <row r="78" ht="16.5">
      <c r="BY78" s="2129"/>
    </row>
    <row r="81" ht="16.5">
      <c r="BY81" s="2125"/>
    </row>
    <row r="82" ht="16.5">
      <c r="BY82" s="2125"/>
    </row>
    <row r="83" ht="16.5">
      <c r="BY83" s="2126"/>
    </row>
  </sheetData>
  <sheetProtection/>
  <mergeCells count="53">
    <mergeCell ref="A42:D42"/>
    <mergeCell ref="A41:D41"/>
    <mergeCell ref="M47:X47"/>
    <mergeCell ref="M48:X48"/>
    <mergeCell ref="M52:X52"/>
    <mergeCell ref="A53:D53"/>
    <mergeCell ref="A54:D54"/>
    <mergeCell ref="A43:CA43"/>
    <mergeCell ref="A46:D46"/>
    <mergeCell ref="A47:A52"/>
    <mergeCell ref="B47:B52"/>
    <mergeCell ref="C47:C48"/>
    <mergeCell ref="C49:C52"/>
    <mergeCell ref="A5:Z5"/>
    <mergeCell ref="AC5:CA9"/>
    <mergeCell ref="A6:Z6"/>
    <mergeCell ref="A7:Z7"/>
    <mergeCell ref="A8:Z8"/>
    <mergeCell ref="A9:AB9"/>
    <mergeCell ref="A1:C4"/>
    <mergeCell ref="D1:AI2"/>
    <mergeCell ref="AJ1:BZ4"/>
    <mergeCell ref="CA1:CA4"/>
    <mergeCell ref="D3:AI4"/>
    <mergeCell ref="A11:D11"/>
    <mergeCell ref="E11:AB11"/>
    <mergeCell ref="AC11:CA11"/>
    <mergeCell ref="A13:D13"/>
    <mergeCell ref="E13:AB13"/>
    <mergeCell ref="AC13:CA13"/>
    <mergeCell ref="A27:Z27"/>
    <mergeCell ref="A14:Z14"/>
    <mergeCell ref="A16:A18"/>
    <mergeCell ref="B16:B18"/>
    <mergeCell ref="C16:C18"/>
    <mergeCell ref="A19:D19"/>
    <mergeCell ref="A20:A21"/>
    <mergeCell ref="B20:B21"/>
    <mergeCell ref="A22:D22"/>
    <mergeCell ref="A23:A24"/>
    <mergeCell ref="B23:B24"/>
    <mergeCell ref="A25:D25"/>
    <mergeCell ref="A26:D26"/>
    <mergeCell ref="A28:D28"/>
    <mergeCell ref="E28:AB28"/>
    <mergeCell ref="AC28:CA28"/>
    <mergeCell ref="A31:A34"/>
    <mergeCell ref="B31:B34"/>
    <mergeCell ref="A35:D35"/>
    <mergeCell ref="A36:A38"/>
    <mergeCell ref="B36:B38"/>
    <mergeCell ref="C36:C37"/>
    <mergeCell ref="A39:D39"/>
  </mergeCell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CA85"/>
  <sheetViews>
    <sheetView zoomScale="60" zoomScaleNormal="60" zoomScalePageLayoutView="70" workbookViewId="0" topLeftCell="K19">
      <selection activeCell="AF21" sqref="AF21"/>
    </sheetView>
  </sheetViews>
  <sheetFormatPr defaultColWidth="11.421875" defaultRowHeight="15"/>
  <cols>
    <col min="1" max="1" width="6.421875" style="258" customWidth="1"/>
    <col min="2" max="2" width="26.140625" style="356" customWidth="1"/>
    <col min="3" max="3" width="24.421875" style="258" customWidth="1"/>
    <col min="4" max="4" width="47.28125" style="258" customWidth="1"/>
    <col min="5" max="5" width="14.28125" style="258" customWidth="1"/>
    <col min="6" max="6" width="14.7109375" style="258" customWidth="1"/>
    <col min="7" max="7" width="27.421875" style="258" customWidth="1"/>
    <col min="8" max="8" width="20.421875" style="258" bestFit="1" customWidth="1"/>
    <col min="9" max="9" width="20.00390625" style="258" customWidth="1"/>
    <col min="10" max="10" width="39.140625" style="258" customWidth="1"/>
    <col min="11" max="11" width="12.7109375" style="258" customWidth="1"/>
    <col min="12" max="12" width="11.28125" style="258" customWidth="1"/>
    <col min="13" max="24" width="4.421875" style="258" customWidth="1"/>
    <col min="25" max="25" width="19.421875" style="357" customWidth="1"/>
    <col min="26" max="26" width="22.28125" style="358" bestFit="1" customWidth="1"/>
    <col min="27" max="27" width="20.7109375" style="358" customWidth="1"/>
    <col min="28" max="28" width="22.28125" style="258" customWidth="1"/>
    <col min="29" max="29" width="19.57421875" style="258" bestFit="1" customWidth="1"/>
    <col min="30" max="30" width="19.57421875" style="1831" bestFit="1" customWidth="1"/>
    <col min="31" max="31" width="17.7109375" style="258" bestFit="1" customWidth="1"/>
    <col min="32" max="32" width="14.57421875" style="1831" bestFit="1" customWidth="1"/>
    <col min="33" max="33" width="19.28125" style="258" bestFit="1" customWidth="1"/>
    <col min="34" max="34" width="19.140625" style="258" bestFit="1" customWidth="1"/>
    <col min="35" max="35" width="18.7109375" style="258" customWidth="1"/>
    <col min="36" max="36" width="10.00390625" style="258" hidden="1" customWidth="1"/>
    <col min="37" max="76" width="15.421875" style="1482" hidden="1" customWidth="1"/>
    <col min="77" max="77" width="15.421875" style="1482" customWidth="1"/>
    <col min="78" max="78" width="232.140625" style="258" customWidth="1"/>
    <col min="79" max="79" width="13.8515625" style="258" customWidth="1"/>
    <col min="80" max="16384" width="11.421875" style="258" customWidth="1"/>
  </cols>
  <sheetData>
    <row r="1" spans="1:77" ht="15" customHeight="1">
      <c r="A1" s="3853"/>
      <c r="B1" s="3854"/>
      <c r="C1" s="3855"/>
      <c r="D1" s="3862" t="s">
        <v>0</v>
      </c>
      <c r="E1" s="3863"/>
      <c r="F1" s="3863"/>
      <c r="G1" s="3863"/>
      <c r="H1" s="3863"/>
      <c r="I1" s="3863"/>
      <c r="J1" s="3863"/>
      <c r="K1" s="3863"/>
      <c r="L1" s="3863"/>
      <c r="M1" s="3863"/>
      <c r="N1" s="3863"/>
      <c r="O1" s="3863"/>
      <c r="P1" s="3863"/>
      <c r="Q1" s="3863"/>
      <c r="R1" s="3863"/>
      <c r="S1" s="3863"/>
      <c r="T1" s="3863"/>
      <c r="U1" s="3863"/>
      <c r="V1" s="3863"/>
      <c r="W1" s="3863"/>
      <c r="X1" s="3863"/>
      <c r="Y1" s="3863"/>
      <c r="Z1" s="3863"/>
      <c r="AA1" s="3864"/>
      <c r="AB1" s="3865"/>
      <c r="AK1" s="1821"/>
      <c r="AL1" s="1821"/>
      <c r="AM1" s="1821"/>
      <c r="AN1" s="1821"/>
      <c r="AO1" s="1821"/>
      <c r="AP1" s="1821"/>
      <c r="AQ1" s="1821"/>
      <c r="AR1" s="1821"/>
      <c r="AS1" s="1821"/>
      <c r="AT1" s="1821"/>
      <c r="AU1" s="1821"/>
      <c r="AV1" s="1821"/>
      <c r="AW1" s="1821"/>
      <c r="AX1" s="1821"/>
      <c r="AY1" s="1821"/>
      <c r="AZ1" s="1821"/>
      <c r="BA1" s="1821"/>
      <c r="BB1" s="1821"/>
      <c r="BC1" s="1821"/>
      <c r="BD1" s="1821"/>
      <c r="BE1" s="1821"/>
      <c r="BF1" s="1821"/>
      <c r="BG1" s="1821"/>
      <c r="BH1" s="1821"/>
      <c r="BI1" s="1821"/>
      <c r="BJ1" s="1821"/>
      <c r="BK1" s="1821"/>
      <c r="BL1" s="1821"/>
      <c r="BM1" s="1821"/>
      <c r="BN1" s="1821"/>
      <c r="BO1" s="1821"/>
      <c r="BP1" s="1821"/>
      <c r="BQ1" s="1821"/>
      <c r="BR1" s="1821"/>
      <c r="BS1" s="1821"/>
      <c r="BT1" s="1821"/>
      <c r="BU1" s="1821"/>
      <c r="BV1" s="1821"/>
      <c r="BW1" s="1821"/>
      <c r="BX1" s="1821"/>
      <c r="BY1" s="1821"/>
    </row>
    <row r="2" spans="1:77" ht="20.25" customHeight="1" thickBot="1">
      <c r="A2" s="3856"/>
      <c r="B2" s="3857"/>
      <c r="C2" s="3858"/>
      <c r="D2" s="3866"/>
      <c r="E2" s="3867"/>
      <c r="F2" s="3867"/>
      <c r="G2" s="3867"/>
      <c r="H2" s="3867"/>
      <c r="I2" s="3867"/>
      <c r="J2" s="3867"/>
      <c r="K2" s="3867"/>
      <c r="L2" s="3867"/>
      <c r="M2" s="3867"/>
      <c r="N2" s="3867"/>
      <c r="O2" s="3867"/>
      <c r="P2" s="3867"/>
      <c r="Q2" s="3867"/>
      <c r="R2" s="3867"/>
      <c r="S2" s="3867"/>
      <c r="T2" s="3867"/>
      <c r="U2" s="3867"/>
      <c r="V2" s="3867"/>
      <c r="W2" s="3867"/>
      <c r="X2" s="3867"/>
      <c r="Y2" s="3867"/>
      <c r="Z2" s="3867"/>
      <c r="AA2" s="3868"/>
      <c r="AB2" s="3869"/>
      <c r="AK2" s="1821"/>
      <c r="AL2" s="1821"/>
      <c r="AM2" s="1821"/>
      <c r="AN2" s="1821"/>
      <c r="AO2" s="1821"/>
      <c r="AP2" s="1821"/>
      <c r="AQ2" s="1821"/>
      <c r="AR2" s="1821"/>
      <c r="AS2" s="1821"/>
      <c r="AT2" s="1821"/>
      <c r="AU2" s="1821"/>
      <c r="AV2" s="1821"/>
      <c r="AW2" s="1821"/>
      <c r="AX2" s="1821"/>
      <c r="AY2" s="1821"/>
      <c r="AZ2" s="1821"/>
      <c r="BA2" s="1821"/>
      <c r="BB2" s="1821"/>
      <c r="BC2" s="1821"/>
      <c r="BD2" s="1821"/>
      <c r="BE2" s="1821"/>
      <c r="BF2" s="1821"/>
      <c r="BG2" s="1821"/>
      <c r="BH2" s="1821"/>
      <c r="BI2" s="1821"/>
      <c r="BJ2" s="1821"/>
      <c r="BK2" s="1821"/>
      <c r="BL2" s="1821"/>
      <c r="BM2" s="1821"/>
      <c r="BN2" s="1821"/>
      <c r="BO2" s="1821"/>
      <c r="BP2" s="1821"/>
      <c r="BQ2" s="1821"/>
      <c r="BR2" s="1821"/>
      <c r="BS2" s="1821"/>
      <c r="BT2" s="1821"/>
      <c r="BU2" s="1821"/>
      <c r="BV2" s="1821"/>
      <c r="BW2" s="1821"/>
      <c r="BX2" s="1821"/>
      <c r="BY2" s="1821"/>
    </row>
    <row r="3" spans="1:77" ht="19.5" customHeight="1">
      <c r="A3" s="3856"/>
      <c r="B3" s="3857"/>
      <c r="C3" s="3858"/>
      <c r="D3" s="3870" t="s">
        <v>3</v>
      </c>
      <c r="E3" s="3871"/>
      <c r="F3" s="3871"/>
      <c r="G3" s="3871"/>
      <c r="H3" s="3871"/>
      <c r="I3" s="3871"/>
      <c r="J3" s="3871"/>
      <c r="K3" s="3871"/>
      <c r="L3" s="3871"/>
      <c r="M3" s="3871"/>
      <c r="N3" s="3871"/>
      <c r="O3" s="3871"/>
      <c r="P3" s="3871"/>
      <c r="Q3" s="3871"/>
      <c r="R3" s="3871"/>
      <c r="S3" s="3871"/>
      <c r="T3" s="3871"/>
      <c r="U3" s="3871"/>
      <c r="V3" s="3871"/>
      <c r="W3" s="3871"/>
      <c r="X3" s="3871"/>
      <c r="Y3" s="3871"/>
      <c r="Z3" s="3871"/>
      <c r="AA3" s="3872"/>
      <c r="AB3" s="3873"/>
      <c r="AK3" s="1821"/>
      <c r="AL3" s="1821"/>
      <c r="AM3" s="1821"/>
      <c r="AN3" s="1821"/>
      <c r="AO3" s="1821"/>
      <c r="AP3" s="1821"/>
      <c r="AQ3" s="1821"/>
      <c r="AR3" s="1821"/>
      <c r="AS3" s="1821"/>
      <c r="AT3" s="1821"/>
      <c r="AU3" s="1821"/>
      <c r="AV3" s="1821"/>
      <c r="AW3" s="1821"/>
      <c r="AX3" s="1821"/>
      <c r="AY3" s="1821"/>
      <c r="AZ3" s="1821"/>
      <c r="BA3" s="1821"/>
      <c r="BB3" s="1821"/>
      <c r="BC3" s="1821"/>
      <c r="BD3" s="1821"/>
      <c r="BE3" s="1821"/>
      <c r="BF3" s="1821"/>
      <c r="BG3" s="1821"/>
      <c r="BH3" s="1821"/>
      <c r="BI3" s="1821"/>
      <c r="BJ3" s="1821"/>
      <c r="BK3" s="1821"/>
      <c r="BL3" s="1821"/>
      <c r="BM3" s="1821"/>
      <c r="BN3" s="1821"/>
      <c r="BO3" s="1821"/>
      <c r="BP3" s="1821"/>
      <c r="BQ3" s="1821"/>
      <c r="BR3" s="1821"/>
      <c r="BS3" s="1821"/>
      <c r="BT3" s="1821"/>
      <c r="BU3" s="1821"/>
      <c r="BV3" s="1821"/>
      <c r="BW3" s="1821"/>
      <c r="BX3" s="1821"/>
      <c r="BY3" s="1821"/>
    </row>
    <row r="4" spans="1:77" ht="21.75" customHeight="1" thickBot="1">
      <c r="A4" s="3859"/>
      <c r="B4" s="3860"/>
      <c r="C4" s="3861"/>
      <c r="D4" s="3874"/>
      <c r="E4" s="3875"/>
      <c r="F4" s="3875"/>
      <c r="G4" s="3875"/>
      <c r="H4" s="3875"/>
      <c r="I4" s="3875"/>
      <c r="J4" s="3875"/>
      <c r="K4" s="3875"/>
      <c r="L4" s="3875"/>
      <c r="M4" s="3875"/>
      <c r="N4" s="3875"/>
      <c r="O4" s="3875"/>
      <c r="P4" s="3875"/>
      <c r="Q4" s="3875"/>
      <c r="R4" s="3875"/>
      <c r="S4" s="3875"/>
      <c r="T4" s="3875"/>
      <c r="U4" s="3875"/>
      <c r="V4" s="3875"/>
      <c r="W4" s="3875"/>
      <c r="X4" s="3875"/>
      <c r="Y4" s="3875"/>
      <c r="Z4" s="3875"/>
      <c r="AA4" s="3876"/>
      <c r="AB4" s="3877"/>
      <c r="AK4" s="1821"/>
      <c r="AL4" s="1821"/>
      <c r="AM4" s="1821"/>
      <c r="AN4" s="1821"/>
      <c r="AO4" s="1821"/>
      <c r="AP4" s="1821"/>
      <c r="AQ4" s="1821"/>
      <c r="AR4" s="1821"/>
      <c r="AS4" s="1821"/>
      <c r="AT4" s="1821"/>
      <c r="AU4" s="1821"/>
      <c r="AV4" s="1821"/>
      <c r="AW4" s="1821"/>
      <c r="AX4" s="1821"/>
      <c r="AY4" s="1821"/>
      <c r="AZ4" s="1821"/>
      <c r="BA4" s="1821"/>
      <c r="BB4" s="1821"/>
      <c r="BC4" s="1821"/>
      <c r="BD4" s="1821"/>
      <c r="BE4" s="1821"/>
      <c r="BF4" s="1821"/>
      <c r="BG4" s="1821"/>
      <c r="BH4" s="1821"/>
      <c r="BI4" s="1821"/>
      <c r="BJ4" s="1821"/>
      <c r="BK4" s="1821"/>
      <c r="BL4" s="1821"/>
      <c r="BM4" s="1821"/>
      <c r="BN4" s="1821"/>
      <c r="BO4" s="1821"/>
      <c r="BP4" s="1821"/>
      <c r="BQ4" s="1821"/>
      <c r="BR4" s="1821"/>
      <c r="BS4" s="1821"/>
      <c r="BT4" s="1821"/>
      <c r="BU4" s="1821"/>
      <c r="BV4" s="1821"/>
      <c r="BW4" s="1821"/>
      <c r="BX4" s="1821"/>
      <c r="BY4" s="1821"/>
    </row>
    <row r="5" spans="1:79" ht="20.25" customHeight="1">
      <c r="A5" s="3878" t="s">
        <v>4</v>
      </c>
      <c r="B5" s="3879"/>
      <c r="C5" s="3879"/>
      <c r="D5" s="3879"/>
      <c r="E5" s="3879"/>
      <c r="F5" s="3879"/>
      <c r="G5" s="3879"/>
      <c r="H5" s="3879"/>
      <c r="I5" s="3879"/>
      <c r="J5" s="3879"/>
      <c r="K5" s="3879"/>
      <c r="L5" s="3879"/>
      <c r="M5" s="3879"/>
      <c r="N5" s="3879"/>
      <c r="O5" s="3879"/>
      <c r="P5" s="3879"/>
      <c r="Q5" s="3879"/>
      <c r="R5" s="3879"/>
      <c r="S5" s="3879"/>
      <c r="T5" s="3879"/>
      <c r="U5" s="3879"/>
      <c r="V5" s="3879"/>
      <c r="W5" s="3879"/>
      <c r="X5" s="3879"/>
      <c r="Y5" s="3879"/>
      <c r="Z5" s="3879"/>
      <c r="AA5" s="3880"/>
      <c r="AB5" s="3881"/>
      <c r="AC5" s="3882" t="s">
        <v>366</v>
      </c>
      <c r="AD5" s="3883"/>
      <c r="AE5" s="3883"/>
      <c r="AF5" s="3883"/>
      <c r="AG5" s="3883"/>
      <c r="AH5" s="3883"/>
      <c r="AI5" s="3883"/>
      <c r="AJ5" s="3883"/>
      <c r="AK5" s="3884"/>
      <c r="AL5" s="3884"/>
      <c r="AM5" s="3884"/>
      <c r="AN5" s="3884"/>
      <c r="AO5" s="3884"/>
      <c r="AP5" s="3884"/>
      <c r="AQ5" s="3884"/>
      <c r="AR5" s="3884"/>
      <c r="AS5" s="3884"/>
      <c r="AT5" s="3884"/>
      <c r="AU5" s="3884"/>
      <c r="AV5" s="3884"/>
      <c r="AW5" s="3884"/>
      <c r="AX5" s="3884"/>
      <c r="AY5" s="3884"/>
      <c r="AZ5" s="3884"/>
      <c r="BA5" s="3884"/>
      <c r="BB5" s="3884"/>
      <c r="BC5" s="3884"/>
      <c r="BD5" s="3884"/>
      <c r="BE5" s="3884"/>
      <c r="BF5" s="3884"/>
      <c r="BG5" s="3884"/>
      <c r="BH5" s="3884"/>
      <c r="BI5" s="3884"/>
      <c r="BJ5" s="3884"/>
      <c r="BK5" s="3884"/>
      <c r="BL5" s="3884"/>
      <c r="BM5" s="3884"/>
      <c r="BN5" s="3884"/>
      <c r="BO5" s="3884"/>
      <c r="BP5" s="3884"/>
      <c r="BQ5" s="3884"/>
      <c r="BR5" s="3884"/>
      <c r="BS5" s="3884"/>
      <c r="BT5" s="3884"/>
      <c r="BU5" s="3884"/>
      <c r="BV5" s="3884"/>
      <c r="BW5" s="3884"/>
      <c r="BX5" s="3884"/>
      <c r="BY5" s="3884"/>
      <c r="BZ5" s="3883"/>
      <c r="CA5" s="3885"/>
    </row>
    <row r="6" spans="1:79" ht="15.75" customHeight="1">
      <c r="A6" s="3893" t="s">
        <v>5</v>
      </c>
      <c r="B6" s="3894"/>
      <c r="C6" s="3894"/>
      <c r="D6" s="3894"/>
      <c r="E6" s="3894"/>
      <c r="F6" s="3894"/>
      <c r="G6" s="3894"/>
      <c r="H6" s="3894"/>
      <c r="I6" s="3894"/>
      <c r="J6" s="3894"/>
      <c r="K6" s="3894"/>
      <c r="L6" s="3894"/>
      <c r="M6" s="3894"/>
      <c r="N6" s="3894"/>
      <c r="O6" s="3894"/>
      <c r="P6" s="3894"/>
      <c r="Q6" s="3894"/>
      <c r="R6" s="3894"/>
      <c r="S6" s="3894"/>
      <c r="T6" s="3894"/>
      <c r="U6" s="3894"/>
      <c r="V6" s="3894"/>
      <c r="W6" s="3894"/>
      <c r="X6" s="3894"/>
      <c r="Y6" s="3894"/>
      <c r="Z6" s="3894"/>
      <c r="AA6" s="3894"/>
      <c r="AB6" s="3895"/>
      <c r="AC6" s="3886"/>
      <c r="AD6" s="3887"/>
      <c r="AE6" s="3887"/>
      <c r="AF6" s="3887"/>
      <c r="AG6" s="3887"/>
      <c r="AH6" s="3887"/>
      <c r="AI6" s="3887"/>
      <c r="AJ6" s="3887"/>
      <c r="AK6" s="3887"/>
      <c r="AL6" s="3887"/>
      <c r="AM6" s="3887"/>
      <c r="AN6" s="3887"/>
      <c r="AO6" s="3887"/>
      <c r="AP6" s="3887"/>
      <c r="AQ6" s="3887"/>
      <c r="AR6" s="3887"/>
      <c r="AS6" s="3887"/>
      <c r="AT6" s="3887"/>
      <c r="AU6" s="3887"/>
      <c r="AV6" s="3887"/>
      <c r="AW6" s="3887"/>
      <c r="AX6" s="3887"/>
      <c r="AY6" s="3887"/>
      <c r="AZ6" s="3887"/>
      <c r="BA6" s="3887"/>
      <c r="BB6" s="3887"/>
      <c r="BC6" s="3887"/>
      <c r="BD6" s="3887"/>
      <c r="BE6" s="3887"/>
      <c r="BF6" s="3887"/>
      <c r="BG6" s="3887"/>
      <c r="BH6" s="3887"/>
      <c r="BI6" s="3887"/>
      <c r="BJ6" s="3887"/>
      <c r="BK6" s="3887"/>
      <c r="BL6" s="3887"/>
      <c r="BM6" s="3887"/>
      <c r="BN6" s="3887"/>
      <c r="BO6" s="3887"/>
      <c r="BP6" s="3887"/>
      <c r="BQ6" s="3887"/>
      <c r="BR6" s="3887"/>
      <c r="BS6" s="3887"/>
      <c r="BT6" s="3887"/>
      <c r="BU6" s="3887"/>
      <c r="BV6" s="3887"/>
      <c r="BW6" s="3887"/>
      <c r="BX6" s="3887"/>
      <c r="BY6" s="3887"/>
      <c r="BZ6" s="3887"/>
      <c r="CA6" s="3888"/>
    </row>
    <row r="7" spans="1:79" ht="15.75" customHeight="1">
      <c r="A7" s="3893"/>
      <c r="B7" s="3894"/>
      <c r="C7" s="3894"/>
      <c r="D7" s="3894"/>
      <c r="E7" s="3894"/>
      <c r="F7" s="3894"/>
      <c r="G7" s="3894"/>
      <c r="H7" s="3894"/>
      <c r="I7" s="3894"/>
      <c r="J7" s="3894"/>
      <c r="K7" s="3894"/>
      <c r="L7" s="3894"/>
      <c r="M7" s="3894"/>
      <c r="N7" s="3894"/>
      <c r="O7" s="3894"/>
      <c r="P7" s="3894"/>
      <c r="Q7" s="3894"/>
      <c r="R7" s="3894"/>
      <c r="S7" s="3894"/>
      <c r="T7" s="3894"/>
      <c r="U7" s="3894"/>
      <c r="V7" s="3894"/>
      <c r="W7" s="3894"/>
      <c r="X7" s="3894"/>
      <c r="Y7" s="3894"/>
      <c r="Z7" s="3894"/>
      <c r="AA7" s="3894"/>
      <c r="AB7" s="3895"/>
      <c r="AC7" s="3886"/>
      <c r="AD7" s="3887"/>
      <c r="AE7" s="3887"/>
      <c r="AF7" s="3887"/>
      <c r="AG7" s="3887"/>
      <c r="AH7" s="3887"/>
      <c r="AI7" s="3887"/>
      <c r="AJ7" s="3887"/>
      <c r="AK7" s="3887"/>
      <c r="AL7" s="3887"/>
      <c r="AM7" s="3887"/>
      <c r="AN7" s="3887"/>
      <c r="AO7" s="3887"/>
      <c r="AP7" s="3887"/>
      <c r="AQ7" s="3887"/>
      <c r="AR7" s="3887"/>
      <c r="AS7" s="3887"/>
      <c r="AT7" s="3887"/>
      <c r="AU7" s="3887"/>
      <c r="AV7" s="3887"/>
      <c r="AW7" s="3887"/>
      <c r="AX7" s="3887"/>
      <c r="AY7" s="3887"/>
      <c r="AZ7" s="3887"/>
      <c r="BA7" s="3887"/>
      <c r="BB7" s="3887"/>
      <c r="BC7" s="3887"/>
      <c r="BD7" s="3887"/>
      <c r="BE7" s="3887"/>
      <c r="BF7" s="3887"/>
      <c r="BG7" s="3887"/>
      <c r="BH7" s="3887"/>
      <c r="BI7" s="3887"/>
      <c r="BJ7" s="3887"/>
      <c r="BK7" s="3887"/>
      <c r="BL7" s="3887"/>
      <c r="BM7" s="3887"/>
      <c r="BN7" s="3887"/>
      <c r="BO7" s="3887"/>
      <c r="BP7" s="3887"/>
      <c r="BQ7" s="3887"/>
      <c r="BR7" s="3887"/>
      <c r="BS7" s="3887"/>
      <c r="BT7" s="3887"/>
      <c r="BU7" s="3887"/>
      <c r="BV7" s="3887"/>
      <c r="BW7" s="3887"/>
      <c r="BX7" s="3887"/>
      <c r="BY7" s="3887"/>
      <c r="BZ7" s="3887"/>
      <c r="CA7" s="3888"/>
    </row>
    <row r="8" spans="1:79" ht="15.75" customHeight="1">
      <c r="A8" s="3893" t="s">
        <v>6</v>
      </c>
      <c r="B8" s="3894"/>
      <c r="C8" s="3894"/>
      <c r="D8" s="3894"/>
      <c r="E8" s="3894"/>
      <c r="F8" s="3894"/>
      <c r="G8" s="3894"/>
      <c r="H8" s="3894"/>
      <c r="I8" s="3894"/>
      <c r="J8" s="3894"/>
      <c r="K8" s="3894"/>
      <c r="L8" s="3894"/>
      <c r="M8" s="3894"/>
      <c r="N8" s="3894"/>
      <c r="O8" s="3894"/>
      <c r="P8" s="3894"/>
      <c r="Q8" s="3894"/>
      <c r="R8" s="3894"/>
      <c r="S8" s="3894"/>
      <c r="T8" s="3894"/>
      <c r="U8" s="3894"/>
      <c r="V8" s="3894"/>
      <c r="W8" s="3894"/>
      <c r="X8" s="3894"/>
      <c r="Y8" s="3894"/>
      <c r="Z8" s="3894"/>
      <c r="AA8" s="3894"/>
      <c r="AB8" s="3895"/>
      <c r="AC8" s="3886"/>
      <c r="AD8" s="3887"/>
      <c r="AE8" s="3887"/>
      <c r="AF8" s="3887"/>
      <c r="AG8" s="3887"/>
      <c r="AH8" s="3887"/>
      <c r="AI8" s="3887"/>
      <c r="AJ8" s="3887"/>
      <c r="AK8" s="3887"/>
      <c r="AL8" s="3887"/>
      <c r="AM8" s="3887"/>
      <c r="AN8" s="3887"/>
      <c r="AO8" s="3887"/>
      <c r="AP8" s="3887"/>
      <c r="AQ8" s="3887"/>
      <c r="AR8" s="3887"/>
      <c r="AS8" s="3887"/>
      <c r="AT8" s="3887"/>
      <c r="AU8" s="3887"/>
      <c r="AV8" s="3887"/>
      <c r="AW8" s="3887"/>
      <c r="AX8" s="3887"/>
      <c r="AY8" s="3887"/>
      <c r="AZ8" s="3887"/>
      <c r="BA8" s="3887"/>
      <c r="BB8" s="3887"/>
      <c r="BC8" s="3887"/>
      <c r="BD8" s="3887"/>
      <c r="BE8" s="3887"/>
      <c r="BF8" s="3887"/>
      <c r="BG8" s="3887"/>
      <c r="BH8" s="3887"/>
      <c r="BI8" s="3887"/>
      <c r="BJ8" s="3887"/>
      <c r="BK8" s="3887"/>
      <c r="BL8" s="3887"/>
      <c r="BM8" s="3887"/>
      <c r="BN8" s="3887"/>
      <c r="BO8" s="3887"/>
      <c r="BP8" s="3887"/>
      <c r="BQ8" s="3887"/>
      <c r="BR8" s="3887"/>
      <c r="BS8" s="3887"/>
      <c r="BT8" s="3887"/>
      <c r="BU8" s="3887"/>
      <c r="BV8" s="3887"/>
      <c r="BW8" s="3887"/>
      <c r="BX8" s="3887"/>
      <c r="BY8" s="3887"/>
      <c r="BZ8" s="3887"/>
      <c r="CA8" s="3888"/>
    </row>
    <row r="9" spans="1:79" ht="15.75" customHeight="1" thickBot="1">
      <c r="A9" s="3896">
        <v>2016</v>
      </c>
      <c r="B9" s="3897"/>
      <c r="C9" s="3897"/>
      <c r="D9" s="3897"/>
      <c r="E9" s="3897"/>
      <c r="F9" s="3897"/>
      <c r="G9" s="3897"/>
      <c r="H9" s="3897"/>
      <c r="I9" s="3897"/>
      <c r="J9" s="3897"/>
      <c r="K9" s="3897"/>
      <c r="L9" s="3897"/>
      <c r="M9" s="3897"/>
      <c r="N9" s="3897"/>
      <c r="O9" s="3897"/>
      <c r="P9" s="3897"/>
      <c r="Q9" s="3897"/>
      <c r="R9" s="3897"/>
      <c r="S9" s="3897"/>
      <c r="T9" s="3897"/>
      <c r="U9" s="3897"/>
      <c r="V9" s="3897"/>
      <c r="W9" s="3897"/>
      <c r="X9" s="3897"/>
      <c r="Y9" s="3897"/>
      <c r="Z9" s="3897"/>
      <c r="AA9" s="3898"/>
      <c r="AB9" s="3899"/>
      <c r="AC9" s="3889"/>
      <c r="AD9" s="3890"/>
      <c r="AE9" s="3890"/>
      <c r="AF9" s="3890"/>
      <c r="AG9" s="3890"/>
      <c r="AH9" s="3890"/>
      <c r="AI9" s="3890"/>
      <c r="AJ9" s="3890"/>
      <c r="AK9" s="3891"/>
      <c r="AL9" s="3891"/>
      <c r="AM9" s="3891"/>
      <c r="AN9" s="3891"/>
      <c r="AO9" s="3891"/>
      <c r="AP9" s="3891"/>
      <c r="AQ9" s="3891"/>
      <c r="AR9" s="3891"/>
      <c r="AS9" s="3891"/>
      <c r="AT9" s="3891"/>
      <c r="AU9" s="3891"/>
      <c r="AV9" s="3891"/>
      <c r="AW9" s="3891"/>
      <c r="AX9" s="3891"/>
      <c r="AY9" s="3891"/>
      <c r="AZ9" s="3891"/>
      <c r="BA9" s="3891"/>
      <c r="BB9" s="3891"/>
      <c r="BC9" s="3891"/>
      <c r="BD9" s="3891"/>
      <c r="BE9" s="3891"/>
      <c r="BF9" s="3891"/>
      <c r="BG9" s="3891"/>
      <c r="BH9" s="3891"/>
      <c r="BI9" s="3891"/>
      <c r="BJ9" s="3891"/>
      <c r="BK9" s="3891"/>
      <c r="BL9" s="3891"/>
      <c r="BM9" s="3891"/>
      <c r="BN9" s="3891"/>
      <c r="BO9" s="3891"/>
      <c r="BP9" s="3891"/>
      <c r="BQ9" s="3891"/>
      <c r="BR9" s="3891"/>
      <c r="BS9" s="3891"/>
      <c r="BT9" s="3891"/>
      <c r="BU9" s="3891"/>
      <c r="BV9" s="3891"/>
      <c r="BW9" s="3891"/>
      <c r="BX9" s="3891"/>
      <c r="BY9" s="3891"/>
      <c r="BZ9" s="3890"/>
      <c r="CA9" s="3892"/>
    </row>
    <row r="10" spans="1:77" ht="9" customHeight="1" thickBot="1">
      <c r="A10" s="259"/>
      <c r="B10" s="260"/>
      <c r="C10" s="259"/>
      <c r="D10" s="259"/>
      <c r="E10" s="259"/>
      <c r="F10" s="261"/>
      <c r="G10" s="259"/>
      <c r="H10" s="259"/>
      <c r="I10" s="262"/>
      <c r="J10" s="259"/>
      <c r="K10" s="263"/>
      <c r="L10" s="263"/>
      <c r="M10" s="259"/>
      <c r="N10" s="259"/>
      <c r="O10" s="259"/>
      <c r="P10" s="259"/>
      <c r="Q10" s="259"/>
      <c r="R10" s="259"/>
      <c r="S10" s="259"/>
      <c r="T10" s="259"/>
      <c r="U10" s="259"/>
      <c r="V10" s="259"/>
      <c r="W10" s="259"/>
      <c r="X10" s="259"/>
      <c r="Y10" s="264"/>
      <c r="Z10" s="265"/>
      <c r="AA10" s="265"/>
      <c r="AB10" s="259"/>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2100"/>
    </row>
    <row r="11" spans="1:79" s="259" customFormat="1" ht="21" customHeight="1" thickBot="1">
      <c r="A11" s="3834" t="s">
        <v>7</v>
      </c>
      <c r="B11" s="3834"/>
      <c r="C11" s="3834"/>
      <c r="D11" s="3834"/>
      <c r="E11" s="3835" t="s">
        <v>41</v>
      </c>
      <c r="F11" s="3836"/>
      <c r="G11" s="3836"/>
      <c r="H11" s="3836"/>
      <c r="I11" s="3836"/>
      <c r="J11" s="3836"/>
      <c r="K11" s="3836"/>
      <c r="L11" s="3836"/>
      <c r="M11" s="3836"/>
      <c r="N11" s="3836"/>
      <c r="O11" s="3836"/>
      <c r="P11" s="3836"/>
      <c r="Q11" s="3836"/>
      <c r="R11" s="3836"/>
      <c r="S11" s="3836"/>
      <c r="T11" s="3836"/>
      <c r="U11" s="3836"/>
      <c r="V11" s="3836"/>
      <c r="W11" s="3836"/>
      <c r="X11" s="3836"/>
      <c r="Y11" s="3836"/>
      <c r="Z11" s="3836"/>
      <c r="AA11" s="3837"/>
      <c r="AB11" s="3838"/>
      <c r="AC11" s="3839" t="s">
        <v>41</v>
      </c>
      <c r="AD11" s="3840"/>
      <c r="AE11" s="3840"/>
      <c r="AF11" s="3840"/>
      <c r="AG11" s="3840"/>
      <c r="AH11" s="3840"/>
      <c r="AI11" s="3840"/>
      <c r="AJ11" s="3840"/>
      <c r="AK11" s="3841"/>
      <c r="AL11" s="3841"/>
      <c r="AM11" s="3841"/>
      <c r="AN11" s="3841"/>
      <c r="AO11" s="3841"/>
      <c r="AP11" s="3841"/>
      <c r="AQ11" s="3841"/>
      <c r="AR11" s="3841"/>
      <c r="AS11" s="3841"/>
      <c r="AT11" s="3841"/>
      <c r="AU11" s="3841"/>
      <c r="AV11" s="3841"/>
      <c r="AW11" s="3841"/>
      <c r="AX11" s="3841"/>
      <c r="AY11" s="3841"/>
      <c r="AZ11" s="3841"/>
      <c r="BA11" s="3841"/>
      <c r="BB11" s="3841"/>
      <c r="BC11" s="3841"/>
      <c r="BD11" s="3841"/>
      <c r="BE11" s="3841"/>
      <c r="BF11" s="3841"/>
      <c r="BG11" s="3841"/>
      <c r="BH11" s="3841"/>
      <c r="BI11" s="3841"/>
      <c r="BJ11" s="3841"/>
      <c r="BK11" s="3841"/>
      <c r="BL11" s="3841"/>
      <c r="BM11" s="3841"/>
      <c r="BN11" s="3841"/>
      <c r="BO11" s="3841"/>
      <c r="BP11" s="3841"/>
      <c r="BQ11" s="3841"/>
      <c r="BR11" s="3841"/>
      <c r="BS11" s="3841"/>
      <c r="BT11" s="3841"/>
      <c r="BU11" s="3841"/>
      <c r="BV11" s="3841"/>
      <c r="BW11" s="3841"/>
      <c r="BX11" s="3841"/>
      <c r="BY11" s="3841"/>
      <c r="BZ11" s="3840"/>
      <c r="CA11" s="3842"/>
    </row>
    <row r="12" spans="2:77" s="259" customFormat="1" ht="9.75" customHeight="1" thickBot="1">
      <c r="B12" s="260"/>
      <c r="F12" s="261"/>
      <c r="I12" s="262"/>
      <c r="K12" s="263"/>
      <c r="L12" s="263"/>
      <c r="Y12" s="264"/>
      <c r="Z12" s="265"/>
      <c r="AA12" s="265"/>
      <c r="AD12" s="1832"/>
      <c r="AF12" s="1832"/>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2101"/>
    </row>
    <row r="13" spans="1:79" s="260" customFormat="1" ht="21" customHeight="1" thickBot="1">
      <c r="A13" s="3816" t="s">
        <v>9</v>
      </c>
      <c r="B13" s="3817"/>
      <c r="C13" s="3817"/>
      <c r="D13" s="3818"/>
      <c r="E13" s="3819" t="s">
        <v>367</v>
      </c>
      <c r="F13" s="3820"/>
      <c r="G13" s="3820"/>
      <c r="H13" s="3820"/>
      <c r="I13" s="3820"/>
      <c r="J13" s="3820"/>
      <c r="K13" s="3820"/>
      <c r="L13" s="3820"/>
      <c r="M13" s="3820"/>
      <c r="N13" s="3820"/>
      <c r="O13" s="3820"/>
      <c r="P13" s="3820"/>
      <c r="Q13" s="3820"/>
      <c r="R13" s="3820"/>
      <c r="S13" s="3820"/>
      <c r="T13" s="3820"/>
      <c r="U13" s="3820"/>
      <c r="V13" s="3820"/>
      <c r="W13" s="3820"/>
      <c r="X13" s="3820"/>
      <c r="Y13" s="3820"/>
      <c r="Z13" s="3820"/>
      <c r="AA13" s="3821"/>
      <c r="AB13" s="3822"/>
      <c r="AC13" s="3823" t="s">
        <v>367</v>
      </c>
      <c r="AD13" s="3824"/>
      <c r="AE13" s="3824"/>
      <c r="AF13" s="3824"/>
      <c r="AG13" s="3824"/>
      <c r="AH13" s="3824"/>
      <c r="AI13" s="3824"/>
      <c r="AJ13" s="3824"/>
      <c r="AK13" s="3825"/>
      <c r="AL13" s="3825"/>
      <c r="AM13" s="3825"/>
      <c r="AN13" s="3825"/>
      <c r="AO13" s="3825"/>
      <c r="AP13" s="3825"/>
      <c r="AQ13" s="3825"/>
      <c r="AR13" s="3825"/>
      <c r="AS13" s="3825"/>
      <c r="AT13" s="3825"/>
      <c r="AU13" s="3825"/>
      <c r="AV13" s="3825"/>
      <c r="AW13" s="3825"/>
      <c r="AX13" s="3825"/>
      <c r="AY13" s="3825"/>
      <c r="AZ13" s="3825"/>
      <c r="BA13" s="3825"/>
      <c r="BB13" s="3825"/>
      <c r="BC13" s="3825"/>
      <c r="BD13" s="3825"/>
      <c r="BE13" s="3825"/>
      <c r="BF13" s="3825"/>
      <c r="BG13" s="3825"/>
      <c r="BH13" s="3825"/>
      <c r="BI13" s="3825"/>
      <c r="BJ13" s="3825"/>
      <c r="BK13" s="3825"/>
      <c r="BL13" s="3825"/>
      <c r="BM13" s="3825"/>
      <c r="BN13" s="3825"/>
      <c r="BO13" s="3825"/>
      <c r="BP13" s="3825"/>
      <c r="BQ13" s="3825"/>
      <c r="BR13" s="3825"/>
      <c r="BS13" s="3825"/>
      <c r="BT13" s="3825"/>
      <c r="BU13" s="3825"/>
      <c r="BV13" s="3825"/>
      <c r="BW13" s="3825"/>
      <c r="BX13" s="3825"/>
      <c r="BY13" s="3825"/>
      <c r="BZ13" s="3824"/>
      <c r="CA13" s="3826"/>
    </row>
    <row r="14" spans="2:77" s="259" customFormat="1" ht="18.75" customHeight="1" thickBot="1">
      <c r="B14" s="260"/>
      <c r="F14" s="261"/>
      <c r="I14" s="262"/>
      <c r="K14" s="263"/>
      <c r="L14" s="263"/>
      <c r="Y14" s="264"/>
      <c r="Z14" s="265"/>
      <c r="AA14" s="265"/>
      <c r="AD14" s="1832"/>
      <c r="AF14" s="1832"/>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2101"/>
    </row>
    <row r="15" spans="1:79" s="278" customFormat="1" ht="45.75" thickBot="1">
      <c r="A15" s="266" t="s">
        <v>11</v>
      </c>
      <c r="B15" s="267" t="s">
        <v>12</v>
      </c>
      <c r="C15" s="266" t="s">
        <v>13</v>
      </c>
      <c r="D15" s="268" t="s">
        <v>14</v>
      </c>
      <c r="E15" s="269" t="s">
        <v>15</v>
      </c>
      <c r="F15" s="270" t="s">
        <v>16</v>
      </c>
      <c r="G15" s="271" t="s">
        <v>17</v>
      </c>
      <c r="H15" s="271" t="s">
        <v>18</v>
      </c>
      <c r="I15" s="272" t="s">
        <v>19</v>
      </c>
      <c r="J15" s="271" t="s">
        <v>20</v>
      </c>
      <c r="K15" s="271" t="s">
        <v>21</v>
      </c>
      <c r="L15" s="271" t="s">
        <v>22</v>
      </c>
      <c r="M15" s="273" t="s">
        <v>23</v>
      </c>
      <c r="N15" s="273" t="s">
        <v>24</v>
      </c>
      <c r="O15" s="273" t="s">
        <v>25</v>
      </c>
      <c r="P15" s="273" t="s">
        <v>26</v>
      </c>
      <c r="Q15" s="273" t="s">
        <v>27</v>
      </c>
      <c r="R15" s="273" t="s">
        <v>28</v>
      </c>
      <c r="S15" s="273" t="s">
        <v>29</v>
      </c>
      <c r="T15" s="273" t="s">
        <v>30</v>
      </c>
      <c r="U15" s="273" t="s">
        <v>31</v>
      </c>
      <c r="V15" s="273" t="s">
        <v>32</v>
      </c>
      <c r="W15" s="273" t="s">
        <v>33</v>
      </c>
      <c r="X15" s="273" t="s">
        <v>34</v>
      </c>
      <c r="Y15" s="274" t="s">
        <v>35</v>
      </c>
      <c r="Z15" s="275" t="s">
        <v>313</v>
      </c>
      <c r="AA15" s="2373" t="s">
        <v>1904</v>
      </c>
      <c r="AB15" s="276" t="s">
        <v>36</v>
      </c>
      <c r="AC15" s="277" t="s">
        <v>189</v>
      </c>
      <c r="AD15" s="1833" t="s">
        <v>314</v>
      </c>
      <c r="AE15" s="277" t="s">
        <v>190</v>
      </c>
      <c r="AF15" s="1833" t="s">
        <v>191</v>
      </c>
      <c r="AG15" s="277" t="s">
        <v>184</v>
      </c>
      <c r="AH15" s="277" t="s">
        <v>192</v>
      </c>
      <c r="AI15" s="277" t="s">
        <v>185</v>
      </c>
      <c r="AJ15" s="277"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2102" t="s">
        <v>35</v>
      </c>
      <c r="BZ15" s="277" t="s">
        <v>187</v>
      </c>
      <c r="CA15" s="277" t="s">
        <v>188</v>
      </c>
    </row>
    <row r="16" spans="1:79" s="278" customFormat="1" ht="73.5" customHeight="1">
      <c r="A16" s="3847">
        <v>1</v>
      </c>
      <c r="B16" s="3845" t="s">
        <v>368</v>
      </c>
      <c r="C16" s="3850" t="s">
        <v>369</v>
      </c>
      <c r="D16" s="1829" t="s">
        <v>1867</v>
      </c>
      <c r="E16" s="279" t="s">
        <v>69</v>
      </c>
      <c r="F16" s="2371">
        <v>1</v>
      </c>
      <c r="G16" s="1829" t="s">
        <v>1868</v>
      </c>
      <c r="H16" s="1823" t="s">
        <v>387</v>
      </c>
      <c r="I16" s="2372"/>
      <c r="J16" s="1828"/>
      <c r="K16" s="1824">
        <v>42491</v>
      </c>
      <c r="L16" s="2370"/>
      <c r="M16" s="281"/>
      <c r="N16" s="281"/>
      <c r="O16" s="281"/>
      <c r="P16" s="281"/>
      <c r="Q16" s="281">
        <v>1</v>
      </c>
      <c r="R16" s="281"/>
      <c r="S16" s="281"/>
      <c r="T16" s="281"/>
      <c r="U16" s="281"/>
      <c r="V16" s="281"/>
      <c r="W16" s="281"/>
      <c r="X16" s="281"/>
      <c r="Y16" s="1826">
        <v>1</v>
      </c>
      <c r="Z16" s="1827">
        <v>31000000</v>
      </c>
      <c r="AA16" s="1827"/>
      <c r="AB16" s="2381" t="s">
        <v>1359</v>
      </c>
      <c r="AC16" s="1830">
        <v>0</v>
      </c>
      <c r="AD16" s="1834">
        <v>0</v>
      </c>
      <c r="AE16" s="1830">
        <v>0</v>
      </c>
      <c r="AF16" s="1834" t="s">
        <v>55</v>
      </c>
      <c r="AG16" s="1830"/>
      <c r="AH16" s="1834">
        <v>0</v>
      </c>
      <c r="AI16" s="1830"/>
      <c r="AJ16" s="1825"/>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1830" t="s">
        <v>393</v>
      </c>
      <c r="CA16" s="1825"/>
    </row>
    <row r="17" spans="1:79" s="288" customFormat="1" ht="96" customHeight="1">
      <c r="A17" s="3848"/>
      <c r="B17" s="3845"/>
      <c r="C17" s="3851"/>
      <c r="D17" s="279" t="s">
        <v>370</v>
      </c>
      <c r="E17" s="279" t="s">
        <v>69</v>
      </c>
      <c r="F17" s="279">
        <v>1</v>
      </c>
      <c r="G17" s="279" t="s">
        <v>371</v>
      </c>
      <c r="H17" s="279" t="s">
        <v>372</v>
      </c>
      <c r="I17" s="280">
        <v>0.05</v>
      </c>
      <c r="J17" s="279" t="s">
        <v>373</v>
      </c>
      <c r="K17" s="249">
        <v>42370</v>
      </c>
      <c r="L17" s="249">
        <v>42490</v>
      </c>
      <c r="M17" s="281"/>
      <c r="N17" s="281"/>
      <c r="O17" s="281"/>
      <c r="P17" s="281"/>
      <c r="Q17" s="281"/>
      <c r="R17" s="281"/>
      <c r="S17" s="281">
        <v>1</v>
      </c>
      <c r="T17" s="281"/>
      <c r="U17" s="282"/>
      <c r="V17" s="282"/>
      <c r="W17" s="282"/>
      <c r="X17" s="282"/>
      <c r="Y17" s="283">
        <v>1</v>
      </c>
      <c r="Z17" s="284">
        <v>0</v>
      </c>
      <c r="AA17" s="2374"/>
      <c r="AB17" s="285"/>
      <c r="AC17" s="286">
        <f>SUM(M17:N17)</f>
        <v>0</v>
      </c>
      <c r="AD17" s="287">
        <f>IF(AC17=0,0%,100%)</f>
        <v>0</v>
      </c>
      <c r="AE17" s="286">
        <v>0</v>
      </c>
      <c r="AF17" s="287" t="s">
        <v>55</v>
      </c>
      <c r="AG17" s="286"/>
      <c r="AH17" s="287">
        <v>0.3</v>
      </c>
      <c r="AI17" s="286"/>
      <c r="AJ17" s="286"/>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3434" t="s">
        <v>374</v>
      </c>
      <c r="CA17" s="286"/>
    </row>
    <row r="18" spans="1:79" s="288" customFormat="1" ht="173.25" customHeight="1">
      <c r="A18" s="3848"/>
      <c r="B18" s="3845"/>
      <c r="C18" s="3851"/>
      <c r="D18" s="279" t="s">
        <v>375</v>
      </c>
      <c r="E18" s="279" t="s">
        <v>69</v>
      </c>
      <c r="F18" s="279">
        <v>3</v>
      </c>
      <c r="G18" s="279" t="s">
        <v>376</v>
      </c>
      <c r="H18" s="279" t="s">
        <v>377</v>
      </c>
      <c r="I18" s="280">
        <v>0.15</v>
      </c>
      <c r="J18" s="279" t="s">
        <v>378</v>
      </c>
      <c r="K18" s="249">
        <v>42370</v>
      </c>
      <c r="L18" s="249">
        <v>42735</v>
      </c>
      <c r="M18" s="281"/>
      <c r="N18" s="281"/>
      <c r="O18" s="281"/>
      <c r="P18" s="281">
        <v>1</v>
      </c>
      <c r="Q18" s="281"/>
      <c r="R18" s="281"/>
      <c r="S18" s="281"/>
      <c r="T18" s="281">
        <v>1</v>
      </c>
      <c r="U18" s="282"/>
      <c r="V18" s="282"/>
      <c r="W18" s="282"/>
      <c r="X18" s="282">
        <v>1</v>
      </c>
      <c r="Y18" s="283">
        <v>3</v>
      </c>
      <c r="Z18" s="284">
        <v>0</v>
      </c>
      <c r="AA18" s="2374"/>
      <c r="AB18" s="285"/>
      <c r="AC18" s="286">
        <f aca="true" t="shared" si="0" ref="AC18:AC25">SUM(M18:N18)</f>
        <v>0</v>
      </c>
      <c r="AD18" s="287">
        <f aca="true" t="shared" si="1" ref="AD18:AD25">IF(AC18=0,0%,100%)</f>
        <v>0</v>
      </c>
      <c r="AE18" s="286">
        <v>0</v>
      </c>
      <c r="AF18" s="287" t="s">
        <v>55</v>
      </c>
      <c r="AG18" s="286"/>
      <c r="AH18" s="287">
        <f>AE18/Y18</f>
        <v>0</v>
      </c>
      <c r="AI18" s="286"/>
      <c r="AJ18" s="286"/>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2104"/>
      <c r="BZ18" s="3434" t="s">
        <v>1907</v>
      </c>
      <c r="CA18" s="286"/>
    </row>
    <row r="19" spans="1:79" s="288" customFormat="1" ht="384.75" customHeight="1">
      <c r="A19" s="3848"/>
      <c r="B19" s="3845"/>
      <c r="C19" s="3851"/>
      <c r="D19" s="279" t="s">
        <v>379</v>
      </c>
      <c r="E19" s="279" t="s">
        <v>69</v>
      </c>
      <c r="F19" s="279">
        <v>10</v>
      </c>
      <c r="G19" s="279" t="s">
        <v>380</v>
      </c>
      <c r="H19" s="279" t="s">
        <v>377</v>
      </c>
      <c r="I19" s="280">
        <v>0.2</v>
      </c>
      <c r="J19" s="279" t="s">
        <v>381</v>
      </c>
      <c r="K19" s="249">
        <v>42370</v>
      </c>
      <c r="L19" s="249">
        <v>42735</v>
      </c>
      <c r="M19" s="281"/>
      <c r="N19" s="281"/>
      <c r="O19" s="281"/>
      <c r="P19" s="281"/>
      <c r="Q19" s="281"/>
      <c r="R19" s="281"/>
      <c r="S19" s="281"/>
      <c r="T19" s="281">
        <v>5</v>
      </c>
      <c r="U19" s="282"/>
      <c r="V19" s="282"/>
      <c r="W19" s="282"/>
      <c r="X19" s="282">
        <v>5</v>
      </c>
      <c r="Y19" s="283">
        <f>SUM(M19:X19)</f>
        <v>10</v>
      </c>
      <c r="Z19" s="284">
        <v>0</v>
      </c>
      <c r="AA19" s="2374"/>
      <c r="AB19" s="285"/>
      <c r="AC19" s="286">
        <f t="shared" si="0"/>
        <v>0</v>
      </c>
      <c r="AD19" s="287">
        <f t="shared" si="1"/>
        <v>0</v>
      </c>
      <c r="AE19" s="286">
        <v>5</v>
      </c>
      <c r="AF19" s="287" t="s">
        <v>55</v>
      </c>
      <c r="AG19" s="286"/>
      <c r="AH19" s="287">
        <f>AE19/Y19</f>
        <v>0.5</v>
      </c>
      <c r="AI19" s="286"/>
      <c r="AJ19" s="286"/>
      <c r="AK19" s="1894"/>
      <c r="AL19" s="1894"/>
      <c r="AM19" s="1894"/>
      <c r="AN19" s="1894"/>
      <c r="AO19" s="1894"/>
      <c r="AP19" s="1894"/>
      <c r="AQ19" s="1894"/>
      <c r="AR19" s="1894"/>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2105"/>
      <c r="BZ19" s="3435" t="s">
        <v>1908</v>
      </c>
      <c r="CA19" s="286"/>
    </row>
    <row r="20" spans="1:79" s="288" customFormat="1" ht="408.75" customHeight="1">
      <c r="A20" s="3848"/>
      <c r="B20" s="3845"/>
      <c r="C20" s="3851"/>
      <c r="D20" s="279" t="s">
        <v>382</v>
      </c>
      <c r="E20" s="279" t="s">
        <v>69</v>
      </c>
      <c r="F20" s="279">
        <v>50</v>
      </c>
      <c r="G20" s="279" t="s">
        <v>383</v>
      </c>
      <c r="H20" s="279" t="s">
        <v>372</v>
      </c>
      <c r="I20" s="280">
        <v>0.15</v>
      </c>
      <c r="J20" s="279" t="s">
        <v>384</v>
      </c>
      <c r="K20" s="249">
        <v>42370</v>
      </c>
      <c r="L20" s="249">
        <v>42735</v>
      </c>
      <c r="M20" s="281"/>
      <c r="N20" s="281">
        <v>10</v>
      </c>
      <c r="O20" s="281"/>
      <c r="P20" s="281">
        <v>10</v>
      </c>
      <c r="Q20" s="281"/>
      <c r="R20" s="281">
        <v>10</v>
      </c>
      <c r="S20" s="281"/>
      <c r="T20" s="281">
        <v>10</v>
      </c>
      <c r="U20" s="282"/>
      <c r="V20" s="282">
        <v>10</v>
      </c>
      <c r="W20" s="282"/>
      <c r="X20" s="282"/>
      <c r="Y20" s="283">
        <v>50</v>
      </c>
      <c r="Z20" s="284">
        <v>0</v>
      </c>
      <c r="AA20" s="2374"/>
      <c r="AB20" s="285"/>
      <c r="AC20" s="286">
        <f t="shared" si="0"/>
        <v>10</v>
      </c>
      <c r="AD20" s="287">
        <f t="shared" si="1"/>
        <v>1</v>
      </c>
      <c r="AE20" s="286">
        <v>3</v>
      </c>
      <c r="AF20" s="287">
        <f>AE20/AC20</f>
        <v>0.3</v>
      </c>
      <c r="AG20" s="286"/>
      <c r="AH20" s="287">
        <f>AE20/Y20</f>
        <v>0.06</v>
      </c>
      <c r="AI20" s="286"/>
      <c r="AJ20" s="286"/>
      <c r="AK20" s="1894"/>
      <c r="AL20" s="1894"/>
      <c r="AM20" s="1894"/>
      <c r="AN20" s="1894"/>
      <c r="AO20" s="1894"/>
      <c r="AP20" s="1894"/>
      <c r="AQ20" s="1894"/>
      <c r="AR20" s="1894"/>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2104"/>
      <c r="BZ20" s="3435" t="s">
        <v>1909</v>
      </c>
      <c r="CA20" s="286"/>
    </row>
    <row r="21" spans="1:79" s="288" customFormat="1" ht="85.5" customHeight="1" thickBot="1">
      <c r="A21" s="3848"/>
      <c r="B21" s="3845"/>
      <c r="C21" s="3851"/>
      <c r="D21" s="279" t="s">
        <v>385</v>
      </c>
      <c r="E21" s="279" t="s">
        <v>69</v>
      </c>
      <c r="F21" s="279">
        <v>3</v>
      </c>
      <c r="G21" s="279" t="s">
        <v>386</v>
      </c>
      <c r="H21" s="279" t="s">
        <v>387</v>
      </c>
      <c r="I21" s="280">
        <v>0.05</v>
      </c>
      <c r="J21" s="279" t="s">
        <v>388</v>
      </c>
      <c r="K21" s="249">
        <v>42370</v>
      </c>
      <c r="L21" s="249">
        <v>42735</v>
      </c>
      <c r="M21" s="281"/>
      <c r="N21" s="281"/>
      <c r="O21" s="281"/>
      <c r="P21" s="281">
        <v>1</v>
      </c>
      <c r="Q21" s="281"/>
      <c r="R21" s="281"/>
      <c r="S21" s="281"/>
      <c r="T21" s="281">
        <v>1</v>
      </c>
      <c r="U21" s="282"/>
      <c r="V21" s="282"/>
      <c r="W21" s="282"/>
      <c r="X21" s="282">
        <v>1</v>
      </c>
      <c r="Y21" s="283">
        <v>3</v>
      </c>
      <c r="Z21" s="284">
        <v>0</v>
      </c>
      <c r="AA21" s="2374"/>
      <c r="AB21" s="285"/>
      <c r="AC21" s="286">
        <f t="shared" si="0"/>
        <v>0</v>
      </c>
      <c r="AD21" s="287">
        <f t="shared" si="1"/>
        <v>0</v>
      </c>
      <c r="AE21" s="286">
        <v>1</v>
      </c>
      <c r="AF21" s="287" t="s">
        <v>55</v>
      </c>
      <c r="AG21" s="286"/>
      <c r="AH21" s="287">
        <f>AE21/Y21</f>
        <v>0.3333333333333333</v>
      </c>
      <c r="AI21" s="286"/>
      <c r="AJ21" s="286"/>
      <c r="AK21" s="1894"/>
      <c r="AL21" s="1894"/>
      <c r="AM21" s="1894"/>
      <c r="AN21" s="1894"/>
      <c r="AO21" s="1894"/>
      <c r="AP21" s="1894"/>
      <c r="AQ21" s="1894"/>
      <c r="AR21" s="1894"/>
      <c r="AS21" s="1925"/>
      <c r="AT21" s="1925"/>
      <c r="AU21" s="1925"/>
      <c r="AV21" s="1925"/>
      <c r="AW21" s="1925"/>
      <c r="AX21" s="1925"/>
      <c r="AY21" s="1925"/>
      <c r="AZ21" s="1925"/>
      <c r="BA21" s="1910"/>
      <c r="BB21" s="1910"/>
      <c r="BC21" s="1910"/>
      <c r="BD21" s="1910"/>
      <c r="BE21" s="1910"/>
      <c r="BF21" s="1910"/>
      <c r="BG21" s="1910"/>
      <c r="BH21" s="1910"/>
      <c r="BI21" s="1943"/>
      <c r="BJ21" s="1943"/>
      <c r="BK21" s="1943"/>
      <c r="BL21" s="1943"/>
      <c r="BM21" s="1943"/>
      <c r="BN21" s="1943"/>
      <c r="BO21" s="1943"/>
      <c r="BP21" s="1943"/>
      <c r="BQ21" s="1959"/>
      <c r="BR21" s="1959"/>
      <c r="BS21" s="1959"/>
      <c r="BT21" s="1959"/>
      <c r="BU21" s="1959"/>
      <c r="BV21" s="1959"/>
      <c r="BW21" s="1959"/>
      <c r="BX21" s="1959"/>
      <c r="BY21" s="2144"/>
      <c r="BZ21" s="3434" t="s">
        <v>389</v>
      </c>
      <c r="CA21" s="286"/>
    </row>
    <row r="22" spans="1:79" s="288" customFormat="1" ht="139.5" customHeight="1" thickBot="1">
      <c r="A22" s="3848"/>
      <c r="B22" s="3845"/>
      <c r="C22" s="3851"/>
      <c r="D22" s="279" t="s">
        <v>390</v>
      </c>
      <c r="E22" s="279" t="s">
        <v>69</v>
      </c>
      <c r="F22" s="279">
        <v>3</v>
      </c>
      <c r="G22" s="279" t="s">
        <v>391</v>
      </c>
      <c r="H22" s="279" t="s">
        <v>387</v>
      </c>
      <c r="I22" s="280">
        <v>0.1</v>
      </c>
      <c r="J22" s="279" t="s">
        <v>392</v>
      </c>
      <c r="K22" s="249">
        <v>42370</v>
      </c>
      <c r="L22" s="249">
        <v>42735</v>
      </c>
      <c r="M22" s="281"/>
      <c r="N22" s="281"/>
      <c r="O22" s="281"/>
      <c r="P22" s="281">
        <v>1</v>
      </c>
      <c r="Q22" s="281"/>
      <c r="R22" s="281"/>
      <c r="S22" s="281"/>
      <c r="T22" s="281">
        <v>1</v>
      </c>
      <c r="U22" s="282"/>
      <c r="V22" s="282"/>
      <c r="W22" s="282"/>
      <c r="X22" s="282">
        <v>1</v>
      </c>
      <c r="Y22" s="283">
        <v>3</v>
      </c>
      <c r="Z22" s="284">
        <v>0</v>
      </c>
      <c r="AA22" s="2374"/>
      <c r="AB22" s="285"/>
      <c r="AC22" s="286">
        <f t="shared" si="0"/>
        <v>0</v>
      </c>
      <c r="AD22" s="287">
        <f t="shared" si="1"/>
        <v>0</v>
      </c>
      <c r="AE22" s="286">
        <v>0</v>
      </c>
      <c r="AF22" s="287" t="s">
        <v>55</v>
      </c>
      <c r="AG22" s="286"/>
      <c r="AH22" s="287">
        <f>AE22/Y22</f>
        <v>0</v>
      </c>
      <c r="AI22" s="286"/>
      <c r="AJ22" s="286"/>
      <c r="AK22" s="1894"/>
      <c r="AL22" s="1894"/>
      <c r="AM22" s="1894"/>
      <c r="AN22" s="1894"/>
      <c r="AO22" s="1894"/>
      <c r="AP22" s="1894"/>
      <c r="AQ22" s="1894"/>
      <c r="AR22" s="1894"/>
      <c r="AS22" s="1925"/>
      <c r="AT22" s="1925"/>
      <c r="AU22" s="1925"/>
      <c r="AV22" s="1925"/>
      <c r="AW22" s="1925"/>
      <c r="AX22" s="1925"/>
      <c r="AY22" s="1925"/>
      <c r="AZ22" s="1925"/>
      <c r="BA22" s="1910"/>
      <c r="BB22" s="1910"/>
      <c r="BC22" s="1910"/>
      <c r="BD22" s="1910"/>
      <c r="BE22" s="1910"/>
      <c r="BF22" s="1910"/>
      <c r="BG22" s="1910"/>
      <c r="BH22" s="1910"/>
      <c r="BI22" s="1943"/>
      <c r="BJ22" s="1943"/>
      <c r="BK22" s="1943"/>
      <c r="BL22" s="1943"/>
      <c r="BM22" s="1943"/>
      <c r="BN22" s="1943"/>
      <c r="BO22" s="1943"/>
      <c r="BP22" s="1943"/>
      <c r="BQ22" s="1959"/>
      <c r="BR22" s="1959"/>
      <c r="BS22" s="1959"/>
      <c r="BT22" s="1959"/>
      <c r="BU22" s="1959"/>
      <c r="BV22" s="1959"/>
      <c r="BW22" s="1959"/>
      <c r="BX22" s="1959"/>
      <c r="BY22" s="2145"/>
      <c r="BZ22" s="3434" t="s">
        <v>393</v>
      </c>
      <c r="CA22" s="286"/>
    </row>
    <row r="23" spans="1:79" s="288" customFormat="1" ht="135.75" customHeight="1">
      <c r="A23" s="3848"/>
      <c r="B23" s="3845"/>
      <c r="C23" s="3852"/>
      <c r="D23" s="279" t="s">
        <v>394</v>
      </c>
      <c r="E23" s="279" t="s">
        <v>69</v>
      </c>
      <c r="F23" s="279">
        <v>1</v>
      </c>
      <c r="G23" s="279" t="s">
        <v>395</v>
      </c>
      <c r="H23" s="279" t="s">
        <v>387</v>
      </c>
      <c r="I23" s="280">
        <v>0.05</v>
      </c>
      <c r="J23" s="279" t="s">
        <v>396</v>
      </c>
      <c r="K23" s="249">
        <v>42370</v>
      </c>
      <c r="L23" s="249">
        <v>42674</v>
      </c>
      <c r="M23" s="281"/>
      <c r="N23" s="281"/>
      <c r="O23" s="281"/>
      <c r="P23" s="281"/>
      <c r="Q23" s="281"/>
      <c r="R23" s="281"/>
      <c r="S23" s="281"/>
      <c r="T23" s="281"/>
      <c r="U23" s="282"/>
      <c r="V23" s="282">
        <v>1</v>
      </c>
      <c r="W23" s="282"/>
      <c r="X23" s="282"/>
      <c r="Y23" s="283">
        <v>1</v>
      </c>
      <c r="Z23" s="284">
        <v>0</v>
      </c>
      <c r="AA23" s="2374"/>
      <c r="AB23" s="285"/>
      <c r="AC23" s="286">
        <f t="shared" si="0"/>
        <v>0</v>
      </c>
      <c r="AD23" s="287">
        <f t="shared" si="1"/>
        <v>0</v>
      </c>
      <c r="AE23" s="286">
        <v>0</v>
      </c>
      <c r="AF23" s="287" t="s">
        <v>55</v>
      </c>
      <c r="AG23" s="286"/>
      <c r="AH23" s="287">
        <v>0.5</v>
      </c>
      <c r="AI23" s="286"/>
      <c r="AJ23" s="286"/>
      <c r="AK23" s="1894"/>
      <c r="AL23" s="1894"/>
      <c r="AM23" s="1894"/>
      <c r="AN23" s="1894"/>
      <c r="AO23" s="1894"/>
      <c r="AP23" s="1894"/>
      <c r="AQ23" s="1894"/>
      <c r="AR23" s="1894"/>
      <c r="AS23" s="1925"/>
      <c r="AT23" s="1925"/>
      <c r="AU23" s="1925"/>
      <c r="AV23" s="1925"/>
      <c r="AW23" s="1925"/>
      <c r="AX23" s="1925"/>
      <c r="AY23" s="1925"/>
      <c r="AZ23" s="1925"/>
      <c r="BA23" s="1910"/>
      <c r="BB23" s="1910"/>
      <c r="BC23" s="1910"/>
      <c r="BD23" s="1910"/>
      <c r="BE23" s="1910"/>
      <c r="BF23" s="1910"/>
      <c r="BG23" s="1910"/>
      <c r="BH23" s="1910"/>
      <c r="BI23" s="1943"/>
      <c r="BJ23" s="1943"/>
      <c r="BK23" s="1943"/>
      <c r="BL23" s="1943"/>
      <c r="BM23" s="1943"/>
      <c r="BN23" s="1943"/>
      <c r="BO23" s="1943"/>
      <c r="BP23" s="1943"/>
      <c r="BQ23" s="1959"/>
      <c r="BR23" s="1959"/>
      <c r="BS23" s="1959"/>
      <c r="BT23" s="1959"/>
      <c r="BU23" s="1959"/>
      <c r="BV23" s="1959"/>
      <c r="BW23" s="1959"/>
      <c r="BX23" s="1959"/>
      <c r="BY23" s="2106"/>
      <c r="BZ23" s="3434" t="s">
        <v>397</v>
      </c>
      <c r="CA23" s="286"/>
    </row>
    <row r="24" spans="1:79" s="288" customFormat="1" ht="109.5" customHeight="1">
      <c r="A24" s="3848"/>
      <c r="B24" s="3845"/>
      <c r="C24" s="3843" t="s">
        <v>398</v>
      </c>
      <c r="D24" s="279" t="s">
        <v>399</v>
      </c>
      <c r="E24" s="279" t="s">
        <v>69</v>
      </c>
      <c r="F24" s="279">
        <v>8</v>
      </c>
      <c r="G24" s="279" t="s">
        <v>400</v>
      </c>
      <c r="H24" s="279" t="s">
        <v>401</v>
      </c>
      <c r="I24" s="280">
        <v>0.15</v>
      </c>
      <c r="J24" s="279" t="s">
        <v>402</v>
      </c>
      <c r="K24" s="249">
        <v>42370</v>
      </c>
      <c r="L24" s="249">
        <v>42735</v>
      </c>
      <c r="M24" s="281"/>
      <c r="N24" s="281"/>
      <c r="O24" s="281">
        <v>3</v>
      </c>
      <c r="P24" s="281"/>
      <c r="Q24" s="281"/>
      <c r="R24" s="281">
        <v>2</v>
      </c>
      <c r="S24" s="281"/>
      <c r="T24" s="281"/>
      <c r="U24" s="282">
        <v>3</v>
      </c>
      <c r="V24" s="282"/>
      <c r="W24" s="282"/>
      <c r="X24" s="282"/>
      <c r="Y24" s="283">
        <f>SUM(M24:X24)</f>
        <v>8</v>
      </c>
      <c r="Z24" s="284">
        <v>0</v>
      </c>
      <c r="AA24" s="2374"/>
      <c r="AB24" s="285"/>
      <c r="AC24" s="286">
        <f t="shared" si="0"/>
        <v>0</v>
      </c>
      <c r="AD24" s="287">
        <f t="shared" si="1"/>
        <v>0</v>
      </c>
      <c r="AE24" s="286">
        <v>2</v>
      </c>
      <c r="AF24" s="287" t="s">
        <v>55</v>
      </c>
      <c r="AG24" s="286"/>
      <c r="AH24" s="287">
        <f>AE24/Y24</f>
        <v>0.25</v>
      </c>
      <c r="AI24" s="286"/>
      <c r="AJ24" s="286"/>
      <c r="AK24" s="1894"/>
      <c r="AL24" s="1894"/>
      <c r="AM24" s="1894"/>
      <c r="AN24" s="1894"/>
      <c r="AO24" s="1894"/>
      <c r="AP24" s="1894"/>
      <c r="AQ24" s="1894"/>
      <c r="AR24" s="1894"/>
      <c r="AS24" s="1925"/>
      <c r="AT24" s="1925"/>
      <c r="AU24" s="1925"/>
      <c r="AV24" s="1925"/>
      <c r="AW24" s="1925"/>
      <c r="AX24" s="1925"/>
      <c r="AY24" s="1925"/>
      <c r="AZ24" s="1925"/>
      <c r="BA24" s="1910"/>
      <c r="BB24" s="1910"/>
      <c r="BC24" s="1910"/>
      <c r="BD24" s="1910"/>
      <c r="BE24" s="1910"/>
      <c r="BF24" s="1910"/>
      <c r="BG24" s="1910"/>
      <c r="BH24" s="1910"/>
      <c r="BI24" s="1943"/>
      <c r="BJ24" s="1943"/>
      <c r="BK24" s="1943"/>
      <c r="BL24" s="1943"/>
      <c r="BM24" s="1943"/>
      <c r="BN24" s="1943"/>
      <c r="BO24" s="1943"/>
      <c r="BP24" s="1943"/>
      <c r="BQ24" s="1959"/>
      <c r="BR24" s="1959"/>
      <c r="BS24" s="1959"/>
      <c r="BT24" s="1959"/>
      <c r="BU24" s="1959"/>
      <c r="BV24" s="1959"/>
      <c r="BW24" s="1959"/>
      <c r="BX24" s="1959"/>
      <c r="BY24" s="2144"/>
      <c r="BZ24" s="3434" t="s">
        <v>1910</v>
      </c>
      <c r="CA24" s="286"/>
    </row>
    <row r="25" spans="1:79" s="288" customFormat="1" ht="78.75" customHeight="1" thickBot="1">
      <c r="A25" s="3849"/>
      <c r="B25" s="3846"/>
      <c r="C25" s="3844"/>
      <c r="D25" s="279" t="s">
        <v>403</v>
      </c>
      <c r="E25" s="279" t="s">
        <v>69</v>
      </c>
      <c r="F25" s="279">
        <v>1</v>
      </c>
      <c r="G25" s="279" t="s">
        <v>404</v>
      </c>
      <c r="H25" s="279" t="s">
        <v>401</v>
      </c>
      <c r="I25" s="280">
        <v>0.1</v>
      </c>
      <c r="J25" s="279" t="s">
        <v>405</v>
      </c>
      <c r="K25" s="249">
        <v>42370</v>
      </c>
      <c r="L25" s="249">
        <v>42735</v>
      </c>
      <c r="M25" s="281"/>
      <c r="N25" s="281"/>
      <c r="O25" s="281"/>
      <c r="P25" s="281"/>
      <c r="Q25" s="281"/>
      <c r="R25" s="281"/>
      <c r="S25" s="281"/>
      <c r="T25" s="281"/>
      <c r="U25" s="282"/>
      <c r="V25" s="282"/>
      <c r="W25" s="282"/>
      <c r="X25" s="282">
        <v>1</v>
      </c>
      <c r="Y25" s="283">
        <v>1</v>
      </c>
      <c r="Z25" s="284">
        <v>0</v>
      </c>
      <c r="AA25" s="2374"/>
      <c r="AB25" s="285"/>
      <c r="AC25" s="286">
        <f t="shared" si="0"/>
        <v>0</v>
      </c>
      <c r="AD25" s="287">
        <f t="shared" si="1"/>
        <v>0</v>
      </c>
      <c r="AE25" s="289">
        <v>0</v>
      </c>
      <c r="AF25" s="1835" t="s">
        <v>55</v>
      </c>
      <c r="AG25" s="289"/>
      <c r="AH25" s="1835">
        <v>0</v>
      </c>
      <c r="AI25" s="289"/>
      <c r="AJ25" s="289"/>
      <c r="AK25" s="1894"/>
      <c r="AL25" s="1894"/>
      <c r="AM25" s="1894"/>
      <c r="AN25" s="1894"/>
      <c r="AO25" s="1894"/>
      <c r="AP25" s="1894"/>
      <c r="AQ25" s="1894"/>
      <c r="AR25" s="1894"/>
      <c r="AS25" s="1925"/>
      <c r="AT25" s="1925"/>
      <c r="AU25" s="1925"/>
      <c r="AV25" s="1925"/>
      <c r="AW25" s="1925"/>
      <c r="AX25" s="1925"/>
      <c r="AY25" s="1925"/>
      <c r="AZ25" s="1925"/>
      <c r="BA25" s="1910"/>
      <c r="BB25" s="1910"/>
      <c r="BC25" s="1910"/>
      <c r="BD25" s="1910"/>
      <c r="BE25" s="1910"/>
      <c r="BF25" s="1910"/>
      <c r="BG25" s="1910"/>
      <c r="BH25" s="1910"/>
      <c r="BI25" s="1943"/>
      <c r="BJ25" s="1943"/>
      <c r="BK25" s="1943"/>
      <c r="BL25" s="1943"/>
      <c r="BM25" s="1943"/>
      <c r="BN25" s="1943"/>
      <c r="BO25" s="1943"/>
      <c r="BP25" s="1943"/>
      <c r="BQ25" s="1959"/>
      <c r="BR25" s="1959"/>
      <c r="BS25" s="1959"/>
      <c r="BT25" s="1959"/>
      <c r="BU25" s="1959"/>
      <c r="BV25" s="1959"/>
      <c r="BW25" s="1959"/>
      <c r="BX25" s="1959"/>
      <c r="BY25" s="2146"/>
      <c r="BZ25" s="289" t="s">
        <v>393</v>
      </c>
      <c r="CA25" s="289"/>
    </row>
    <row r="26" spans="1:79" s="294" customFormat="1" ht="19.5" customHeight="1" thickBot="1">
      <c r="A26" s="3811" t="s">
        <v>38</v>
      </c>
      <c r="B26" s="3812"/>
      <c r="C26" s="3812"/>
      <c r="D26" s="3813"/>
      <c r="E26" s="290"/>
      <c r="F26" s="290"/>
      <c r="G26" s="290"/>
      <c r="H26" s="290"/>
      <c r="I26" s="330">
        <v>1</v>
      </c>
      <c r="J26" s="290"/>
      <c r="K26" s="290"/>
      <c r="L26" s="290"/>
      <c r="M26" s="290"/>
      <c r="N26" s="290"/>
      <c r="O26" s="290"/>
      <c r="P26" s="290"/>
      <c r="Q26" s="290"/>
      <c r="R26" s="290"/>
      <c r="S26" s="290"/>
      <c r="T26" s="290"/>
      <c r="U26" s="290"/>
      <c r="V26" s="290"/>
      <c r="W26" s="290"/>
      <c r="X26" s="290"/>
      <c r="Y26" s="291">
        <f>SUM(Y17:Y25)</f>
        <v>80</v>
      </c>
      <c r="Z26" s="292">
        <f>SUM(Z16:Z25)</f>
        <v>31000000</v>
      </c>
      <c r="AA26" s="2375"/>
      <c r="AB26" s="290"/>
      <c r="AC26" s="3246"/>
      <c r="AD26" s="3247">
        <v>1</v>
      </c>
      <c r="AE26" s="3247"/>
      <c r="AF26" s="3247">
        <f>AVERAGE(AF16:AF25)</f>
        <v>0.3</v>
      </c>
      <c r="AG26" s="3247"/>
      <c r="AH26" s="3247">
        <f>AVERAGE(AH16:AH25)</f>
        <v>0.19433333333333333</v>
      </c>
      <c r="AI26" s="3247"/>
      <c r="AJ26" s="3247"/>
      <c r="AK26" s="3247"/>
      <c r="AL26" s="3247"/>
      <c r="AM26" s="3247"/>
      <c r="AN26" s="3247"/>
      <c r="AO26" s="3247"/>
      <c r="AP26" s="3247"/>
      <c r="AQ26" s="3247"/>
      <c r="AR26" s="3247"/>
      <c r="AS26" s="3247"/>
      <c r="AT26" s="3247"/>
      <c r="AU26" s="3247"/>
      <c r="AV26" s="3247"/>
      <c r="AW26" s="3247"/>
      <c r="AX26" s="3247"/>
      <c r="AY26" s="3247"/>
      <c r="AZ26" s="3247"/>
      <c r="BA26" s="3247"/>
      <c r="BB26" s="3247"/>
      <c r="BC26" s="3247"/>
      <c r="BD26" s="3247"/>
      <c r="BE26" s="3247"/>
      <c r="BF26" s="3247"/>
      <c r="BG26" s="3247"/>
      <c r="BH26" s="3247"/>
      <c r="BI26" s="3247"/>
      <c r="BJ26" s="3247"/>
      <c r="BK26" s="3247"/>
      <c r="BL26" s="3247"/>
      <c r="BM26" s="3247"/>
      <c r="BN26" s="3247"/>
      <c r="BO26" s="3247"/>
      <c r="BP26" s="3247"/>
      <c r="BQ26" s="3247"/>
      <c r="BR26" s="3247"/>
      <c r="BS26" s="3247"/>
      <c r="BT26" s="3247"/>
      <c r="BU26" s="3247"/>
      <c r="BV26" s="3247"/>
      <c r="BW26" s="3247"/>
      <c r="BX26" s="3247"/>
      <c r="BY26" s="3247"/>
      <c r="BZ26" s="3247"/>
      <c r="CA26" s="293"/>
    </row>
    <row r="27" spans="1:79" s="294" customFormat="1" ht="19.5" customHeight="1" thickBot="1">
      <c r="A27" s="3814" t="s">
        <v>39</v>
      </c>
      <c r="B27" s="3815"/>
      <c r="C27" s="3815"/>
      <c r="D27" s="3833"/>
      <c r="E27" s="295"/>
      <c r="F27" s="295"/>
      <c r="G27" s="295"/>
      <c r="H27" s="296"/>
      <c r="I27" s="2369">
        <v>1</v>
      </c>
      <c r="J27" s="296"/>
      <c r="K27" s="296"/>
      <c r="L27" s="296"/>
      <c r="M27" s="296"/>
      <c r="N27" s="296"/>
      <c r="O27" s="296"/>
      <c r="P27" s="296"/>
      <c r="Q27" s="296"/>
      <c r="R27" s="296"/>
      <c r="S27" s="296"/>
      <c r="T27" s="296"/>
      <c r="U27" s="296"/>
      <c r="V27" s="296"/>
      <c r="W27" s="296"/>
      <c r="X27" s="296"/>
      <c r="Y27" s="297"/>
      <c r="Z27" s="298">
        <f>Z26</f>
        <v>31000000</v>
      </c>
      <c r="AA27" s="2376"/>
      <c r="AB27" s="296"/>
      <c r="AC27" s="3248"/>
      <c r="AD27" s="3249">
        <v>1</v>
      </c>
      <c r="AE27" s="3249"/>
      <c r="AF27" s="3249">
        <f>AVERAGE(AF26)</f>
        <v>0.3</v>
      </c>
      <c r="AG27" s="3249"/>
      <c r="AH27" s="3249">
        <f>AVERAGE(AH26)</f>
        <v>0.19433333333333333</v>
      </c>
      <c r="AI27" s="3249"/>
      <c r="AJ27" s="3249"/>
      <c r="AK27" s="3249"/>
      <c r="AL27" s="3249"/>
      <c r="AM27" s="3249"/>
      <c r="AN27" s="3249"/>
      <c r="AO27" s="3249"/>
      <c r="AP27" s="3249"/>
      <c r="AQ27" s="3249"/>
      <c r="AR27" s="3249"/>
      <c r="AS27" s="3249"/>
      <c r="AT27" s="3249"/>
      <c r="AU27" s="3249"/>
      <c r="AV27" s="3249"/>
      <c r="AW27" s="3249"/>
      <c r="AX27" s="3249"/>
      <c r="AY27" s="3249"/>
      <c r="AZ27" s="3249"/>
      <c r="BA27" s="3249"/>
      <c r="BB27" s="3249"/>
      <c r="BC27" s="3249"/>
      <c r="BD27" s="3249"/>
      <c r="BE27" s="3249"/>
      <c r="BF27" s="3249"/>
      <c r="BG27" s="3249"/>
      <c r="BH27" s="3249"/>
      <c r="BI27" s="3249"/>
      <c r="BJ27" s="3249"/>
      <c r="BK27" s="3249"/>
      <c r="BL27" s="3249"/>
      <c r="BM27" s="3249"/>
      <c r="BN27" s="3249"/>
      <c r="BO27" s="3249"/>
      <c r="BP27" s="3249"/>
      <c r="BQ27" s="3249"/>
      <c r="BR27" s="3249"/>
      <c r="BS27" s="3249"/>
      <c r="BT27" s="3249"/>
      <c r="BU27" s="3249"/>
      <c r="BV27" s="3249"/>
      <c r="BW27" s="3249"/>
      <c r="BX27" s="3249"/>
      <c r="BY27" s="3249"/>
      <c r="BZ27" s="3249"/>
      <c r="CA27" s="299"/>
    </row>
    <row r="28" spans="2:32" s="259" customFormat="1" ht="9.75" customHeight="1" thickBot="1">
      <c r="B28" s="260"/>
      <c r="F28" s="261"/>
      <c r="I28" s="262"/>
      <c r="K28" s="263"/>
      <c r="L28" s="263"/>
      <c r="Y28" s="264"/>
      <c r="Z28" s="265"/>
      <c r="AA28" s="265"/>
      <c r="AD28" s="1832"/>
      <c r="AF28" s="1832"/>
    </row>
    <row r="29" spans="1:79" s="260" customFormat="1" ht="21" customHeight="1" thickBot="1">
      <c r="A29" s="3816" t="s">
        <v>9</v>
      </c>
      <c r="B29" s="3817"/>
      <c r="C29" s="3817"/>
      <c r="D29" s="3818"/>
      <c r="E29" s="3819" t="s">
        <v>10</v>
      </c>
      <c r="F29" s="3820"/>
      <c r="G29" s="3820"/>
      <c r="H29" s="3820"/>
      <c r="I29" s="3820"/>
      <c r="J29" s="3820"/>
      <c r="K29" s="3820"/>
      <c r="L29" s="3820"/>
      <c r="M29" s="3820"/>
      <c r="N29" s="3820"/>
      <c r="O29" s="3820"/>
      <c r="P29" s="3820"/>
      <c r="Q29" s="3820"/>
      <c r="R29" s="3820"/>
      <c r="S29" s="3820"/>
      <c r="T29" s="3820"/>
      <c r="U29" s="3820"/>
      <c r="V29" s="3820"/>
      <c r="W29" s="3820"/>
      <c r="X29" s="3820"/>
      <c r="Y29" s="3820"/>
      <c r="Z29" s="3820"/>
      <c r="AA29" s="3821"/>
      <c r="AB29" s="3822"/>
      <c r="AC29" s="3823" t="s">
        <v>10</v>
      </c>
      <c r="AD29" s="3824"/>
      <c r="AE29" s="3824"/>
      <c r="AF29" s="3824"/>
      <c r="AG29" s="3824"/>
      <c r="AH29" s="3824"/>
      <c r="AI29" s="3824"/>
      <c r="AJ29" s="3824"/>
      <c r="AK29" s="3825"/>
      <c r="AL29" s="3825"/>
      <c r="AM29" s="3825"/>
      <c r="AN29" s="3825"/>
      <c r="AO29" s="3825"/>
      <c r="AP29" s="3825"/>
      <c r="AQ29" s="3825"/>
      <c r="AR29" s="3825"/>
      <c r="AS29" s="3825"/>
      <c r="AT29" s="3825"/>
      <c r="AU29" s="3825"/>
      <c r="AV29" s="3825"/>
      <c r="AW29" s="3825"/>
      <c r="AX29" s="3825"/>
      <c r="AY29" s="3825"/>
      <c r="AZ29" s="3825"/>
      <c r="BA29" s="3825"/>
      <c r="BB29" s="3825"/>
      <c r="BC29" s="3825"/>
      <c r="BD29" s="3825"/>
      <c r="BE29" s="3825"/>
      <c r="BF29" s="3825"/>
      <c r="BG29" s="3825"/>
      <c r="BH29" s="3825"/>
      <c r="BI29" s="3825"/>
      <c r="BJ29" s="3825"/>
      <c r="BK29" s="3825"/>
      <c r="BL29" s="3825"/>
      <c r="BM29" s="3825"/>
      <c r="BN29" s="3825"/>
      <c r="BO29" s="3825"/>
      <c r="BP29" s="3825"/>
      <c r="BQ29" s="3825"/>
      <c r="BR29" s="3825"/>
      <c r="BS29" s="3825"/>
      <c r="BT29" s="3825"/>
      <c r="BU29" s="3825"/>
      <c r="BV29" s="3825"/>
      <c r="BW29" s="3825"/>
      <c r="BX29" s="3825"/>
      <c r="BY29" s="3825"/>
      <c r="BZ29" s="3824"/>
      <c r="CA29" s="3826"/>
    </row>
    <row r="30" spans="1:77" s="259" customFormat="1" ht="42.75" customHeight="1" thickBot="1">
      <c r="A30" s="266" t="s">
        <v>11</v>
      </c>
      <c r="B30" s="267" t="s">
        <v>12</v>
      </c>
      <c r="C30" s="266" t="s">
        <v>13</v>
      </c>
      <c r="D30" s="268" t="s">
        <v>14</v>
      </c>
      <c r="E30" s="269" t="s">
        <v>15</v>
      </c>
      <c r="F30" s="270" t="s">
        <v>16</v>
      </c>
      <c r="G30" s="271" t="s">
        <v>17</v>
      </c>
      <c r="H30" s="271" t="s">
        <v>18</v>
      </c>
      <c r="I30" s="272" t="s">
        <v>19</v>
      </c>
      <c r="J30" s="271" t="s">
        <v>20</v>
      </c>
      <c r="K30" s="271" t="s">
        <v>21</v>
      </c>
      <c r="L30" s="271" t="s">
        <v>22</v>
      </c>
      <c r="M30" s="273" t="s">
        <v>23</v>
      </c>
      <c r="N30" s="273" t="s">
        <v>24</v>
      </c>
      <c r="O30" s="273" t="s">
        <v>25</v>
      </c>
      <c r="P30" s="273" t="s">
        <v>26</v>
      </c>
      <c r="Q30" s="273" t="s">
        <v>27</v>
      </c>
      <c r="R30" s="273" t="s">
        <v>28</v>
      </c>
      <c r="S30" s="273" t="s">
        <v>29</v>
      </c>
      <c r="T30" s="273" t="s">
        <v>30</v>
      </c>
      <c r="U30" s="273" t="s">
        <v>31</v>
      </c>
      <c r="V30" s="273" t="s">
        <v>32</v>
      </c>
      <c r="W30" s="273" t="s">
        <v>33</v>
      </c>
      <c r="X30" s="273" t="s">
        <v>34</v>
      </c>
      <c r="Y30" s="274" t="s">
        <v>35</v>
      </c>
      <c r="Z30" s="275" t="s">
        <v>313</v>
      </c>
      <c r="AA30" s="2373"/>
      <c r="AB30" s="276" t="s">
        <v>36</v>
      </c>
      <c r="AC30" s="277" t="s">
        <v>189</v>
      </c>
      <c r="AD30" s="1833" t="s">
        <v>314</v>
      </c>
      <c r="AE30" s="277" t="s">
        <v>190</v>
      </c>
      <c r="AF30" s="1833" t="s">
        <v>191</v>
      </c>
      <c r="AG30" s="277" t="s">
        <v>184</v>
      </c>
      <c r="AH30" s="277" t="s">
        <v>192</v>
      </c>
      <c r="AI30" s="277" t="s">
        <v>185</v>
      </c>
      <c r="AK30" s="1893" t="s">
        <v>1870</v>
      </c>
      <c r="AL30" s="1906" t="s">
        <v>1871</v>
      </c>
      <c r="AM30" s="1906" t="s">
        <v>1872</v>
      </c>
      <c r="AN30" s="1906" t="s">
        <v>1873</v>
      </c>
      <c r="AO30" s="1906" t="s">
        <v>184</v>
      </c>
      <c r="AP30" s="1906" t="s">
        <v>1874</v>
      </c>
      <c r="AQ30" s="1906" t="s">
        <v>185</v>
      </c>
      <c r="AR30" s="1906" t="s">
        <v>186</v>
      </c>
      <c r="AS30" s="1924" t="s">
        <v>1875</v>
      </c>
      <c r="AT30" s="1937" t="s">
        <v>1876</v>
      </c>
      <c r="AU30" s="1937" t="s">
        <v>1877</v>
      </c>
      <c r="AV30" s="1937" t="s">
        <v>1878</v>
      </c>
      <c r="AW30" s="1937" t="s">
        <v>184</v>
      </c>
      <c r="AX30" s="1937" t="s">
        <v>1879</v>
      </c>
      <c r="AY30" s="1937" t="s">
        <v>185</v>
      </c>
      <c r="AZ30" s="1937" t="s">
        <v>186</v>
      </c>
      <c r="BA30" s="1909" t="s">
        <v>1880</v>
      </c>
      <c r="BB30" s="1938" t="s">
        <v>1881</v>
      </c>
      <c r="BC30" s="1938" t="s">
        <v>1882</v>
      </c>
      <c r="BD30" s="1938" t="s">
        <v>1883</v>
      </c>
      <c r="BE30" s="1938" t="s">
        <v>184</v>
      </c>
      <c r="BF30" s="1938" t="s">
        <v>1884</v>
      </c>
      <c r="BG30" s="1938" t="s">
        <v>185</v>
      </c>
      <c r="BH30" s="1938" t="s">
        <v>186</v>
      </c>
      <c r="BI30" s="1941" t="s">
        <v>1885</v>
      </c>
      <c r="BJ30" s="1942" t="s">
        <v>1886</v>
      </c>
      <c r="BK30" s="1942" t="s">
        <v>1887</v>
      </c>
      <c r="BL30" s="1942" t="s">
        <v>1888</v>
      </c>
      <c r="BM30" s="1942" t="s">
        <v>184</v>
      </c>
      <c r="BN30" s="1942" t="s">
        <v>1889</v>
      </c>
      <c r="BO30" s="1942" t="s">
        <v>185</v>
      </c>
      <c r="BP30" s="1942" t="s">
        <v>186</v>
      </c>
      <c r="BQ30" s="1957" t="s">
        <v>1890</v>
      </c>
      <c r="BR30" s="1958" t="s">
        <v>1891</v>
      </c>
      <c r="BS30" s="1958" t="s">
        <v>1892</v>
      </c>
      <c r="BT30" s="1958" t="s">
        <v>1893</v>
      </c>
      <c r="BU30" s="1958" t="s">
        <v>184</v>
      </c>
      <c r="BV30" s="1958" t="s">
        <v>1894</v>
      </c>
      <c r="BW30" s="1958" t="s">
        <v>185</v>
      </c>
      <c r="BX30" s="1958" t="s">
        <v>186</v>
      </c>
      <c r="BY30" s="2102" t="s">
        <v>35</v>
      </c>
    </row>
    <row r="31" spans="1:79" s="288" customFormat="1" ht="42.75" customHeight="1" thickBot="1">
      <c r="A31" s="3827">
        <v>1</v>
      </c>
      <c r="B31" s="3827" t="s">
        <v>355</v>
      </c>
      <c r="C31" s="3830" t="s">
        <v>356</v>
      </c>
      <c r="D31" s="300" t="s">
        <v>406</v>
      </c>
      <c r="E31" s="301" t="s">
        <v>37</v>
      </c>
      <c r="F31" s="302" t="s">
        <v>68</v>
      </c>
      <c r="G31" s="303" t="s">
        <v>56</v>
      </c>
      <c r="H31" s="304"/>
      <c r="I31" s="305">
        <v>0.16666666666666666</v>
      </c>
      <c r="J31" s="306" t="s">
        <v>57</v>
      </c>
      <c r="K31" s="307">
        <v>42370</v>
      </c>
      <c r="L31" s="307">
        <v>42735</v>
      </c>
      <c r="M31" s="308"/>
      <c r="N31" s="308"/>
      <c r="O31" s="308"/>
      <c r="P31" s="308"/>
      <c r="Q31" s="308"/>
      <c r="R31" s="308"/>
      <c r="S31" s="308"/>
      <c r="T31" s="308"/>
      <c r="U31" s="308"/>
      <c r="V31" s="308"/>
      <c r="W31" s="308"/>
      <c r="X31" s="308"/>
      <c r="Y31" s="309" t="s">
        <v>68</v>
      </c>
      <c r="Z31" s="310">
        <v>0</v>
      </c>
      <c r="AA31" s="2377"/>
      <c r="AB31" s="311" t="s">
        <v>55</v>
      </c>
      <c r="AC31" s="286">
        <f>SUM(M31:N31)</f>
        <v>0</v>
      </c>
      <c r="AD31" s="287">
        <f aca="true" t="shared" si="2" ref="AD31:AD38">IF(AC31=0,0%,100%)</f>
        <v>0</v>
      </c>
      <c r="AE31" s="286" t="s">
        <v>55</v>
      </c>
      <c r="AF31" s="287" t="s">
        <v>55</v>
      </c>
      <c r="AG31" s="286"/>
      <c r="AH31" s="287" t="s">
        <v>55</v>
      </c>
      <c r="AI31" s="286"/>
      <c r="AJ31" s="286"/>
      <c r="AK31" s="1894"/>
      <c r="AL31" s="1894"/>
      <c r="AM31" s="1894"/>
      <c r="AN31" s="1894"/>
      <c r="AO31" s="1894"/>
      <c r="AP31" s="1894"/>
      <c r="AQ31" s="1894"/>
      <c r="AR31" s="1894"/>
      <c r="AS31" s="1925"/>
      <c r="AT31" s="1925"/>
      <c r="AU31" s="1925"/>
      <c r="AV31" s="1925"/>
      <c r="AW31" s="1925"/>
      <c r="AX31" s="1925"/>
      <c r="AY31" s="1925"/>
      <c r="AZ31" s="1925"/>
      <c r="BA31" s="1911"/>
      <c r="BB31" s="1911"/>
      <c r="BC31" s="1911"/>
      <c r="BD31" s="1911"/>
      <c r="BE31" s="1911"/>
      <c r="BF31" s="1911"/>
      <c r="BG31" s="1911"/>
      <c r="BH31" s="1911"/>
      <c r="BI31" s="1944"/>
      <c r="BJ31" s="1944"/>
      <c r="BK31" s="1944"/>
      <c r="BL31" s="1944"/>
      <c r="BM31" s="1944"/>
      <c r="BN31" s="1944"/>
      <c r="BO31" s="1944"/>
      <c r="BP31" s="1944"/>
      <c r="BQ31" s="1959"/>
      <c r="BR31" s="1959"/>
      <c r="BS31" s="1959"/>
      <c r="BT31" s="1959"/>
      <c r="BU31" s="1959"/>
      <c r="BV31" s="1959"/>
      <c r="BW31" s="1959"/>
      <c r="BX31" s="1959"/>
      <c r="BY31" s="2107"/>
      <c r="BZ31" s="286" t="s">
        <v>407</v>
      </c>
      <c r="CA31" s="286"/>
    </row>
    <row r="32" spans="1:79" s="288" customFormat="1" ht="42.75" customHeight="1" thickBot="1">
      <c r="A32" s="3828"/>
      <c r="B32" s="3828"/>
      <c r="C32" s="3831"/>
      <c r="D32" s="312" t="s">
        <v>358</v>
      </c>
      <c r="E32" s="313" t="s">
        <v>58</v>
      </c>
      <c r="F32" s="314">
        <v>4</v>
      </c>
      <c r="G32" s="313" t="s">
        <v>59</v>
      </c>
      <c r="H32" s="304"/>
      <c r="I32" s="305">
        <v>0.16666666666666666</v>
      </c>
      <c r="J32" s="315" t="s">
        <v>60</v>
      </c>
      <c r="K32" s="316">
        <v>42370</v>
      </c>
      <c r="L32" s="316">
        <v>42735</v>
      </c>
      <c r="M32" s="317"/>
      <c r="N32" s="317"/>
      <c r="O32" s="317">
        <v>1</v>
      </c>
      <c r="P32" s="317"/>
      <c r="Q32" s="317"/>
      <c r="R32" s="317">
        <v>1</v>
      </c>
      <c r="S32" s="317"/>
      <c r="T32" s="317"/>
      <c r="U32" s="317">
        <v>1</v>
      </c>
      <c r="V32" s="317"/>
      <c r="W32" s="317"/>
      <c r="X32" s="317">
        <v>1</v>
      </c>
      <c r="Y32" s="318">
        <v>4</v>
      </c>
      <c r="Z32" s="310">
        <v>0</v>
      </c>
      <c r="AA32" s="2377"/>
      <c r="AB32" s="311" t="s">
        <v>55</v>
      </c>
      <c r="AC32" s="286">
        <f>SUM(M32:N32)</f>
        <v>0</v>
      </c>
      <c r="AD32" s="287">
        <f t="shared" si="2"/>
        <v>0</v>
      </c>
      <c r="AE32" s="286">
        <v>0</v>
      </c>
      <c r="AF32" s="287" t="s">
        <v>55</v>
      </c>
      <c r="AG32" s="286"/>
      <c r="AH32" s="287">
        <v>0</v>
      </c>
      <c r="AI32" s="286"/>
      <c r="AJ32" s="286"/>
      <c r="AK32" s="1894"/>
      <c r="AL32" s="1894"/>
      <c r="AM32" s="1894"/>
      <c r="AN32" s="1894"/>
      <c r="AO32" s="1894"/>
      <c r="AP32" s="1894"/>
      <c r="AQ32" s="1894"/>
      <c r="AR32" s="1894"/>
      <c r="AS32" s="1925"/>
      <c r="AT32" s="1925"/>
      <c r="AU32" s="1925"/>
      <c r="AV32" s="1925"/>
      <c r="AW32" s="1925"/>
      <c r="AX32" s="1925"/>
      <c r="AY32" s="1925"/>
      <c r="AZ32" s="1925"/>
      <c r="BA32" s="1911"/>
      <c r="BB32" s="1911"/>
      <c r="BC32" s="1911"/>
      <c r="BD32" s="1911"/>
      <c r="BE32" s="1911"/>
      <c r="BF32" s="1911"/>
      <c r="BG32" s="1911"/>
      <c r="BH32" s="1911"/>
      <c r="BI32" s="1944"/>
      <c r="BJ32" s="1944"/>
      <c r="BK32" s="1944"/>
      <c r="BL32" s="1944"/>
      <c r="BM32" s="1944"/>
      <c r="BN32" s="1944"/>
      <c r="BO32" s="1944"/>
      <c r="BP32" s="1944"/>
      <c r="BQ32" s="1959"/>
      <c r="BR32" s="1959"/>
      <c r="BS32" s="1959"/>
      <c r="BT32" s="1959"/>
      <c r="BU32" s="1959"/>
      <c r="BV32" s="1959"/>
      <c r="BW32" s="1959"/>
      <c r="BX32" s="1959"/>
      <c r="BY32" s="2108"/>
      <c r="BZ32" s="286" t="s">
        <v>407</v>
      </c>
      <c r="CA32" s="286"/>
    </row>
    <row r="33" spans="1:79" s="288" customFormat="1" ht="42.75" customHeight="1" thickBot="1">
      <c r="A33" s="3828"/>
      <c r="B33" s="3828"/>
      <c r="C33" s="3830" t="s">
        <v>359</v>
      </c>
      <c r="D33" s="253" t="s">
        <v>360</v>
      </c>
      <c r="E33" s="319" t="s">
        <v>408</v>
      </c>
      <c r="F33" s="320">
        <v>12</v>
      </c>
      <c r="G33" s="319" t="s">
        <v>361</v>
      </c>
      <c r="H33" s="304"/>
      <c r="I33" s="305">
        <v>0.16666666666666666</v>
      </c>
      <c r="J33" s="304" t="s">
        <v>362</v>
      </c>
      <c r="K33" s="316">
        <v>42371</v>
      </c>
      <c r="L33" s="321">
        <v>42735</v>
      </c>
      <c r="M33" s="317">
        <v>1</v>
      </c>
      <c r="N33" s="317">
        <v>1</v>
      </c>
      <c r="O33" s="317">
        <v>1</v>
      </c>
      <c r="P33" s="317">
        <v>1</v>
      </c>
      <c r="Q33" s="317">
        <v>1</v>
      </c>
      <c r="R33" s="317">
        <v>1</v>
      </c>
      <c r="S33" s="317">
        <v>1</v>
      </c>
      <c r="T33" s="317">
        <v>1</v>
      </c>
      <c r="U33" s="317">
        <v>1</v>
      </c>
      <c r="V33" s="317">
        <v>1</v>
      </c>
      <c r="W33" s="317">
        <v>1</v>
      </c>
      <c r="X33" s="317">
        <v>1</v>
      </c>
      <c r="Y33" s="318">
        <v>12</v>
      </c>
      <c r="Z33" s="310">
        <v>0</v>
      </c>
      <c r="AA33" s="2377"/>
      <c r="AB33" s="311" t="s">
        <v>55</v>
      </c>
      <c r="AC33" s="286">
        <f>SUM(M33:N33)</f>
        <v>2</v>
      </c>
      <c r="AD33" s="287">
        <f t="shared" si="2"/>
        <v>1</v>
      </c>
      <c r="AE33" s="286">
        <v>2</v>
      </c>
      <c r="AF33" s="287">
        <v>1</v>
      </c>
      <c r="AG33" s="286"/>
      <c r="AH33" s="287">
        <f>AE33/Y33</f>
        <v>0.16666666666666666</v>
      </c>
      <c r="AI33" s="286"/>
      <c r="AJ33" s="286"/>
      <c r="AK33" s="1894"/>
      <c r="AL33" s="1894"/>
      <c r="AM33" s="1894"/>
      <c r="AN33" s="1894"/>
      <c r="AO33" s="1894"/>
      <c r="AP33" s="1894"/>
      <c r="AQ33" s="1894"/>
      <c r="AR33" s="1894"/>
      <c r="AS33" s="1925"/>
      <c r="AT33" s="1925"/>
      <c r="AU33" s="1925"/>
      <c r="AV33" s="1925"/>
      <c r="AW33" s="1925"/>
      <c r="AX33" s="1925"/>
      <c r="AY33" s="1925"/>
      <c r="AZ33" s="1925"/>
      <c r="BA33" s="1911"/>
      <c r="BB33" s="1911"/>
      <c r="BC33" s="1911"/>
      <c r="BD33" s="1911"/>
      <c r="BE33" s="1911"/>
      <c r="BF33" s="1911"/>
      <c r="BG33" s="1911"/>
      <c r="BH33" s="1911"/>
      <c r="BI33" s="1944"/>
      <c r="BJ33" s="1944"/>
      <c r="BK33" s="1944"/>
      <c r="BL33" s="1944"/>
      <c r="BM33" s="1944"/>
      <c r="BN33" s="1944"/>
      <c r="BO33" s="1944"/>
      <c r="BP33" s="1944"/>
      <c r="BQ33" s="1959"/>
      <c r="BR33" s="1959"/>
      <c r="BS33" s="1959"/>
      <c r="BT33" s="1959"/>
      <c r="BU33" s="1959"/>
      <c r="BV33" s="1959"/>
      <c r="BW33" s="1959"/>
      <c r="BX33" s="1959"/>
      <c r="BY33" s="2107"/>
      <c r="BZ33" s="286" t="s">
        <v>409</v>
      </c>
      <c r="CA33" s="286"/>
    </row>
    <row r="34" spans="1:79" s="288" customFormat="1" ht="42.75" customHeight="1" thickBot="1">
      <c r="A34" s="3828"/>
      <c r="B34" s="3828"/>
      <c r="C34" s="3831"/>
      <c r="D34" s="253" t="s">
        <v>363</v>
      </c>
      <c r="E34" s="319" t="s">
        <v>408</v>
      </c>
      <c r="F34" s="320">
        <v>12</v>
      </c>
      <c r="G34" s="319" t="s">
        <v>361</v>
      </c>
      <c r="H34" s="304"/>
      <c r="I34" s="305">
        <v>0.16666666666666666</v>
      </c>
      <c r="J34" s="304" t="s">
        <v>362</v>
      </c>
      <c r="K34" s="316">
        <v>42371</v>
      </c>
      <c r="L34" s="321">
        <v>42735</v>
      </c>
      <c r="M34" s="317">
        <v>1</v>
      </c>
      <c r="N34" s="317">
        <v>1</v>
      </c>
      <c r="O34" s="317">
        <v>1</v>
      </c>
      <c r="P34" s="317">
        <v>1</v>
      </c>
      <c r="Q34" s="317">
        <v>1</v>
      </c>
      <c r="R34" s="317">
        <v>1</v>
      </c>
      <c r="S34" s="317">
        <v>1</v>
      </c>
      <c r="T34" s="317">
        <v>1</v>
      </c>
      <c r="U34" s="317">
        <v>1</v>
      </c>
      <c r="V34" s="317">
        <v>1</v>
      </c>
      <c r="W34" s="317">
        <v>1</v>
      </c>
      <c r="X34" s="317">
        <v>1</v>
      </c>
      <c r="Y34" s="318">
        <v>12</v>
      </c>
      <c r="Z34" s="310">
        <v>0</v>
      </c>
      <c r="AA34" s="2377"/>
      <c r="AB34" s="311" t="s">
        <v>55</v>
      </c>
      <c r="AC34" s="286">
        <f>SUM(M34:N34)</f>
        <v>2</v>
      </c>
      <c r="AD34" s="287">
        <f t="shared" si="2"/>
        <v>1</v>
      </c>
      <c r="AE34" s="286">
        <v>2</v>
      </c>
      <c r="AF34" s="287">
        <v>1</v>
      </c>
      <c r="AG34" s="286"/>
      <c r="AH34" s="287">
        <f>AE34/Y34</f>
        <v>0.16666666666666666</v>
      </c>
      <c r="AI34" s="286"/>
      <c r="AJ34" s="286"/>
      <c r="AK34" s="1894"/>
      <c r="AL34" s="1894"/>
      <c r="AM34" s="1894"/>
      <c r="AN34" s="1894"/>
      <c r="AO34" s="1894"/>
      <c r="AP34" s="1894"/>
      <c r="AQ34" s="1894"/>
      <c r="AR34" s="1894"/>
      <c r="AS34" s="1925"/>
      <c r="AT34" s="1925"/>
      <c r="AU34" s="1925"/>
      <c r="AV34" s="1925"/>
      <c r="AW34" s="1925"/>
      <c r="AX34" s="1925"/>
      <c r="AY34" s="1925"/>
      <c r="AZ34" s="1925"/>
      <c r="BA34" s="1911"/>
      <c r="BB34" s="1911"/>
      <c r="BC34" s="1911"/>
      <c r="BD34" s="1911"/>
      <c r="BE34" s="1911"/>
      <c r="BF34" s="1911"/>
      <c r="BG34" s="1911"/>
      <c r="BH34" s="1911"/>
      <c r="BI34" s="1944"/>
      <c r="BJ34" s="1944"/>
      <c r="BK34" s="1944"/>
      <c r="BL34" s="1944"/>
      <c r="BM34" s="1944"/>
      <c r="BN34" s="1944"/>
      <c r="BO34" s="1944"/>
      <c r="BP34" s="1944"/>
      <c r="BQ34" s="1959"/>
      <c r="BR34" s="1959"/>
      <c r="BS34" s="1959"/>
      <c r="BT34" s="1959"/>
      <c r="BU34" s="1959"/>
      <c r="BV34" s="1959"/>
      <c r="BW34" s="1959"/>
      <c r="BX34" s="1959"/>
      <c r="BY34" s="2109"/>
      <c r="BZ34" s="286" t="s">
        <v>410</v>
      </c>
      <c r="CA34" s="286"/>
    </row>
    <row r="35" spans="1:79" s="288" customFormat="1" ht="83.25" customHeight="1" thickBot="1">
      <c r="A35" s="3828"/>
      <c r="B35" s="3828"/>
      <c r="C35" s="3831"/>
      <c r="D35" s="253" t="s">
        <v>411</v>
      </c>
      <c r="E35" s="319" t="s">
        <v>61</v>
      </c>
      <c r="F35" s="320" t="s">
        <v>62</v>
      </c>
      <c r="G35" s="319" t="s">
        <v>63</v>
      </c>
      <c r="H35" s="304"/>
      <c r="I35" s="305">
        <v>0.16666666666666666</v>
      </c>
      <c r="J35" s="304" t="s">
        <v>64</v>
      </c>
      <c r="K35" s="316">
        <v>42371</v>
      </c>
      <c r="L35" s="321">
        <v>42735</v>
      </c>
      <c r="M35" s="317"/>
      <c r="N35" s="317"/>
      <c r="O35" s="317"/>
      <c r="P35" s="317"/>
      <c r="Q35" s="317"/>
      <c r="R35" s="317"/>
      <c r="S35" s="317"/>
      <c r="T35" s="317"/>
      <c r="U35" s="317"/>
      <c r="V35" s="317"/>
      <c r="W35" s="317"/>
      <c r="X35" s="317"/>
      <c r="Y35" s="309" t="s">
        <v>62</v>
      </c>
      <c r="Z35" s="310">
        <v>0</v>
      </c>
      <c r="AA35" s="2377"/>
      <c r="AB35" s="311" t="s">
        <v>55</v>
      </c>
      <c r="AC35" s="286">
        <f>SUM(M35:N35)</f>
        <v>0</v>
      </c>
      <c r="AD35" s="287">
        <v>1</v>
      </c>
      <c r="AE35" s="286" t="s">
        <v>55</v>
      </c>
      <c r="AF35" s="287" t="s">
        <v>55</v>
      </c>
      <c r="AG35" s="286"/>
      <c r="AH35" s="287" t="s">
        <v>55</v>
      </c>
      <c r="AI35" s="286"/>
      <c r="AJ35" s="286"/>
      <c r="AK35" s="1894"/>
      <c r="AL35" s="1894"/>
      <c r="AM35" s="1894"/>
      <c r="AN35" s="1894"/>
      <c r="AO35" s="1894"/>
      <c r="AP35" s="1894"/>
      <c r="AQ35" s="1894"/>
      <c r="AR35" s="1894"/>
      <c r="AS35" s="1925"/>
      <c r="AT35" s="1925"/>
      <c r="AU35" s="1925"/>
      <c r="AV35" s="1925"/>
      <c r="AW35" s="1925"/>
      <c r="AX35" s="1925"/>
      <c r="AY35" s="1925"/>
      <c r="AZ35" s="1925"/>
      <c r="BA35" s="1911"/>
      <c r="BB35" s="1911"/>
      <c r="BC35" s="1911"/>
      <c r="BD35" s="1911"/>
      <c r="BE35" s="1911"/>
      <c r="BF35" s="1911"/>
      <c r="BG35" s="1911"/>
      <c r="BH35" s="1911"/>
      <c r="BI35" s="1944"/>
      <c r="BJ35" s="1944"/>
      <c r="BK35" s="1944"/>
      <c r="BL35" s="1944"/>
      <c r="BM35" s="1944"/>
      <c r="BN35" s="1944"/>
      <c r="BO35" s="1944"/>
      <c r="BP35" s="1944"/>
      <c r="BQ35" s="1959"/>
      <c r="BR35" s="1959"/>
      <c r="BS35" s="1959"/>
      <c r="BT35" s="1959"/>
      <c r="BU35" s="1959"/>
      <c r="BV35" s="1959"/>
      <c r="BW35" s="1959"/>
      <c r="BX35" s="1959"/>
      <c r="BY35" s="2110"/>
      <c r="BZ35" s="286" t="s">
        <v>412</v>
      </c>
      <c r="CA35" s="286"/>
    </row>
    <row r="36" spans="1:79" s="288" customFormat="1" ht="60" customHeight="1" thickBot="1">
      <c r="A36" s="3829"/>
      <c r="B36" s="3829"/>
      <c r="C36" s="3832"/>
      <c r="D36" s="253" t="s">
        <v>413</v>
      </c>
      <c r="E36" s="322" t="s">
        <v>69</v>
      </c>
      <c r="F36" s="322">
        <v>4</v>
      </c>
      <c r="G36" s="322" t="s">
        <v>414</v>
      </c>
      <c r="H36" s="304"/>
      <c r="I36" s="305">
        <v>0.16666666666666666</v>
      </c>
      <c r="J36" s="304" t="s">
        <v>415</v>
      </c>
      <c r="K36" s="321">
        <v>42370</v>
      </c>
      <c r="L36" s="321">
        <v>42735</v>
      </c>
      <c r="M36" s="323"/>
      <c r="N36" s="324"/>
      <c r="O36" s="324">
        <v>1</v>
      </c>
      <c r="P36" s="324"/>
      <c r="Q36" s="324"/>
      <c r="R36" s="324">
        <v>1</v>
      </c>
      <c r="S36" s="324"/>
      <c r="T36" s="325"/>
      <c r="U36" s="326">
        <v>1</v>
      </c>
      <c r="V36" s="327"/>
      <c r="W36" s="327"/>
      <c r="X36" s="328">
        <v>1</v>
      </c>
      <c r="Y36" s="318">
        <v>4</v>
      </c>
      <c r="Z36" s="310">
        <v>0</v>
      </c>
      <c r="AA36" s="2377"/>
      <c r="AB36" s="311" t="s">
        <v>55</v>
      </c>
      <c r="AC36" s="286">
        <f>SUM(M36:N36)</f>
        <v>0</v>
      </c>
      <c r="AD36" s="287">
        <f t="shared" si="2"/>
        <v>0</v>
      </c>
      <c r="AE36" s="289">
        <v>0</v>
      </c>
      <c r="AF36" s="1835" t="s">
        <v>55</v>
      </c>
      <c r="AG36" s="289"/>
      <c r="AH36" s="1835">
        <v>0</v>
      </c>
      <c r="AI36" s="289"/>
      <c r="AJ36" s="289"/>
      <c r="AK36" s="1894"/>
      <c r="AL36" s="1894"/>
      <c r="AM36" s="1894"/>
      <c r="AN36" s="1894"/>
      <c r="AO36" s="1894"/>
      <c r="AP36" s="1894"/>
      <c r="AQ36" s="1894"/>
      <c r="AR36" s="1894"/>
      <c r="AS36" s="1925"/>
      <c r="AT36" s="1925"/>
      <c r="AU36" s="1925"/>
      <c r="AV36" s="1925"/>
      <c r="AW36" s="1925"/>
      <c r="AX36" s="1925"/>
      <c r="AY36" s="1925"/>
      <c r="AZ36" s="1925"/>
      <c r="BA36" s="1911"/>
      <c r="BB36" s="1911"/>
      <c r="BC36" s="1911"/>
      <c r="BD36" s="1911"/>
      <c r="BE36" s="1911"/>
      <c r="BF36" s="1911"/>
      <c r="BG36" s="1911"/>
      <c r="BH36" s="1911"/>
      <c r="BI36" s="1944"/>
      <c r="BJ36" s="1944"/>
      <c r="BK36" s="1944"/>
      <c r="BL36" s="1944"/>
      <c r="BM36" s="1944"/>
      <c r="BN36" s="1944"/>
      <c r="BO36" s="1944"/>
      <c r="BP36" s="1944"/>
      <c r="BQ36" s="1959"/>
      <c r="BR36" s="1959"/>
      <c r="BS36" s="1959"/>
      <c r="BT36" s="1959"/>
      <c r="BU36" s="1959"/>
      <c r="BV36" s="1959"/>
      <c r="BW36" s="1959"/>
      <c r="BX36" s="1959"/>
      <c r="BY36" s="2110"/>
      <c r="BZ36" s="289" t="s">
        <v>416</v>
      </c>
      <c r="CA36" s="289"/>
    </row>
    <row r="37" spans="1:79" s="294" customFormat="1" ht="19.5" customHeight="1" thickBot="1">
      <c r="A37" s="3811" t="s">
        <v>38</v>
      </c>
      <c r="B37" s="3812"/>
      <c r="C37" s="3812"/>
      <c r="D37" s="3813"/>
      <c r="E37" s="290"/>
      <c r="F37" s="290"/>
      <c r="G37" s="290"/>
      <c r="H37" s="329"/>
      <c r="I37" s="330"/>
      <c r="J37" s="290"/>
      <c r="K37" s="290"/>
      <c r="L37" s="290"/>
      <c r="M37" s="290"/>
      <c r="N37" s="290"/>
      <c r="O37" s="290"/>
      <c r="P37" s="290"/>
      <c r="Q37" s="290"/>
      <c r="R37" s="290"/>
      <c r="S37" s="290"/>
      <c r="T37" s="290"/>
      <c r="U37" s="290"/>
      <c r="V37" s="290"/>
      <c r="W37" s="290"/>
      <c r="X37" s="290"/>
      <c r="Y37" s="291">
        <f>SUM(Y32:Y34,Y36)</f>
        <v>32</v>
      </c>
      <c r="Z37" s="331">
        <f>SUM(Z31:Z36)</f>
        <v>0</v>
      </c>
      <c r="AA37" s="2378"/>
      <c r="AB37" s="290"/>
      <c r="AC37" s="3250"/>
      <c r="AD37" s="3251">
        <v>1</v>
      </c>
      <c r="AE37" s="3252"/>
      <c r="AF37" s="3251">
        <f>AVERAGE(AF31:AF36)</f>
        <v>1</v>
      </c>
      <c r="AG37" s="3252"/>
      <c r="AH37" s="3253">
        <f>AVERAGE(AH31:AH36)</f>
        <v>0.08333333333333333</v>
      </c>
      <c r="AI37" s="3252"/>
      <c r="AJ37" s="3252"/>
      <c r="AK37" s="3252"/>
      <c r="AL37" s="3252"/>
      <c r="AM37" s="3252"/>
      <c r="AN37" s="3252"/>
      <c r="AO37" s="3252"/>
      <c r="AP37" s="3252"/>
      <c r="AQ37" s="3252"/>
      <c r="AR37" s="3252"/>
      <c r="AS37" s="3252"/>
      <c r="AT37" s="3252"/>
      <c r="AU37" s="3252"/>
      <c r="AV37" s="3252"/>
      <c r="AW37" s="3252"/>
      <c r="AX37" s="3252"/>
      <c r="AY37" s="3252"/>
      <c r="AZ37" s="3252"/>
      <c r="BA37" s="3252"/>
      <c r="BB37" s="3252"/>
      <c r="BC37" s="3252"/>
      <c r="BD37" s="3252"/>
      <c r="BE37" s="3252"/>
      <c r="BF37" s="3252"/>
      <c r="BG37" s="3252"/>
      <c r="BH37" s="3252"/>
      <c r="BI37" s="3252"/>
      <c r="BJ37" s="3252"/>
      <c r="BK37" s="3252"/>
      <c r="BL37" s="3252"/>
      <c r="BM37" s="3252"/>
      <c r="BN37" s="3252"/>
      <c r="BO37" s="3252"/>
      <c r="BP37" s="3252"/>
      <c r="BQ37" s="3252"/>
      <c r="BR37" s="3252"/>
      <c r="BS37" s="3252"/>
      <c r="BT37" s="3252"/>
      <c r="BU37" s="3252"/>
      <c r="BV37" s="3252"/>
      <c r="BW37" s="3252"/>
      <c r="BX37" s="3252"/>
      <c r="BY37" s="3252"/>
      <c r="BZ37" s="3252"/>
      <c r="CA37" s="293"/>
    </row>
    <row r="38" spans="1:79" s="288" customFormat="1" ht="48" customHeight="1" thickBot="1">
      <c r="A38" s="332">
        <v>2</v>
      </c>
      <c r="B38" s="332" t="s">
        <v>351</v>
      </c>
      <c r="C38" s="333" t="s">
        <v>352</v>
      </c>
      <c r="D38" s="334" t="s">
        <v>353</v>
      </c>
      <c r="E38" s="335" t="s">
        <v>65</v>
      </c>
      <c r="F38" s="320" t="s">
        <v>66</v>
      </c>
      <c r="G38" s="319" t="s">
        <v>67</v>
      </c>
      <c r="H38" s="304" t="s">
        <v>417</v>
      </c>
      <c r="I38" s="336">
        <v>1</v>
      </c>
      <c r="J38" s="319" t="s">
        <v>354</v>
      </c>
      <c r="K38" s="337">
        <v>42371</v>
      </c>
      <c r="L38" s="316">
        <v>42735</v>
      </c>
      <c r="M38" s="338"/>
      <c r="N38" s="338"/>
      <c r="O38" s="338"/>
      <c r="P38" s="338"/>
      <c r="Q38" s="338"/>
      <c r="R38" s="338"/>
      <c r="S38" s="338"/>
      <c r="T38" s="338"/>
      <c r="U38" s="338"/>
      <c r="V38" s="338"/>
      <c r="W38" s="338"/>
      <c r="X38" s="338"/>
      <c r="Y38" s="320" t="s">
        <v>66</v>
      </c>
      <c r="Z38" s="339">
        <v>0</v>
      </c>
      <c r="AA38" s="2379"/>
      <c r="AB38" s="311" t="s">
        <v>55</v>
      </c>
      <c r="AC38" s="340">
        <f>SUM(M38:N38)</f>
        <v>0</v>
      </c>
      <c r="AD38" s="341">
        <f t="shared" si="2"/>
        <v>0</v>
      </c>
      <c r="AE38" s="340" t="s">
        <v>55</v>
      </c>
      <c r="AF38" s="341" t="s">
        <v>55</v>
      </c>
      <c r="AG38" s="340"/>
      <c r="AH38" s="340" t="s">
        <v>55</v>
      </c>
      <c r="AI38" s="340"/>
      <c r="AJ38" s="340"/>
      <c r="AK38" s="1894"/>
      <c r="AL38" s="1894"/>
      <c r="AM38" s="1894"/>
      <c r="AN38" s="1894"/>
      <c r="AO38" s="1894"/>
      <c r="AP38" s="1894"/>
      <c r="AQ38" s="1894"/>
      <c r="AR38" s="1894"/>
      <c r="AS38" s="1925"/>
      <c r="AT38" s="1925"/>
      <c r="AU38" s="1925"/>
      <c r="AV38" s="1925"/>
      <c r="AW38" s="1925"/>
      <c r="AX38" s="1925"/>
      <c r="AY38" s="1925"/>
      <c r="AZ38" s="1925"/>
      <c r="BA38" s="1911"/>
      <c r="BB38" s="1911"/>
      <c r="BC38" s="1911"/>
      <c r="BD38" s="1911"/>
      <c r="BE38" s="1911"/>
      <c r="BF38" s="1911"/>
      <c r="BG38" s="1911"/>
      <c r="BH38" s="1911"/>
      <c r="BI38" s="1944"/>
      <c r="BJ38" s="1944"/>
      <c r="BK38" s="1944"/>
      <c r="BL38" s="1944"/>
      <c r="BM38" s="1944"/>
      <c r="BN38" s="1944"/>
      <c r="BO38" s="1944"/>
      <c r="BP38" s="1944"/>
      <c r="BQ38" s="1959"/>
      <c r="BR38" s="1959"/>
      <c r="BS38" s="1959"/>
      <c r="BT38" s="1959"/>
      <c r="BU38" s="1959"/>
      <c r="BV38" s="1959"/>
      <c r="BW38" s="1959"/>
      <c r="BX38" s="1959"/>
      <c r="BY38" s="2112"/>
      <c r="BZ38" s="340" t="s">
        <v>416</v>
      </c>
      <c r="CA38" s="340"/>
    </row>
    <row r="39" spans="1:79" s="294" customFormat="1" ht="19.5" customHeight="1" thickBot="1">
      <c r="A39" s="3811" t="s">
        <v>38</v>
      </c>
      <c r="B39" s="3812"/>
      <c r="C39" s="3812"/>
      <c r="D39" s="3813"/>
      <c r="E39" s="290"/>
      <c r="F39" s="290"/>
      <c r="G39" s="290"/>
      <c r="H39" s="290"/>
      <c r="I39" s="330"/>
      <c r="J39" s="290"/>
      <c r="K39" s="290"/>
      <c r="L39" s="290"/>
      <c r="M39" s="290"/>
      <c r="N39" s="290"/>
      <c r="O39" s="290"/>
      <c r="P39" s="290"/>
      <c r="Q39" s="290"/>
      <c r="R39" s="290"/>
      <c r="S39" s="290"/>
      <c r="T39" s="290"/>
      <c r="U39" s="290"/>
      <c r="V39" s="290"/>
      <c r="W39" s="290"/>
      <c r="X39" s="290"/>
      <c r="Y39" s="291"/>
      <c r="Z39" s="331">
        <f>SUM(Z38)</f>
        <v>0</v>
      </c>
      <c r="AA39" s="2378"/>
      <c r="AB39" s="290"/>
      <c r="AC39" s="3255"/>
      <c r="AD39" s="3254">
        <v>1</v>
      </c>
      <c r="AE39" s="3254"/>
      <c r="AF39" s="3254" t="s">
        <v>55</v>
      </c>
      <c r="AG39" s="3254"/>
      <c r="AH39" s="3254" t="s">
        <v>55</v>
      </c>
      <c r="AI39" s="3254"/>
      <c r="AJ39" s="3254"/>
      <c r="AK39" s="3256"/>
      <c r="AL39" s="3256"/>
      <c r="AM39" s="3256"/>
      <c r="AN39" s="3256"/>
      <c r="AO39" s="3256"/>
      <c r="AP39" s="3256"/>
      <c r="AQ39" s="3256"/>
      <c r="AR39" s="3256"/>
      <c r="AS39" s="3256"/>
      <c r="AT39" s="3256"/>
      <c r="AU39" s="3256"/>
      <c r="AV39" s="3256"/>
      <c r="AW39" s="3256"/>
      <c r="AX39" s="3256"/>
      <c r="AY39" s="3256"/>
      <c r="AZ39" s="3256"/>
      <c r="BA39" s="3256"/>
      <c r="BB39" s="3256"/>
      <c r="BC39" s="3256"/>
      <c r="BD39" s="3256"/>
      <c r="BE39" s="3256"/>
      <c r="BF39" s="3256"/>
      <c r="BG39" s="3256"/>
      <c r="BH39" s="3256"/>
      <c r="BI39" s="3256"/>
      <c r="BJ39" s="3256"/>
      <c r="BK39" s="3256"/>
      <c r="BL39" s="3256"/>
      <c r="BM39" s="3256"/>
      <c r="BN39" s="3256"/>
      <c r="BO39" s="3256"/>
      <c r="BP39" s="3256"/>
      <c r="BQ39" s="3256"/>
      <c r="BR39" s="3256"/>
      <c r="BS39" s="3256"/>
      <c r="BT39" s="3256"/>
      <c r="BU39" s="3256"/>
      <c r="BV39" s="3256"/>
      <c r="BW39" s="3256"/>
      <c r="BX39" s="3256"/>
      <c r="BY39" s="3256"/>
      <c r="BZ39" s="3254"/>
      <c r="CA39" s="342"/>
    </row>
    <row r="40" spans="1:79" s="294" customFormat="1" ht="19.5" customHeight="1" thickBot="1">
      <c r="A40" s="3814" t="s">
        <v>39</v>
      </c>
      <c r="B40" s="3815"/>
      <c r="C40" s="3815"/>
      <c r="D40" s="3815"/>
      <c r="E40" s="343"/>
      <c r="F40" s="344"/>
      <c r="G40" s="344"/>
      <c r="H40" s="344"/>
      <c r="I40" s="345"/>
      <c r="J40" s="344"/>
      <c r="K40" s="344"/>
      <c r="L40" s="344"/>
      <c r="M40" s="344"/>
      <c r="N40" s="344"/>
      <c r="O40" s="344"/>
      <c r="P40" s="344"/>
      <c r="Q40" s="344"/>
      <c r="R40" s="344"/>
      <c r="S40" s="344"/>
      <c r="T40" s="344"/>
      <c r="U40" s="344"/>
      <c r="V40" s="344"/>
      <c r="W40" s="344"/>
      <c r="X40" s="344"/>
      <c r="Y40" s="346"/>
      <c r="Z40" s="347">
        <f>Z39+Z37</f>
        <v>0</v>
      </c>
      <c r="AA40" s="2376"/>
      <c r="AB40" s="348"/>
      <c r="AC40" s="3257"/>
      <c r="AD40" s="3258">
        <v>1</v>
      </c>
      <c r="AE40" s="3258"/>
      <c r="AF40" s="3258">
        <f>AVERAGE(AF39,AF37)</f>
        <v>1</v>
      </c>
      <c r="AG40" s="3258"/>
      <c r="AH40" s="3258">
        <f>AVERAGE(AH39,AH37)</f>
        <v>0.08333333333333333</v>
      </c>
      <c r="AI40" s="3258"/>
      <c r="AJ40" s="3258"/>
      <c r="AK40" s="3258"/>
      <c r="AL40" s="3258"/>
      <c r="AM40" s="3258"/>
      <c r="AN40" s="3258"/>
      <c r="AO40" s="3258"/>
      <c r="AP40" s="3258"/>
      <c r="AQ40" s="3258"/>
      <c r="AR40" s="3258"/>
      <c r="AS40" s="3258"/>
      <c r="AT40" s="3258"/>
      <c r="AU40" s="3258"/>
      <c r="AV40" s="3258"/>
      <c r="AW40" s="3258"/>
      <c r="AX40" s="3258"/>
      <c r="AY40" s="3258"/>
      <c r="AZ40" s="3258"/>
      <c r="BA40" s="3258"/>
      <c r="BB40" s="3258"/>
      <c r="BC40" s="3258"/>
      <c r="BD40" s="3258"/>
      <c r="BE40" s="3258"/>
      <c r="BF40" s="3258"/>
      <c r="BG40" s="3258"/>
      <c r="BH40" s="3258"/>
      <c r="BI40" s="3258"/>
      <c r="BJ40" s="3258"/>
      <c r="BK40" s="3258"/>
      <c r="BL40" s="3258"/>
      <c r="BM40" s="3258"/>
      <c r="BN40" s="3258"/>
      <c r="BO40" s="3258"/>
      <c r="BP40" s="3258"/>
      <c r="BQ40" s="3258"/>
      <c r="BR40" s="3258"/>
      <c r="BS40" s="3258"/>
      <c r="BT40" s="3258"/>
      <c r="BU40" s="3258"/>
      <c r="BV40" s="3258"/>
      <c r="BW40" s="3258"/>
      <c r="BX40" s="3258"/>
      <c r="BY40" s="3258"/>
      <c r="BZ40" s="3258"/>
      <c r="CA40" s="3259"/>
    </row>
    <row r="41" spans="1:79" s="259" customFormat="1" ht="21.75" customHeight="1" thickBot="1">
      <c r="A41" s="349"/>
      <c r="B41" s="350"/>
      <c r="C41" s="351"/>
      <c r="D41" s="351"/>
      <c r="E41" s="351"/>
      <c r="F41" s="352"/>
      <c r="G41" s="351"/>
      <c r="H41" s="351"/>
      <c r="I41" s="353"/>
      <c r="J41" s="351"/>
      <c r="K41" s="354"/>
      <c r="L41" s="354"/>
      <c r="M41" s="351"/>
      <c r="N41" s="351"/>
      <c r="O41" s="351"/>
      <c r="P41" s="351"/>
      <c r="Q41" s="351"/>
      <c r="R41" s="351"/>
      <c r="S41" s="351"/>
      <c r="T41" s="351"/>
      <c r="U41" s="351"/>
      <c r="V41" s="351"/>
      <c r="W41" s="351"/>
      <c r="X41" s="351"/>
      <c r="Y41" s="355"/>
      <c r="Z41" s="2382">
        <f>Z40+Z27</f>
        <v>31000000</v>
      </c>
      <c r="AA41" s="2380"/>
      <c r="AB41" s="351"/>
      <c r="AC41" s="3260"/>
      <c r="AD41" s="3261">
        <v>1</v>
      </c>
      <c r="AE41" s="3261"/>
      <c r="AF41" s="3261">
        <f>AVERAGE(AF40,AF27)</f>
        <v>0.65</v>
      </c>
      <c r="AG41" s="3261"/>
      <c r="AH41" s="3261">
        <f>AVERAGE(AH40,AH27)</f>
        <v>0.13883333333333334</v>
      </c>
      <c r="AI41" s="3261"/>
      <c r="AJ41" s="3261"/>
      <c r="AK41" s="3261"/>
      <c r="AL41" s="3261"/>
      <c r="AM41" s="3261"/>
      <c r="AN41" s="3261"/>
      <c r="AO41" s="3261"/>
      <c r="AP41" s="3261"/>
      <c r="AQ41" s="3261"/>
      <c r="AR41" s="3261"/>
      <c r="AS41" s="3261"/>
      <c r="AT41" s="3261"/>
      <c r="AU41" s="3261"/>
      <c r="AV41" s="3261"/>
      <c r="AW41" s="3261"/>
      <c r="AX41" s="3261"/>
      <c r="AY41" s="3261"/>
      <c r="AZ41" s="3261"/>
      <c r="BA41" s="3261"/>
      <c r="BB41" s="3261"/>
      <c r="BC41" s="3261"/>
      <c r="BD41" s="3261"/>
      <c r="BE41" s="3261"/>
      <c r="BF41" s="3261"/>
      <c r="BG41" s="3261"/>
      <c r="BH41" s="3261"/>
      <c r="BI41" s="3261"/>
      <c r="BJ41" s="3261"/>
      <c r="BK41" s="3261"/>
      <c r="BL41" s="3261"/>
      <c r="BM41" s="3261"/>
      <c r="BN41" s="3261"/>
      <c r="BO41" s="3261"/>
      <c r="BP41" s="3261"/>
      <c r="BQ41" s="3261"/>
      <c r="BR41" s="3261"/>
      <c r="BS41" s="3261"/>
      <c r="BT41" s="3261"/>
      <c r="BU41" s="3261"/>
      <c r="BV41" s="3261"/>
      <c r="BW41" s="3261"/>
      <c r="BX41" s="3261"/>
      <c r="BY41" s="3261"/>
      <c r="BZ41" s="3261"/>
      <c r="CA41" s="3262"/>
    </row>
    <row r="42" spans="37:77" ht="16.5">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2128"/>
    </row>
    <row r="43" spans="37:77" ht="16.5">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2013"/>
    </row>
    <row r="44" spans="37:77" ht="15">
      <c r="AK44" s="1821"/>
      <c r="AL44" s="1821"/>
      <c r="AM44" s="1821"/>
      <c r="AN44" s="1821"/>
      <c r="AO44" s="1821"/>
      <c r="AP44" s="1821"/>
      <c r="AQ44" s="1821"/>
      <c r="AR44" s="1821"/>
      <c r="AS44" s="1821"/>
      <c r="AT44" s="1821"/>
      <c r="AU44" s="1821"/>
      <c r="AV44" s="1821"/>
      <c r="AW44" s="1821"/>
      <c r="AX44" s="1821"/>
      <c r="AY44" s="1821"/>
      <c r="AZ44" s="1821"/>
      <c r="BA44" s="1821"/>
      <c r="BB44" s="1821"/>
      <c r="BC44" s="1821"/>
      <c r="BD44" s="1821"/>
      <c r="BE44" s="1821"/>
      <c r="BF44" s="1821"/>
      <c r="BG44" s="1821"/>
      <c r="BH44" s="1821"/>
      <c r="BI44" s="1821"/>
      <c r="BJ44" s="1821"/>
      <c r="BK44" s="1821"/>
      <c r="BL44" s="1821"/>
      <c r="BM44" s="1821"/>
      <c r="BN44" s="1821"/>
      <c r="BO44" s="1821"/>
      <c r="BP44" s="1821"/>
      <c r="BQ44" s="1821"/>
      <c r="BR44" s="1821"/>
      <c r="BS44" s="1821"/>
      <c r="BT44" s="1821"/>
      <c r="BU44" s="1821"/>
      <c r="BV44" s="1821"/>
      <c r="BW44" s="1821"/>
      <c r="BX44" s="1821"/>
      <c r="BY44" s="1821"/>
    </row>
    <row r="45" spans="37:77" ht="15">
      <c r="AK45" s="2128"/>
      <c r="AL45" s="2128"/>
      <c r="AM45" s="2128"/>
      <c r="AN45" s="2128"/>
      <c r="AO45" s="2128"/>
      <c r="AP45" s="2128"/>
      <c r="AQ45" s="2128"/>
      <c r="AR45" s="2128"/>
      <c r="AS45" s="2128"/>
      <c r="AT45" s="2128"/>
      <c r="AU45" s="2128"/>
      <c r="AV45" s="2128"/>
      <c r="AW45" s="2128"/>
      <c r="AX45" s="2128"/>
      <c r="AY45" s="2128"/>
      <c r="AZ45" s="2128"/>
      <c r="BA45" s="2128"/>
      <c r="BB45" s="2128"/>
      <c r="BC45" s="2128"/>
      <c r="BD45" s="2128"/>
      <c r="BE45" s="2128"/>
      <c r="BF45" s="2128"/>
      <c r="BG45" s="2128"/>
      <c r="BH45" s="2128"/>
      <c r="BI45" s="2128"/>
      <c r="BJ45" s="2128"/>
      <c r="BK45" s="2128"/>
      <c r="BL45" s="2128"/>
      <c r="BM45" s="2128"/>
      <c r="BN45" s="2128"/>
      <c r="BO45" s="2128"/>
      <c r="BP45" s="2128"/>
      <c r="BQ45" s="2128"/>
      <c r="BR45" s="2128"/>
      <c r="BS45" s="2128"/>
      <c r="BT45" s="2128"/>
      <c r="BU45" s="2128"/>
      <c r="BV45" s="2128"/>
      <c r="BW45" s="2128"/>
      <c r="BX45" s="2128"/>
      <c r="BY45" s="2128"/>
    </row>
    <row r="46" spans="37:77" ht="15.75">
      <c r="AK46" s="2165"/>
      <c r="AL46" s="2165"/>
      <c r="AM46" s="2165"/>
      <c r="AN46" s="2165"/>
      <c r="AO46" s="2165"/>
      <c r="AP46" s="2165"/>
      <c r="AQ46" s="2165"/>
      <c r="AR46" s="2165"/>
      <c r="AS46" s="2165"/>
      <c r="AT46" s="2165"/>
      <c r="AU46" s="2165"/>
      <c r="AV46" s="2165"/>
      <c r="AW46" s="2165"/>
      <c r="AX46" s="2165"/>
      <c r="AY46" s="2165"/>
      <c r="AZ46" s="2165"/>
      <c r="BA46" s="2165"/>
      <c r="BB46" s="2165"/>
      <c r="BC46" s="2165"/>
      <c r="BD46" s="2165"/>
      <c r="BE46" s="2165"/>
      <c r="BF46" s="2165"/>
      <c r="BG46" s="2165"/>
      <c r="BH46" s="2165"/>
      <c r="BI46" s="2165"/>
      <c r="BJ46" s="2165"/>
      <c r="BK46" s="2165"/>
      <c r="BL46" s="2165"/>
      <c r="BM46" s="2165"/>
      <c r="BN46" s="2165"/>
      <c r="BO46" s="2165"/>
      <c r="BP46" s="2165"/>
      <c r="BQ46" s="2165"/>
      <c r="BR46" s="2165"/>
      <c r="BS46" s="2165"/>
      <c r="BT46" s="2165"/>
      <c r="BU46" s="2165"/>
      <c r="BV46" s="2165"/>
      <c r="BW46" s="2165"/>
      <c r="BX46" s="2165"/>
      <c r="BY46" s="2013"/>
    </row>
    <row r="47" spans="37:77" ht="15">
      <c r="AK47" s="1845"/>
      <c r="AL47" s="1845"/>
      <c r="AM47" s="1845"/>
      <c r="AN47" s="1845"/>
      <c r="AO47" s="1845"/>
      <c r="AP47" s="1845"/>
      <c r="AQ47" s="1845"/>
      <c r="AR47" s="1845"/>
      <c r="AS47" s="1845"/>
      <c r="AT47" s="1845"/>
      <c r="AU47" s="1845"/>
      <c r="AV47" s="1845"/>
      <c r="AW47" s="1845"/>
      <c r="AX47" s="1845"/>
      <c r="AY47" s="1845"/>
      <c r="AZ47" s="1845"/>
      <c r="BA47" s="1845"/>
      <c r="BB47" s="1845"/>
      <c r="BC47" s="1845"/>
      <c r="BD47" s="1845"/>
      <c r="BE47" s="1845"/>
      <c r="BF47" s="1845"/>
      <c r="BG47" s="1845"/>
      <c r="BH47" s="1845"/>
      <c r="BI47" s="1845"/>
      <c r="BJ47" s="1845"/>
      <c r="BK47" s="1845"/>
      <c r="BL47" s="1845"/>
      <c r="BM47" s="1845"/>
      <c r="BN47" s="1845"/>
      <c r="BO47" s="1845"/>
      <c r="BP47" s="1845"/>
      <c r="BQ47" s="1845"/>
      <c r="BR47" s="1845"/>
      <c r="BS47" s="1845"/>
      <c r="BT47" s="1845"/>
      <c r="BU47" s="1845"/>
      <c r="BV47" s="1845"/>
      <c r="BW47" s="1845"/>
      <c r="BX47" s="1845"/>
      <c r="BY47" s="2147"/>
    </row>
    <row r="48" spans="37:77" ht="15.75">
      <c r="AK48" s="2165"/>
      <c r="AL48" s="2165"/>
      <c r="AM48" s="2165"/>
      <c r="AN48" s="2165"/>
      <c r="AO48" s="2165"/>
      <c r="AP48" s="2165"/>
      <c r="AQ48" s="2165"/>
      <c r="AR48" s="2165"/>
      <c r="AS48" s="2165"/>
      <c r="AT48" s="2165"/>
      <c r="AU48" s="2165"/>
      <c r="AV48" s="2165"/>
      <c r="AW48" s="2165"/>
      <c r="AX48" s="2165"/>
      <c r="AY48" s="2165"/>
      <c r="AZ48" s="2165"/>
      <c r="BA48" s="2165"/>
      <c r="BB48" s="2165"/>
      <c r="BC48" s="2165"/>
      <c r="BD48" s="2165"/>
      <c r="BE48" s="2165"/>
      <c r="BF48" s="2165"/>
      <c r="BG48" s="2165"/>
      <c r="BH48" s="2165"/>
      <c r="BI48" s="2165"/>
      <c r="BJ48" s="2165"/>
      <c r="BK48" s="2165"/>
      <c r="BL48" s="2165"/>
      <c r="BM48" s="2165"/>
      <c r="BN48" s="2165"/>
      <c r="BO48" s="2165"/>
      <c r="BP48" s="2165"/>
      <c r="BQ48" s="2165"/>
      <c r="BR48" s="2165"/>
      <c r="BS48" s="2165"/>
      <c r="BT48" s="2165"/>
      <c r="BU48" s="2165"/>
      <c r="BV48" s="2165"/>
      <c r="BW48" s="2165"/>
      <c r="BX48" s="2165"/>
      <c r="BY48" s="2166"/>
    </row>
    <row r="49" spans="37:77" ht="15.75">
      <c r="AK49" s="2165"/>
      <c r="AL49" s="2165"/>
      <c r="AM49" s="2165"/>
      <c r="AN49" s="2165"/>
      <c r="AO49" s="2165"/>
      <c r="AP49" s="2165"/>
      <c r="AQ49" s="2165"/>
      <c r="AR49" s="2165"/>
      <c r="AS49" s="2165"/>
      <c r="AT49" s="2165"/>
      <c r="AU49" s="2165"/>
      <c r="AV49" s="2165"/>
      <c r="AW49" s="2165"/>
      <c r="AX49" s="2165"/>
      <c r="AY49" s="2165"/>
      <c r="AZ49" s="2165"/>
      <c r="BA49" s="2165"/>
      <c r="BB49" s="2165"/>
      <c r="BC49" s="2165"/>
      <c r="BD49" s="2165"/>
      <c r="BE49" s="2165"/>
      <c r="BF49" s="2165"/>
      <c r="BG49" s="2165"/>
      <c r="BH49" s="2165"/>
      <c r="BI49" s="2165"/>
      <c r="BJ49" s="2165"/>
      <c r="BK49" s="2165"/>
      <c r="BL49" s="2165"/>
      <c r="BM49" s="2165"/>
      <c r="BN49" s="2165"/>
      <c r="BO49" s="2165"/>
      <c r="BP49" s="2165"/>
      <c r="BQ49" s="2165"/>
      <c r="BR49" s="2165"/>
      <c r="BS49" s="2165"/>
      <c r="BT49" s="2165"/>
      <c r="BU49" s="2165"/>
      <c r="BV49" s="2165"/>
      <c r="BW49" s="2165"/>
      <c r="BX49" s="2165"/>
      <c r="BY49" s="2167"/>
    </row>
    <row r="50" spans="2:76" ht="16.5">
      <c r="B50" s="258"/>
      <c r="Y50" s="258"/>
      <c r="Z50" s="258"/>
      <c r="AA50" s="1889"/>
      <c r="AK50" s="2165"/>
      <c r="AL50" s="2165"/>
      <c r="AM50" s="2165"/>
      <c r="AN50" s="2165"/>
      <c r="AO50" s="2165"/>
      <c r="AP50" s="2165"/>
      <c r="AQ50" s="2165"/>
      <c r="AR50" s="2165"/>
      <c r="AS50" s="2165"/>
      <c r="AT50" s="2165"/>
      <c r="AU50" s="2165"/>
      <c r="AV50" s="2165"/>
      <c r="AW50" s="2165"/>
      <c r="AX50" s="2165"/>
      <c r="AY50" s="2165"/>
      <c r="AZ50" s="2165"/>
      <c r="BA50" s="2165"/>
      <c r="BB50" s="2165"/>
      <c r="BC50" s="2165"/>
      <c r="BD50" s="2165"/>
      <c r="BE50" s="2165"/>
      <c r="BF50" s="2165"/>
      <c r="BG50" s="2165"/>
      <c r="BH50" s="2165"/>
      <c r="BI50" s="2165"/>
      <c r="BJ50" s="2165"/>
      <c r="BK50" s="2165"/>
      <c r="BL50" s="2165"/>
      <c r="BM50" s="2165"/>
      <c r="BN50" s="2165"/>
      <c r="BO50" s="2165"/>
      <c r="BP50" s="2165"/>
      <c r="BQ50" s="2165"/>
      <c r="BR50" s="2165"/>
      <c r="BS50" s="2165"/>
      <c r="BT50" s="2165"/>
      <c r="BU50" s="2165"/>
      <c r="BV50" s="2165"/>
      <c r="BW50" s="2165"/>
      <c r="BX50" s="2165"/>
    </row>
    <row r="51" spans="37:76" ht="16.5">
      <c r="AK51" s="2165"/>
      <c r="AL51" s="2165"/>
      <c r="AM51" s="2165"/>
      <c r="AN51" s="2165"/>
      <c r="AO51" s="2165"/>
      <c r="AP51" s="2165"/>
      <c r="AQ51" s="2165"/>
      <c r="AR51" s="2165"/>
      <c r="AS51" s="2165"/>
      <c r="AT51" s="2165"/>
      <c r="AU51" s="2165"/>
      <c r="AV51" s="2165"/>
      <c r="AW51" s="2165"/>
      <c r="AX51" s="2165"/>
      <c r="AY51" s="2165"/>
      <c r="AZ51" s="2165"/>
      <c r="BA51" s="2165"/>
      <c r="BB51" s="2165"/>
      <c r="BC51" s="2165"/>
      <c r="BD51" s="2165"/>
      <c r="BE51" s="2165"/>
      <c r="BF51" s="2165"/>
      <c r="BG51" s="2165"/>
      <c r="BH51" s="2165"/>
      <c r="BI51" s="2165"/>
      <c r="BJ51" s="2165"/>
      <c r="BK51" s="2165"/>
      <c r="BL51" s="2165"/>
      <c r="BM51" s="2165"/>
      <c r="BN51" s="2165"/>
      <c r="BO51" s="2165"/>
      <c r="BP51" s="2165"/>
      <c r="BQ51" s="2165"/>
      <c r="BR51" s="2165"/>
      <c r="BS51" s="2165"/>
      <c r="BT51" s="2165"/>
      <c r="BU51" s="2165"/>
      <c r="BV51" s="2165"/>
      <c r="BW51" s="2165"/>
      <c r="BX51" s="2165"/>
    </row>
    <row r="52" spans="37:76" ht="16.5">
      <c r="AK52" s="2165"/>
      <c r="AL52" s="2165"/>
      <c r="AM52" s="2165"/>
      <c r="AN52" s="2165"/>
      <c r="AO52" s="2165"/>
      <c r="AP52" s="2165"/>
      <c r="AQ52" s="2165"/>
      <c r="AR52" s="2165"/>
      <c r="AS52" s="2165"/>
      <c r="AT52" s="2165"/>
      <c r="AU52" s="2165"/>
      <c r="AV52" s="2165"/>
      <c r="AW52" s="2165"/>
      <c r="AX52" s="2165"/>
      <c r="AY52" s="2165"/>
      <c r="AZ52" s="2165"/>
      <c r="BA52" s="2165"/>
      <c r="BB52" s="2165"/>
      <c r="BC52" s="2165"/>
      <c r="BD52" s="2165"/>
      <c r="BE52" s="2165"/>
      <c r="BF52" s="2165"/>
      <c r="BG52" s="2165"/>
      <c r="BH52" s="2165"/>
      <c r="BI52" s="2165"/>
      <c r="BJ52" s="2165"/>
      <c r="BK52" s="2165"/>
      <c r="BL52" s="2165"/>
      <c r="BM52" s="2165"/>
      <c r="BN52" s="2165"/>
      <c r="BO52" s="2165"/>
      <c r="BP52" s="2165"/>
      <c r="BQ52" s="2165"/>
      <c r="BR52" s="2165"/>
      <c r="BS52" s="2165"/>
      <c r="BT52" s="2165"/>
      <c r="BU52" s="2165"/>
      <c r="BV52" s="2165"/>
      <c r="BW52" s="2165"/>
      <c r="BX52" s="2165"/>
    </row>
    <row r="53" spans="37:77" ht="15.75">
      <c r="AK53" s="2165"/>
      <c r="AL53" s="2165"/>
      <c r="AM53" s="2165"/>
      <c r="AN53" s="2165"/>
      <c r="AO53" s="2165"/>
      <c r="AP53" s="2165"/>
      <c r="AQ53" s="2165"/>
      <c r="AR53" s="2165"/>
      <c r="AS53" s="2165"/>
      <c r="AT53" s="2165"/>
      <c r="AU53" s="2165"/>
      <c r="AV53" s="2165"/>
      <c r="AW53" s="2165"/>
      <c r="AX53" s="2165"/>
      <c r="AY53" s="2165"/>
      <c r="AZ53" s="2165"/>
      <c r="BA53" s="2165"/>
      <c r="BB53" s="2165"/>
      <c r="BC53" s="2165"/>
      <c r="BD53" s="2165"/>
      <c r="BE53" s="2165"/>
      <c r="BF53" s="2165"/>
      <c r="BG53" s="2165"/>
      <c r="BH53" s="2165"/>
      <c r="BI53" s="2165"/>
      <c r="BJ53" s="2165"/>
      <c r="BK53" s="2165"/>
      <c r="BL53" s="2165"/>
      <c r="BM53" s="2165"/>
      <c r="BN53" s="2165"/>
      <c r="BO53" s="2165"/>
      <c r="BP53" s="2165"/>
      <c r="BQ53" s="2165"/>
      <c r="BR53" s="2165"/>
      <c r="BS53" s="2165"/>
      <c r="BT53" s="2165"/>
      <c r="BU53" s="2165"/>
      <c r="BV53" s="2165"/>
      <c r="BW53" s="2165"/>
      <c r="BX53" s="2165"/>
      <c r="BY53" s="2147"/>
    </row>
    <row r="54" spans="37:77" ht="15">
      <c r="AK54" s="1867"/>
      <c r="AL54" s="1867"/>
      <c r="AM54" s="1867"/>
      <c r="AN54" s="1867"/>
      <c r="AO54" s="1867"/>
      <c r="AP54" s="1867"/>
      <c r="AQ54" s="1867"/>
      <c r="AR54" s="1867"/>
      <c r="AS54" s="1867"/>
      <c r="AT54" s="1867"/>
      <c r="AU54" s="1867"/>
      <c r="AV54" s="1867"/>
      <c r="AW54" s="1867"/>
      <c r="AX54" s="1867"/>
      <c r="AY54" s="1867"/>
      <c r="AZ54" s="1867"/>
      <c r="BA54" s="1867"/>
      <c r="BB54" s="1867"/>
      <c r="BC54" s="1867"/>
      <c r="BD54" s="1867"/>
      <c r="BE54" s="1867"/>
      <c r="BF54" s="1867"/>
      <c r="BG54" s="1867"/>
      <c r="BH54" s="1867"/>
      <c r="BI54" s="1867"/>
      <c r="BJ54" s="1867"/>
      <c r="BK54" s="1867"/>
      <c r="BL54" s="1867"/>
      <c r="BM54" s="1867"/>
      <c r="BN54" s="1867"/>
      <c r="BO54" s="1867"/>
      <c r="BP54" s="1867"/>
      <c r="BQ54" s="1867"/>
      <c r="BR54" s="1867"/>
      <c r="BS54" s="1867"/>
      <c r="BT54" s="1867"/>
      <c r="BU54" s="1867"/>
      <c r="BV54" s="1867"/>
      <c r="BW54" s="1867"/>
      <c r="BX54" s="1867"/>
      <c r="BY54" s="1867"/>
    </row>
    <row r="55" spans="37:77" ht="15">
      <c r="AK55" s="2168"/>
      <c r="AL55" s="2168"/>
      <c r="AM55" s="2168"/>
      <c r="AN55" s="2168"/>
      <c r="AO55" s="2168"/>
      <c r="AP55" s="2168"/>
      <c r="AQ55" s="2168"/>
      <c r="AR55" s="2168"/>
      <c r="AS55" s="2168"/>
      <c r="AT55" s="2168"/>
      <c r="AU55" s="2168"/>
      <c r="AV55" s="2168"/>
      <c r="AW55" s="2168"/>
      <c r="AX55" s="2168"/>
      <c r="AY55" s="2168"/>
      <c r="AZ55" s="2168"/>
      <c r="BA55" s="2168"/>
      <c r="BB55" s="2168"/>
      <c r="BC55" s="2168"/>
      <c r="BD55" s="2168"/>
      <c r="BE55" s="2168"/>
      <c r="BF55" s="2168"/>
      <c r="BG55" s="2168"/>
      <c r="BH55" s="2168"/>
      <c r="BI55" s="2168"/>
      <c r="BJ55" s="2168"/>
      <c r="BK55" s="2168"/>
      <c r="BL55" s="2168"/>
      <c r="BM55" s="2168"/>
      <c r="BN55" s="2168"/>
      <c r="BO55" s="2168"/>
      <c r="BP55" s="2168"/>
      <c r="BQ55" s="2168"/>
      <c r="BR55" s="2168"/>
      <c r="BS55" s="2168"/>
      <c r="BT55" s="2168"/>
      <c r="BU55" s="2168"/>
      <c r="BV55" s="2168"/>
      <c r="BW55" s="2168"/>
      <c r="BX55" s="2168"/>
      <c r="BY55" s="2168"/>
    </row>
    <row r="57" spans="37:77" ht="20.25">
      <c r="AK57" s="2169"/>
      <c r="AL57" s="2169"/>
      <c r="AM57" s="2169"/>
      <c r="AN57" s="2169"/>
      <c r="AO57" s="2169"/>
      <c r="AP57" s="2169"/>
      <c r="AQ57" s="2169"/>
      <c r="AR57" s="2169"/>
      <c r="AS57" s="2169"/>
      <c r="AT57" s="2169"/>
      <c r="AU57" s="2169"/>
      <c r="AV57" s="2169"/>
      <c r="AW57" s="2169"/>
      <c r="AX57" s="2169"/>
      <c r="AY57" s="2169"/>
      <c r="AZ57" s="2169"/>
      <c r="BA57" s="2169"/>
      <c r="BB57" s="2169"/>
      <c r="BC57" s="2169"/>
      <c r="BD57" s="2169"/>
      <c r="BE57" s="2169"/>
      <c r="BF57" s="2169"/>
      <c r="BG57" s="2169"/>
      <c r="BH57" s="2169"/>
      <c r="BI57" s="2169"/>
      <c r="BJ57" s="2169"/>
      <c r="BK57" s="2169"/>
      <c r="BL57" s="2169"/>
      <c r="BM57" s="2169"/>
      <c r="BN57" s="2169"/>
      <c r="BO57" s="2169"/>
      <c r="BP57" s="2169"/>
      <c r="BQ57" s="2169"/>
      <c r="BR57" s="2169"/>
      <c r="BS57" s="2169"/>
      <c r="BT57" s="2169"/>
      <c r="BU57" s="2169"/>
      <c r="BV57" s="2169"/>
      <c r="BW57" s="2169"/>
      <c r="BX57" s="2169"/>
      <c r="BY57" s="2169"/>
    </row>
    <row r="63" ht="16.5">
      <c r="BY63" s="2128" t="s">
        <v>35</v>
      </c>
    </row>
    <row r="67" ht="16.5">
      <c r="BY67" s="2125"/>
    </row>
    <row r="68" ht="16.5">
      <c r="BY68" s="2125"/>
    </row>
    <row r="70" ht="16.5">
      <c r="BY70" s="2147"/>
    </row>
    <row r="72" ht="16.5">
      <c r="BY72" s="2128"/>
    </row>
    <row r="73" ht="16.5">
      <c r="BY73" s="1841"/>
    </row>
    <row r="80" ht="16.5">
      <c r="BY80" s="2129"/>
    </row>
    <row r="83" ht="16.5">
      <c r="BY83" s="2125"/>
    </row>
    <row r="84" ht="16.5">
      <c r="BY84" s="2125"/>
    </row>
    <row r="85" ht="16.5">
      <c r="BY85" s="2126"/>
    </row>
  </sheetData>
  <sheetProtection/>
  <mergeCells count="31">
    <mergeCell ref="A1:C4"/>
    <mergeCell ref="D1:AB2"/>
    <mergeCell ref="D3:AB4"/>
    <mergeCell ref="A5:AB5"/>
    <mergeCell ref="AC5:CA9"/>
    <mergeCell ref="A6:AB6"/>
    <mergeCell ref="A7:AB7"/>
    <mergeCell ref="A8:AB8"/>
    <mergeCell ref="A9:AB9"/>
    <mergeCell ref="A27:D27"/>
    <mergeCell ref="A11:D11"/>
    <mergeCell ref="E11:AB11"/>
    <mergeCell ref="AC11:CA11"/>
    <mergeCell ref="A13:D13"/>
    <mergeCell ref="E13:AB13"/>
    <mergeCell ref="AC13:CA13"/>
    <mergeCell ref="C24:C25"/>
    <mergeCell ref="A26:D26"/>
    <mergeCell ref="B16:B25"/>
    <mergeCell ref="A16:A25"/>
    <mergeCell ref="C16:C23"/>
    <mergeCell ref="AC29:CA29"/>
    <mergeCell ref="A31:A36"/>
    <mergeCell ref="B31:B36"/>
    <mergeCell ref="C31:C32"/>
    <mergeCell ref="C33:C36"/>
    <mergeCell ref="A37:D37"/>
    <mergeCell ref="A39:D39"/>
    <mergeCell ref="A40:D40"/>
    <mergeCell ref="A29:D29"/>
    <mergeCell ref="E29:AB29"/>
  </mergeCells>
  <printOptions/>
  <pageMargins left="0.7" right="0.7" top="0.75" bottom="0.75" header="0.3" footer="0.3"/>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CA85"/>
  <sheetViews>
    <sheetView zoomScale="70" zoomScaleNormal="70" zoomScalePageLayoutView="70" workbookViewId="0" topLeftCell="K25">
      <selection activeCell="AD16" sqref="AD16"/>
    </sheetView>
  </sheetViews>
  <sheetFormatPr defaultColWidth="12.421875" defaultRowHeight="15"/>
  <cols>
    <col min="1" max="1" width="6.28125" style="134" customWidth="1"/>
    <col min="2" max="2" width="20.8515625" style="134" customWidth="1"/>
    <col min="3" max="3" width="20.28125" style="134" customWidth="1"/>
    <col min="4" max="4" width="43.421875" style="134" customWidth="1"/>
    <col min="5" max="5" width="14.00390625" style="134" customWidth="1"/>
    <col min="6" max="6" width="18.28125" style="134" customWidth="1"/>
    <col min="7" max="7" width="19.8515625" style="134" customWidth="1"/>
    <col min="8" max="8" width="18.7109375" style="134" bestFit="1" customWidth="1"/>
    <col min="9" max="9" width="22.00390625" style="134" customWidth="1"/>
    <col min="10" max="10" width="24.140625" style="134" bestFit="1" customWidth="1"/>
    <col min="11" max="11" width="13.421875" style="134" customWidth="1"/>
    <col min="12" max="12" width="18.28125" style="134" bestFit="1" customWidth="1"/>
    <col min="13" max="24" width="5.8515625" style="134" customWidth="1"/>
    <col min="25" max="25" width="15.421875" style="134" customWidth="1"/>
    <col min="26" max="26" width="20.421875" style="134" bestFit="1" customWidth="1"/>
    <col min="27" max="27" width="19.28125" style="134" customWidth="1"/>
    <col min="28" max="28" width="18.7109375" style="134" bestFit="1" customWidth="1"/>
    <col min="29" max="29" width="17.421875" style="134" customWidth="1"/>
    <col min="30" max="30" width="19.140625" style="134" customWidth="1"/>
    <col min="31" max="31" width="17.140625" style="134" customWidth="1"/>
    <col min="32" max="32" width="16.8515625" style="134" customWidth="1"/>
    <col min="33" max="33" width="12.421875" style="134" customWidth="1"/>
    <col min="34" max="34" width="16.00390625" style="134" customWidth="1"/>
    <col min="35" max="35" width="20.28125" style="134" customWidth="1"/>
    <col min="36" max="36" width="15.28125" style="134" customWidth="1"/>
    <col min="37" max="76" width="15.421875" style="1482" hidden="1" customWidth="1"/>
    <col min="77" max="77" width="15.421875" style="1482" customWidth="1"/>
    <col min="78" max="78" width="12.421875" style="134" customWidth="1"/>
    <col min="79" max="79" width="17.421875" style="134" customWidth="1"/>
    <col min="80" max="242" width="12.421875" style="134" customWidth="1"/>
    <col min="243" max="243" width="7.140625" style="134" customWidth="1"/>
    <col min="244" max="244" width="37.140625" style="134" customWidth="1"/>
    <col min="245" max="245" width="27.140625" style="134" customWidth="1"/>
    <col min="246" max="246" width="37.28125" style="134" customWidth="1"/>
    <col min="247" max="247" width="15.7109375" style="134" customWidth="1"/>
    <col min="248" max="248" width="14.00390625" style="134" customWidth="1"/>
    <col min="249" max="249" width="18.28125" style="134" customWidth="1"/>
    <col min="250" max="250" width="19.8515625" style="134" customWidth="1"/>
    <col min="251" max="251" width="12.8515625" style="134" customWidth="1"/>
    <col min="252" max="252" width="43.140625" style="134" customWidth="1"/>
    <col min="253" max="253" width="11.8515625" style="134" customWidth="1"/>
    <col min="254" max="254" width="12.421875" style="134" customWidth="1"/>
    <col min="255" max="16384" width="5.00390625" style="134" customWidth="1"/>
  </cols>
  <sheetData>
    <row r="1" spans="1:79" ht="15.75" customHeight="1" thickBot="1">
      <c r="A1" s="3936"/>
      <c r="B1" s="3936"/>
      <c r="C1" s="3936"/>
      <c r="D1" s="3937" t="s">
        <v>307</v>
      </c>
      <c r="E1" s="3451"/>
      <c r="F1" s="3451"/>
      <c r="G1" s="3451"/>
      <c r="H1" s="3451"/>
      <c r="I1" s="3451"/>
      <c r="J1" s="3451"/>
      <c r="K1" s="3451"/>
      <c r="L1" s="3451"/>
      <c r="M1" s="3451"/>
      <c r="N1" s="3451"/>
      <c r="O1" s="3451"/>
      <c r="P1" s="3451"/>
      <c r="Q1" s="3451"/>
      <c r="R1" s="3451"/>
      <c r="S1" s="3451"/>
      <c r="T1" s="3451"/>
      <c r="U1" s="3451"/>
      <c r="V1" s="3451"/>
      <c r="W1" s="3451"/>
      <c r="X1" s="3451"/>
      <c r="Y1" s="3451"/>
      <c r="Z1" s="3451"/>
      <c r="AA1" s="3452"/>
      <c r="AB1" s="3451"/>
      <c r="AC1" s="3451"/>
      <c r="AD1" s="3451"/>
      <c r="AE1" s="3451"/>
      <c r="AF1" s="3451"/>
      <c r="AG1" s="3451"/>
      <c r="AH1" s="3451"/>
      <c r="AI1" s="3938"/>
      <c r="AJ1" s="3942" t="s">
        <v>1</v>
      </c>
      <c r="AK1" s="3458"/>
      <c r="AL1" s="3458"/>
      <c r="AM1" s="3458"/>
      <c r="AN1" s="3458"/>
      <c r="AO1" s="3458"/>
      <c r="AP1" s="3458"/>
      <c r="AQ1" s="3458"/>
      <c r="AR1" s="3458"/>
      <c r="AS1" s="3458"/>
      <c r="AT1" s="3458"/>
      <c r="AU1" s="3458"/>
      <c r="AV1" s="3458"/>
      <c r="AW1" s="3458"/>
      <c r="AX1" s="3458"/>
      <c r="AY1" s="3458"/>
      <c r="AZ1" s="3458"/>
      <c r="BA1" s="3458"/>
      <c r="BB1" s="3458"/>
      <c r="BC1" s="3458"/>
      <c r="BD1" s="3458"/>
      <c r="BE1" s="3458"/>
      <c r="BF1" s="3458"/>
      <c r="BG1" s="3458"/>
      <c r="BH1" s="3458"/>
      <c r="BI1" s="3458"/>
      <c r="BJ1" s="3458"/>
      <c r="BK1" s="3458"/>
      <c r="BL1" s="3458"/>
      <c r="BM1" s="3458"/>
      <c r="BN1" s="3458"/>
      <c r="BO1" s="3458"/>
      <c r="BP1" s="3458"/>
      <c r="BQ1" s="3458"/>
      <c r="BR1" s="3458"/>
      <c r="BS1" s="3458"/>
      <c r="BT1" s="3458"/>
      <c r="BU1" s="3458"/>
      <c r="BV1" s="3458"/>
      <c r="BW1" s="3458"/>
      <c r="BX1" s="3458"/>
      <c r="BY1" s="3458"/>
      <c r="BZ1" s="3943"/>
      <c r="CA1" s="3947" t="s">
        <v>308</v>
      </c>
    </row>
    <row r="2" spans="1:79" ht="15.75" customHeight="1" thickBot="1">
      <c r="A2" s="3936"/>
      <c r="B2" s="3936"/>
      <c r="C2" s="3936"/>
      <c r="D2" s="3939"/>
      <c r="E2" s="3940"/>
      <c r="F2" s="3940"/>
      <c r="G2" s="3940"/>
      <c r="H2" s="3940"/>
      <c r="I2" s="3940"/>
      <c r="J2" s="3940"/>
      <c r="K2" s="3940"/>
      <c r="L2" s="3940"/>
      <c r="M2" s="3940"/>
      <c r="N2" s="3940"/>
      <c r="O2" s="3940"/>
      <c r="P2" s="3940"/>
      <c r="Q2" s="3940"/>
      <c r="R2" s="3940"/>
      <c r="S2" s="3940"/>
      <c r="T2" s="3940"/>
      <c r="U2" s="3940"/>
      <c r="V2" s="3940"/>
      <c r="W2" s="3940"/>
      <c r="X2" s="3940"/>
      <c r="Y2" s="3940"/>
      <c r="Z2" s="3940"/>
      <c r="AA2" s="3455"/>
      <c r="AB2" s="3940"/>
      <c r="AC2" s="3940"/>
      <c r="AD2" s="3940"/>
      <c r="AE2" s="3940"/>
      <c r="AF2" s="3940"/>
      <c r="AG2" s="3940"/>
      <c r="AH2" s="3940"/>
      <c r="AI2" s="3941"/>
      <c r="AJ2" s="3944"/>
      <c r="AK2" s="3461"/>
      <c r="AL2" s="3461"/>
      <c r="AM2" s="3461"/>
      <c r="AN2" s="3461"/>
      <c r="AO2" s="3461"/>
      <c r="AP2" s="3461"/>
      <c r="AQ2" s="3461"/>
      <c r="AR2" s="3461"/>
      <c r="AS2" s="3461"/>
      <c r="AT2" s="3461"/>
      <c r="AU2" s="3461"/>
      <c r="AV2" s="3461"/>
      <c r="AW2" s="3461"/>
      <c r="AX2" s="3461"/>
      <c r="AY2" s="3461"/>
      <c r="AZ2" s="3461"/>
      <c r="BA2" s="3461"/>
      <c r="BB2" s="3461"/>
      <c r="BC2" s="3461"/>
      <c r="BD2" s="3461"/>
      <c r="BE2" s="3461"/>
      <c r="BF2" s="3461"/>
      <c r="BG2" s="3461"/>
      <c r="BH2" s="3461"/>
      <c r="BI2" s="3461"/>
      <c r="BJ2" s="3461"/>
      <c r="BK2" s="3461"/>
      <c r="BL2" s="3461"/>
      <c r="BM2" s="3461"/>
      <c r="BN2" s="3461"/>
      <c r="BO2" s="3461"/>
      <c r="BP2" s="3461"/>
      <c r="BQ2" s="3461"/>
      <c r="BR2" s="3461"/>
      <c r="BS2" s="3461"/>
      <c r="BT2" s="3461"/>
      <c r="BU2" s="3461"/>
      <c r="BV2" s="3461"/>
      <c r="BW2" s="3461"/>
      <c r="BX2" s="3461"/>
      <c r="BY2" s="3461"/>
      <c r="BZ2" s="3462"/>
      <c r="CA2" s="3947"/>
    </row>
    <row r="3" spans="1:79" ht="15.75" customHeight="1" thickBot="1">
      <c r="A3" s="3936"/>
      <c r="B3" s="3936"/>
      <c r="C3" s="3936"/>
      <c r="D3" s="3937" t="s">
        <v>309</v>
      </c>
      <c r="E3" s="3451"/>
      <c r="F3" s="3451"/>
      <c r="G3" s="3451"/>
      <c r="H3" s="3451"/>
      <c r="I3" s="3451"/>
      <c r="J3" s="3451"/>
      <c r="K3" s="3451"/>
      <c r="L3" s="3451"/>
      <c r="M3" s="3451"/>
      <c r="N3" s="3451"/>
      <c r="O3" s="3451"/>
      <c r="P3" s="3451"/>
      <c r="Q3" s="3451"/>
      <c r="R3" s="3451"/>
      <c r="S3" s="3451"/>
      <c r="T3" s="3451"/>
      <c r="U3" s="3451"/>
      <c r="V3" s="3451"/>
      <c r="W3" s="3451"/>
      <c r="X3" s="3451"/>
      <c r="Y3" s="3451"/>
      <c r="Z3" s="3451"/>
      <c r="AA3" s="3452"/>
      <c r="AB3" s="3451"/>
      <c r="AC3" s="3451"/>
      <c r="AD3" s="3451"/>
      <c r="AE3" s="3451"/>
      <c r="AF3" s="3451"/>
      <c r="AG3" s="3451"/>
      <c r="AH3" s="3451"/>
      <c r="AI3" s="3938"/>
      <c r="AJ3" s="3944"/>
      <c r="AK3" s="3461"/>
      <c r="AL3" s="3461"/>
      <c r="AM3" s="3461"/>
      <c r="AN3" s="3461"/>
      <c r="AO3" s="3461"/>
      <c r="AP3" s="3461"/>
      <c r="AQ3" s="3461"/>
      <c r="AR3" s="3461"/>
      <c r="AS3" s="3461"/>
      <c r="AT3" s="3461"/>
      <c r="AU3" s="3461"/>
      <c r="AV3" s="3461"/>
      <c r="AW3" s="3461"/>
      <c r="AX3" s="3461"/>
      <c r="AY3" s="3461"/>
      <c r="AZ3" s="3461"/>
      <c r="BA3" s="3461"/>
      <c r="BB3" s="3461"/>
      <c r="BC3" s="3461"/>
      <c r="BD3" s="3461"/>
      <c r="BE3" s="3461"/>
      <c r="BF3" s="3461"/>
      <c r="BG3" s="3461"/>
      <c r="BH3" s="3461"/>
      <c r="BI3" s="3461"/>
      <c r="BJ3" s="3461"/>
      <c r="BK3" s="3461"/>
      <c r="BL3" s="3461"/>
      <c r="BM3" s="3461"/>
      <c r="BN3" s="3461"/>
      <c r="BO3" s="3461"/>
      <c r="BP3" s="3461"/>
      <c r="BQ3" s="3461"/>
      <c r="BR3" s="3461"/>
      <c r="BS3" s="3461"/>
      <c r="BT3" s="3461"/>
      <c r="BU3" s="3461"/>
      <c r="BV3" s="3461"/>
      <c r="BW3" s="3461"/>
      <c r="BX3" s="3461"/>
      <c r="BY3" s="3461"/>
      <c r="BZ3" s="3462"/>
      <c r="CA3" s="3947"/>
    </row>
    <row r="4" spans="1:79" ht="15.75" customHeight="1" thickBot="1">
      <c r="A4" s="3936"/>
      <c r="B4" s="3936"/>
      <c r="C4" s="3936"/>
      <c r="D4" s="3939"/>
      <c r="E4" s="3940"/>
      <c r="F4" s="3940"/>
      <c r="G4" s="3940"/>
      <c r="H4" s="3940"/>
      <c r="I4" s="3940"/>
      <c r="J4" s="3940"/>
      <c r="K4" s="3940"/>
      <c r="L4" s="3940"/>
      <c r="M4" s="3940"/>
      <c r="N4" s="3940"/>
      <c r="O4" s="3940"/>
      <c r="P4" s="3940"/>
      <c r="Q4" s="3940"/>
      <c r="R4" s="3940"/>
      <c r="S4" s="3940"/>
      <c r="T4" s="3940"/>
      <c r="U4" s="3940"/>
      <c r="V4" s="3940"/>
      <c r="W4" s="3940"/>
      <c r="X4" s="3940"/>
      <c r="Y4" s="3940"/>
      <c r="Z4" s="3940"/>
      <c r="AA4" s="3455"/>
      <c r="AB4" s="3940"/>
      <c r="AC4" s="3940"/>
      <c r="AD4" s="3940"/>
      <c r="AE4" s="3940"/>
      <c r="AF4" s="3940"/>
      <c r="AG4" s="3940"/>
      <c r="AH4" s="3940"/>
      <c r="AI4" s="3941"/>
      <c r="AJ4" s="3945"/>
      <c r="AK4" s="3464"/>
      <c r="AL4" s="3464"/>
      <c r="AM4" s="3464"/>
      <c r="AN4" s="3464"/>
      <c r="AO4" s="3464"/>
      <c r="AP4" s="3464"/>
      <c r="AQ4" s="3464"/>
      <c r="AR4" s="3464"/>
      <c r="AS4" s="3464"/>
      <c r="AT4" s="3464"/>
      <c r="AU4" s="3464"/>
      <c r="AV4" s="3464"/>
      <c r="AW4" s="3464"/>
      <c r="AX4" s="3464"/>
      <c r="AY4" s="3464"/>
      <c r="AZ4" s="3464"/>
      <c r="BA4" s="3464"/>
      <c r="BB4" s="3464"/>
      <c r="BC4" s="3464"/>
      <c r="BD4" s="3464"/>
      <c r="BE4" s="3464"/>
      <c r="BF4" s="3464"/>
      <c r="BG4" s="3464"/>
      <c r="BH4" s="3464"/>
      <c r="BI4" s="3464"/>
      <c r="BJ4" s="3464"/>
      <c r="BK4" s="3464"/>
      <c r="BL4" s="3464"/>
      <c r="BM4" s="3464"/>
      <c r="BN4" s="3464"/>
      <c r="BO4" s="3464"/>
      <c r="BP4" s="3464"/>
      <c r="BQ4" s="3464"/>
      <c r="BR4" s="3464"/>
      <c r="BS4" s="3464"/>
      <c r="BT4" s="3464"/>
      <c r="BU4" s="3464"/>
      <c r="BV4" s="3464"/>
      <c r="BW4" s="3464"/>
      <c r="BX4" s="3464"/>
      <c r="BY4" s="3464"/>
      <c r="BZ4" s="3946"/>
      <c r="CA4" s="3947"/>
    </row>
    <row r="5" spans="1:79" ht="21" customHeight="1">
      <c r="A5" s="3948" t="s">
        <v>4</v>
      </c>
      <c r="B5" s="3949"/>
      <c r="C5" s="3949"/>
      <c r="D5" s="3949"/>
      <c r="E5" s="3949"/>
      <c r="F5" s="3949"/>
      <c r="G5" s="3949"/>
      <c r="H5" s="3949"/>
      <c r="I5" s="3949"/>
      <c r="J5" s="3949"/>
      <c r="K5" s="3949"/>
      <c r="L5" s="3949"/>
      <c r="M5" s="3949"/>
      <c r="N5" s="3949"/>
      <c r="O5" s="3949"/>
      <c r="P5" s="3949"/>
      <c r="Q5" s="3949"/>
      <c r="R5" s="3949"/>
      <c r="S5" s="3949"/>
      <c r="T5" s="3949"/>
      <c r="U5" s="3949"/>
      <c r="V5" s="3949"/>
      <c r="W5" s="3949"/>
      <c r="X5" s="3949"/>
      <c r="Y5" s="3949"/>
      <c r="Z5" s="3949"/>
      <c r="AA5" s="3950"/>
      <c r="AB5" s="3951"/>
      <c r="AC5" s="3952" t="s">
        <v>310</v>
      </c>
      <c r="AD5" s="3440"/>
      <c r="AE5" s="3440"/>
      <c r="AF5" s="3440"/>
      <c r="AG5" s="3440"/>
      <c r="AH5" s="3440"/>
      <c r="AI5" s="3440"/>
      <c r="AJ5" s="3441"/>
      <c r="AK5" s="3442"/>
      <c r="AL5" s="3442"/>
      <c r="AM5" s="3442"/>
      <c r="AN5" s="3442"/>
      <c r="AO5" s="3442"/>
      <c r="AP5" s="3442"/>
      <c r="AQ5" s="3442"/>
      <c r="AR5" s="3442"/>
      <c r="AS5" s="3442"/>
      <c r="AT5" s="3442"/>
      <c r="AU5" s="3442"/>
      <c r="AV5" s="3442"/>
      <c r="AW5" s="3442"/>
      <c r="AX5" s="3442"/>
      <c r="AY5" s="3442"/>
      <c r="AZ5" s="3442"/>
      <c r="BA5" s="3442"/>
      <c r="BB5" s="3442"/>
      <c r="BC5" s="3442"/>
      <c r="BD5" s="3442"/>
      <c r="BE5" s="3442"/>
      <c r="BF5" s="3442"/>
      <c r="BG5" s="3442"/>
      <c r="BH5" s="3442"/>
      <c r="BI5" s="3442"/>
      <c r="BJ5" s="3442"/>
      <c r="BK5" s="3442"/>
      <c r="BL5" s="3442"/>
      <c r="BM5" s="3442"/>
      <c r="BN5" s="3442"/>
      <c r="BO5" s="3442"/>
      <c r="BP5" s="3442"/>
      <c r="BQ5" s="3442"/>
      <c r="BR5" s="3442"/>
      <c r="BS5" s="3442"/>
      <c r="BT5" s="3442"/>
      <c r="BU5" s="3442"/>
      <c r="BV5" s="3442"/>
      <c r="BW5" s="3442"/>
      <c r="BX5" s="3442"/>
      <c r="BY5" s="3442"/>
      <c r="BZ5" s="3441"/>
      <c r="CA5" s="3953"/>
    </row>
    <row r="6" spans="1:79" ht="15.75" customHeight="1">
      <c r="A6" s="3957" t="s">
        <v>5</v>
      </c>
      <c r="B6" s="3958"/>
      <c r="C6" s="3958"/>
      <c r="D6" s="3958"/>
      <c r="E6" s="3958"/>
      <c r="F6" s="3958"/>
      <c r="G6" s="3958"/>
      <c r="H6" s="3958"/>
      <c r="I6" s="3958"/>
      <c r="J6" s="3958"/>
      <c r="K6" s="3958"/>
      <c r="L6" s="3958"/>
      <c r="M6" s="3958"/>
      <c r="N6" s="3958"/>
      <c r="O6" s="3958"/>
      <c r="P6" s="3958"/>
      <c r="Q6" s="3958"/>
      <c r="R6" s="3958"/>
      <c r="S6" s="3958"/>
      <c r="T6" s="3958"/>
      <c r="U6" s="3958"/>
      <c r="V6" s="3958"/>
      <c r="W6" s="3958"/>
      <c r="X6" s="3958"/>
      <c r="Y6" s="3958"/>
      <c r="Z6" s="3958"/>
      <c r="AA6" s="3958"/>
      <c r="AB6" s="3959"/>
      <c r="AC6" s="3952"/>
      <c r="AD6" s="3440"/>
      <c r="AE6" s="3440"/>
      <c r="AF6" s="3440"/>
      <c r="AG6" s="3440"/>
      <c r="AH6" s="3440"/>
      <c r="AI6" s="3440"/>
      <c r="AJ6" s="3440"/>
      <c r="AK6" s="3440"/>
      <c r="AL6" s="3440"/>
      <c r="AM6" s="3440"/>
      <c r="AN6" s="3440"/>
      <c r="AO6" s="3440"/>
      <c r="AP6" s="3440"/>
      <c r="AQ6" s="3440"/>
      <c r="AR6" s="3440"/>
      <c r="AS6" s="3440"/>
      <c r="AT6" s="3440"/>
      <c r="AU6" s="3440"/>
      <c r="AV6" s="3440"/>
      <c r="AW6" s="3440"/>
      <c r="AX6" s="3440"/>
      <c r="AY6" s="3440"/>
      <c r="AZ6" s="3440"/>
      <c r="BA6" s="3440"/>
      <c r="BB6" s="3440"/>
      <c r="BC6" s="3440"/>
      <c r="BD6" s="3440"/>
      <c r="BE6" s="3440"/>
      <c r="BF6" s="3440"/>
      <c r="BG6" s="3440"/>
      <c r="BH6" s="3440"/>
      <c r="BI6" s="3440"/>
      <c r="BJ6" s="3440"/>
      <c r="BK6" s="3440"/>
      <c r="BL6" s="3440"/>
      <c r="BM6" s="3440"/>
      <c r="BN6" s="3440"/>
      <c r="BO6" s="3440"/>
      <c r="BP6" s="3440"/>
      <c r="BQ6" s="3440"/>
      <c r="BR6" s="3440"/>
      <c r="BS6" s="3440"/>
      <c r="BT6" s="3440"/>
      <c r="BU6" s="3440"/>
      <c r="BV6" s="3440"/>
      <c r="BW6" s="3440"/>
      <c r="BX6" s="3440"/>
      <c r="BY6" s="3440"/>
      <c r="BZ6" s="3440"/>
      <c r="CA6" s="3444"/>
    </row>
    <row r="7" spans="1:79" ht="16.5" customHeight="1">
      <c r="A7" s="3957"/>
      <c r="B7" s="3958"/>
      <c r="C7" s="3958"/>
      <c r="D7" s="3958"/>
      <c r="E7" s="3958"/>
      <c r="F7" s="3958"/>
      <c r="G7" s="3958"/>
      <c r="H7" s="3958"/>
      <c r="I7" s="3958"/>
      <c r="J7" s="3958"/>
      <c r="K7" s="3958"/>
      <c r="L7" s="3958"/>
      <c r="M7" s="3958"/>
      <c r="N7" s="3958"/>
      <c r="O7" s="3958"/>
      <c r="P7" s="3958"/>
      <c r="Q7" s="3958"/>
      <c r="R7" s="3958"/>
      <c r="S7" s="3958"/>
      <c r="T7" s="3958"/>
      <c r="U7" s="3958"/>
      <c r="V7" s="3958"/>
      <c r="W7" s="3958"/>
      <c r="X7" s="3958"/>
      <c r="Y7" s="3958"/>
      <c r="Z7" s="3958"/>
      <c r="AA7" s="3958"/>
      <c r="AB7" s="3959"/>
      <c r="AC7" s="3952"/>
      <c r="AD7" s="3440"/>
      <c r="AE7" s="3440"/>
      <c r="AF7" s="3440"/>
      <c r="AG7" s="3440"/>
      <c r="AH7" s="3440"/>
      <c r="AI7" s="3440"/>
      <c r="AJ7" s="3440"/>
      <c r="AK7" s="3440"/>
      <c r="AL7" s="3440"/>
      <c r="AM7" s="3440"/>
      <c r="AN7" s="3440"/>
      <c r="AO7" s="3440"/>
      <c r="AP7" s="3440"/>
      <c r="AQ7" s="3440"/>
      <c r="AR7" s="3440"/>
      <c r="AS7" s="3440"/>
      <c r="AT7" s="3440"/>
      <c r="AU7" s="3440"/>
      <c r="AV7" s="3440"/>
      <c r="AW7" s="3440"/>
      <c r="AX7" s="3440"/>
      <c r="AY7" s="3440"/>
      <c r="AZ7" s="3440"/>
      <c r="BA7" s="3440"/>
      <c r="BB7" s="3440"/>
      <c r="BC7" s="3440"/>
      <c r="BD7" s="3440"/>
      <c r="BE7" s="3440"/>
      <c r="BF7" s="3440"/>
      <c r="BG7" s="3440"/>
      <c r="BH7" s="3440"/>
      <c r="BI7" s="3440"/>
      <c r="BJ7" s="3440"/>
      <c r="BK7" s="3440"/>
      <c r="BL7" s="3440"/>
      <c r="BM7" s="3440"/>
      <c r="BN7" s="3440"/>
      <c r="BO7" s="3440"/>
      <c r="BP7" s="3440"/>
      <c r="BQ7" s="3440"/>
      <c r="BR7" s="3440"/>
      <c r="BS7" s="3440"/>
      <c r="BT7" s="3440"/>
      <c r="BU7" s="3440"/>
      <c r="BV7" s="3440"/>
      <c r="BW7" s="3440"/>
      <c r="BX7" s="3440"/>
      <c r="BY7" s="3440"/>
      <c r="BZ7" s="3440"/>
      <c r="CA7" s="3444"/>
    </row>
    <row r="8" spans="1:79" ht="16.5" customHeight="1">
      <c r="A8" s="3957" t="s">
        <v>6</v>
      </c>
      <c r="B8" s="3958"/>
      <c r="C8" s="3958"/>
      <c r="D8" s="3958"/>
      <c r="E8" s="3958"/>
      <c r="F8" s="3958"/>
      <c r="G8" s="3958"/>
      <c r="H8" s="3958"/>
      <c r="I8" s="3958"/>
      <c r="J8" s="3958"/>
      <c r="K8" s="3958"/>
      <c r="L8" s="3958"/>
      <c r="M8" s="3958"/>
      <c r="N8" s="3958"/>
      <c r="O8" s="3958"/>
      <c r="P8" s="3958"/>
      <c r="Q8" s="3958"/>
      <c r="R8" s="3958"/>
      <c r="S8" s="3958"/>
      <c r="T8" s="3958"/>
      <c r="U8" s="3958"/>
      <c r="V8" s="3958"/>
      <c r="W8" s="3958"/>
      <c r="X8" s="3958"/>
      <c r="Y8" s="3958"/>
      <c r="Z8" s="3958"/>
      <c r="AA8" s="3958"/>
      <c r="AB8" s="3959"/>
      <c r="AC8" s="3952"/>
      <c r="AD8" s="3440"/>
      <c r="AE8" s="3440"/>
      <c r="AF8" s="3440"/>
      <c r="AG8" s="3440"/>
      <c r="AH8" s="3440"/>
      <c r="AI8" s="3440"/>
      <c r="AJ8" s="3440"/>
      <c r="AK8" s="3440"/>
      <c r="AL8" s="3440"/>
      <c r="AM8" s="3440"/>
      <c r="AN8" s="3440"/>
      <c r="AO8" s="3440"/>
      <c r="AP8" s="3440"/>
      <c r="AQ8" s="3440"/>
      <c r="AR8" s="3440"/>
      <c r="AS8" s="3440"/>
      <c r="AT8" s="3440"/>
      <c r="AU8" s="3440"/>
      <c r="AV8" s="3440"/>
      <c r="AW8" s="3440"/>
      <c r="AX8" s="3440"/>
      <c r="AY8" s="3440"/>
      <c r="AZ8" s="3440"/>
      <c r="BA8" s="3440"/>
      <c r="BB8" s="3440"/>
      <c r="BC8" s="3440"/>
      <c r="BD8" s="3440"/>
      <c r="BE8" s="3440"/>
      <c r="BF8" s="3440"/>
      <c r="BG8" s="3440"/>
      <c r="BH8" s="3440"/>
      <c r="BI8" s="3440"/>
      <c r="BJ8" s="3440"/>
      <c r="BK8" s="3440"/>
      <c r="BL8" s="3440"/>
      <c r="BM8" s="3440"/>
      <c r="BN8" s="3440"/>
      <c r="BO8" s="3440"/>
      <c r="BP8" s="3440"/>
      <c r="BQ8" s="3440"/>
      <c r="BR8" s="3440"/>
      <c r="BS8" s="3440"/>
      <c r="BT8" s="3440"/>
      <c r="BU8" s="3440"/>
      <c r="BV8" s="3440"/>
      <c r="BW8" s="3440"/>
      <c r="BX8" s="3440"/>
      <c r="BY8" s="3440"/>
      <c r="BZ8" s="3440"/>
      <c r="CA8" s="3444"/>
    </row>
    <row r="9" spans="1:79" ht="16.5" customHeight="1" thickBot="1">
      <c r="A9" s="3468" t="s">
        <v>311</v>
      </c>
      <c r="B9" s="3468"/>
      <c r="C9" s="3468"/>
      <c r="D9" s="3468"/>
      <c r="E9" s="3468"/>
      <c r="F9" s="3468"/>
      <c r="G9" s="3468"/>
      <c r="H9" s="3468"/>
      <c r="I9" s="3468"/>
      <c r="J9" s="3468"/>
      <c r="K9" s="3468"/>
      <c r="L9" s="3468"/>
      <c r="M9" s="3468"/>
      <c r="N9" s="3468"/>
      <c r="O9" s="3468"/>
      <c r="P9" s="3468"/>
      <c r="Q9" s="3468"/>
      <c r="R9" s="3468"/>
      <c r="S9" s="3468"/>
      <c r="T9" s="3468"/>
      <c r="U9" s="3468"/>
      <c r="V9" s="3468"/>
      <c r="W9" s="3468"/>
      <c r="X9" s="3468"/>
      <c r="Y9" s="3468"/>
      <c r="Z9" s="3468"/>
      <c r="AA9" s="3468"/>
      <c r="AB9" s="3468"/>
      <c r="AC9" s="3954"/>
      <c r="AD9" s="3955"/>
      <c r="AE9" s="3955"/>
      <c r="AF9" s="3955"/>
      <c r="AG9" s="3955"/>
      <c r="AH9" s="3955"/>
      <c r="AI9" s="3955"/>
      <c r="AJ9" s="3955"/>
      <c r="AK9" s="3446"/>
      <c r="AL9" s="3446"/>
      <c r="AM9" s="3446"/>
      <c r="AN9" s="3446"/>
      <c r="AO9" s="3446"/>
      <c r="AP9" s="3446"/>
      <c r="AQ9" s="3446"/>
      <c r="AR9" s="3446"/>
      <c r="AS9" s="3446"/>
      <c r="AT9" s="3446"/>
      <c r="AU9" s="3446"/>
      <c r="AV9" s="3446"/>
      <c r="AW9" s="3446"/>
      <c r="AX9" s="3446"/>
      <c r="AY9" s="3446"/>
      <c r="AZ9" s="3446"/>
      <c r="BA9" s="3446"/>
      <c r="BB9" s="3446"/>
      <c r="BC9" s="3446"/>
      <c r="BD9" s="3446"/>
      <c r="BE9" s="3446"/>
      <c r="BF9" s="3446"/>
      <c r="BG9" s="3446"/>
      <c r="BH9" s="3446"/>
      <c r="BI9" s="3446"/>
      <c r="BJ9" s="3446"/>
      <c r="BK9" s="3446"/>
      <c r="BL9" s="3446"/>
      <c r="BM9" s="3446"/>
      <c r="BN9" s="3446"/>
      <c r="BO9" s="3446"/>
      <c r="BP9" s="3446"/>
      <c r="BQ9" s="3446"/>
      <c r="BR9" s="3446"/>
      <c r="BS9" s="3446"/>
      <c r="BT9" s="3446"/>
      <c r="BU9" s="3446"/>
      <c r="BV9" s="3446"/>
      <c r="BW9" s="3446"/>
      <c r="BX9" s="3446"/>
      <c r="BY9" s="3446"/>
      <c r="BZ9" s="3955"/>
      <c r="CA9" s="3956"/>
    </row>
    <row r="10" spans="1:28" ht="9" customHeight="1" thickBot="1">
      <c r="A10" s="135"/>
      <c r="B10" s="136"/>
      <c r="C10" s="135"/>
      <c r="D10" s="135"/>
      <c r="E10" s="135"/>
      <c r="F10" s="137"/>
      <c r="G10" s="135"/>
      <c r="H10" s="135"/>
      <c r="I10" s="138"/>
      <c r="J10" s="135"/>
      <c r="K10" s="139"/>
      <c r="L10" s="139"/>
      <c r="M10" s="135"/>
      <c r="N10" s="135"/>
      <c r="O10" s="135"/>
      <c r="P10" s="135"/>
      <c r="Q10" s="135"/>
      <c r="R10" s="135"/>
      <c r="S10" s="135"/>
      <c r="T10" s="135"/>
      <c r="U10" s="135"/>
      <c r="V10" s="135"/>
      <c r="W10" s="135"/>
      <c r="X10" s="135"/>
      <c r="Y10" s="140"/>
      <c r="Z10" s="141"/>
      <c r="AA10" s="141"/>
      <c r="AB10" s="135"/>
    </row>
    <row r="11" spans="1:79" ht="24" customHeight="1" thickBot="1">
      <c r="A11" s="3923" t="s">
        <v>7</v>
      </c>
      <c r="B11" s="3924"/>
      <c r="C11" s="3924"/>
      <c r="D11" s="3925"/>
      <c r="E11" s="3926" t="s">
        <v>40</v>
      </c>
      <c r="F11" s="3927"/>
      <c r="G11" s="3927"/>
      <c r="H11" s="3927"/>
      <c r="I11" s="3927"/>
      <c r="J11" s="3927"/>
      <c r="K11" s="3927"/>
      <c r="L11" s="3927"/>
      <c r="M11" s="3927"/>
      <c r="N11" s="3927"/>
      <c r="O11" s="3927"/>
      <c r="P11" s="3927"/>
      <c r="Q11" s="3927"/>
      <c r="R11" s="3927"/>
      <c r="S11" s="3927"/>
      <c r="T11" s="3927"/>
      <c r="U11" s="3927"/>
      <c r="V11" s="3927"/>
      <c r="W11" s="3927"/>
      <c r="X11" s="3927"/>
      <c r="Y11" s="3927"/>
      <c r="Z11" s="3927"/>
      <c r="AA11" s="3927"/>
      <c r="AB11" s="3928"/>
      <c r="AC11" s="3929" t="s">
        <v>40</v>
      </c>
      <c r="AD11" s="3930"/>
      <c r="AE11" s="3930"/>
      <c r="AF11" s="3930"/>
      <c r="AG11" s="3930"/>
      <c r="AH11" s="3930"/>
      <c r="AI11" s="3930"/>
      <c r="AJ11" s="3930"/>
      <c r="AK11" s="3787"/>
      <c r="AL11" s="3787"/>
      <c r="AM11" s="3787"/>
      <c r="AN11" s="3787"/>
      <c r="AO11" s="3787"/>
      <c r="AP11" s="3787"/>
      <c r="AQ11" s="3787"/>
      <c r="AR11" s="3787"/>
      <c r="AS11" s="3787"/>
      <c r="AT11" s="3787"/>
      <c r="AU11" s="3787"/>
      <c r="AV11" s="3787"/>
      <c r="AW11" s="3787"/>
      <c r="AX11" s="3787"/>
      <c r="AY11" s="3787"/>
      <c r="AZ11" s="3787"/>
      <c r="BA11" s="3787"/>
      <c r="BB11" s="3787"/>
      <c r="BC11" s="3787"/>
      <c r="BD11" s="3787"/>
      <c r="BE11" s="3787"/>
      <c r="BF11" s="3787"/>
      <c r="BG11" s="3787"/>
      <c r="BH11" s="3787"/>
      <c r="BI11" s="3787"/>
      <c r="BJ11" s="3787"/>
      <c r="BK11" s="3787"/>
      <c r="BL11" s="3787"/>
      <c r="BM11" s="3787"/>
      <c r="BN11" s="3787"/>
      <c r="BO11" s="3787"/>
      <c r="BP11" s="3787"/>
      <c r="BQ11" s="3787"/>
      <c r="BR11" s="3787"/>
      <c r="BS11" s="3787"/>
      <c r="BT11" s="3787"/>
      <c r="BU11" s="3787"/>
      <c r="BV11" s="3787"/>
      <c r="BW11" s="3787"/>
      <c r="BX11" s="3787"/>
      <c r="BY11" s="3787"/>
      <c r="BZ11" s="3930"/>
      <c r="CA11" s="3931"/>
    </row>
    <row r="12" spans="1:77" ht="9" customHeight="1" thickBot="1">
      <c r="A12" s="135"/>
      <c r="B12" s="136"/>
      <c r="C12" s="135"/>
      <c r="D12" s="135"/>
      <c r="E12" s="135"/>
      <c r="F12" s="137"/>
      <c r="G12" s="135"/>
      <c r="H12" s="135"/>
      <c r="I12" s="138"/>
      <c r="J12" s="135"/>
      <c r="K12" s="139"/>
      <c r="L12" s="139"/>
      <c r="M12" s="135"/>
      <c r="N12" s="135"/>
      <c r="O12" s="135"/>
      <c r="P12" s="135"/>
      <c r="Q12" s="135"/>
      <c r="R12" s="135"/>
      <c r="S12" s="135"/>
      <c r="T12" s="135"/>
      <c r="U12" s="135"/>
      <c r="V12" s="135"/>
      <c r="W12" s="135"/>
      <c r="X12" s="135"/>
      <c r="Y12" s="140"/>
      <c r="Z12" s="141"/>
      <c r="AA12" s="141"/>
      <c r="AB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row>
    <row r="13" spans="1:79" ht="24" customHeight="1" thickBot="1">
      <c r="A13" s="3932" t="s">
        <v>9</v>
      </c>
      <c r="B13" s="3933"/>
      <c r="C13" s="3933"/>
      <c r="D13" s="3934"/>
      <c r="E13" s="3932" t="s">
        <v>312</v>
      </c>
      <c r="F13" s="3933"/>
      <c r="G13" s="3933"/>
      <c r="H13" s="3933"/>
      <c r="I13" s="3933"/>
      <c r="J13" s="3933"/>
      <c r="K13" s="3933"/>
      <c r="L13" s="3933"/>
      <c r="M13" s="3933"/>
      <c r="N13" s="3933"/>
      <c r="O13" s="3933"/>
      <c r="P13" s="3933"/>
      <c r="Q13" s="3933"/>
      <c r="R13" s="3933"/>
      <c r="S13" s="3933"/>
      <c r="T13" s="3933"/>
      <c r="U13" s="3933"/>
      <c r="V13" s="3933"/>
      <c r="W13" s="3933"/>
      <c r="X13" s="3933"/>
      <c r="Y13" s="3933"/>
      <c r="Z13" s="3933"/>
      <c r="AA13" s="3935"/>
      <c r="AB13" s="3934"/>
      <c r="AC13" s="3932" t="s">
        <v>312</v>
      </c>
      <c r="AD13" s="3933"/>
      <c r="AE13" s="3933"/>
      <c r="AF13" s="3933"/>
      <c r="AG13" s="3933"/>
      <c r="AH13" s="3933"/>
      <c r="AI13" s="3933"/>
      <c r="AJ13" s="3933"/>
      <c r="AK13" s="3935"/>
      <c r="AL13" s="3935"/>
      <c r="AM13" s="3935"/>
      <c r="AN13" s="3935"/>
      <c r="AO13" s="3935"/>
      <c r="AP13" s="3935"/>
      <c r="AQ13" s="3935"/>
      <c r="AR13" s="3935"/>
      <c r="AS13" s="3935"/>
      <c r="AT13" s="3935"/>
      <c r="AU13" s="3935"/>
      <c r="AV13" s="3935"/>
      <c r="AW13" s="3935"/>
      <c r="AX13" s="3935"/>
      <c r="AY13" s="3935"/>
      <c r="AZ13" s="3935"/>
      <c r="BA13" s="3935"/>
      <c r="BB13" s="3935"/>
      <c r="BC13" s="3935"/>
      <c r="BD13" s="3935"/>
      <c r="BE13" s="3935"/>
      <c r="BF13" s="3935"/>
      <c r="BG13" s="3935"/>
      <c r="BH13" s="3935"/>
      <c r="BI13" s="3935"/>
      <c r="BJ13" s="3935"/>
      <c r="BK13" s="3935"/>
      <c r="BL13" s="3935"/>
      <c r="BM13" s="3935"/>
      <c r="BN13" s="3935"/>
      <c r="BO13" s="3935"/>
      <c r="BP13" s="3935"/>
      <c r="BQ13" s="3935"/>
      <c r="BR13" s="3935"/>
      <c r="BS13" s="3935"/>
      <c r="BT13" s="3935"/>
      <c r="BU13" s="3935"/>
      <c r="BV13" s="3935"/>
      <c r="BW13" s="3935"/>
      <c r="BX13" s="3935"/>
      <c r="BY13" s="3935"/>
      <c r="BZ13" s="3933"/>
      <c r="CA13" s="3933"/>
    </row>
    <row r="14" spans="1:77" ht="9" customHeight="1" thickBot="1">
      <c r="A14" s="135"/>
      <c r="B14" s="136"/>
      <c r="C14" s="135"/>
      <c r="D14" s="135"/>
      <c r="E14" s="135"/>
      <c r="F14" s="137"/>
      <c r="G14" s="135"/>
      <c r="H14" s="135"/>
      <c r="I14" s="138"/>
      <c r="J14" s="135"/>
      <c r="K14" s="139"/>
      <c r="L14" s="139"/>
      <c r="M14" s="135"/>
      <c r="N14" s="135"/>
      <c r="O14" s="135"/>
      <c r="P14" s="135"/>
      <c r="Q14" s="135"/>
      <c r="R14" s="135"/>
      <c r="S14" s="135"/>
      <c r="T14" s="135"/>
      <c r="U14" s="135"/>
      <c r="V14" s="135"/>
      <c r="W14" s="135"/>
      <c r="X14" s="135"/>
      <c r="Y14" s="140"/>
      <c r="Z14" s="141"/>
      <c r="AA14" s="141"/>
      <c r="AB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row>
    <row r="15" spans="1:79" ht="36" customHeight="1" thickBot="1">
      <c r="A15" s="142" t="s">
        <v>11</v>
      </c>
      <c r="B15" s="142" t="s">
        <v>12</v>
      </c>
      <c r="C15" s="142" t="s">
        <v>13</v>
      </c>
      <c r="D15" s="142" t="s">
        <v>14</v>
      </c>
      <c r="E15" s="142" t="s">
        <v>15</v>
      </c>
      <c r="F15" s="142" t="s">
        <v>16</v>
      </c>
      <c r="G15" s="142" t="s">
        <v>17</v>
      </c>
      <c r="H15" s="142" t="s">
        <v>18</v>
      </c>
      <c r="I15" s="142" t="s">
        <v>19</v>
      </c>
      <c r="J15" s="142" t="s">
        <v>20</v>
      </c>
      <c r="K15" s="142" t="s">
        <v>21</v>
      </c>
      <c r="L15" s="142" t="s">
        <v>22</v>
      </c>
      <c r="M15" s="143" t="s">
        <v>23</v>
      </c>
      <c r="N15" s="143" t="s">
        <v>24</v>
      </c>
      <c r="O15" s="143" t="s">
        <v>25</v>
      </c>
      <c r="P15" s="143" t="s">
        <v>26</v>
      </c>
      <c r="Q15" s="143" t="s">
        <v>27</v>
      </c>
      <c r="R15" s="143" t="s">
        <v>28</v>
      </c>
      <c r="S15" s="143" t="s">
        <v>29</v>
      </c>
      <c r="T15" s="143" t="s">
        <v>30</v>
      </c>
      <c r="U15" s="143" t="s">
        <v>31</v>
      </c>
      <c r="V15" s="143" t="s">
        <v>32</v>
      </c>
      <c r="W15" s="143" t="s">
        <v>33</v>
      </c>
      <c r="X15" s="143" t="s">
        <v>34</v>
      </c>
      <c r="Y15" s="142" t="s">
        <v>35</v>
      </c>
      <c r="Z15" s="142" t="s">
        <v>313</v>
      </c>
      <c r="AA15" s="2170" t="s">
        <v>1895</v>
      </c>
      <c r="AB15" s="142" t="s">
        <v>36</v>
      </c>
      <c r="AC15" s="144" t="s">
        <v>189</v>
      </c>
      <c r="AD15" s="144" t="s">
        <v>314</v>
      </c>
      <c r="AE15" s="144" t="s">
        <v>190</v>
      </c>
      <c r="AF15" s="144" t="s">
        <v>191</v>
      </c>
      <c r="AG15" s="144" t="s">
        <v>184</v>
      </c>
      <c r="AH15" s="144" t="s">
        <v>192</v>
      </c>
      <c r="AI15" s="144" t="s">
        <v>185</v>
      </c>
      <c r="AJ15" s="144"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2102" t="s">
        <v>35</v>
      </c>
      <c r="BZ15" s="144" t="s">
        <v>187</v>
      </c>
      <c r="CA15" s="144" t="s">
        <v>188</v>
      </c>
    </row>
    <row r="16" spans="1:79" ht="36" customHeight="1">
      <c r="A16" s="3481">
        <v>1</v>
      </c>
      <c r="B16" s="3903" t="s">
        <v>315</v>
      </c>
      <c r="C16" s="3905" t="s">
        <v>316</v>
      </c>
      <c r="D16" s="1678" t="s">
        <v>317</v>
      </c>
      <c r="E16" s="1679" t="s">
        <v>69</v>
      </c>
      <c r="F16" s="1680" t="s">
        <v>318</v>
      </c>
      <c r="G16" s="1680" t="s">
        <v>319</v>
      </c>
      <c r="H16" s="1680" t="s">
        <v>320</v>
      </c>
      <c r="I16" s="1681">
        <v>0.111</v>
      </c>
      <c r="J16" s="1680" t="s">
        <v>321</v>
      </c>
      <c r="K16" s="1682">
        <v>42370</v>
      </c>
      <c r="L16" s="1682">
        <v>42735</v>
      </c>
      <c r="M16" s="147"/>
      <c r="N16" s="147"/>
      <c r="O16" s="147"/>
      <c r="P16" s="147"/>
      <c r="Q16" s="147"/>
      <c r="R16" s="148"/>
      <c r="S16" s="148"/>
      <c r="T16" s="147"/>
      <c r="U16" s="148"/>
      <c r="V16" s="148"/>
      <c r="W16" s="148"/>
      <c r="X16" s="148"/>
      <c r="Y16" s="128">
        <f>SUM(M16:X16)</f>
        <v>0</v>
      </c>
      <c r="Z16" s="149">
        <v>0</v>
      </c>
      <c r="AA16" s="2171"/>
      <c r="AB16" s="150"/>
      <c r="AC16" s="151">
        <f>SUM(M16:N16)</f>
        <v>0</v>
      </c>
      <c r="AD16" s="152">
        <f>IF(AC16=0,0%,100%)</f>
        <v>0</v>
      </c>
      <c r="AE16" s="153">
        <v>0</v>
      </c>
      <c r="AF16" s="3264" t="s">
        <v>55</v>
      </c>
      <c r="AG16" s="153"/>
      <c r="AH16" s="152" t="s">
        <v>55</v>
      </c>
      <c r="AI16" s="153"/>
      <c r="AJ16" s="153"/>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153"/>
      <c r="CA16" s="154"/>
    </row>
    <row r="17" spans="1:79" ht="36" customHeight="1">
      <c r="A17" s="3481"/>
      <c r="B17" s="3903"/>
      <c r="C17" s="3905"/>
      <c r="D17" s="1683" t="s">
        <v>322</v>
      </c>
      <c r="E17" s="1684" t="s">
        <v>69</v>
      </c>
      <c r="F17" s="1685" t="s">
        <v>318</v>
      </c>
      <c r="G17" s="1685" t="s">
        <v>323</v>
      </c>
      <c r="H17" s="1685" t="s">
        <v>320</v>
      </c>
      <c r="I17" s="1686">
        <v>0.111</v>
      </c>
      <c r="J17" s="1685" t="s">
        <v>324</v>
      </c>
      <c r="K17" s="1687">
        <v>42370</v>
      </c>
      <c r="L17" s="1687">
        <v>42735</v>
      </c>
      <c r="M17" s="158"/>
      <c r="N17" s="158"/>
      <c r="O17" s="158"/>
      <c r="P17" s="158"/>
      <c r="Q17" s="158"/>
      <c r="R17" s="159"/>
      <c r="S17" s="159"/>
      <c r="T17" s="158"/>
      <c r="U17" s="159"/>
      <c r="V17" s="159"/>
      <c r="W17" s="159"/>
      <c r="X17" s="159"/>
      <c r="Y17" s="131">
        <f aca="true" t="shared" si="0" ref="Y17:Y31">SUM(M17:X17)</f>
        <v>0</v>
      </c>
      <c r="Z17" s="160">
        <v>0</v>
      </c>
      <c r="AA17" s="2172"/>
      <c r="AB17" s="161"/>
      <c r="AC17" s="162">
        <f aca="true" t="shared" si="1" ref="AC17:AC31">SUM(M17:N17)</f>
        <v>0</v>
      </c>
      <c r="AD17" s="163">
        <f aca="true" t="shared" si="2" ref="AD17:AD40">IF(AC17=0,0%,100%)</f>
        <v>0</v>
      </c>
      <c r="AE17" s="164">
        <v>0</v>
      </c>
      <c r="AF17" s="3265" t="s">
        <v>55</v>
      </c>
      <c r="AG17" s="164"/>
      <c r="AH17" s="163" t="s">
        <v>55</v>
      </c>
      <c r="AI17" s="164"/>
      <c r="AJ17" s="164"/>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164"/>
      <c r="CA17" s="165"/>
    </row>
    <row r="18" spans="1:79" ht="36" customHeight="1">
      <c r="A18" s="3481"/>
      <c r="B18" s="3903"/>
      <c r="C18" s="3905"/>
      <c r="D18" s="1683" t="s">
        <v>325</v>
      </c>
      <c r="E18" s="1684" t="s">
        <v>69</v>
      </c>
      <c r="F18" s="1685" t="s">
        <v>318</v>
      </c>
      <c r="G18" s="1685" t="s">
        <v>326</v>
      </c>
      <c r="H18" s="1685" t="s">
        <v>320</v>
      </c>
      <c r="I18" s="1686">
        <v>0.111</v>
      </c>
      <c r="J18" s="1685" t="s">
        <v>327</v>
      </c>
      <c r="K18" s="1687">
        <v>42370</v>
      </c>
      <c r="L18" s="1687">
        <v>42735</v>
      </c>
      <c r="M18" s="158"/>
      <c r="N18" s="158"/>
      <c r="O18" s="158"/>
      <c r="P18" s="158"/>
      <c r="Q18" s="158"/>
      <c r="R18" s="159"/>
      <c r="S18" s="159"/>
      <c r="T18" s="158"/>
      <c r="U18" s="159"/>
      <c r="V18" s="159"/>
      <c r="W18" s="159"/>
      <c r="X18" s="159"/>
      <c r="Y18" s="131">
        <f t="shared" si="0"/>
        <v>0</v>
      </c>
      <c r="Z18" s="160">
        <v>0</v>
      </c>
      <c r="AA18" s="2172"/>
      <c r="AB18" s="161"/>
      <c r="AC18" s="162">
        <f t="shared" si="1"/>
        <v>0</v>
      </c>
      <c r="AD18" s="163">
        <f t="shared" si="2"/>
        <v>0</v>
      </c>
      <c r="AE18" s="164">
        <v>0</v>
      </c>
      <c r="AF18" s="3265" t="s">
        <v>55</v>
      </c>
      <c r="AG18" s="164"/>
      <c r="AH18" s="163" t="s">
        <v>55</v>
      </c>
      <c r="AI18" s="164"/>
      <c r="AJ18" s="164"/>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2103"/>
      <c r="BZ18" s="164"/>
      <c r="CA18" s="165"/>
    </row>
    <row r="19" spans="1:79" ht="36" customHeight="1">
      <c r="A19" s="3481"/>
      <c r="B19" s="3903"/>
      <c r="C19" s="3905"/>
      <c r="D19" s="1683" t="s">
        <v>328</v>
      </c>
      <c r="E19" s="1684" t="s">
        <v>69</v>
      </c>
      <c r="F19" s="1685">
        <v>4</v>
      </c>
      <c r="G19" s="1685" t="s">
        <v>329</v>
      </c>
      <c r="H19" s="1685" t="s">
        <v>320</v>
      </c>
      <c r="I19" s="1686">
        <v>0.111</v>
      </c>
      <c r="J19" s="1685" t="s">
        <v>330</v>
      </c>
      <c r="K19" s="1687">
        <v>42400</v>
      </c>
      <c r="L19" s="1687">
        <v>42735</v>
      </c>
      <c r="M19" s="158"/>
      <c r="N19" s="158"/>
      <c r="O19" s="158">
        <v>1</v>
      </c>
      <c r="P19" s="158"/>
      <c r="Q19" s="158"/>
      <c r="R19" s="159">
        <v>1</v>
      </c>
      <c r="S19" s="159"/>
      <c r="T19" s="158"/>
      <c r="U19" s="159">
        <v>1</v>
      </c>
      <c r="V19" s="159"/>
      <c r="W19" s="159"/>
      <c r="X19" s="159">
        <v>1</v>
      </c>
      <c r="Y19" s="1704">
        <v>4</v>
      </c>
      <c r="Z19" s="160">
        <v>0</v>
      </c>
      <c r="AA19" s="2172"/>
      <c r="AB19" s="161"/>
      <c r="AC19" s="162">
        <f t="shared" si="1"/>
        <v>0</v>
      </c>
      <c r="AD19" s="163">
        <f t="shared" si="2"/>
        <v>0</v>
      </c>
      <c r="AE19" s="164">
        <v>0</v>
      </c>
      <c r="AF19" s="3265" t="s">
        <v>55</v>
      </c>
      <c r="AG19" s="164"/>
      <c r="AH19" s="163">
        <v>0</v>
      </c>
      <c r="AI19" s="164"/>
      <c r="AJ19" s="164"/>
      <c r="AK19" s="1894"/>
      <c r="AL19" s="1894"/>
      <c r="AM19" s="1894"/>
      <c r="AN19" s="1894"/>
      <c r="AO19" s="1894"/>
      <c r="AP19" s="1894"/>
      <c r="AQ19" s="1894"/>
      <c r="AR19" s="1894"/>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2103"/>
      <c r="BZ19" s="164"/>
      <c r="CA19" s="165"/>
    </row>
    <row r="20" spans="1:79" ht="36" customHeight="1">
      <c r="A20" s="3481"/>
      <c r="B20" s="3903"/>
      <c r="C20" s="3905"/>
      <c r="D20" s="1683" t="s">
        <v>331</v>
      </c>
      <c r="E20" s="1684" t="s">
        <v>69</v>
      </c>
      <c r="F20" s="1685" t="s">
        <v>318</v>
      </c>
      <c r="G20" s="1685" t="s">
        <v>332</v>
      </c>
      <c r="H20" s="1685" t="s">
        <v>320</v>
      </c>
      <c r="I20" s="1686">
        <v>0.111</v>
      </c>
      <c r="J20" s="1685" t="s">
        <v>327</v>
      </c>
      <c r="K20" s="1687">
        <v>42370</v>
      </c>
      <c r="L20" s="1687">
        <v>42735</v>
      </c>
      <c r="M20" s="158"/>
      <c r="N20" s="158"/>
      <c r="O20" s="158"/>
      <c r="P20" s="158"/>
      <c r="Q20" s="158"/>
      <c r="R20" s="159"/>
      <c r="S20" s="159"/>
      <c r="T20" s="158"/>
      <c r="U20" s="159"/>
      <c r="V20" s="159"/>
      <c r="W20" s="159"/>
      <c r="X20" s="159"/>
      <c r="Y20" s="131">
        <f t="shared" si="0"/>
        <v>0</v>
      </c>
      <c r="Z20" s="160">
        <v>0</v>
      </c>
      <c r="AA20" s="2172"/>
      <c r="AB20" s="161"/>
      <c r="AC20" s="162">
        <f t="shared" si="1"/>
        <v>0</v>
      </c>
      <c r="AD20" s="163">
        <f t="shared" si="2"/>
        <v>0</v>
      </c>
      <c r="AE20" s="164">
        <v>0</v>
      </c>
      <c r="AF20" s="3265" t="s">
        <v>55</v>
      </c>
      <c r="AG20" s="164"/>
      <c r="AH20" s="163" t="s">
        <v>55</v>
      </c>
      <c r="AI20" s="164"/>
      <c r="AJ20" s="164"/>
      <c r="AK20" s="1894"/>
      <c r="AL20" s="1894"/>
      <c r="AM20" s="1894"/>
      <c r="AN20" s="1894"/>
      <c r="AO20" s="1894"/>
      <c r="AP20" s="1894"/>
      <c r="AQ20" s="1894"/>
      <c r="AR20" s="1894"/>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2103"/>
      <c r="BZ20" s="164"/>
      <c r="CA20" s="165"/>
    </row>
    <row r="21" spans="1:79" ht="36" customHeight="1">
      <c r="A21" s="3481"/>
      <c r="B21" s="3903"/>
      <c r="C21" s="3905"/>
      <c r="D21" s="1683" t="s">
        <v>333</v>
      </c>
      <c r="E21" s="1684" t="s">
        <v>69</v>
      </c>
      <c r="F21" s="1685" t="s">
        <v>318</v>
      </c>
      <c r="G21" s="1685" t="s">
        <v>334</v>
      </c>
      <c r="H21" s="1685" t="s">
        <v>320</v>
      </c>
      <c r="I21" s="1686">
        <v>0.111</v>
      </c>
      <c r="J21" s="1685" t="s">
        <v>330</v>
      </c>
      <c r="K21" s="1687">
        <v>42370</v>
      </c>
      <c r="L21" s="1687">
        <v>42735</v>
      </c>
      <c r="M21" s="158"/>
      <c r="N21" s="158"/>
      <c r="O21" s="158"/>
      <c r="P21" s="158"/>
      <c r="Q21" s="158"/>
      <c r="R21" s="159"/>
      <c r="S21" s="159"/>
      <c r="T21" s="158"/>
      <c r="U21" s="159"/>
      <c r="V21" s="159"/>
      <c r="W21" s="159"/>
      <c r="X21" s="159"/>
      <c r="Y21" s="131">
        <f t="shared" si="0"/>
        <v>0</v>
      </c>
      <c r="Z21" s="160">
        <v>0</v>
      </c>
      <c r="AA21" s="2172"/>
      <c r="AB21" s="161"/>
      <c r="AC21" s="162">
        <f t="shared" si="1"/>
        <v>0</v>
      </c>
      <c r="AD21" s="163">
        <f t="shared" si="2"/>
        <v>0</v>
      </c>
      <c r="AE21" s="164">
        <v>0</v>
      </c>
      <c r="AF21" s="3265" t="s">
        <v>55</v>
      </c>
      <c r="AG21" s="164"/>
      <c r="AH21" s="163" t="s">
        <v>55</v>
      </c>
      <c r="AI21" s="164"/>
      <c r="AJ21" s="164"/>
      <c r="AK21" s="1894"/>
      <c r="AL21" s="1894"/>
      <c r="AM21" s="1894"/>
      <c r="AN21" s="1894"/>
      <c r="AO21" s="1894"/>
      <c r="AP21" s="1894"/>
      <c r="AQ21" s="1894"/>
      <c r="AR21" s="1894"/>
      <c r="AS21" s="1925"/>
      <c r="AT21" s="1925"/>
      <c r="AU21" s="1925"/>
      <c r="AV21" s="1925"/>
      <c r="AW21" s="1925"/>
      <c r="AX21" s="1925"/>
      <c r="AY21" s="1925"/>
      <c r="AZ21" s="1925"/>
      <c r="BA21" s="1911"/>
      <c r="BB21" s="1911"/>
      <c r="BC21" s="1911"/>
      <c r="BD21" s="1911"/>
      <c r="BE21" s="1911"/>
      <c r="BF21" s="1911"/>
      <c r="BG21" s="1911"/>
      <c r="BH21" s="1911"/>
      <c r="BI21" s="1944"/>
      <c r="BJ21" s="1944"/>
      <c r="BK21" s="1944"/>
      <c r="BL21" s="1944"/>
      <c r="BM21" s="1944"/>
      <c r="BN21" s="1944"/>
      <c r="BO21" s="1944"/>
      <c r="BP21" s="1944"/>
      <c r="BQ21" s="1960"/>
      <c r="BR21" s="1960"/>
      <c r="BS21" s="1960"/>
      <c r="BT21" s="1960"/>
      <c r="BU21" s="1960"/>
      <c r="BV21" s="1960"/>
      <c r="BW21" s="1960"/>
      <c r="BX21" s="1960"/>
      <c r="BY21" s="2103"/>
      <c r="BZ21" s="164"/>
      <c r="CA21" s="165"/>
    </row>
    <row r="22" spans="1:79" ht="57" customHeight="1">
      <c r="A22" s="3481"/>
      <c r="B22" s="3903"/>
      <c r="C22" s="3905"/>
      <c r="D22" s="1683" t="s">
        <v>335</v>
      </c>
      <c r="E22" s="1684" t="s">
        <v>69</v>
      </c>
      <c r="F22" s="1685" t="s">
        <v>318</v>
      </c>
      <c r="G22" s="1685" t="s">
        <v>336</v>
      </c>
      <c r="H22" s="1685" t="s">
        <v>320</v>
      </c>
      <c r="I22" s="1686">
        <v>0.111</v>
      </c>
      <c r="J22" s="1685" t="s">
        <v>330</v>
      </c>
      <c r="K22" s="1687">
        <v>42370</v>
      </c>
      <c r="L22" s="1687">
        <v>42735</v>
      </c>
      <c r="M22" s="158"/>
      <c r="N22" s="158"/>
      <c r="O22" s="158"/>
      <c r="P22" s="158"/>
      <c r="Q22" s="158"/>
      <c r="R22" s="159"/>
      <c r="S22" s="159"/>
      <c r="T22" s="158"/>
      <c r="U22" s="159"/>
      <c r="V22" s="159"/>
      <c r="W22" s="159"/>
      <c r="X22" s="159"/>
      <c r="Y22" s="131">
        <f t="shared" si="0"/>
        <v>0</v>
      </c>
      <c r="Z22" s="160">
        <v>0</v>
      </c>
      <c r="AA22" s="2172"/>
      <c r="AB22" s="161"/>
      <c r="AC22" s="162">
        <f t="shared" si="1"/>
        <v>0</v>
      </c>
      <c r="AD22" s="163">
        <f t="shared" si="2"/>
        <v>0</v>
      </c>
      <c r="AE22" s="164">
        <v>0</v>
      </c>
      <c r="AF22" s="3265" t="s">
        <v>55</v>
      </c>
      <c r="AG22" s="164"/>
      <c r="AH22" s="163" t="s">
        <v>55</v>
      </c>
      <c r="AI22" s="164"/>
      <c r="AJ22" s="164"/>
      <c r="AK22" s="1894"/>
      <c r="AL22" s="1894"/>
      <c r="AM22" s="1894"/>
      <c r="AN22" s="1894"/>
      <c r="AO22" s="1894"/>
      <c r="AP22" s="1894"/>
      <c r="AQ22" s="1894"/>
      <c r="AR22" s="1894"/>
      <c r="AS22" s="1925"/>
      <c r="AT22" s="1925"/>
      <c r="AU22" s="1925"/>
      <c r="AV22" s="1925"/>
      <c r="AW22" s="1925"/>
      <c r="AX22" s="1925"/>
      <c r="AY22" s="1925"/>
      <c r="AZ22" s="1925"/>
      <c r="BA22" s="1910"/>
      <c r="BB22" s="1910"/>
      <c r="BC22" s="1910"/>
      <c r="BD22" s="1910"/>
      <c r="BE22" s="1910"/>
      <c r="BF22" s="1910"/>
      <c r="BG22" s="1910"/>
      <c r="BH22" s="1910"/>
      <c r="BI22" s="1944"/>
      <c r="BJ22" s="1944"/>
      <c r="BK22" s="1944"/>
      <c r="BL22" s="1944"/>
      <c r="BM22" s="1944"/>
      <c r="BN22" s="1944"/>
      <c r="BO22" s="1944"/>
      <c r="BP22" s="1944"/>
      <c r="BQ22" s="1959"/>
      <c r="BR22" s="1959"/>
      <c r="BS22" s="1959"/>
      <c r="BT22" s="1959"/>
      <c r="BU22" s="1959"/>
      <c r="BV22" s="1959"/>
      <c r="BW22" s="1959"/>
      <c r="BX22" s="1959"/>
      <c r="BY22" s="2103"/>
      <c r="BZ22" s="164"/>
      <c r="CA22" s="165"/>
    </row>
    <row r="23" spans="1:79" s="1712" customFormat="1" ht="57" customHeight="1" thickBot="1">
      <c r="A23" s="3481"/>
      <c r="B23" s="3903"/>
      <c r="C23" s="3905"/>
      <c r="D23" s="1269" t="s">
        <v>335</v>
      </c>
      <c r="E23" s="1688" t="s">
        <v>69</v>
      </c>
      <c r="F23" s="1689" t="s">
        <v>318</v>
      </c>
      <c r="G23" s="1689" t="s">
        <v>336</v>
      </c>
      <c r="H23" s="1689" t="s">
        <v>320</v>
      </c>
      <c r="I23" s="1690">
        <v>0.111</v>
      </c>
      <c r="J23" s="1689" t="s">
        <v>330</v>
      </c>
      <c r="K23" s="1687">
        <v>42370</v>
      </c>
      <c r="L23" s="1687">
        <v>42735</v>
      </c>
      <c r="M23" s="1705"/>
      <c r="N23" s="1705"/>
      <c r="O23" s="1705"/>
      <c r="P23" s="1705"/>
      <c r="Q23" s="1705"/>
      <c r="R23" s="1706"/>
      <c r="S23" s="1706"/>
      <c r="T23" s="1705"/>
      <c r="U23" s="1706"/>
      <c r="V23" s="1706"/>
      <c r="W23" s="1706"/>
      <c r="X23" s="1706"/>
      <c r="Y23" s="1704">
        <f t="shared" si="0"/>
        <v>0</v>
      </c>
      <c r="Z23" s="1708">
        <v>0</v>
      </c>
      <c r="AA23" s="2173"/>
      <c r="AB23" s="1709"/>
      <c r="AC23" s="162">
        <f t="shared" si="1"/>
        <v>0</v>
      </c>
      <c r="AD23" s="173">
        <f t="shared" si="2"/>
        <v>0</v>
      </c>
      <c r="AE23" s="164">
        <v>0</v>
      </c>
      <c r="AF23" s="3263" t="s">
        <v>55</v>
      </c>
      <c r="AG23" s="173"/>
      <c r="AH23" s="173" t="s">
        <v>55</v>
      </c>
      <c r="AI23" s="173"/>
      <c r="AJ23" s="173"/>
      <c r="AK23" s="1894"/>
      <c r="AL23" s="1894"/>
      <c r="AM23" s="1894"/>
      <c r="AN23" s="1894"/>
      <c r="AO23" s="1894"/>
      <c r="AP23" s="1894"/>
      <c r="AQ23" s="1894"/>
      <c r="AR23" s="1894"/>
      <c r="AS23" s="1925"/>
      <c r="AT23" s="1925"/>
      <c r="AU23" s="1925"/>
      <c r="AV23" s="1925"/>
      <c r="AW23" s="1925"/>
      <c r="AX23" s="1925"/>
      <c r="AY23" s="1925"/>
      <c r="AZ23" s="1925"/>
      <c r="BA23" s="1910"/>
      <c r="BB23" s="1910"/>
      <c r="BC23" s="1910"/>
      <c r="BD23" s="1910"/>
      <c r="BE23" s="1910"/>
      <c r="BF23" s="1910"/>
      <c r="BG23" s="1910"/>
      <c r="BH23" s="1910"/>
      <c r="BI23" s="1944"/>
      <c r="BJ23" s="1944"/>
      <c r="BK23" s="1944"/>
      <c r="BL23" s="1944"/>
      <c r="BM23" s="1944"/>
      <c r="BN23" s="1944"/>
      <c r="BO23" s="1944"/>
      <c r="BP23" s="1944"/>
      <c r="BQ23" s="1959"/>
      <c r="BR23" s="1959"/>
      <c r="BS23" s="1959"/>
      <c r="BT23" s="1959"/>
      <c r="BU23" s="1959"/>
      <c r="BV23" s="1959"/>
      <c r="BW23" s="1959"/>
      <c r="BX23" s="1959"/>
      <c r="BY23" s="2103"/>
      <c r="BZ23" s="173"/>
      <c r="CA23" s="173"/>
    </row>
    <row r="24" spans="1:79" ht="36" customHeight="1" thickBot="1">
      <c r="A24" s="3481"/>
      <c r="B24" s="3903"/>
      <c r="C24" s="3906"/>
      <c r="D24" s="1691" t="s">
        <v>337</v>
      </c>
      <c r="E24" s="1692" t="s">
        <v>69</v>
      </c>
      <c r="F24" s="1693">
        <v>4</v>
      </c>
      <c r="G24" s="1693" t="s">
        <v>338</v>
      </c>
      <c r="H24" s="1693" t="s">
        <v>320</v>
      </c>
      <c r="I24" s="1694">
        <v>0.111</v>
      </c>
      <c r="J24" s="1693" t="s">
        <v>330</v>
      </c>
      <c r="K24" s="1695">
        <v>42370</v>
      </c>
      <c r="L24" s="1695">
        <v>42735</v>
      </c>
      <c r="M24" s="1707"/>
      <c r="N24" s="1707"/>
      <c r="O24" s="1707">
        <v>1</v>
      </c>
      <c r="P24" s="1707"/>
      <c r="Q24" s="1707"/>
      <c r="R24" s="169">
        <v>1</v>
      </c>
      <c r="S24" s="169"/>
      <c r="T24" s="1707"/>
      <c r="U24" s="169">
        <v>1</v>
      </c>
      <c r="V24" s="169"/>
      <c r="W24" s="169"/>
      <c r="X24" s="169">
        <v>1</v>
      </c>
      <c r="Y24" s="1703">
        <v>4</v>
      </c>
      <c r="Z24" s="1710">
        <v>0</v>
      </c>
      <c r="AA24" s="2174"/>
      <c r="AB24" s="1711"/>
      <c r="AC24" s="172">
        <f t="shared" si="1"/>
        <v>0</v>
      </c>
      <c r="AD24" s="173">
        <f t="shared" si="2"/>
        <v>0</v>
      </c>
      <c r="AE24" s="174">
        <v>0</v>
      </c>
      <c r="AF24" s="3263" t="s">
        <v>55</v>
      </c>
      <c r="AG24" s="174"/>
      <c r="AH24" s="173">
        <v>0</v>
      </c>
      <c r="AI24" s="174"/>
      <c r="AJ24" s="174"/>
      <c r="AK24" s="1894"/>
      <c r="AL24" s="1894"/>
      <c r="AM24" s="1894"/>
      <c r="AN24" s="1894"/>
      <c r="AO24" s="1894"/>
      <c r="AP24" s="1894"/>
      <c r="AQ24" s="1894"/>
      <c r="AR24" s="1894"/>
      <c r="AS24" s="1925"/>
      <c r="AT24" s="1925"/>
      <c r="AU24" s="1925"/>
      <c r="AV24" s="1925"/>
      <c r="AW24" s="1925"/>
      <c r="AX24" s="1925"/>
      <c r="AY24" s="1925"/>
      <c r="AZ24" s="1925"/>
      <c r="BA24" s="1910"/>
      <c r="BB24" s="1910"/>
      <c r="BC24" s="1910"/>
      <c r="BD24" s="1910"/>
      <c r="BE24" s="1910"/>
      <c r="BF24" s="1910"/>
      <c r="BG24" s="1910"/>
      <c r="BH24" s="1910"/>
      <c r="BI24" s="1944"/>
      <c r="BJ24" s="1944"/>
      <c r="BK24" s="1944"/>
      <c r="BL24" s="1944"/>
      <c r="BM24" s="1944"/>
      <c r="BN24" s="1944"/>
      <c r="BO24" s="1944"/>
      <c r="BP24" s="1944"/>
      <c r="BQ24" s="1959"/>
      <c r="BR24" s="1959"/>
      <c r="BS24" s="1959"/>
      <c r="BT24" s="1959"/>
      <c r="BU24" s="1959"/>
      <c r="BV24" s="1959"/>
      <c r="BW24" s="1959"/>
      <c r="BX24" s="1959"/>
      <c r="BY24" s="2103"/>
      <c r="BZ24" s="174"/>
      <c r="CA24" s="175"/>
    </row>
    <row r="25" spans="1:79" ht="38.25">
      <c r="A25" s="3481"/>
      <c r="B25" s="3903"/>
      <c r="C25" s="3907" t="s">
        <v>339</v>
      </c>
      <c r="D25" s="1696" t="s">
        <v>340</v>
      </c>
      <c r="E25" s="1679" t="s">
        <v>69</v>
      </c>
      <c r="F25" s="1680">
        <v>4</v>
      </c>
      <c r="G25" s="1680" t="s">
        <v>341</v>
      </c>
      <c r="H25" s="1680" t="s">
        <v>320</v>
      </c>
      <c r="I25" s="1681">
        <v>0.111</v>
      </c>
      <c r="J25" s="1680" t="s">
        <v>342</v>
      </c>
      <c r="K25" s="1682">
        <v>42370</v>
      </c>
      <c r="L25" s="1682">
        <v>42735</v>
      </c>
      <c r="M25" s="176"/>
      <c r="N25" s="176"/>
      <c r="O25" s="176">
        <v>1</v>
      </c>
      <c r="P25" s="176"/>
      <c r="Q25" s="176"/>
      <c r="R25" s="176">
        <v>1</v>
      </c>
      <c r="S25" s="176"/>
      <c r="T25" s="176"/>
      <c r="U25" s="148">
        <v>1</v>
      </c>
      <c r="V25" s="148"/>
      <c r="W25" s="148"/>
      <c r="X25" s="148">
        <v>1</v>
      </c>
      <c r="Y25" s="128">
        <f t="shared" si="0"/>
        <v>4</v>
      </c>
      <c r="Z25" s="149">
        <v>0</v>
      </c>
      <c r="AA25" s="2171"/>
      <c r="AB25" s="150"/>
      <c r="AC25" s="177">
        <f t="shared" si="1"/>
        <v>0</v>
      </c>
      <c r="AD25" s="178">
        <f t="shared" si="2"/>
        <v>0</v>
      </c>
      <c r="AE25" s="179">
        <v>0</v>
      </c>
      <c r="AF25" s="3266" t="s">
        <v>55</v>
      </c>
      <c r="AG25" s="179"/>
      <c r="AH25" s="178">
        <v>0</v>
      </c>
      <c r="AI25" s="179"/>
      <c r="AJ25" s="179"/>
      <c r="AK25" s="1894"/>
      <c r="AL25" s="1894"/>
      <c r="AM25" s="1894"/>
      <c r="AN25" s="1894"/>
      <c r="AO25" s="1894"/>
      <c r="AP25" s="1894"/>
      <c r="AQ25" s="1894"/>
      <c r="AR25" s="1894"/>
      <c r="AS25" s="1925"/>
      <c r="AT25" s="1925"/>
      <c r="AU25" s="1925"/>
      <c r="AV25" s="1925"/>
      <c r="AW25" s="1925"/>
      <c r="AX25" s="1925"/>
      <c r="AY25" s="1925"/>
      <c r="AZ25" s="1925"/>
      <c r="BA25" s="1910"/>
      <c r="BB25" s="1910"/>
      <c r="BC25" s="1910"/>
      <c r="BD25" s="1910"/>
      <c r="BE25" s="1910"/>
      <c r="BF25" s="1910"/>
      <c r="BG25" s="1910"/>
      <c r="BH25" s="1910"/>
      <c r="BI25" s="1944"/>
      <c r="BJ25" s="1944"/>
      <c r="BK25" s="1944"/>
      <c r="BL25" s="1944"/>
      <c r="BM25" s="1944"/>
      <c r="BN25" s="1944"/>
      <c r="BO25" s="1944"/>
      <c r="BP25" s="1944"/>
      <c r="BQ25" s="1959"/>
      <c r="BR25" s="1959"/>
      <c r="BS25" s="1959"/>
      <c r="BT25" s="1959"/>
      <c r="BU25" s="1959"/>
      <c r="BV25" s="1959"/>
      <c r="BW25" s="1959"/>
      <c r="BX25" s="1959"/>
      <c r="BY25" s="2103"/>
      <c r="BZ25" s="179"/>
      <c r="CA25" s="180"/>
    </row>
    <row r="26" spans="1:79" ht="50.25" customHeight="1">
      <c r="A26" s="3481"/>
      <c r="B26" s="3903"/>
      <c r="C26" s="3908"/>
      <c r="D26" s="1697" t="s">
        <v>343</v>
      </c>
      <c r="E26" s="1684" t="s">
        <v>69</v>
      </c>
      <c r="F26" s="1685">
        <v>1</v>
      </c>
      <c r="G26" s="1685"/>
      <c r="H26" s="1685" t="s">
        <v>320</v>
      </c>
      <c r="I26" s="1686">
        <v>0.111</v>
      </c>
      <c r="J26" s="1685"/>
      <c r="K26" s="1687">
        <v>42370</v>
      </c>
      <c r="L26" s="1687">
        <v>42735</v>
      </c>
      <c r="M26" s="181"/>
      <c r="N26" s="181"/>
      <c r="O26" s="181"/>
      <c r="P26" s="181"/>
      <c r="Q26" s="181">
        <v>1</v>
      </c>
      <c r="R26" s="181"/>
      <c r="S26" s="181"/>
      <c r="T26" s="181"/>
      <c r="U26" s="159"/>
      <c r="V26" s="159"/>
      <c r="W26" s="159"/>
      <c r="X26" s="159"/>
      <c r="Y26" s="1704">
        <v>1</v>
      </c>
      <c r="Z26" s="160">
        <v>0</v>
      </c>
      <c r="AA26" s="2172"/>
      <c r="AB26" s="161"/>
      <c r="AC26" s="162">
        <f t="shared" si="1"/>
        <v>0</v>
      </c>
      <c r="AD26" s="163">
        <f t="shared" si="2"/>
        <v>0</v>
      </c>
      <c r="AE26" s="164">
        <v>0</v>
      </c>
      <c r="AF26" s="3265" t="s">
        <v>55</v>
      </c>
      <c r="AG26" s="164"/>
      <c r="AH26" s="163">
        <v>0</v>
      </c>
      <c r="AI26" s="164"/>
      <c r="AJ26" s="164"/>
      <c r="AK26" s="1894"/>
      <c r="AL26" s="1894"/>
      <c r="AM26" s="1894"/>
      <c r="AN26" s="1894"/>
      <c r="AO26" s="1894"/>
      <c r="AP26" s="1894"/>
      <c r="AQ26" s="1894"/>
      <c r="AR26" s="1894"/>
      <c r="AS26" s="1925"/>
      <c r="AT26" s="1925"/>
      <c r="AU26" s="1925"/>
      <c r="AV26" s="1925"/>
      <c r="AW26" s="1925"/>
      <c r="AX26" s="1925"/>
      <c r="AY26" s="1925"/>
      <c r="AZ26" s="1925"/>
      <c r="BA26" s="1910"/>
      <c r="BB26" s="1910"/>
      <c r="BC26" s="1910"/>
      <c r="BD26" s="1910"/>
      <c r="BE26" s="1910"/>
      <c r="BF26" s="1910"/>
      <c r="BG26" s="1910"/>
      <c r="BH26" s="1910"/>
      <c r="BI26" s="1944"/>
      <c r="BJ26" s="1944"/>
      <c r="BK26" s="1944"/>
      <c r="BL26" s="1944"/>
      <c r="BM26" s="1944"/>
      <c r="BN26" s="1944"/>
      <c r="BO26" s="1944"/>
      <c r="BP26" s="1944"/>
      <c r="BQ26" s="1959"/>
      <c r="BR26" s="1959"/>
      <c r="BS26" s="1959"/>
      <c r="BT26" s="1959"/>
      <c r="BU26" s="1959"/>
      <c r="BV26" s="1959"/>
      <c r="BW26" s="1959"/>
      <c r="BX26" s="1959"/>
      <c r="BY26" s="2103"/>
      <c r="BZ26" s="164"/>
      <c r="CA26" s="165"/>
    </row>
    <row r="27" spans="1:79" ht="50.25" customHeight="1">
      <c r="A27" s="3481"/>
      <c r="B27" s="3903"/>
      <c r="C27" s="3908"/>
      <c r="D27" s="1697" t="s">
        <v>344</v>
      </c>
      <c r="E27" s="1684" t="s">
        <v>69</v>
      </c>
      <c r="F27" s="1685" t="s">
        <v>318</v>
      </c>
      <c r="G27" s="1685" t="s">
        <v>345</v>
      </c>
      <c r="H27" s="1685" t="s">
        <v>320</v>
      </c>
      <c r="I27" s="1686">
        <v>0.111</v>
      </c>
      <c r="J27" s="1685"/>
      <c r="K27" s="1687">
        <v>42370</v>
      </c>
      <c r="L27" s="1687">
        <v>42735</v>
      </c>
      <c r="M27" s="181"/>
      <c r="N27" s="181"/>
      <c r="O27" s="181"/>
      <c r="P27" s="181"/>
      <c r="Q27" s="181"/>
      <c r="R27" s="181"/>
      <c r="S27" s="181"/>
      <c r="T27" s="181"/>
      <c r="U27" s="159"/>
      <c r="V27" s="159"/>
      <c r="W27" s="159"/>
      <c r="X27" s="159"/>
      <c r="Y27" s="1704">
        <f t="shared" si="0"/>
        <v>0</v>
      </c>
      <c r="Z27" s="160">
        <v>0</v>
      </c>
      <c r="AA27" s="2172"/>
      <c r="AB27" s="161"/>
      <c r="AC27" s="162">
        <f t="shared" si="1"/>
        <v>0</v>
      </c>
      <c r="AD27" s="163">
        <f t="shared" si="2"/>
        <v>0</v>
      </c>
      <c r="AE27" s="164">
        <v>0</v>
      </c>
      <c r="AF27" s="3265" t="s">
        <v>55</v>
      </c>
      <c r="AG27" s="164"/>
      <c r="AH27" s="163" t="s">
        <v>55</v>
      </c>
      <c r="AI27" s="164"/>
      <c r="AJ27" s="164"/>
      <c r="AK27" s="1894"/>
      <c r="AL27" s="1894"/>
      <c r="AM27" s="1894"/>
      <c r="AN27" s="1894"/>
      <c r="AO27" s="1894"/>
      <c r="AP27" s="1894"/>
      <c r="AQ27" s="1894"/>
      <c r="AR27" s="1894"/>
      <c r="AS27" s="1925"/>
      <c r="AT27" s="1925"/>
      <c r="AU27" s="1925"/>
      <c r="AV27" s="1925"/>
      <c r="AW27" s="1925"/>
      <c r="AX27" s="1925"/>
      <c r="AY27" s="1925"/>
      <c r="AZ27" s="1925"/>
      <c r="BA27" s="1910"/>
      <c r="BB27" s="1910"/>
      <c r="BC27" s="1910"/>
      <c r="BD27" s="1910"/>
      <c r="BE27" s="1910"/>
      <c r="BF27" s="1910"/>
      <c r="BG27" s="1910"/>
      <c r="BH27" s="1910"/>
      <c r="BI27" s="1944"/>
      <c r="BJ27" s="1944"/>
      <c r="BK27" s="1944"/>
      <c r="BL27" s="1944"/>
      <c r="BM27" s="1944"/>
      <c r="BN27" s="1944"/>
      <c r="BO27" s="1944"/>
      <c r="BP27" s="1944"/>
      <c r="BQ27" s="1959"/>
      <c r="BR27" s="1959"/>
      <c r="BS27" s="1959"/>
      <c r="BT27" s="1959"/>
      <c r="BU27" s="1959"/>
      <c r="BV27" s="1959"/>
      <c r="BW27" s="1959"/>
      <c r="BX27" s="1959"/>
      <c r="BY27" s="2103"/>
      <c r="BZ27" s="164"/>
      <c r="CA27" s="165"/>
    </row>
    <row r="28" spans="1:79" ht="54.75" customHeight="1">
      <c r="A28" s="3481"/>
      <c r="B28" s="3903"/>
      <c r="C28" s="3908"/>
      <c r="D28" s="1697" t="s">
        <v>346</v>
      </c>
      <c r="E28" s="1684" t="s">
        <v>69</v>
      </c>
      <c r="F28" s="1685">
        <v>1</v>
      </c>
      <c r="G28" s="1685"/>
      <c r="H28" s="1685" t="s">
        <v>320</v>
      </c>
      <c r="I28" s="1686">
        <v>0.111</v>
      </c>
      <c r="J28" s="1685"/>
      <c r="K28" s="1687">
        <v>42370</v>
      </c>
      <c r="L28" s="1687">
        <v>42735</v>
      </c>
      <c r="M28" s="181"/>
      <c r="N28" s="181"/>
      <c r="O28" s="181"/>
      <c r="P28" s="181"/>
      <c r="Q28" s="181">
        <v>1</v>
      </c>
      <c r="R28" s="181"/>
      <c r="S28" s="181"/>
      <c r="T28" s="181"/>
      <c r="U28" s="159"/>
      <c r="V28" s="159"/>
      <c r="W28" s="159"/>
      <c r="X28" s="159"/>
      <c r="Y28" s="131">
        <f t="shared" si="0"/>
        <v>1</v>
      </c>
      <c r="Z28" s="160">
        <v>0</v>
      </c>
      <c r="AA28" s="2172"/>
      <c r="AB28" s="161"/>
      <c r="AC28" s="162">
        <f t="shared" si="1"/>
        <v>0</v>
      </c>
      <c r="AD28" s="163">
        <f t="shared" si="2"/>
        <v>0</v>
      </c>
      <c r="AE28" s="164">
        <v>0</v>
      </c>
      <c r="AF28" s="3265" t="s">
        <v>55</v>
      </c>
      <c r="AG28" s="164"/>
      <c r="AH28" s="163">
        <v>0</v>
      </c>
      <c r="AI28" s="164"/>
      <c r="AJ28" s="164"/>
      <c r="AK28" s="1894"/>
      <c r="AL28" s="1894"/>
      <c r="AM28" s="1894"/>
      <c r="AN28" s="1894"/>
      <c r="AO28" s="1894"/>
      <c r="AP28" s="1894"/>
      <c r="AQ28" s="1894"/>
      <c r="AR28" s="1894"/>
      <c r="AS28" s="1925"/>
      <c r="AT28" s="1925"/>
      <c r="AU28" s="1925"/>
      <c r="AV28" s="1925"/>
      <c r="AW28" s="1925"/>
      <c r="AX28" s="1925"/>
      <c r="AY28" s="1925"/>
      <c r="AZ28" s="1925"/>
      <c r="BA28" s="1910"/>
      <c r="BB28" s="1910"/>
      <c r="BC28" s="1910"/>
      <c r="BD28" s="1910"/>
      <c r="BE28" s="1910"/>
      <c r="BF28" s="1910"/>
      <c r="BG28" s="1910"/>
      <c r="BH28" s="1910"/>
      <c r="BI28" s="1944"/>
      <c r="BJ28" s="1944"/>
      <c r="BK28" s="1944"/>
      <c r="BL28" s="1944"/>
      <c r="BM28" s="1944"/>
      <c r="BN28" s="1944"/>
      <c r="BO28" s="1944"/>
      <c r="BP28" s="1944"/>
      <c r="BQ28" s="1959"/>
      <c r="BR28" s="1959"/>
      <c r="BS28" s="1959"/>
      <c r="BT28" s="1959"/>
      <c r="BU28" s="1959"/>
      <c r="BV28" s="1959"/>
      <c r="BW28" s="1959"/>
      <c r="BX28" s="1959"/>
      <c r="BY28" s="2103"/>
      <c r="BZ28" s="164"/>
      <c r="CA28" s="165"/>
    </row>
    <row r="29" spans="1:79" ht="42" customHeight="1">
      <c r="A29" s="3481"/>
      <c r="B29" s="3903"/>
      <c r="C29" s="3908"/>
      <c r="D29" s="1697" t="s">
        <v>347</v>
      </c>
      <c r="E29" s="1684" t="s">
        <v>69</v>
      </c>
      <c r="F29" s="1685">
        <f>SUM(M29:X29)</f>
        <v>1</v>
      </c>
      <c r="G29" s="1685" t="s">
        <v>348</v>
      </c>
      <c r="H29" s="1685" t="s">
        <v>320</v>
      </c>
      <c r="I29" s="1686">
        <v>0.111</v>
      </c>
      <c r="J29" s="1685"/>
      <c r="K29" s="1687">
        <v>42370</v>
      </c>
      <c r="L29" s="1687">
        <v>42735</v>
      </c>
      <c r="M29" s="181"/>
      <c r="N29" s="181"/>
      <c r="O29" s="181"/>
      <c r="P29" s="181"/>
      <c r="Q29" s="181">
        <v>1</v>
      </c>
      <c r="R29" s="181"/>
      <c r="S29" s="181"/>
      <c r="T29" s="181"/>
      <c r="U29" s="159"/>
      <c r="V29" s="159"/>
      <c r="W29" s="159"/>
      <c r="X29" s="159"/>
      <c r="Y29" s="131">
        <f t="shared" si="0"/>
        <v>1</v>
      </c>
      <c r="Z29" s="160">
        <v>0</v>
      </c>
      <c r="AA29" s="2172"/>
      <c r="AB29" s="161"/>
      <c r="AC29" s="162">
        <f t="shared" si="1"/>
        <v>0</v>
      </c>
      <c r="AD29" s="163">
        <f t="shared" si="2"/>
        <v>0</v>
      </c>
      <c r="AE29" s="164">
        <v>0</v>
      </c>
      <c r="AF29" s="3265" t="s">
        <v>55</v>
      </c>
      <c r="AG29" s="164"/>
      <c r="AH29" s="163">
        <v>0</v>
      </c>
      <c r="AI29" s="164"/>
      <c r="AJ29" s="164"/>
      <c r="AK29" s="1894"/>
      <c r="AL29" s="1894"/>
      <c r="AM29" s="1894"/>
      <c r="AN29" s="1894"/>
      <c r="AO29" s="1894"/>
      <c r="AP29" s="1894"/>
      <c r="AQ29" s="1894"/>
      <c r="AR29" s="1894"/>
      <c r="AS29" s="1925"/>
      <c r="AT29" s="1925"/>
      <c r="AU29" s="1925"/>
      <c r="AV29" s="1925"/>
      <c r="AW29" s="1925"/>
      <c r="AX29" s="1925"/>
      <c r="AY29" s="1925"/>
      <c r="AZ29" s="1925"/>
      <c r="BA29" s="1910"/>
      <c r="BB29" s="1910"/>
      <c r="BC29" s="1910"/>
      <c r="BD29" s="1910"/>
      <c r="BE29" s="1910"/>
      <c r="BF29" s="1910"/>
      <c r="BG29" s="1910"/>
      <c r="BH29" s="1910"/>
      <c r="BI29" s="1944"/>
      <c r="BJ29" s="1944"/>
      <c r="BK29" s="1944"/>
      <c r="BL29" s="1944"/>
      <c r="BM29" s="1944"/>
      <c r="BN29" s="1944"/>
      <c r="BO29" s="1944"/>
      <c r="BP29" s="1944"/>
      <c r="BQ29" s="1959"/>
      <c r="BR29" s="1959"/>
      <c r="BS29" s="1959"/>
      <c r="BT29" s="1959"/>
      <c r="BU29" s="1959"/>
      <c r="BV29" s="1959"/>
      <c r="BW29" s="1959"/>
      <c r="BX29" s="1959"/>
      <c r="BY29" s="2103"/>
      <c r="BZ29" s="164"/>
      <c r="CA29" s="165"/>
    </row>
    <row r="30" spans="1:79" ht="36.75" customHeight="1">
      <c r="A30" s="3481"/>
      <c r="B30" s="3903"/>
      <c r="C30" s="3908"/>
      <c r="D30" s="1697" t="s">
        <v>349</v>
      </c>
      <c r="E30" s="1684" t="s">
        <v>69</v>
      </c>
      <c r="F30" s="1685">
        <f>SUM(M30:X30)</f>
        <v>1</v>
      </c>
      <c r="G30" s="1685" t="s">
        <v>348</v>
      </c>
      <c r="H30" s="1685" t="s">
        <v>320</v>
      </c>
      <c r="I30" s="1686">
        <v>0.111</v>
      </c>
      <c r="J30" s="1685"/>
      <c r="K30" s="1687">
        <v>42370</v>
      </c>
      <c r="L30" s="1687">
        <v>42735</v>
      </c>
      <c r="M30" s="181"/>
      <c r="N30" s="181"/>
      <c r="O30" s="181"/>
      <c r="P30" s="181"/>
      <c r="Q30" s="181"/>
      <c r="R30" s="181">
        <v>1</v>
      </c>
      <c r="S30" s="181"/>
      <c r="T30" s="181"/>
      <c r="U30" s="159"/>
      <c r="V30" s="159"/>
      <c r="W30" s="159"/>
      <c r="X30" s="159"/>
      <c r="Y30" s="131">
        <f t="shared" si="0"/>
        <v>1</v>
      </c>
      <c r="Z30" s="160">
        <v>50000000</v>
      </c>
      <c r="AA30" s="2383"/>
      <c r="AB30" s="161" t="s">
        <v>1359</v>
      </c>
      <c r="AC30" s="162">
        <f t="shared" si="1"/>
        <v>0</v>
      </c>
      <c r="AD30" s="163">
        <f t="shared" si="2"/>
        <v>0</v>
      </c>
      <c r="AE30" s="164">
        <v>0</v>
      </c>
      <c r="AF30" s="3265" t="s">
        <v>55</v>
      </c>
      <c r="AG30" s="164"/>
      <c r="AH30" s="163">
        <v>0</v>
      </c>
      <c r="AI30" s="164"/>
      <c r="AJ30" s="164"/>
      <c r="AK30" s="1894"/>
      <c r="AL30" s="1894"/>
      <c r="AM30" s="1894"/>
      <c r="AN30" s="1894"/>
      <c r="AO30" s="1894"/>
      <c r="AP30" s="1894"/>
      <c r="AQ30" s="1894"/>
      <c r="AR30" s="1894"/>
      <c r="AS30" s="1925"/>
      <c r="AT30" s="1925"/>
      <c r="AU30" s="1925"/>
      <c r="AV30" s="1925"/>
      <c r="AW30" s="1925"/>
      <c r="AX30" s="1925"/>
      <c r="AY30" s="1925"/>
      <c r="AZ30" s="1925"/>
      <c r="BA30" s="1910"/>
      <c r="BB30" s="1910"/>
      <c r="BC30" s="1910"/>
      <c r="BD30" s="1910"/>
      <c r="BE30" s="1910"/>
      <c r="BF30" s="1910"/>
      <c r="BG30" s="1910"/>
      <c r="BH30" s="1910"/>
      <c r="BI30" s="1944"/>
      <c r="BJ30" s="1944"/>
      <c r="BK30" s="1944"/>
      <c r="BL30" s="1944"/>
      <c r="BM30" s="1944"/>
      <c r="BN30" s="1944"/>
      <c r="BO30" s="1944"/>
      <c r="BP30" s="1944"/>
      <c r="BQ30" s="1959"/>
      <c r="BR30" s="1959"/>
      <c r="BS30" s="1959"/>
      <c r="BT30" s="1959"/>
      <c r="BU30" s="1959"/>
      <c r="BV30" s="1959"/>
      <c r="BW30" s="1959"/>
      <c r="BX30" s="1959"/>
      <c r="BY30" s="2103"/>
      <c r="BZ30" s="164"/>
      <c r="CA30" s="165"/>
    </row>
    <row r="31" spans="1:79" ht="36.75" customHeight="1" thickBot="1">
      <c r="A31" s="3902"/>
      <c r="B31" s="3904"/>
      <c r="C31" s="3909"/>
      <c r="D31" s="1698" t="s">
        <v>350</v>
      </c>
      <c r="E31" s="1692" t="s">
        <v>69</v>
      </c>
      <c r="F31" s="1693">
        <v>1</v>
      </c>
      <c r="G31" s="1693"/>
      <c r="H31" s="1693" t="s">
        <v>320</v>
      </c>
      <c r="I31" s="1694">
        <v>0.111</v>
      </c>
      <c r="J31" s="1693"/>
      <c r="K31" s="1695">
        <v>42370</v>
      </c>
      <c r="L31" s="1695">
        <v>42735</v>
      </c>
      <c r="M31" s="182"/>
      <c r="N31" s="182"/>
      <c r="O31" s="182"/>
      <c r="P31" s="182"/>
      <c r="Q31" s="182"/>
      <c r="R31" s="182">
        <v>1</v>
      </c>
      <c r="S31" s="182"/>
      <c r="T31" s="182"/>
      <c r="U31" s="169"/>
      <c r="V31" s="169"/>
      <c r="W31" s="169"/>
      <c r="X31" s="169"/>
      <c r="Y31" s="1703">
        <f t="shared" si="0"/>
        <v>1</v>
      </c>
      <c r="Z31" s="170">
        <v>35000000</v>
      </c>
      <c r="AA31" s="2384"/>
      <c r="AB31" s="161" t="s">
        <v>1359</v>
      </c>
      <c r="AC31" s="1468">
        <f t="shared" si="1"/>
        <v>0</v>
      </c>
      <c r="AD31" s="1469">
        <f t="shared" si="2"/>
        <v>0</v>
      </c>
      <c r="AE31" s="1470">
        <v>0</v>
      </c>
      <c r="AF31" s="3267" t="s">
        <v>55</v>
      </c>
      <c r="AG31" s="1470"/>
      <c r="AH31" s="1469">
        <v>0</v>
      </c>
      <c r="AI31" s="1470"/>
      <c r="AJ31" s="1470"/>
      <c r="AK31" s="1895"/>
      <c r="AL31" s="1895"/>
      <c r="AM31" s="1895"/>
      <c r="AN31" s="1895"/>
      <c r="AO31" s="1895"/>
      <c r="AP31" s="1895"/>
      <c r="AQ31" s="1895"/>
      <c r="AR31" s="1895"/>
      <c r="AS31" s="1926"/>
      <c r="AT31" s="1926"/>
      <c r="AU31" s="1926"/>
      <c r="AV31" s="1926"/>
      <c r="AW31" s="1926"/>
      <c r="AX31" s="1926"/>
      <c r="AY31" s="1926"/>
      <c r="AZ31" s="1926"/>
      <c r="BA31" s="1911"/>
      <c r="BB31" s="1911"/>
      <c r="BC31" s="1911"/>
      <c r="BD31" s="1911"/>
      <c r="BE31" s="1911"/>
      <c r="BF31" s="1911"/>
      <c r="BG31" s="1911"/>
      <c r="BH31" s="1911"/>
      <c r="BI31" s="1944"/>
      <c r="BJ31" s="1944"/>
      <c r="BK31" s="1944"/>
      <c r="BL31" s="1944"/>
      <c r="BM31" s="1944"/>
      <c r="BN31" s="1944"/>
      <c r="BO31" s="1944"/>
      <c r="BP31" s="1944"/>
      <c r="BQ31" s="1960"/>
      <c r="BR31" s="1960"/>
      <c r="BS31" s="1960"/>
      <c r="BT31" s="1960"/>
      <c r="BU31" s="1960"/>
      <c r="BV31" s="1960"/>
      <c r="BW31" s="1960"/>
      <c r="BX31" s="1960"/>
      <c r="BY31" s="2104"/>
      <c r="BZ31" s="1470"/>
      <c r="CA31" s="1471"/>
    </row>
    <row r="32" spans="1:79" ht="24" customHeight="1" thickBot="1">
      <c r="A32" s="3910" t="s">
        <v>38</v>
      </c>
      <c r="B32" s="3911"/>
      <c r="C32" s="3911"/>
      <c r="D32" s="3912"/>
      <c r="E32" s="183"/>
      <c r="F32" s="183"/>
      <c r="G32" s="183"/>
      <c r="H32" s="183"/>
      <c r="I32" s="184">
        <v>1</v>
      </c>
      <c r="J32" s="183"/>
      <c r="K32" s="183"/>
      <c r="L32" s="183"/>
      <c r="M32" s="183"/>
      <c r="N32" s="183"/>
      <c r="O32" s="183"/>
      <c r="P32" s="183"/>
      <c r="Q32" s="183"/>
      <c r="R32" s="183"/>
      <c r="S32" s="183"/>
      <c r="T32" s="183"/>
      <c r="U32" s="183"/>
      <c r="V32" s="183"/>
      <c r="W32" s="183"/>
      <c r="X32" s="183"/>
      <c r="Y32" s="185"/>
      <c r="Z32" s="186">
        <f>SUM(Z30:Z31)</f>
        <v>85000000</v>
      </c>
      <c r="AA32" s="186"/>
      <c r="AB32" s="2994"/>
      <c r="AC32" s="3220"/>
      <c r="AD32" s="3220">
        <v>1</v>
      </c>
      <c r="AE32" s="3220"/>
      <c r="AF32" s="3220" t="s">
        <v>55</v>
      </c>
      <c r="AG32" s="3220"/>
      <c r="AH32" s="3220">
        <f>AVERAGE(AH16:AH31)</f>
        <v>0</v>
      </c>
      <c r="AI32" s="3220"/>
      <c r="AJ32" s="3220"/>
      <c r="AK32" s="3220"/>
      <c r="AL32" s="3220"/>
      <c r="AM32" s="3220"/>
      <c r="AN32" s="3220"/>
      <c r="AO32" s="3220"/>
      <c r="AP32" s="3220"/>
      <c r="AQ32" s="3220"/>
      <c r="AR32" s="3220"/>
      <c r="AS32" s="3220"/>
      <c r="AT32" s="3220"/>
      <c r="AU32" s="3220"/>
      <c r="AV32" s="3220"/>
      <c r="AW32" s="3220"/>
      <c r="AX32" s="3220"/>
      <c r="AY32" s="3220"/>
      <c r="AZ32" s="3220"/>
      <c r="BA32" s="3220"/>
      <c r="BB32" s="3220"/>
      <c r="BC32" s="3220"/>
      <c r="BD32" s="3220"/>
      <c r="BE32" s="3220"/>
      <c r="BF32" s="3220"/>
      <c r="BG32" s="3220"/>
      <c r="BH32" s="3220"/>
      <c r="BI32" s="3220"/>
      <c r="BJ32" s="3220"/>
      <c r="BK32" s="3220"/>
      <c r="BL32" s="3220"/>
      <c r="BM32" s="3220"/>
      <c r="BN32" s="3220"/>
      <c r="BO32" s="3220"/>
      <c r="BP32" s="3220"/>
      <c r="BQ32" s="3220"/>
      <c r="BR32" s="3220"/>
      <c r="BS32" s="3220"/>
      <c r="BT32" s="3220"/>
      <c r="BU32" s="3220"/>
      <c r="BV32" s="3220"/>
      <c r="BW32" s="3220"/>
      <c r="BX32" s="3220"/>
      <c r="BY32" s="3220"/>
      <c r="BZ32" s="3220"/>
      <c r="CA32" s="3220"/>
    </row>
    <row r="33" spans="1:79" ht="39" customHeight="1" thickBot="1">
      <c r="A33" s="187">
        <v>2</v>
      </c>
      <c r="B33" s="187" t="s">
        <v>351</v>
      </c>
      <c r="C33" s="188" t="s">
        <v>352</v>
      </c>
      <c r="D33" s="189" t="s">
        <v>353</v>
      </c>
      <c r="E33" s="190" t="s">
        <v>69</v>
      </c>
      <c r="F33" s="1699">
        <v>2</v>
      </c>
      <c r="G33" s="191" t="s">
        <v>67</v>
      </c>
      <c r="H33" s="191" t="s">
        <v>320</v>
      </c>
      <c r="I33" s="192">
        <v>1</v>
      </c>
      <c r="J33" s="191" t="s">
        <v>354</v>
      </c>
      <c r="K33" s="193">
        <v>42370</v>
      </c>
      <c r="L33" s="193">
        <v>42735</v>
      </c>
      <c r="M33" s="194"/>
      <c r="N33" s="194"/>
      <c r="O33" s="194"/>
      <c r="P33" s="194"/>
      <c r="Q33" s="194">
        <v>1</v>
      </c>
      <c r="R33" s="194"/>
      <c r="S33" s="194"/>
      <c r="T33" s="194"/>
      <c r="U33" s="195"/>
      <c r="V33" s="195"/>
      <c r="W33" s="195">
        <v>1</v>
      </c>
      <c r="X33" s="195"/>
      <c r="Y33" s="1702">
        <f>SUM(M33:X33)</f>
        <v>2</v>
      </c>
      <c r="Z33" s="196">
        <v>0</v>
      </c>
      <c r="AA33" s="2175"/>
      <c r="AB33" s="197"/>
      <c r="AC33" s="3268">
        <f>SUM(M33:N33)</f>
        <v>0</v>
      </c>
      <c r="AD33" s="3269">
        <f t="shared" si="2"/>
        <v>0</v>
      </c>
      <c r="AE33" s="3270">
        <v>0</v>
      </c>
      <c r="AF33" s="3270" t="s">
        <v>55</v>
      </c>
      <c r="AG33" s="3270"/>
      <c r="AH33" s="3269">
        <v>0</v>
      </c>
      <c r="AI33" s="3270"/>
      <c r="AJ33" s="3270"/>
      <c r="AK33" s="3239"/>
      <c r="AL33" s="3239"/>
      <c r="AM33" s="3239"/>
      <c r="AN33" s="3239"/>
      <c r="AO33" s="3239"/>
      <c r="AP33" s="3239"/>
      <c r="AQ33" s="3239"/>
      <c r="AR33" s="3239"/>
      <c r="AS33" s="3240"/>
      <c r="AT33" s="3240"/>
      <c r="AU33" s="3240"/>
      <c r="AV33" s="3240"/>
      <c r="AW33" s="3240"/>
      <c r="AX33" s="3240"/>
      <c r="AY33" s="3240"/>
      <c r="AZ33" s="3240"/>
      <c r="BA33" s="3224"/>
      <c r="BB33" s="3224"/>
      <c r="BC33" s="3224"/>
      <c r="BD33" s="3224"/>
      <c r="BE33" s="3224"/>
      <c r="BF33" s="3224"/>
      <c r="BG33" s="3224"/>
      <c r="BH33" s="3224"/>
      <c r="BI33" s="2304"/>
      <c r="BJ33" s="2304"/>
      <c r="BK33" s="2304"/>
      <c r="BL33" s="2304"/>
      <c r="BM33" s="2304"/>
      <c r="BN33" s="2304"/>
      <c r="BO33" s="2304"/>
      <c r="BP33" s="2304"/>
      <c r="BQ33" s="3241"/>
      <c r="BR33" s="3241"/>
      <c r="BS33" s="3241"/>
      <c r="BT33" s="3241"/>
      <c r="BU33" s="3241"/>
      <c r="BV33" s="3241"/>
      <c r="BW33" s="3241"/>
      <c r="BX33" s="3241"/>
      <c r="BY33" s="2105"/>
      <c r="BZ33" s="3270"/>
      <c r="CA33" s="3271"/>
    </row>
    <row r="34" spans="1:79" ht="24" customHeight="1" thickBot="1">
      <c r="A34" s="3913" t="s">
        <v>38</v>
      </c>
      <c r="B34" s="3914"/>
      <c r="C34" s="3914"/>
      <c r="D34" s="3915"/>
      <c r="E34" s="198"/>
      <c r="F34" s="198"/>
      <c r="G34" s="198"/>
      <c r="H34" s="198"/>
      <c r="I34" s="199">
        <f>SUM(I33)</f>
        <v>1</v>
      </c>
      <c r="J34" s="198"/>
      <c r="K34" s="198"/>
      <c r="L34" s="198"/>
      <c r="M34" s="198"/>
      <c r="N34" s="198"/>
      <c r="O34" s="198"/>
      <c r="P34" s="198"/>
      <c r="Q34" s="198"/>
      <c r="R34" s="198"/>
      <c r="S34" s="198"/>
      <c r="T34" s="198"/>
      <c r="U34" s="198"/>
      <c r="V34" s="198"/>
      <c r="W34" s="198"/>
      <c r="X34" s="198"/>
      <c r="Y34" s="200"/>
      <c r="Z34" s="201">
        <f>SUM(Z33:Z33)</f>
        <v>0</v>
      </c>
      <c r="AA34" s="201"/>
      <c r="AB34" s="2995"/>
      <c r="AC34" s="3231"/>
      <c r="AD34" s="3231">
        <v>1</v>
      </c>
      <c r="AE34" s="3231"/>
      <c r="AF34" s="3231" t="s">
        <v>55</v>
      </c>
      <c r="AG34" s="3231"/>
      <c r="AH34" s="3231">
        <f>AVERAGE(AH33)</f>
        <v>0</v>
      </c>
      <c r="AI34" s="3231"/>
      <c r="AJ34" s="3231"/>
      <c r="AK34" s="3231"/>
      <c r="AL34" s="3231"/>
      <c r="AM34" s="3231"/>
      <c r="AN34" s="3231"/>
      <c r="AO34" s="3231"/>
      <c r="AP34" s="3231"/>
      <c r="AQ34" s="3231"/>
      <c r="AR34" s="3231"/>
      <c r="AS34" s="3231"/>
      <c r="AT34" s="3231"/>
      <c r="AU34" s="3231"/>
      <c r="AV34" s="3231"/>
      <c r="AW34" s="3231"/>
      <c r="AX34" s="3231"/>
      <c r="AY34" s="3231"/>
      <c r="AZ34" s="3231"/>
      <c r="BA34" s="3231"/>
      <c r="BB34" s="3231"/>
      <c r="BC34" s="3231"/>
      <c r="BD34" s="3231"/>
      <c r="BE34" s="3231"/>
      <c r="BF34" s="3231"/>
      <c r="BG34" s="3231"/>
      <c r="BH34" s="3231"/>
      <c r="BI34" s="3231"/>
      <c r="BJ34" s="3231"/>
      <c r="BK34" s="3231"/>
      <c r="BL34" s="3231"/>
      <c r="BM34" s="3231"/>
      <c r="BN34" s="3231"/>
      <c r="BO34" s="3231"/>
      <c r="BP34" s="3231"/>
      <c r="BQ34" s="3231"/>
      <c r="BR34" s="3231"/>
      <c r="BS34" s="3231"/>
      <c r="BT34" s="3231"/>
      <c r="BU34" s="3231"/>
      <c r="BV34" s="3231"/>
      <c r="BW34" s="3231"/>
      <c r="BX34" s="3231"/>
      <c r="BY34" s="3272"/>
      <c r="BZ34" s="3231"/>
      <c r="CA34" s="3231"/>
    </row>
    <row r="35" spans="1:79" ht="105.75" customHeight="1" thickBot="1">
      <c r="A35" s="3916">
        <v>3</v>
      </c>
      <c r="B35" s="3916" t="s">
        <v>355</v>
      </c>
      <c r="C35" s="3905" t="s">
        <v>356</v>
      </c>
      <c r="D35" s="202" t="s">
        <v>357</v>
      </c>
      <c r="E35" s="203" t="s">
        <v>69</v>
      </c>
      <c r="F35" s="204" t="s">
        <v>68</v>
      </c>
      <c r="G35" s="205" t="s">
        <v>56</v>
      </c>
      <c r="H35" s="205" t="s">
        <v>320</v>
      </c>
      <c r="I35" s="206">
        <v>0.16666666666666669</v>
      </c>
      <c r="J35" s="205" t="s">
        <v>57</v>
      </c>
      <c r="K35" s="207">
        <v>42370</v>
      </c>
      <c r="L35" s="207">
        <v>42735</v>
      </c>
      <c r="M35" s="208"/>
      <c r="N35" s="208"/>
      <c r="O35" s="208"/>
      <c r="P35" s="208"/>
      <c r="Q35" s="208"/>
      <c r="R35" s="208"/>
      <c r="S35" s="208"/>
      <c r="T35" s="208"/>
      <c r="U35" s="208"/>
      <c r="V35" s="208"/>
      <c r="W35" s="208"/>
      <c r="X35" s="208"/>
      <c r="Y35" s="209">
        <v>0</v>
      </c>
      <c r="Z35" s="210">
        <v>0</v>
      </c>
      <c r="AA35" s="2176"/>
      <c r="AB35" s="211"/>
      <c r="AC35" s="177">
        <f>SUM(M35:N35)</f>
        <v>0</v>
      </c>
      <c r="AD35" s="178">
        <f t="shared" si="2"/>
        <v>0</v>
      </c>
      <c r="AE35" s="179" t="s">
        <v>55</v>
      </c>
      <c r="AF35" s="178" t="s">
        <v>55</v>
      </c>
      <c r="AG35" s="179"/>
      <c r="AH35" s="178" t="s">
        <v>55</v>
      </c>
      <c r="AI35" s="179"/>
      <c r="AJ35" s="179"/>
      <c r="AK35" s="3217"/>
      <c r="AL35" s="3217"/>
      <c r="AM35" s="3217"/>
      <c r="AN35" s="3217"/>
      <c r="AO35" s="3217"/>
      <c r="AP35" s="3217"/>
      <c r="AQ35" s="3217"/>
      <c r="AR35" s="3217"/>
      <c r="AS35" s="2239"/>
      <c r="AT35" s="2239"/>
      <c r="AU35" s="2239"/>
      <c r="AV35" s="2239"/>
      <c r="AW35" s="2239"/>
      <c r="AX35" s="2239"/>
      <c r="AY35" s="2239"/>
      <c r="AZ35" s="2239"/>
      <c r="BA35" s="2232"/>
      <c r="BB35" s="2232"/>
      <c r="BC35" s="2232"/>
      <c r="BD35" s="2232"/>
      <c r="BE35" s="2232"/>
      <c r="BF35" s="2232"/>
      <c r="BG35" s="2232"/>
      <c r="BH35" s="2232"/>
      <c r="BI35" s="2304"/>
      <c r="BJ35" s="2304"/>
      <c r="BK35" s="2304"/>
      <c r="BL35" s="2304"/>
      <c r="BM35" s="2304"/>
      <c r="BN35" s="2304"/>
      <c r="BO35" s="2304"/>
      <c r="BP35" s="2304"/>
      <c r="BQ35" s="3218"/>
      <c r="BR35" s="3218"/>
      <c r="BS35" s="3218"/>
      <c r="BT35" s="3218"/>
      <c r="BU35" s="3218"/>
      <c r="BV35" s="3218"/>
      <c r="BW35" s="3218"/>
      <c r="BX35" s="3218"/>
      <c r="BY35" s="2303"/>
      <c r="BZ35" s="179"/>
      <c r="CA35" s="180"/>
    </row>
    <row r="36" spans="1:79" ht="26.25" thickBot="1">
      <c r="A36" s="3916"/>
      <c r="B36" s="3916"/>
      <c r="C36" s="3918"/>
      <c r="D36" s="166" t="s">
        <v>358</v>
      </c>
      <c r="E36" s="167" t="s">
        <v>69</v>
      </c>
      <c r="F36" s="1700">
        <v>4</v>
      </c>
      <c r="G36" s="168" t="s">
        <v>59</v>
      </c>
      <c r="H36" s="168" t="s">
        <v>320</v>
      </c>
      <c r="I36" s="213">
        <v>0.16666666666666669</v>
      </c>
      <c r="J36" s="168" t="s">
        <v>60</v>
      </c>
      <c r="K36" s="133">
        <v>42370</v>
      </c>
      <c r="L36" s="133">
        <v>42735</v>
      </c>
      <c r="M36" s="214"/>
      <c r="N36" s="214"/>
      <c r="O36" s="214"/>
      <c r="P36" s="214">
        <v>1</v>
      </c>
      <c r="Q36" s="214"/>
      <c r="R36" s="214"/>
      <c r="S36" s="214"/>
      <c r="T36" s="214">
        <v>1</v>
      </c>
      <c r="U36" s="214"/>
      <c r="V36" s="214">
        <v>1</v>
      </c>
      <c r="W36" s="214"/>
      <c r="X36" s="214">
        <v>1</v>
      </c>
      <c r="Y36" s="1701">
        <f>SUM(M36:X36)</f>
        <v>4</v>
      </c>
      <c r="Z36" s="216">
        <v>0</v>
      </c>
      <c r="AA36" s="2177"/>
      <c r="AB36" s="171"/>
      <c r="AC36" s="172">
        <f>SUM(M36:N36)</f>
        <v>0</v>
      </c>
      <c r="AD36" s="173">
        <f t="shared" si="2"/>
        <v>0</v>
      </c>
      <c r="AE36" s="174">
        <v>0</v>
      </c>
      <c r="AF36" s="173" t="s">
        <v>55</v>
      </c>
      <c r="AG36" s="174"/>
      <c r="AH36" s="173">
        <v>0</v>
      </c>
      <c r="AI36" s="174"/>
      <c r="AJ36" s="174"/>
      <c r="AK36" s="1894"/>
      <c r="AL36" s="1894"/>
      <c r="AM36" s="1894"/>
      <c r="AN36" s="1894"/>
      <c r="AO36" s="1894"/>
      <c r="AP36" s="1894"/>
      <c r="AQ36" s="1894"/>
      <c r="AR36" s="1894"/>
      <c r="AS36" s="1925"/>
      <c r="AT36" s="1925"/>
      <c r="AU36" s="1925"/>
      <c r="AV36" s="1925"/>
      <c r="AW36" s="1925"/>
      <c r="AX36" s="1925"/>
      <c r="AY36" s="1925"/>
      <c r="AZ36" s="1925"/>
      <c r="BA36" s="1910"/>
      <c r="BB36" s="1910"/>
      <c r="BC36" s="1910"/>
      <c r="BD36" s="1910"/>
      <c r="BE36" s="1910"/>
      <c r="BF36" s="1910"/>
      <c r="BG36" s="1910"/>
      <c r="BH36" s="1910"/>
      <c r="BI36" s="1944"/>
      <c r="BJ36" s="1944"/>
      <c r="BK36" s="1944"/>
      <c r="BL36" s="1944"/>
      <c r="BM36" s="1944"/>
      <c r="BN36" s="1944"/>
      <c r="BO36" s="1944"/>
      <c r="BP36" s="1944"/>
      <c r="BQ36" s="1959"/>
      <c r="BR36" s="1959"/>
      <c r="BS36" s="1959"/>
      <c r="BT36" s="1959"/>
      <c r="BU36" s="1959"/>
      <c r="BV36" s="1959"/>
      <c r="BW36" s="1959"/>
      <c r="BX36" s="1959"/>
      <c r="BY36" s="2103"/>
      <c r="BZ36" s="212"/>
      <c r="CA36" s="212"/>
    </row>
    <row r="37" spans="1:79" ht="26.25" thickBot="1">
      <c r="A37" s="3916"/>
      <c r="B37" s="3916"/>
      <c r="C37" s="3919" t="s">
        <v>359</v>
      </c>
      <c r="D37" s="1678" t="s">
        <v>360</v>
      </c>
      <c r="E37" s="145" t="s">
        <v>69</v>
      </c>
      <c r="F37" s="217">
        <v>12</v>
      </c>
      <c r="G37" s="217" t="s">
        <v>361</v>
      </c>
      <c r="H37" s="146" t="s">
        <v>320</v>
      </c>
      <c r="I37" s="218">
        <v>0.16666666666666669</v>
      </c>
      <c r="J37" s="146" t="s">
        <v>362</v>
      </c>
      <c r="K37" s="127">
        <v>42370</v>
      </c>
      <c r="L37" s="127">
        <v>42735</v>
      </c>
      <c r="M37" s="219">
        <v>1</v>
      </c>
      <c r="N37" s="219">
        <v>1</v>
      </c>
      <c r="O37" s="219">
        <v>1</v>
      </c>
      <c r="P37" s="219">
        <v>1</v>
      </c>
      <c r="Q37" s="219">
        <v>1</v>
      </c>
      <c r="R37" s="219">
        <v>1</v>
      </c>
      <c r="S37" s="219">
        <v>1</v>
      </c>
      <c r="T37" s="219">
        <v>1</v>
      </c>
      <c r="U37" s="219">
        <v>1</v>
      </c>
      <c r="V37" s="219">
        <v>1</v>
      </c>
      <c r="W37" s="219">
        <v>1</v>
      </c>
      <c r="X37" s="219">
        <v>1</v>
      </c>
      <c r="Y37" s="220">
        <f>SUM(M37:X37)</f>
        <v>12</v>
      </c>
      <c r="Z37" s="221">
        <v>0</v>
      </c>
      <c r="AA37" s="2178"/>
      <c r="AB37" s="150"/>
      <c r="AC37" s="177">
        <f>SUM(M37:N37)</f>
        <v>2</v>
      </c>
      <c r="AD37" s="178">
        <f t="shared" si="2"/>
        <v>1</v>
      </c>
      <c r="AE37" s="3276">
        <v>2</v>
      </c>
      <c r="AF37" s="178">
        <v>1</v>
      </c>
      <c r="AG37" s="179"/>
      <c r="AH37" s="178">
        <f>AE37/Y37</f>
        <v>0.16666666666666666</v>
      </c>
      <c r="AI37" s="179"/>
      <c r="AJ37" s="179"/>
      <c r="AK37" s="1894"/>
      <c r="AL37" s="1894"/>
      <c r="AM37" s="1894"/>
      <c r="AN37" s="1894"/>
      <c r="AO37" s="1894"/>
      <c r="AP37" s="1894"/>
      <c r="AQ37" s="1894"/>
      <c r="AR37" s="1894"/>
      <c r="AS37" s="1925"/>
      <c r="AT37" s="1925"/>
      <c r="AU37" s="1925"/>
      <c r="AV37" s="1925"/>
      <c r="AW37" s="1925"/>
      <c r="AX37" s="1925"/>
      <c r="AY37" s="1925"/>
      <c r="AZ37" s="1925"/>
      <c r="BA37" s="1910"/>
      <c r="BB37" s="1910"/>
      <c r="BC37" s="1910"/>
      <c r="BD37" s="1910"/>
      <c r="BE37" s="1910"/>
      <c r="BF37" s="1910"/>
      <c r="BG37" s="1910"/>
      <c r="BH37" s="1910"/>
      <c r="BI37" s="1944"/>
      <c r="BJ37" s="1944"/>
      <c r="BK37" s="1944"/>
      <c r="BL37" s="1944"/>
      <c r="BM37" s="1944"/>
      <c r="BN37" s="1944"/>
      <c r="BO37" s="1944"/>
      <c r="BP37" s="1944"/>
      <c r="BQ37" s="1959"/>
      <c r="BR37" s="1959"/>
      <c r="BS37" s="1959"/>
      <c r="BT37" s="1959"/>
      <c r="BU37" s="1959"/>
      <c r="BV37" s="1959"/>
      <c r="BW37" s="1959"/>
      <c r="BX37" s="1959"/>
      <c r="BY37" s="2103"/>
      <c r="BZ37" s="212"/>
      <c r="CA37" s="212"/>
    </row>
    <row r="38" spans="1:79" ht="38.25">
      <c r="A38" s="3916"/>
      <c r="B38" s="3916"/>
      <c r="C38" s="3905"/>
      <c r="D38" s="1683" t="s">
        <v>363</v>
      </c>
      <c r="E38" s="156" t="s">
        <v>69</v>
      </c>
      <c r="F38" s="222">
        <v>12</v>
      </c>
      <c r="G38" s="157" t="s">
        <v>361</v>
      </c>
      <c r="H38" s="157" t="s">
        <v>320</v>
      </c>
      <c r="I38" s="223">
        <v>0.16666666666666669</v>
      </c>
      <c r="J38" s="157" t="s">
        <v>362</v>
      </c>
      <c r="K38" s="130">
        <v>42370</v>
      </c>
      <c r="L38" s="130">
        <v>42735</v>
      </c>
      <c r="M38" s="224">
        <v>1</v>
      </c>
      <c r="N38" s="224">
        <v>1</v>
      </c>
      <c r="O38" s="224">
        <v>1</v>
      </c>
      <c r="P38" s="224">
        <v>1</v>
      </c>
      <c r="Q38" s="224">
        <v>1</v>
      </c>
      <c r="R38" s="224">
        <v>1</v>
      </c>
      <c r="S38" s="224">
        <v>1</v>
      </c>
      <c r="T38" s="224">
        <v>1</v>
      </c>
      <c r="U38" s="224">
        <v>1</v>
      </c>
      <c r="V38" s="224">
        <v>1</v>
      </c>
      <c r="W38" s="224">
        <v>1</v>
      </c>
      <c r="X38" s="224">
        <v>1</v>
      </c>
      <c r="Y38" s="225">
        <f>SUM(M38:X38)</f>
        <v>12</v>
      </c>
      <c r="Z38" s="226">
        <v>0</v>
      </c>
      <c r="AA38" s="2179"/>
      <c r="AB38" s="161"/>
      <c r="AC38" s="162">
        <f>SUM(M38:N38)</f>
        <v>2</v>
      </c>
      <c r="AD38" s="163">
        <f t="shared" si="2"/>
        <v>1</v>
      </c>
      <c r="AE38" s="3277">
        <v>2</v>
      </c>
      <c r="AF38" s="163">
        <v>1</v>
      </c>
      <c r="AG38" s="164"/>
      <c r="AH38" s="178">
        <f>AE38/Y38</f>
        <v>0.16666666666666666</v>
      </c>
      <c r="AI38" s="164"/>
      <c r="AJ38" s="164"/>
      <c r="AK38" s="1894"/>
      <c r="AL38" s="1894"/>
      <c r="AM38" s="1894"/>
      <c r="AN38" s="1894"/>
      <c r="AO38" s="1894"/>
      <c r="AP38" s="1894"/>
      <c r="AQ38" s="1894"/>
      <c r="AR38" s="1894"/>
      <c r="AS38" s="1925"/>
      <c r="AT38" s="1925"/>
      <c r="AU38" s="1925"/>
      <c r="AV38" s="1925"/>
      <c r="AW38" s="1925"/>
      <c r="AX38" s="1925"/>
      <c r="AY38" s="1925"/>
      <c r="AZ38" s="1925"/>
      <c r="BA38" s="1910"/>
      <c r="BB38" s="1910"/>
      <c r="BC38" s="1910"/>
      <c r="BD38" s="1910"/>
      <c r="BE38" s="1910"/>
      <c r="BF38" s="1910"/>
      <c r="BG38" s="1910"/>
      <c r="BH38" s="1910"/>
      <c r="BI38" s="1944"/>
      <c r="BJ38" s="1944"/>
      <c r="BK38" s="1944"/>
      <c r="BL38" s="1944"/>
      <c r="BM38" s="1944"/>
      <c r="BN38" s="1944"/>
      <c r="BO38" s="1944"/>
      <c r="BP38" s="1944"/>
      <c r="BQ38" s="1959"/>
      <c r="BR38" s="1959"/>
      <c r="BS38" s="1959"/>
      <c r="BT38" s="1959"/>
      <c r="BU38" s="1959"/>
      <c r="BV38" s="1959"/>
      <c r="BW38" s="1959"/>
      <c r="BX38" s="1959"/>
      <c r="BY38" s="2103"/>
      <c r="BZ38" s="212"/>
      <c r="CA38" s="212"/>
    </row>
    <row r="39" spans="1:79" ht="38.25">
      <c r="A39" s="3916"/>
      <c r="B39" s="3916"/>
      <c r="C39" s="3905"/>
      <c r="D39" s="155" t="s">
        <v>364</v>
      </c>
      <c r="E39" s="156" t="s">
        <v>69</v>
      </c>
      <c r="F39" s="222" t="s">
        <v>62</v>
      </c>
      <c r="G39" s="157" t="s">
        <v>63</v>
      </c>
      <c r="H39" s="157" t="s">
        <v>320</v>
      </c>
      <c r="I39" s="223">
        <v>0.16666666666666669</v>
      </c>
      <c r="J39" s="157" t="s">
        <v>64</v>
      </c>
      <c r="K39" s="130">
        <v>42370</v>
      </c>
      <c r="L39" s="130">
        <v>42735</v>
      </c>
      <c r="M39" s="224"/>
      <c r="N39" s="224"/>
      <c r="O39" s="224"/>
      <c r="P39" s="224"/>
      <c r="Q39" s="224"/>
      <c r="R39" s="224"/>
      <c r="S39" s="224"/>
      <c r="T39" s="224"/>
      <c r="U39" s="224"/>
      <c r="V39" s="224"/>
      <c r="W39" s="224"/>
      <c r="X39" s="224"/>
      <c r="Y39" s="225">
        <v>0</v>
      </c>
      <c r="Z39" s="226">
        <v>0</v>
      </c>
      <c r="AA39" s="2179"/>
      <c r="AB39" s="161"/>
      <c r="AC39" s="162">
        <f>SUM(M39:N39)</f>
        <v>0</v>
      </c>
      <c r="AD39" s="163">
        <f t="shared" si="2"/>
        <v>0</v>
      </c>
      <c r="AE39" s="164">
        <v>0</v>
      </c>
      <c r="AF39" s="163" t="s">
        <v>55</v>
      </c>
      <c r="AG39" s="164"/>
      <c r="AH39" s="163" t="s">
        <v>55</v>
      </c>
      <c r="AI39" s="164"/>
      <c r="AJ39" s="164"/>
      <c r="AK39" s="1894"/>
      <c r="AL39" s="1894"/>
      <c r="AM39" s="1894"/>
      <c r="AN39" s="1894"/>
      <c r="AO39" s="1894"/>
      <c r="AP39" s="1894"/>
      <c r="AQ39" s="1894"/>
      <c r="AR39" s="1894"/>
      <c r="AS39" s="1925"/>
      <c r="AT39" s="1925"/>
      <c r="AU39" s="1925"/>
      <c r="AV39" s="1925"/>
      <c r="AW39" s="1925"/>
      <c r="AX39" s="1925"/>
      <c r="AY39" s="1925"/>
      <c r="AZ39" s="1925"/>
      <c r="BA39" s="1910"/>
      <c r="BB39" s="1910"/>
      <c r="BC39" s="1910"/>
      <c r="BD39" s="1910"/>
      <c r="BE39" s="1910"/>
      <c r="BF39" s="1910"/>
      <c r="BG39" s="1910"/>
      <c r="BH39" s="1910"/>
      <c r="BI39" s="1944"/>
      <c r="BJ39" s="1944"/>
      <c r="BK39" s="1944"/>
      <c r="BL39" s="1944"/>
      <c r="BM39" s="1944"/>
      <c r="BN39" s="1944"/>
      <c r="BO39" s="1944"/>
      <c r="BP39" s="1944"/>
      <c r="BQ39" s="1959"/>
      <c r="BR39" s="1959"/>
      <c r="BS39" s="1959"/>
      <c r="BT39" s="1959"/>
      <c r="BU39" s="1959"/>
      <c r="BV39" s="1959"/>
      <c r="BW39" s="1959"/>
      <c r="BX39" s="1959"/>
      <c r="BY39" s="2103"/>
      <c r="BZ39" s="164"/>
      <c r="CA39" s="165"/>
    </row>
    <row r="40" spans="1:79" ht="36.75" customHeight="1" thickBot="1">
      <c r="A40" s="3917"/>
      <c r="B40" s="3917"/>
      <c r="C40" s="3918"/>
      <c r="D40" s="166" t="s">
        <v>365</v>
      </c>
      <c r="E40" s="167" t="s">
        <v>69</v>
      </c>
      <c r="F40" s="168" t="s">
        <v>66</v>
      </c>
      <c r="G40" s="168" t="s">
        <v>67</v>
      </c>
      <c r="H40" s="168" t="s">
        <v>320</v>
      </c>
      <c r="I40" s="213">
        <v>0.16666666666666669</v>
      </c>
      <c r="J40" s="168" t="s">
        <v>65</v>
      </c>
      <c r="K40" s="133">
        <v>42370</v>
      </c>
      <c r="L40" s="133">
        <v>42735</v>
      </c>
      <c r="M40" s="214"/>
      <c r="N40" s="214"/>
      <c r="O40" s="214"/>
      <c r="P40" s="214"/>
      <c r="Q40" s="214"/>
      <c r="R40" s="214"/>
      <c r="S40" s="214"/>
      <c r="T40" s="214"/>
      <c r="U40" s="214"/>
      <c r="V40" s="214"/>
      <c r="W40" s="214"/>
      <c r="X40" s="214"/>
      <c r="Y40" s="215">
        <v>0</v>
      </c>
      <c r="Z40" s="216">
        <v>0</v>
      </c>
      <c r="AA40" s="2177"/>
      <c r="AB40" s="171"/>
      <c r="AC40" s="1468">
        <f>SUM(M40:N40)</f>
        <v>0</v>
      </c>
      <c r="AD40" s="1469">
        <f t="shared" si="2"/>
        <v>0</v>
      </c>
      <c r="AE40" s="1470">
        <v>0</v>
      </c>
      <c r="AF40" s="1469" t="s">
        <v>55</v>
      </c>
      <c r="AG40" s="1470"/>
      <c r="AH40" s="1469" t="s">
        <v>55</v>
      </c>
      <c r="AI40" s="1470"/>
      <c r="AJ40" s="1470"/>
      <c r="AK40" s="1895"/>
      <c r="AL40" s="1895"/>
      <c r="AM40" s="1895"/>
      <c r="AN40" s="1895"/>
      <c r="AO40" s="1895"/>
      <c r="AP40" s="1895"/>
      <c r="AQ40" s="1895"/>
      <c r="AR40" s="1895"/>
      <c r="AS40" s="1926"/>
      <c r="AT40" s="1926"/>
      <c r="AU40" s="1926"/>
      <c r="AV40" s="1926"/>
      <c r="AW40" s="1926"/>
      <c r="AX40" s="1926"/>
      <c r="AY40" s="1926"/>
      <c r="AZ40" s="1926"/>
      <c r="BA40" s="1911"/>
      <c r="BB40" s="1911"/>
      <c r="BC40" s="1911"/>
      <c r="BD40" s="1911"/>
      <c r="BE40" s="1911"/>
      <c r="BF40" s="1911"/>
      <c r="BG40" s="1911"/>
      <c r="BH40" s="1911"/>
      <c r="BI40" s="1944"/>
      <c r="BJ40" s="1944"/>
      <c r="BK40" s="1944"/>
      <c r="BL40" s="1944"/>
      <c r="BM40" s="1944"/>
      <c r="BN40" s="1944"/>
      <c r="BO40" s="1944"/>
      <c r="BP40" s="1944"/>
      <c r="BQ40" s="1960"/>
      <c r="BR40" s="1960"/>
      <c r="BS40" s="1960"/>
      <c r="BT40" s="1960"/>
      <c r="BU40" s="1960"/>
      <c r="BV40" s="1960"/>
      <c r="BW40" s="1960"/>
      <c r="BX40" s="1960"/>
      <c r="BY40" s="2104"/>
      <c r="BZ40" s="1470"/>
      <c r="CA40" s="1471"/>
    </row>
    <row r="41" spans="1:79" ht="24" customHeight="1" thickBot="1">
      <c r="A41" s="3920" t="s">
        <v>38</v>
      </c>
      <c r="B41" s="3921"/>
      <c r="C41" s="3921"/>
      <c r="D41" s="3922"/>
      <c r="E41" s="227"/>
      <c r="F41" s="227"/>
      <c r="G41" s="227"/>
      <c r="H41" s="228"/>
      <c r="I41" s="229">
        <f>SUM(I35:I40)</f>
        <v>1.0000000000000002</v>
      </c>
      <c r="J41" s="227"/>
      <c r="K41" s="227"/>
      <c r="L41" s="227"/>
      <c r="M41" s="227"/>
      <c r="N41" s="227"/>
      <c r="O41" s="227"/>
      <c r="P41" s="227"/>
      <c r="Q41" s="227"/>
      <c r="R41" s="227"/>
      <c r="S41" s="227"/>
      <c r="T41" s="227"/>
      <c r="U41" s="227"/>
      <c r="V41" s="227"/>
      <c r="W41" s="227"/>
      <c r="X41" s="227"/>
      <c r="Y41" s="230"/>
      <c r="Z41" s="231">
        <v>0</v>
      </c>
      <c r="AA41" s="2180"/>
      <c r="AB41" s="3273"/>
      <c r="AC41" s="3220"/>
      <c r="AD41" s="3220">
        <v>1</v>
      </c>
      <c r="AE41" s="3220"/>
      <c r="AF41" s="3220">
        <f>AVERAGE(AF35:AF40)</f>
        <v>1</v>
      </c>
      <c r="AG41" s="3220"/>
      <c r="AH41" s="3220">
        <f>AVERAGE(AH35:AH40)</f>
        <v>0.1111111111111111</v>
      </c>
      <c r="AI41" s="3220"/>
      <c r="AJ41" s="3220"/>
      <c r="AK41" s="3220"/>
      <c r="AL41" s="3220"/>
      <c r="AM41" s="3220"/>
      <c r="AN41" s="3220"/>
      <c r="AO41" s="3220"/>
      <c r="AP41" s="3220"/>
      <c r="AQ41" s="3220"/>
      <c r="AR41" s="3220"/>
      <c r="AS41" s="3220"/>
      <c r="AT41" s="3220"/>
      <c r="AU41" s="3220"/>
      <c r="AV41" s="3220"/>
      <c r="AW41" s="3220"/>
      <c r="AX41" s="3220"/>
      <c r="AY41" s="3220"/>
      <c r="AZ41" s="3220"/>
      <c r="BA41" s="3220"/>
      <c r="BB41" s="3220"/>
      <c r="BC41" s="3220"/>
      <c r="BD41" s="3220"/>
      <c r="BE41" s="3220"/>
      <c r="BF41" s="3220"/>
      <c r="BG41" s="3220"/>
      <c r="BH41" s="3220"/>
      <c r="BI41" s="3220"/>
      <c r="BJ41" s="3220"/>
      <c r="BK41" s="3220"/>
      <c r="BL41" s="3220"/>
      <c r="BM41" s="3220"/>
      <c r="BN41" s="3220"/>
      <c r="BO41" s="3220"/>
      <c r="BP41" s="3220"/>
      <c r="BQ41" s="3220"/>
      <c r="BR41" s="3220"/>
      <c r="BS41" s="3220"/>
      <c r="BT41" s="3220"/>
      <c r="BU41" s="3220"/>
      <c r="BV41" s="3220"/>
      <c r="BW41" s="3220"/>
      <c r="BX41" s="3220"/>
      <c r="BY41" s="3220"/>
      <c r="BZ41" s="3220"/>
      <c r="CA41" s="3220"/>
    </row>
    <row r="42" spans="1:79" ht="24" customHeight="1" thickBot="1">
      <c r="A42" s="3482" t="s">
        <v>39</v>
      </c>
      <c r="B42" s="3900"/>
      <c r="C42" s="3900"/>
      <c r="D42" s="3901"/>
      <c r="E42" s="232"/>
      <c r="F42" s="232"/>
      <c r="G42" s="232"/>
      <c r="H42" s="233"/>
      <c r="I42" s="234">
        <v>1</v>
      </c>
      <c r="J42" s="233"/>
      <c r="K42" s="233"/>
      <c r="L42" s="233"/>
      <c r="M42" s="233"/>
      <c r="N42" s="233"/>
      <c r="O42" s="233"/>
      <c r="P42" s="233"/>
      <c r="Q42" s="233"/>
      <c r="R42" s="233"/>
      <c r="S42" s="233"/>
      <c r="T42" s="233"/>
      <c r="U42" s="233"/>
      <c r="V42" s="233"/>
      <c r="W42" s="233"/>
      <c r="X42" s="233"/>
      <c r="Y42" s="235"/>
      <c r="Z42" s="236">
        <f>Z41+Z34+Z32</f>
        <v>85000000</v>
      </c>
      <c r="AA42" s="2181"/>
      <c r="AB42" s="3274"/>
      <c r="AC42" s="3228"/>
      <c r="AD42" s="3228">
        <v>1</v>
      </c>
      <c r="AE42" s="3228"/>
      <c r="AF42" s="3228">
        <f>AVERAGE(AF41,AF34,AF32)</f>
        <v>1</v>
      </c>
      <c r="AG42" s="3228"/>
      <c r="AH42" s="3228">
        <f>AVERAGE(AH41,AH34,AH32)</f>
        <v>0.037037037037037035</v>
      </c>
      <c r="AI42" s="3228"/>
      <c r="AJ42" s="3228"/>
      <c r="AK42" s="3228"/>
      <c r="AL42" s="3228"/>
      <c r="AM42" s="3228"/>
      <c r="AN42" s="3228"/>
      <c r="AO42" s="3228"/>
      <c r="AP42" s="3228"/>
      <c r="AQ42" s="3228"/>
      <c r="AR42" s="3228"/>
      <c r="AS42" s="3228"/>
      <c r="AT42" s="3228"/>
      <c r="AU42" s="3228"/>
      <c r="AV42" s="3228"/>
      <c r="AW42" s="3228"/>
      <c r="AX42" s="3228"/>
      <c r="AY42" s="3228"/>
      <c r="AZ42" s="3228"/>
      <c r="BA42" s="3228"/>
      <c r="BB42" s="3228"/>
      <c r="BC42" s="3228"/>
      <c r="BD42" s="3228"/>
      <c r="BE42" s="3228"/>
      <c r="BF42" s="3228"/>
      <c r="BG42" s="3228"/>
      <c r="BH42" s="3228"/>
      <c r="BI42" s="3228"/>
      <c r="BJ42" s="3228"/>
      <c r="BK42" s="3228"/>
      <c r="BL42" s="3228"/>
      <c r="BM42" s="3228"/>
      <c r="BN42" s="3228"/>
      <c r="BO42" s="3228"/>
      <c r="BP42" s="3228"/>
      <c r="BQ42" s="3228"/>
      <c r="BR42" s="3228"/>
      <c r="BS42" s="3228"/>
      <c r="BT42" s="3228"/>
      <c r="BU42" s="3228"/>
      <c r="BV42" s="3228"/>
      <c r="BW42" s="3228"/>
      <c r="BX42" s="3228"/>
      <c r="BY42" s="3228"/>
      <c r="BZ42" s="3228"/>
      <c r="CA42" s="3228"/>
    </row>
    <row r="43" spans="1:79" ht="24" customHeight="1" thickBot="1">
      <c r="A43" s="237"/>
      <c r="B43" s="238"/>
      <c r="C43" s="239"/>
      <c r="D43" s="239"/>
      <c r="E43" s="239"/>
      <c r="F43" s="240"/>
      <c r="G43" s="239"/>
      <c r="H43" s="239"/>
      <c r="I43" s="241">
        <v>1</v>
      </c>
      <c r="J43" s="239"/>
      <c r="K43" s="242"/>
      <c r="L43" s="242"/>
      <c r="M43" s="239"/>
      <c r="N43" s="239"/>
      <c r="O43" s="239"/>
      <c r="P43" s="239"/>
      <c r="Q43" s="239"/>
      <c r="R43" s="239"/>
      <c r="S43" s="239"/>
      <c r="T43" s="239"/>
      <c r="U43" s="239"/>
      <c r="V43" s="239"/>
      <c r="W43" s="239"/>
      <c r="X43" s="239"/>
      <c r="Y43" s="243"/>
      <c r="Z43" s="244">
        <f>Z42</f>
        <v>85000000</v>
      </c>
      <c r="AA43" s="244"/>
      <c r="AB43" s="3275"/>
      <c r="AC43" s="3278"/>
      <c r="AD43" s="3278">
        <v>1</v>
      </c>
      <c r="AE43" s="3278"/>
      <c r="AF43" s="3278">
        <f>AVERAGE(AF42)</f>
        <v>1</v>
      </c>
      <c r="AG43" s="3278"/>
      <c r="AH43" s="3278">
        <f>AVERAGE(AH42)</f>
        <v>0.037037037037037035</v>
      </c>
      <c r="AI43" s="3278"/>
      <c r="AJ43" s="3278"/>
      <c r="AK43" s="3278"/>
      <c r="AL43" s="3278"/>
      <c r="AM43" s="3278"/>
      <c r="AN43" s="3278"/>
      <c r="AO43" s="3278"/>
      <c r="AP43" s="3278"/>
      <c r="AQ43" s="3278"/>
      <c r="AR43" s="3278"/>
      <c r="AS43" s="3278"/>
      <c r="AT43" s="3278"/>
      <c r="AU43" s="3278"/>
      <c r="AV43" s="3278"/>
      <c r="AW43" s="3278"/>
      <c r="AX43" s="3278"/>
      <c r="AY43" s="3278"/>
      <c r="AZ43" s="3278"/>
      <c r="BA43" s="3278"/>
      <c r="BB43" s="3278"/>
      <c r="BC43" s="3278"/>
      <c r="BD43" s="3278"/>
      <c r="BE43" s="3278"/>
      <c r="BF43" s="3278"/>
      <c r="BG43" s="3278"/>
      <c r="BH43" s="3278"/>
      <c r="BI43" s="3278"/>
      <c r="BJ43" s="3278"/>
      <c r="BK43" s="3278"/>
      <c r="BL43" s="3278"/>
      <c r="BM43" s="3278"/>
      <c r="BN43" s="3278"/>
      <c r="BO43" s="3278"/>
      <c r="BP43" s="3278"/>
      <c r="BQ43" s="3278"/>
      <c r="BR43" s="3278"/>
      <c r="BS43" s="3278"/>
      <c r="BT43" s="3278"/>
      <c r="BU43" s="3278"/>
      <c r="BV43" s="3278"/>
      <c r="BW43" s="3278"/>
      <c r="BX43" s="3278"/>
      <c r="BY43" s="3278"/>
      <c r="BZ43" s="3278"/>
      <c r="CA43" s="3278"/>
    </row>
    <row r="44" spans="34:77" ht="16.5">
      <c r="AH44" s="134" t="s">
        <v>509</v>
      </c>
      <c r="AK44" s="2166"/>
      <c r="AL44" s="2166"/>
      <c r="AM44" s="2166"/>
      <c r="AN44" s="2166"/>
      <c r="AO44" s="2166"/>
      <c r="AP44" s="2166"/>
      <c r="AQ44" s="2166"/>
      <c r="AR44" s="2166"/>
      <c r="AS44" s="2166"/>
      <c r="AT44" s="2166"/>
      <c r="AU44" s="2166"/>
      <c r="AV44" s="2166"/>
      <c r="AW44" s="2166"/>
      <c r="AX44" s="2166"/>
      <c r="AY44" s="2166"/>
      <c r="AZ44" s="2166"/>
      <c r="BA44" s="2166"/>
      <c r="BB44" s="2166"/>
      <c r="BC44" s="2166"/>
      <c r="BD44" s="2166"/>
      <c r="BE44" s="2166"/>
      <c r="BF44" s="2166"/>
      <c r="BG44" s="2166"/>
      <c r="BH44" s="2166"/>
      <c r="BI44" s="2166"/>
      <c r="BJ44" s="2166"/>
      <c r="BK44" s="2166"/>
      <c r="BL44" s="2166"/>
      <c r="BM44" s="2166"/>
      <c r="BN44" s="2166"/>
      <c r="BO44" s="2166"/>
      <c r="BP44" s="2166"/>
      <c r="BQ44" s="2166"/>
      <c r="BR44" s="2166"/>
      <c r="BS44" s="2166"/>
      <c r="BT44" s="2166"/>
      <c r="BU44" s="2166"/>
      <c r="BV44" s="2166"/>
      <c r="BW44" s="2166"/>
      <c r="BX44" s="2166"/>
      <c r="BY44" s="1821"/>
    </row>
    <row r="45" spans="37:77" ht="16.5">
      <c r="AK45" s="2013"/>
      <c r="AL45" s="2013"/>
      <c r="AM45" s="2013"/>
      <c r="AN45" s="2013"/>
      <c r="AO45" s="2013"/>
      <c r="AP45" s="2013"/>
      <c r="AQ45" s="2013"/>
      <c r="AR45" s="2013"/>
      <c r="AS45" s="2013"/>
      <c r="AT45" s="2013"/>
      <c r="AU45" s="2013"/>
      <c r="AV45" s="2013"/>
      <c r="AW45" s="2013"/>
      <c r="AX45" s="2013"/>
      <c r="AY45" s="2013"/>
      <c r="AZ45" s="2013"/>
      <c r="BA45" s="2013"/>
      <c r="BB45" s="2013"/>
      <c r="BC45" s="2013"/>
      <c r="BD45" s="2013"/>
      <c r="BE45" s="2013"/>
      <c r="BF45" s="2013"/>
      <c r="BG45" s="2013"/>
      <c r="BH45" s="2013"/>
      <c r="BI45" s="2013"/>
      <c r="BJ45" s="2013"/>
      <c r="BK45" s="2013"/>
      <c r="BL45" s="2013"/>
      <c r="BM45" s="2013"/>
      <c r="BN45" s="2013"/>
      <c r="BO45" s="2013"/>
      <c r="BP45" s="2013"/>
      <c r="BQ45" s="2013"/>
      <c r="BR45" s="2013"/>
      <c r="BS45" s="2013"/>
      <c r="BT45" s="2013"/>
      <c r="BU45" s="2013"/>
      <c r="BV45" s="2013"/>
      <c r="BW45" s="2013"/>
      <c r="BX45" s="2013"/>
      <c r="BY45" s="2128"/>
    </row>
    <row r="46" spans="37:77" ht="16.5">
      <c r="AK46" s="2013"/>
      <c r="AL46" s="2013"/>
      <c r="AM46" s="2013"/>
      <c r="AN46" s="2013"/>
      <c r="AO46" s="2013"/>
      <c r="AP46" s="2013"/>
      <c r="AQ46" s="2013"/>
      <c r="AR46" s="2013"/>
      <c r="AS46" s="2013"/>
      <c r="AT46" s="2013"/>
      <c r="AU46" s="2013"/>
      <c r="AV46" s="2013"/>
      <c r="AW46" s="2013"/>
      <c r="AX46" s="2013"/>
      <c r="AY46" s="2013"/>
      <c r="AZ46" s="2013"/>
      <c r="BA46" s="2013"/>
      <c r="BB46" s="2013"/>
      <c r="BC46" s="2013"/>
      <c r="BD46" s="2013"/>
      <c r="BE46" s="2013"/>
      <c r="BF46" s="2013"/>
      <c r="BG46" s="2013"/>
      <c r="BH46" s="2013"/>
      <c r="BI46" s="2013"/>
      <c r="BJ46" s="2013"/>
      <c r="BK46" s="2013"/>
      <c r="BL46" s="2013"/>
      <c r="BM46" s="2013"/>
      <c r="BN46" s="2013"/>
      <c r="BO46" s="2013"/>
      <c r="BP46" s="2013"/>
      <c r="BQ46" s="2013"/>
      <c r="BR46" s="2013"/>
      <c r="BS46" s="2013"/>
      <c r="BT46" s="2013"/>
      <c r="BU46" s="2013"/>
      <c r="BV46" s="2013"/>
      <c r="BW46" s="2013"/>
      <c r="BX46" s="2013"/>
      <c r="BY46" s="2013"/>
    </row>
    <row r="47" spans="37:77" ht="16.5">
      <c r="AK47" s="2166"/>
      <c r="AL47" s="2166"/>
      <c r="AM47" s="2166"/>
      <c r="AN47" s="2166"/>
      <c r="AO47" s="2166"/>
      <c r="AP47" s="2166"/>
      <c r="AQ47" s="2166"/>
      <c r="AR47" s="2166"/>
      <c r="AS47" s="2166"/>
      <c r="AT47" s="2166"/>
      <c r="AU47" s="2166"/>
      <c r="AV47" s="2166"/>
      <c r="AW47" s="2166"/>
      <c r="AX47" s="2166"/>
      <c r="AY47" s="2166"/>
      <c r="AZ47" s="2166"/>
      <c r="BA47" s="2166"/>
      <c r="BB47" s="2166"/>
      <c r="BC47" s="2166"/>
      <c r="BD47" s="2166"/>
      <c r="BE47" s="2166"/>
      <c r="BF47" s="2166"/>
      <c r="BG47" s="2166"/>
      <c r="BH47" s="2166"/>
      <c r="BI47" s="2166"/>
      <c r="BJ47" s="2166"/>
      <c r="BK47" s="2166"/>
      <c r="BL47" s="2166"/>
      <c r="BM47" s="2166"/>
      <c r="BN47" s="2166"/>
      <c r="BO47" s="2166"/>
      <c r="BP47" s="2166"/>
      <c r="BQ47" s="2166"/>
      <c r="BR47" s="2166"/>
      <c r="BS47" s="2166"/>
      <c r="BT47" s="2166"/>
      <c r="BU47" s="2166"/>
      <c r="BV47" s="2166"/>
      <c r="BW47" s="2166"/>
      <c r="BX47" s="2166"/>
      <c r="BY47" s="2147"/>
    </row>
    <row r="48" spans="37:77" ht="16.5">
      <c r="AK48" s="2166"/>
      <c r="AL48" s="2166"/>
      <c r="AM48" s="2166"/>
      <c r="AN48" s="2166"/>
      <c r="AO48" s="2166"/>
      <c r="AP48" s="2166"/>
      <c r="AQ48" s="2166"/>
      <c r="AR48" s="2166"/>
      <c r="AS48" s="2166"/>
      <c r="AT48" s="2166"/>
      <c r="AU48" s="2166"/>
      <c r="AV48" s="2166"/>
      <c r="AW48" s="2166"/>
      <c r="AX48" s="2166"/>
      <c r="AY48" s="2166"/>
      <c r="AZ48" s="2166"/>
      <c r="BA48" s="2166"/>
      <c r="BB48" s="2166"/>
      <c r="BC48" s="2166"/>
      <c r="BD48" s="2166"/>
      <c r="BE48" s="2166"/>
      <c r="BF48" s="2166"/>
      <c r="BG48" s="2166"/>
      <c r="BH48" s="2166"/>
      <c r="BI48" s="2166"/>
      <c r="BJ48" s="2166"/>
      <c r="BK48" s="2166"/>
      <c r="BL48" s="2166"/>
      <c r="BM48" s="2166"/>
      <c r="BN48" s="2166"/>
      <c r="BO48" s="2166"/>
      <c r="BP48" s="2166"/>
      <c r="BQ48" s="2166"/>
      <c r="BR48" s="2166"/>
      <c r="BS48" s="2166"/>
      <c r="BT48" s="2166"/>
      <c r="BU48" s="2166"/>
      <c r="BV48" s="2166"/>
      <c r="BW48" s="2166"/>
      <c r="BX48" s="2166"/>
      <c r="BY48" s="2166"/>
    </row>
    <row r="49" spans="37:77" ht="16.5">
      <c r="AK49" s="2167"/>
      <c r="AL49" s="2167"/>
      <c r="AM49" s="2167"/>
      <c r="AN49" s="2167"/>
      <c r="AO49" s="2167"/>
      <c r="AP49" s="2167"/>
      <c r="AQ49" s="2167"/>
      <c r="AR49" s="2167"/>
      <c r="AS49" s="2167"/>
      <c r="AT49" s="2167"/>
      <c r="AU49" s="2167"/>
      <c r="AV49" s="2167"/>
      <c r="AW49" s="2167"/>
      <c r="AX49" s="2167"/>
      <c r="AY49" s="2167"/>
      <c r="AZ49" s="2167"/>
      <c r="BA49" s="2167"/>
      <c r="BB49" s="2167"/>
      <c r="BC49" s="2167"/>
      <c r="BD49" s="2167"/>
      <c r="BE49" s="2167"/>
      <c r="BF49" s="2167"/>
      <c r="BG49" s="2167"/>
      <c r="BH49" s="2167"/>
      <c r="BI49" s="2167"/>
      <c r="BJ49" s="2167"/>
      <c r="BK49" s="2167"/>
      <c r="BL49" s="2167"/>
      <c r="BM49" s="2167"/>
      <c r="BN49" s="2167"/>
      <c r="BO49" s="2167"/>
      <c r="BP49" s="2167"/>
      <c r="BQ49" s="2167"/>
      <c r="BR49" s="2167"/>
      <c r="BS49" s="2167"/>
      <c r="BT49" s="2167"/>
      <c r="BU49" s="2167"/>
      <c r="BV49" s="2167"/>
      <c r="BW49" s="2167"/>
      <c r="BX49" s="2167"/>
      <c r="BY49" s="2167"/>
    </row>
    <row r="53" ht="16.5">
      <c r="BY53" s="2147"/>
    </row>
    <row r="54" ht="16.5">
      <c r="BY54" s="1867"/>
    </row>
    <row r="55" ht="16.5">
      <c r="BY55" s="2168"/>
    </row>
    <row r="57" ht="20.25">
      <c r="BY57" s="2169"/>
    </row>
    <row r="63" ht="16.5">
      <c r="BY63" s="2128" t="s">
        <v>35</v>
      </c>
    </row>
    <row r="67" ht="16.5">
      <c r="BY67" s="2125"/>
    </row>
    <row r="68" ht="16.5">
      <c r="BY68" s="2125"/>
    </row>
    <row r="70" ht="16.5">
      <c r="BY70" s="2147"/>
    </row>
    <row r="72" ht="16.5">
      <c r="BY72" s="2128"/>
    </row>
    <row r="73" ht="16.5">
      <c r="BY73" s="1841"/>
    </row>
    <row r="80" ht="16.5">
      <c r="BY80" s="2129"/>
    </row>
    <row r="83" ht="16.5">
      <c r="BY83" s="2125"/>
    </row>
    <row r="84" ht="16.5">
      <c r="BY84" s="2125"/>
    </row>
    <row r="85" ht="16.5">
      <c r="BY85" s="2126"/>
    </row>
  </sheetData>
  <sheetProtection/>
  <mergeCells count="29">
    <mergeCell ref="A5:AB5"/>
    <mergeCell ref="AC5:CA9"/>
    <mergeCell ref="A6:AB6"/>
    <mergeCell ref="A7:AB7"/>
    <mergeCell ref="A8:AB8"/>
    <mergeCell ref="A9:AB9"/>
    <mergeCell ref="A1:C4"/>
    <mergeCell ref="D1:AI2"/>
    <mergeCell ref="AJ1:BZ4"/>
    <mergeCell ref="CA1:CA4"/>
    <mergeCell ref="D3:AI4"/>
    <mergeCell ref="A11:D11"/>
    <mergeCell ref="E11:AB11"/>
    <mergeCell ref="AC11:CA11"/>
    <mergeCell ref="A13:D13"/>
    <mergeCell ref="E13:AB13"/>
    <mergeCell ref="AC13:CA13"/>
    <mergeCell ref="A42:D42"/>
    <mergeCell ref="A16:A31"/>
    <mergeCell ref="B16:B31"/>
    <mergeCell ref="C16:C24"/>
    <mergeCell ref="C25:C31"/>
    <mergeCell ref="A32:D32"/>
    <mergeCell ref="A34:D34"/>
    <mergeCell ref="A35:A40"/>
    <mergeCell ref="B35:B40"/>
    <mergeCell ref="C35:C36"/>
    <mergeCell ref="C37:C40"/>
    <mergeCell ref="A41:D4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CA112"/>
  <sheetViews>
    <sheetView zoomScale="70" zoomScaleNormal="70" zoomScalePageLayoutView="70" workbookViewId="0" topLeftCell="A1">
      <pane xSplit="4" ySplit="15" topLeftCell="T67" activePane="bottomRight" state="frozen"/>
      <selection pane="topLeft" activeCell="A1" sqref="A1"/>
      <selection pane="topRight" activeCell="E1" sqref="E1"/>
      <selection pane="bottomLeft" activeCell="A16" sqref="A16"/>
      <selection pane="bottomRight" activeCell="AD16" sqref="AD16"/>
    </sheetView>
  </sheetViews>
  <sheetFormatPr defaultColWidth="11.421875" defaultRowHeight="15"/>
  <cols>
    <col min="1" max="1" width="6.421875" style="44" customWidth="1"/>
    <col min="2" max="2" width="30.140625" style="1" customWidth="1"/>
    <col min="3" max="3" width="24.421875" style="44" customWidth="1"/>
    <col min="4" max="4" width="35.421875" style="21" customWidth="1"/>
    <col min="5" max="5" width="16.8515625" style="1" customWidth="1"/>
    <col min="6" max="6" width="13.7109375" style="1" customWidth="1"/>
    <col min="7" max="7" width="27.7109375" style="22" customWidth="1"/>
    <col min="8" max="8" width="18.00390625" style="1" customWidth="1"/>
    <col min="9" max="9" width="11.8515625" style="1" bestFit="1" customWidth="1"/>
    <col min="10" max="10" width="39.140625" style="1" customWidth="1"/>
    <col min="11" max="11" width="11.8515625" style="1" bestFit="1" customWidth="1"/>
    <col min="12" max="12" width="18.28125" style="1" bestFit="1" customWidth="1"/>
    <col min="13" max="23" width="4.421875" style="1" customWidth="1"/>
    <col min="24" max="24" width="11.421875" style="1" customWidth="1"/>
    <col min="25" max="25" width="14.421875" style="23" customWidth="1"/>
    <col min="26" max="26" width="24.140625" style="24" bestFit="1" customWidth="1"/>
    <col min="27" max="27" width="29.57421875" style="24" customWidth="1"/>
    <col min="28" max="28" width="24.57421875" style="1" customWidth="1"/>
    <col min="29" max="36" width="20.00390625" style="99" customWidth="1"/>
    <col min="37" max="76" width="15.421875" style="1482" hidden="1" customWidth="1"/>
    <col min="77" max="77" width="15.421875" style="1482" customWidth="1"/>
    <col min="78" max="78" width="45.00390625" style="2123" customWidth="1"/>
    <col min="79" max="79" width="25.8515625" style="2123" customWidth="1"/>
    <col min="80" max="16384" width="11.421875" style="99" customWidth="1"/>
  </cols>
  <sheetData>
    <row r="1" spans="1:77" s="44" customFormat="1" ht="15" customHeight="1">
      <c r="A1" s="3966"/>
      <c r="B1" s="3967"/>
      <c r="C1" s="3968"/>
      <c r="D1" t="s">
        <v>0</v>
      </c>
      <c r="E1"/>
      <c r="F1"/>
      <c r="G1"/>
      <c r="H1"/>
      <c r="I1"/>
      <c r="J1"/>
      <c r="K1"/>
      <c r="L1"/>
      <c r="M1"/>
      <c r="N1"/>
      <c r="O1"/>
      <c r="P1"/>
      <c r="Q1"/>
      <c r="R1"/>
      <c r="S1"/>
      <c r="T1"/>
      <c r="U1"/>
      <c r="V1"/>
      <c r="W1"/>
      <c r="X1"/>
      <c r="Y1"/>
      <c r="Z1"/>
      <c r="AA1"/>
      <c r="AB1"/>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row>
    <row r="2" spans="1:77" s="44" customFormat="1" ht="20.25" customHeight="1" thickBot="1">
      <c r="A2" s="3969"/>
      <c r="B2" s="3970"/>
      <c r="C2" s="3971"/>
      <c r="D2"/>
      <c r="E2"/>
      <c r="F2"/>
      <c r="G2"/>
      <c r="H2"/>
      <c r="I2"/>
      <c r="J2"/>
      <c r="K2"/>
      <c r="L2"/>
      <c r="M2"/>
      <c r="N2"/>
      <c r="O2"/>
      <c r="P2"/>
      <c r="Q2"/>
      <c r="R2"/>
      <c r="S2"/>
      <c r="T2"/>
      <c r="U2"/>
      <c r="V2"/>
      <c r="W2"/>
      <c r="X2"/>
      <c r="Y2"/>
      <c r="Z2"/>
      <c r="AA2"/>
      <c r="AB2"/>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row>
    <row r="3" spans="1:77" s="44" customFormat="1" ht="19.5" customHeight="1">
      <c r="A3" s="3969"/>
      <c r="B3" s="3970"/>
      <c r="C3" s="3971"/>
      <c r="D3" t="s">
        <v>3</v>
      </c>
      <c r="E3"/>
      <c r="F3"/>
      <c r="G3"/>
      <c r="H3"/>
      <c r="I3"/>
      <c r="J3"/>
      <c r="K3"/>
      <c r="L3"/>
      <c r="M3"/>
      <c r="N3"/>
      <c r="O3"/>
      <c r="P3"/>
      <c r="Q3"/>
      <c r="R3"/>
      <c r="S3"/>
      <c r="T3"/>
      <c r="U3"/>
      <c r="V3"/>
      <c r="W3"/>
      <c r="X3"/>
      <c r="Y3"/>
      <c r="Z3"/>
      <c r="AA3"/>
      <c r="AB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row>
    <row r="4" spans="1:77" s="44" customFormat="1" ht="21.75" customHeight="1" thickBot="1">
      <c r="A4" s="3972"/>
      <c r="B4" s="3973"/>
      <c r="C4"/>
      <c r="D4"/>
      <c r="E4"/>
      <c r="F4"/>
      <c r="G4"/>
      <c r="H4"/>
      <c r="I4"/>
      <c r="J4"/>
      <c r="K4"/>
      <c r="L4"/>
      <c r="M4"/>
      <c r="N4"/>
      <c r="O4"/>
      <c r="P4"/>
      <c r="Q4"/>
      <c r="R4"/>
      <c r="S4"/>
      <c r="T4"/>
      <c r="U4"/>
      <c r="V4"/>
      <c r="W4"/>
      <c r="X4"/>
      <c r="Y4"/>
      <c r="Z4"/>
      <c r="AA4"/>
      <c r="AB4"/>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row>
    <row r="5" spans="1:79" s="44" customFormat="1" ht="20.25" customHeight="1">
      <c r="A5" t="s">
        <v>4</v>
      </c>
      <c r="B5"/>
      <c r="C5"/>
      <c r="D5"/>
      <c r="E5"/>
      <c r="F5"/>
      <c r="G5"/>
      <c r="H5"/>
      <c r="I5"/>
      <c r="J5"/>
      <c r="K5"/>
      <c r="L5"/>
      <c r="M5"/>
      <c r="N5"/>
      <c r="O5"/>
      <c r="P5"/>
      <c r="Q5"/>
      <c r="R5"/>
      <c r="S5"/>
      <c r="T5"/>
      <c r="U5"/>
      <c r="V5"/>
      <c r="W5"/>
      <c r="X5"/>
      <c r="Y5"/>
      <c r="Z5"/>
      <c r="AA5"/>
      <c r="AB5"/>
      <c r="AC5" t="s">
        <v>233</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s="44" customFormat="1" ht="15.75" customHeight="1">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s="44" customFormat="1" ht="15.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s="44" customFormat="1" ht="15.75" customHeight="1">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s="44" customFormat="1" ht="15.75" customHeight="1" thickBot="1">
      <c r="A9">
        <v>2016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79" s="44" customFormat="1" ht="15" customHeight="1" thickBot="1">
      <c r="A10" s="3"/>
      <c r="B10" s="4"/>
      <c r="C10" s="3"/>
      <c r="D10" s="3"/>
      <c r="E10" s="4"/>
      <c r="F10" s="5"/>
      <c r="G10" s="6"/>
      <c r="H10" s="4"/>
      <c r="I10" s="7"/>
      <c r="J10" s="4"/>
      <c r="K10" s="8"/>
      <c r="L10" s="8"/>
      <c r="M10" s="4"/>
      <c r="N10" s="4"/>
      <c r="O10" s="4"/>
      <c r="P10" s="4"/>
      <c r="Q10" s="4"/>
      <c r="R10" s="4"/>
      <c r="S10" s="4"/>
      <c r="T10" s="4"/>
      <c r="U10" s="4"/>
      <c r="V10" s="4"/>
      <c r="W10" s="4"/>
      <c r="X10" s="4"/>
      <c r="Y10" s="9"/>
      <c r="Z10" s="10"/>
      <c r="AA10" s="10"/>
      <c r="AB10" s="4"/>
      <c r="AC10" s="100"/>
      <c r="AD10" s="100"/>
      <c r="AE10" s="100"/>
      <c r="AF10" s="100"/>
      <c r="AG10" s="100"/>
      <c r="AH10" s="100"/>
      <c r="AI10" s="100"/>
      <c r="AJ10" s="100"/>
      <c r="AK10" s="1482"/>
      <c r="AL10" s="1482"/>
      <c r="AM10" s="1482"/>
      <c r="AN10" s="1482"/>
      <c r="AO10" s="1482"/>
      <c r="AP10" s="1482"/>
      <c r="AQ10" s="1482"/>
      <c r="AR10" s="1482"/>
      <c r="AS10" s="1482"/>
      <c r="AT10" s="1482"/>
      <c r="AU10" s="1482"/>
      <c r="AV10" s="1482"/>
      <c r="AW10" s="1482"/>
      <c r="AX10" s="1482"/>
      <c r="AY10" s="1482"/>
      <c r="AZ10" s="1482"/>
      <c r="BA10" s="1482"/>
      <c r="BB10" s="1482"/>
      <c r="BC10" s="1482"/>
      <c r="BD10" s="1482"/>
      <c r="BE10" s="1482"/>
      <c r="BF10" s="1482"/>
      <c r="BG10" s="1482"/>
      <c r="BH10" s="1482"/>
      <c r="BI10" s="1482"/>
      <c r="BJ10" s="1482"/>
      <c r="BK10" s="1482"/>
      <c r="BL10" s="1482"/>
      <c r="BM10" s="1482"/>
      <c r="BN10" s="1482"/>
      <c r="BO10" s="1482"/>
      <c r="BP10" s="1482"/>
      <c r="BQ10" s="1482"/>
      <c r="BR10" s="1482"/>
      <c r="BS10" s="1482"/>
      <c r="BT10" s="1482"/>
      <c r="BU10" s="1482"/>
      <c r="BV10" s="1482"/>
      <c r="BW10" s="1482"/>
      <c r="BX10" s="1482"/>
      <c r="BY10" s="1482"/>
      <c r="BZ10" s="2222"/>
      <c r="CA10" s="100"/>
    </row>
    <row r="11" spans="1:79" s="3" customFormat="1" ht="21" customHeight="1" thickBot="1">
      <c r="A11" t="s">
        <v>7</v>
      </c>
      <c r="B11"/>
      <c r="C11"/>
      <c r="D11"/>
      <c r="E11" t="s">
        <v>8</v>
      </c>
      <c r="F11"/>
      <c r="G11"/>
      <c r="H11"/>
      <c r="I11"/>
      <c r="J11"/>
      <c r="K11"/>
      <c r="L11"/>
      <c r="M11"/>
      <c r="N11"/>
      <c r="O11"/>
      <c r="P11"/>
      <c r="Q11"/>
      <c r="R11"/>
      <c r="S11"/>
      <c r="T11"/>
      <c r="U11"/>
      <c r="V11"/>
      <c r="W11"/>
      <c r="X11"/>
      <c r="Y11"/>
      <c r="Z11"/>
      <c r="AA11"/>
      <c r="AB11"/>
      <c r="AC11" t="s">
        <v>8</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2:79" s="11" customFormat="1" ht="23.25" customHeight="1" thickBot="1">
      <c r="B12" s="12"/>
      <c r="E12" s="12"/>
      <c r="F12" s="13"/>
      <c r="G12" s="14"/>
      <c r="H12" s="12"/>
      <c r="I12" s="15"/>
      <c r="J12" s="12"/>
      <c r="K12" s="16"/>
      <c r="L12" s="16"/>
      <c r="M12" s="12"/>
      <c r="N12" s="12"/>
      <c r="O12" s="12"/>
      <c r="P12" s="12"/>
      <c r="Q12" s="12"/>
      <c r="R12" s="12"/>
      <c r="S12" s="12"/>
      <c r="T12" s="12"/>
      <c r="U12" s="12"/>
      <c r="V12" s="12"/>
      <c r="W12" s="12"/>
      <c r="X12" s="12"/>
      <c r="Y12" s="17"/>
      <c r="Z12" s="18"/>
      <c r="AA12" s="18"/>
      <c r="AB12" s="12"/>
      <c r="AC12" s="101"/>
      <c r="AD12" s="101"/>
      <c r="AE12" s="101"/>
      <c r="AF12" s="101"/>
      <c r="AG12" s="101"/>
      <c r="AH12" s="101"/>
      <c r="AI12" s="101"/>
      <c r="AJ12" s="101"/>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2223"/>
      <c r="CA12" s="101"/>
    </row>
    <row r="13" spans="1:79" s="4" customFormat="1" ht="21" customHeight="1" thickBot="1">
      <c r="A13" t="s">
        <v>9</v>
      </c>
      <c r="B13"/>
      <c r="C13"/>
      <c r="D13"/>
      <c r="E13" t="s">
        <v>10</v>
      </c>
      <c r="F13"/>
      <c r="G13"/>
      <c r="H13"/>
      <c r="I13"/>
      <c r="J13"/>
      <c r="K13"/>
      <c r="L13"/>
      <c r="M13"/>
      <c r="N13"/>
      <c r="O13"/>
      <c r="P13"/>
      <c r="Q13"/>
      <c r="R13"/>
      <c r="S13"/>
      <c r="T13"/>
      <c r="U13"/>
      <c r="V13"/>
      <c r="W13"/>
      <c r="X13"/>
      <c r="Y13"/>
      <c r="Z13"/>
      <c r="AA13"/>
      <c r="AB13"/>
      <c r="AC13" t="s">
        <v>10</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2:79" s="11" customFormat="1" ht="9.75" customHeight="1" thickBot="1">
      <c r="B14" s="12"/>
      <c r="E14" s="12"/>
      <c r="F14" s="13"/>
      <c r="G14" s="14"/>
      <c r="H14" s="12"/>
      <c r="I14" s="15"/>
      <c r="J14" s="12"/>
      <c r="K14" s="16"/>
      <c r="L14" s="16"/>
      <c r="M14" s="12"/>
      <c r="N14" s="12"/>
      <c r="O14" s="12"/>
      <c r="P14" s="12"/>
      <c r="Q14" s="12"/>
      <c r="R14" s="12"/>
      <c r="S14" s="12"/>
      <c r="T14" s="12"/>
      <c r="U14" s="12"/>
      <c r="V14" s="12"/>
      <c r="W14" s="12"/>
      <c r="X14" s="12"/>
      <c r="Y14" s="17"/>
      <c r="Z14" s="18"/>
      <c r="AA14" s="18"/>
      <c r="AB14" s="12"/>
      <c r="AC14" s="101"/>
      <c r="AD14" s="101"/>
      <c r="AE14" s="101"/>
      <c r="AF14" s="101"/>
      <c r="AG14" s="101"/>
      <c r="AH14" s="101"/>
      <c r="AI14" s="101"/>
      <c r="AJ14" s="101"/>
      <c r="AK14" s="1892"/>
      <c r="AL14" s="1892"/>
      <c r="AM14" s="1892"/>
      <c r="AN14" s="1892"/>
      <c r="AO14" s="1892"/>
      <c r="AP14" s="1892"/>
      <c r="AQ14" s="1892"/>
      <c r="AR14" s="1892"/>
      <c r="AS14" s="1923"/>
      <c r="AT14" s="1923"/>
      <c r="AU14" s="1923"/>
      <c r="AV14" s="1923"/>
      <c r="AW14" s="1923"/>
      <c r="AX14" s="1923"/>
      <c r="AY14" s="1923"/>
      <c r="AZ14" s="1923"/>
      <c r="BA14" s="1908"/>
      <c r="BB14" s="1908"/>
      <c r="BC14" s="1908"/>
      <c r="BD14" s="1908"/>
      <c r="BE14" s="1908"/>
      <c r="BF14" s="1908"/>
      <c r="BG14" s="1908"/>
      <c r="BH14" s="1908"/>
      <c r="BI14" s="1940"/>
      <c r="BJ14" s="1940"/>
      <c r="BK14" s="1940"/>
      <c r="BL14" s="1940"/>
      <c r="BM14" s="1940"/>
      <c r="BN14" s="1940"/>
      <c r="BO14" s="1940"/>
      <c r="BP14" s="1940"/>
      <c r="BQ14" s="1956"/>
      <c r="BR14" s="1956"/>
      <c r="BS14" s="1956"/>
      <c r="BT14" s="1956"/>
      <c r="BU14" s="1956"/>
      <c r="BV14" s="1956"/>
      <c r="BW14" s="1956"/>
      <c r="BX14" s="1956"/>
      <c r="BY14" s="135"/>
      <c r="BZ14" s="101"/>
      <c r="CA14" s="101"/>
    </row>
    <row r="15" spans="1:79" s="19" customFormat="1" ht="51.75" thickBot="1">
      <c r="A15" s="48" t="s">
        <v>11</v>
      </c>
      <c r="B15" s="47" t="s">
        <v>12</v>
      </c>
      <c r="C15" s="48" t="s">
        <v>13</v>
      </c>
      <c r="D15" s="48" t="s">
        <v>14</v>
      </c>
      <c r="E15" s="49" t="s">
        <v>15</v>
      </c>
      <c r="F15" s="50" t="s">
        <v>16</v>
      </c>
      <c r="G15" s="51" t="s">
        <v>17</v>
      </c>
      <c r="H15" s="51" t="s">
        <v>18</v>
      </c>
      <c r="I15" s="52" t="s">
        <v>19</v>
      </c>
      <c r="J15" s="51" t="s">
        <v>20</v>
      </c>
      <c r="K15" s="51" t="s">
        <v>21</v>
      </c>
      <c r="L15" s="51" t="s">
        <v>22</v>
      </c>
      <c r="M15" s="53" t="s">
        <v>23</v>
      </c>
      <c r="N15" s="53" t="s">
        <v>24</v>
      </c>
      <c r="O15" s="53" t="s">
        <v>25</v>
      </c>
      <c r="P15" s="53" t="s">
        <v>26</v>
      </c>
      <c r="Q15" s="53" t="s">
        <v>27</v>
      </c>
      <c r="R15" s="53" t="s">
        <v>28</v>
      </c>
      <c r="S15" s="53" t="s">
        <v>29</v>
      </c>
      <c r="T15" s="53" t="s">
        <v>30</v>
      </c>
      <c r="U15" s="53" t="s">
        <v>31</v>
      </c>
      <c r="V15" s="53" t="s">
        <v>32</v>
      </c>
      <c r="W15" s="53" t="s">
        <v>33</v>
      </c>
      <c r="X15" s="53" t="s">
        <v>34</v>
      </c>
      <c r="Y15" s="59" t="s">
        <v>35</v>
      </c>
      <c r="Z15" s="54" t="s">
        <v>175</v>
      </c>
      <c r="AA15" s="54" t="s">
        <v>1904</v>
      </c>
      <c r="AB15" s="55" t="s">
        <v>36</v>
      </c>
      <c r="AC15" s="2182" t="s">
        <v>189</v>
      </c>
      <c r="AD15" s="2182" t="s">
        <v>194</v>
      </c>
      <c r="AE15" s="2182" t="s">
        <v>190</v>
      </c>
      <c r="AF15" s="2182" t="s">
        <v>191</v>
      </c>
      <c r="AG15" s="2182" t="s">
        <v>184</v>
      </c>
      <c r="AH15" s="2182" t="s">
        <v>192</v>
      </c>
      <c r="AI15" s="2182" t="s">
        <v>185</v>
      </c>
      <c r="AJ15" s="2182"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2102" t="s">
        <v>35</v>
      </c>
      <c r="BZ15" s="2182" t="s">
        <v>187</v>
      </c>
      <c r="CA15" s="2183" t="s">
        <v>188</v>
      </c>
    </row>
    <row r="16" spans="1:79" s="20" customFormat="1" ht="56.25" customHeight="1">
      <c r="A16">
        <v>1</v>
      </c>
      <c r="B16" t="s">
        <v>178</v>
      </c>
      <c r="C16" s="3964" t="s">
        <v>244</v>
      </c>
      <c r="D16" s="120" t="s">
        <v>254</v>
      </c>
      <c r="E16" s="75" t="s">
        <v>69</v>
      </c>
      <c r="F16" s="75">
        <v>1</v>
      </c>
      <c r="G16" s="74" t="s">
        <v>72</v>
      </c>
      <c r="H16" s="74" t="s">
        <v>176</v>
      </c>
      <c r="I16" s="80">
        <v>0.1</v>
      </c>
      <c r="J16" s="75" t="s">
        <v>225</v>
      </c>
      <c r="K16" s="76">
        <v>42370</v>
      </c>
      <c r="L16" s="76">
        <v>42400</v>
      </c>
      <c r="M16" s="83">
        <v>1</v>
      </c>
      <c r="N16" s="83"/>
      <c r="O16" s="83"/>
      <c r="P16" s="83"/>
      <c r="Q16" s="83"/>
      <c r="R16" s="83"/>
      <c r="S16" s="83"/>
      <c r="T16" s="83"/>
      <c r="U16" s="83"/>
      <c r="V16" s="83"/>
      <c r="W16" s="83"/>
      <c r="X16" s="83"/>
      <c r="Y16" s="92">
        <f>SUM(M16:X16)</f>
        <v>1</v>
      </c>
      <c r="Z16" s="93">
        <v>0</v>
      </c>
      <c r="AA16" s="93"/>
      <c r="AB16" s="94" t="s">
        <v>55</v>
      </c>
      <c r="AC16" s="2184">
        <f aca="true" t="shared" si="0" ref="AC16:AC25">SUM(M16:N16)</f>
        <v>1</v>
      </c>
      <c r="AD16" s="2185">
        <f>IF(AC16=0,0%,100%)</f>
        <v>1</v>
      </c>
      <c r="AE16" s="2184">
        <v>1</v>
      </c>
      <c r="AF16" s="2185">
        <f>AE16/AC16</f>
        <v>1</v>
      </c>
      <c r="AG16" s="2184"/>
      <c r="AH16" s="2185">
        <f>AE16/Y16</f>
        <v>1</v>
      </c>
      <c r="AI16" s="2184"/>
      <c r="AJ16" s="2186" t="e">
        <f aca="true" t="shared" si="1" ref="AJ16:AJ25">AI16/Z16</f>
        <v>#DIV/0!</v>
      </c>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2187"/>
      <c r="CA16" s="2188"/>
    </row>
    <row r="17" spans="1:79" s="20" customFormat="1" ht="105" customHeight="1">
      <c r="A17"/>
      <c r="B17"/>
      <c r="C17" s="3964"/>
      <c r="D17" s="120" t="s">
        <v>255</v>
      </c>
      <c r="E17" s="75" t="s">
        <v>69</v>
      </c>
      <c r="F17" s="75">
        <v>2</v>
      </c>
      <c r="G17" s="74" t="s">
        <v>74</v>
      </c>
      <c r="H17" s="74" t="s">
        <v>176</v>
      </c>
      <c r="I17" s="80">
        <v>0.1</v>
      </c>
      <c r="J17" s="75" t="s">
        <v>75</v>
      </c>
      <c r="K17" s="76">
        <v>42370</v>
      </c>
      <c r="L17" s="76">
        <v>42735</v>
      </c>
      <c r="M17" s="83"/>
      <c r="N17" s="83"/>
      <c r="O17" s="83"/>
      <c r="P17" s="83"/>
      <c r="Q17" s="83"/>
      <c r="R17" s="83"/>
      <c r="S17" s="83">
        <v>1</v>
      </c>
      <c r="T17" s="83"/>
      <c r="U17" s="83"/>
      <c r="V17" s="83"/>
      <c r="W17" s="83">
        <v>1</v>
      </c>
      <c r="X17" s="83"/>
      <c r="Y17" s="92">
        <f aca="true" t="shared" si="2" ref="Y17:Y25">SUM(M17:X17)</f>
        <v>2</v>
      </c>
      <c r="Z17" s="93">
        <v>0</v>
      </c>
      <c r="AA17" s="93"/>
      <c r="AB17" s="94" t="s">
        <v>55</v>
      </c>
      <c r="AC17" s="2184">
        <f t="shared" si="0"/>
        <v>0</v>
      </c>
      <c r="AD17" s="2185">
        <f aca="true" t="shared" si="3" ref="AD17:AD74">IF(AC17=0,0%,100%)</f>
        <v>0</v>
      </c>
      <c r="AE17" s="2184">
        <v>0</v>
      </c>
      <c r="AF17" s="2185" t="s">
        <v>55</v>
      </c>
      <c r="AG17" s="2184"/>
      <c r="AH17" s="2185">
        <f aca="true" t="shared" si="4" ref="AH17:AH25">AE17/Y17</f>
        <v>0</v>
      </c>
      <c r="AI17" s="2184"/>
      <c r="AJ17" s="2186" t="e">
        <f t="shared" si="1"/>
        <v>#DIV/0!</v>
      </c>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2187"/>
      <c r="CA17" s="2188"/>
    </row>
    <row r="18" spans="1:79" s="20" customFormat="1" ht="105" customHeight="1">
      <c r="A18"/>
      <c r="B18"/>
      <c r="C18" s="3964"/>
      <c r="D18" s="120" t="s">
        <v>256</v>
      </c>
      <c r="E18" s="75" t="s">
        <v>196</v>
      </c>
      <c r="F18" s="75"/>
      <c r="G18" s="74" t="s">
        <v>197</v>
      </c>
      <c r="H18" s="74" t="s">
        <v>199</v>
      </c>
      <c r="I18" s="80">
        <v>0.1</v>
      </c>
      <c r="J18" s="75" t="s">
        <v>198</v>
      </c>
      <c r="K18" s="76">
        <v>42370</v>
      </c>
      <c r="L18" s="76">
        <v>42735</v>
      </c>
      <c r="M18" s="83"/>
      <c r="N18" s="83"/>
      <c r="O18" s="83"/>
      <c r="P18" s="83"/>
      <c r="Q18" s="83"/>
      <c r="R18" s="83"/>
      <c r="S18" s="83"/>
      <c r="T18" s="83"/>
      <c r="U18" s="83"/>
      <c r="V18" s="83"/>
      <c r="W18" s="83"/>
      <c r="X18" s="83"/>
      <c r="Y18" s="92">
        <f t="shared" si="2"/>
        <v>0</v>
      </c>
      <c r="Z18" s="93"/>
      <c r="AA18" s="93"/>
      <c r="AB18" s="94"/>
      <c r="AC18" s="2184">
        <f t="shared" si="0"/>
        <v>0</v>
      </c>
      <c r="AD18" s="2185">
        <f t="shared" si="3"/>
        <v>0</v>
      </c>
      <c r="AE18" s="2184">
        <v>0</v>
      </c>
      <c r="AF18" s="2185" t="s">
        <v>55</v>
      </c>
      <c r="AG18" s="2184"/>
      <c r="AH18" s="2185" t="s">
        <v>55</v>
      </c>
      <c r="AI18" s="2184"/>
      <c r="AJ18" s="2186" t="e">
        <f t="shared" si="1"/>
        <v>#DIV/0!</v>
      </c>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2103"/>
      <c r="BZ18" s="2187"/>
      <c r="CA18" s="2188"/>
    </row>
    <row r="19" spans="1:79" s="20" customFormat="1" ht="82.5" customHeight="1">
      <c r="A19"/>
      <c r="B19"/>
      <c r="C19" s="3964"/>
      <c r="D19" s="120" t="s">
        <v>257</v>
      </c>
      <c r="E19" s="75" t="s">
        <v>76</v>
      </c>
      <c r="F19" s="75">
        <v>11</v>
      </c>
      <c r="G19" s="74" t="s">
        <v>77</v>
      </c>
      <c r="H19" s="74" t="s">
        <v>176</v>
      </c>
      <c r="I19" s="80">
        <v>0.1</v>
      </c>
      <c r="J19" s="75" t="s">
        <v>224</v>
      </c>
      <c r="K19" s="76">
        <v>42400</v>
      </c>
      <c r="L19" s="76" t="s">
        <v>78</v>
      </c>
      <c r="M19" s="83"/>
      <c r="N19" s="83">
        <v>1</v>
      </c>
      <c r="O19" s="83">
        <v>1</v>
      </c>
      <c r="P19" s="83">
        <v>1</v>
      </c>
      <c r="Q19" s="83">
        <v>1</v>
      </c>
      <c r="R19" s="83">
        <v>1</v>
      </c>
      <c r="S19" s="83">
        <v>1</v>
      </c>
      <c r="T19" s="83">
        <v>1</v>
      </c>
      <c r="U19" s="83">
        <v>1</v>
      </c>
      <c r="V19" s="83">
        <v>1</v>
      </c>
      <c r="W19" s="83">
        <v>1</v>
      </c>
      <c r="X19" s="83">
        <v>1</v>
      </c>
      <c r="Y19" s="92">
        <f t="shared" si="2"/>
        <v>11</v>
      </c>
      <c r="Z19" s="93">
        <v>0</v>
      </c>
      <c r="AA19" s="93"/>
      <c r="AB19" s="94" t="s">
        <v>55</v>
      </c>
      <c r="AC19" s="2184">
        <f t="shared" si="0"/>
        <v>1</v>
      </c>
      <c r="AD19" s="2185">
        <f t="shared" si="3"/>
        <v>1</v>
      </c>
      <c r="AE19" s="2184">
        <v>1</v>
      </c>
      <c r="AF19" s="2185">
        <f>AE19/AC19</f>
        <v>1</v>
      </c>
      <c r="AG19" s="2184"/>
      <c r="AH19" s="2185">
        <f t="shared" si="4"/>
        <v>0.09090909090909091</v>
      </c>
      <c r="AI19" s="2184"/>
      <c r="AJ19" s="2186" t="e">
        <f t="shared" si="1"/>
        <v>#DIV/0!</v>
      </c>
      <c r="AK19" s="1894"/>
      <c r="AL19" s="1894"/>
      <c r="AM19" s="1894"/>
      <c r="AN19" s="1894"/>
      <c r="AO19" s="1894"/>
      <c r="AP19" s="1894"/>
      <c r="AQ19" s="1894"/>
      <c r="AR19" s="1894"/>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2103"/>
      <c r="BZ19" s="2187" t="s">
        <v>243</v>
      </c>
      <c r="CA19" s="2188"/>
    </row>
    <row r="20" spans="1:79" s="20" customFormat="1" ht="71.25" customHeight="1">
      <c r="A20"/>
      <c r="B20"/>
      <c r="C20" s="3964" t="s">
        <v>245</v>
      </c>
      <c r="D20" s="120" t="s">
        <v>258</v>
      </c>
      <c r="E20" s="75" t="s">
        <v>37</v>
      </c>
      <c r="F20" s="75">
        <v>1</v>
      </c>
      <c r="G20" s="74" t="s">
        <v>56</v>
      </c>
      <c r="H20" s="74" t="s">
        <v>177</v>
      </c>
      <c r="I20" s="80">
        <v>0.1</v>
      </c>
      <c r="J20" s="75" t="s">
        <v>79</v>
      </c>
      <c r="K20" s="76">
        <v>42724</v>
      </c>
      <c r="L20" s="76">
        <v>42384</v>
      </c>
      <c r="M20" s="83">
        <v>1</v>
      </c>
      <c r="N20" s="83"/>
      <c r="O20" s="83"/>
      <c r="P20" s="83"/>
      <c r="Q20" s="83"/>
      <c r="R20" s="83"/>
      <c r="S20" s="83"/>
      <c r="T20" s="83"/>
      <c r="U20" s="83"/>
      <c r="V20" s="83"/>
      <c r="W20" s="83"/>
      <c r="X20" s="83"/>
      <c r="Y20" s="92">
        <f t="shared" si="2"/>
        <v>1</v>
      </c>
      <c r="Z20" s="93">
        <v>0</v>
      </c>
      <c r="AA20" s="93"/>
      <c r="AB20" s="94" t="s">
        <v>55</v>
      </c>
      <c r="AC20" s="2184">
        <f t="shared" si="0"/>
        <v>1</v>
      </c>
      <c r="AD20" s="2185">
        <f t="shared" si="3"/>
        <v>1</v>
      </c>
      <c r="AE20" s="2184">
        <v>1</v>
      </c>
      <c r="AF20" s="2185">
        <f>AE20/AC20</f>
        <v>1</v>
      </c>
      <c r="AG20" s="2184"/>
      <c r="AH20" s="2185">
        <f t="shared" si="4"/>
        <v>1</v>
      </c>
      <c r="AI20" s="2184"/>
      <c r="AJ20" s="2186" t="e">
        <f t="shared" si="1"/>
        <v>#DIV/0!</v>
      </c>
      <c r="AK20" s="1894"/>
      <c r="AL20" s="1894"/>
      <c r="AM20" s="1894"/>
      <c r="AN20" s="1894"/>
      <c r="AO20" s="1894"/>
      <c r="AP20" s="1894"/>
      <c r="AQ20" s="1894"/>
      <c r="AR20" s="1894"/>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2103"/>
      <c r="BZ20" s="2187"/>
      <c r="CA20" s="2189"/>
    </row>
    <row r="21" spans="1:79" s="20" customFormat="1" ht="56.25" customHeight="1">
      <c r="A21"/>
      <c r="B21"/>
      <c r="C21" s="3964"/>
      <c r="D21" s="120" t="s">
        <v>259</v>
      </c>
      <c r="E21" s="75" t="s">
        <v>80</v>
      </c>
      <c r="F21" s="75">
        <v>1</v>
      </c>
      <c r="G21" s="74" t="s">
        <v>81</v>
      </c>
      <c r="H21" s="74" t="s">
        <v>177</v>
      </c>
      <c r="I21" s="80">
        <v>0.1</v>
      </c>
      <c r="J21" s="75" t="s">
        <v>82</v>
      </c>
      <c r="K21" s="76">
        <v>42379</v>
      </c>
      <c r="L21" s="76">
        <v>42379</v>
      </c>
      <c r="M21" s="83">
        <v>1</v>
      </c>
      <c r="N21" s="83"/>
      <c r="O21" s="83"/>
      <c r="P21" s="83"/>
      <c r="Q21" s="83"/>
      <c r="R21" s="83"/>
      <c r="S21" s="83"/>
      <c r="T21" s="83"/>
      <c r="U21" s="83"/>
      <c r="V21" s="83"/>
      <c r="W21" s="83"/>
      <c r="X21" s="83"/>
      <c r="Y21" s="92">
        <f t="shared" si="2"/>
        <v>1</v>
      </c>
      <c r="Z21" s="93">
        <v>0</v>
      </c>
      <c r="AA21" s="93"/>
      <c r="AB21" s="94" t="s">
        <v>55</v>
      </c>
      <c r="AC21" s="2184">
        <f t="shared" si="0"/>
        <v>1</v>
      </c>
      <c r="AD21" s="2185">
        <f t="shared" si="3"/>
        <v>1</v>
      </c>
      <c r="AE21" s="2184">
        <v>1</v>
      </c>
      <c r="AF21" s="2185">
        <f>AE21/AC21</f>
        <v>1</v>
      </c>
      <c r="AG21" s="2184"/>
      <c r="AH21" s="2185">
        <f t="shared" si="4"/>
        <v>1</v>
      </c>
      <c r="AI21" s="2184"/>
      <c r="AJ21" s="2186" t="e">
        <f t="shared" si="1"/>
        <v>#DIV/0!</v>
      </c>
      <c r="AK21" s="1895"/>
      <c r="AL21" s="1895"/>
      <c r="AM21" s="1895"/>
      <c r="AN21" s="1895"/>
      <c r="AO21" s="1895"/>
      <c r="AP21" s="1895"/>
      <c r="AQ21" s="1895"/>
      <c r="AR21" s="1895"/>
      <c r="AS21" s="1925"/>
      <c r="AT21" s="1925"/>
      <c r="AU21" s="1925"/>
      <c r="AV21" s="1925"/>
      <c r="AW21" s="1925"/>
      <c r="AX21" s="1925"/>
      <c r="AY21" s="1925"/>
      <c r="AZ21" s="1925"/>
      <c r="BA21" s="1911"/>
      <c r="BB21" s="1911"/>
      <c r="BC21" s="1911"/>
      <c r="BD21" s="1911"/>
      <c r="BE21" s="1911"/>
      <c r="BF21" s="1911"/>
      <c r="BG21" s="1911"/>
      <c r="BH21" s="1911"/>
      <c r="BI21" s="1944"/>
      <c r="BJ21" s="1944"/>
      <c r="BK21" s="1944"/>
      <c r="BL21" s="1944"/>
      <c r="BM21" s="1944"/>
      <c r="BN21" s="1944"/>
      <c r="BO21" s="1944"/>
      <c r="BP21" s="1944"/>
      <c r="BQ21" s="1959"/>
      <c r="BR21" s="1959"/>
      <c r="BS21" s="1959"/>
      <c r="BT21" s="1959"/>
      <c r="BU21" s="1959"/>
      <c r="BV21" s="1959"/>
      <c r="BW21" s="1959"/>
      <c r="BX21" s="1959"/>
      <c r="BY21" s="2103"/>
      <c r="BZ21" s="2187"/>
      <c r="CA21" s="2189"/>
    </row>
    <row r="22" spans="1:79" s="20" customFormat="1" ht="85.5" customHeight="1">
      <c r="A22"/>
      <c r="B22"/>
      <c r="C22" s="3964"/>
      <c r="D22" s="120" t="s">
        <v>260</v>
      </c>
      <c r="E22" s="75" t="s">
        <v>83</v>
      </c>
      <c r="F22" s="75">
        <v>11</v>
      </c>
      <c r="G22" s="74" t="s">
        <v>81</v>
      </c>
      <c r="H22" s="74" t="s">
        <v>177</v>
      </c>
      <c r="I22" s="80">
        <v>0.1</v>
      </c>
      <c r="J22" s="75" t="s">
        <v>84</v>
      </c>
      <c r="K22" s="76">
        <v>42401</v>
      </c>
      <c r="L22" s="76">
        <v>42724</v>
      </c>
      <c r="M22" s="83"/>
      <c r="N22" s="83">
        <v>1</v>
      </c>
      <c r="O22" s="83">
        <v>1</v>
      </c>
      <c r="P22" s="83">
        <v>1</v>
      </c>
      <c r="Q22" s="83">
        <v>1</v>
      </c>
      <c r="R22" s="83">
        <v>1</v>
      </c>
      <c r="S22" s="83">
        <v>1</v>
      </c>
      <c r="T22" s="83">
        <v>1</v>
      </c>
      <c r="U22" s="83">
        <v>1</v>
      </c>
      <c r="V22" s="83">
        <v>1</v>
      </c>
      <c r="W22" s="83">
        <v>1</v>
      </c>
      <c r="X22" s="83">
        <v>1</v>
      </c>
      <c r="Y22" s="92">
        <f t="shared" si="2"/>
        <v>11</v>
      </c>
      <c r="Z22" s="93">
        <v>0</v>
      </c>
      <c r="AA22" s="93"/>
      <c r="AB22" s="94" t="s">
        <v>55</v>
      </c>
      <c r="AC22" s="2184">
        <f t="shared" si="0"/>
        <v>1</v>
      </c>
      <c r="AD22" s="2185">
        <f t="shared" si="3"/>
        <v>1</v>
      </c>
      <c r="AE22" s="2184">
        <v>1</v>
      </c>
      <c r="AF22" s="2185">
        <f>AE22/AC22</f>
        <v>1</v>
      </c>
      <c r="AG22" s="2184"/>
      <c r="AH22" s="2185">
        <f t="shared" si="4"/>
        <v>0.09090909090909091</v>
      </c>
      <c r="AI22" s="2184"/>
      <c r="AJ22" s="2186" t="e">
        <f t="shared" si="1"/>
        <v>#DIV/0!</v>
      </c>
      <c r="AK22" s="2055"/>
      <c r="AL22" s="2055"/>
      <c r="AM22" s="2055"/>
      <c r="AN22" s="2055"/>
      <c r="AO22" s="2055"/>
      <c r="AP22" s="2055"/>
      <c r="AQ22" s="2055"/>
      <c r="AR22" s="2055"/>
      <c r="AS22" s="1925"/>
      <c r="AT22" s="1925"/>
      <c r="AU22" s="1925"/>
      <c r="AV22" s="1925"/>
      <c r="AW22" s="1925"/>
      <c r="AX22" s="1925"/>
      <c r="AY22" s="1925"/>
      <c r="AZ22" s="1925"/>
      <c r="BA22" s="1910"/>
      <c r="BB22" s="1910"/>
      <c r="BC22" s="1910"/>
      <c r="BD22" s="1910"/>
      <c r="BE22" s="1910"/>
      <c r="BF22" s="1910"/>
      <c r="BG22" s="1910"/>
      <c r="BH22" s="1910"/>
      <c r="BI22" s="1943"/>
      <c r="BJ22" s="1943"/>
      <c r="BK22" s="1943"/>
      <c r="BL22" s="1943"/>
      <c r="BM22" s="1943"/>
      <c r="BN22" s="1943"/>
      <c r="BO22" s="1943"/>
      <c r="BP22" s="1943"/>
      <c r="BQ22" s="1959"/>
      <c r="BR22" s="1959"/>
      <c r="BS22" s="1959"/>
      <c r="BT22" s="1959"/>
      <c r="BU22" s="1959"/>
      <c r="BV22" s="1959"/>
      <c r="BW22" s="1959"/>
      <c r="BX22" s="1959"/>
      <c r="BY22" s="2103"/>
      <c r="BZ22" s="2187" t="s">
        <v>239</v>
      </c>
      <c r="CA22" s="2189"/>
    </row>
    <row r="23" spans="1:79" s="20" customFormat="1" ht="85.5" customHeight="1">
      <c r="A23"/>
      <c r="B23"/>
      <c r="C23" s="3964"/>
      <c r="D23" s="121" t="s">
        <v>261</v>
      </c>
      <c r="E23" s="75" t="s">
        <v>202</v>
      </c>
      <c r="F23" s="75">
        <v>11</v>
      </c>
      <c r="G23" s="74" t="s">
        <v>200</v>
      </c>
      <c r="H23" s="74" t="s">
        <v>177</v>
      </c>
      <c r="I23" s="80">
        <v>0.1</v>
      </c>
      <c r="J23" s="75" t="s">
        <v>201</v>
      </c>
      <c r="K23" s="76">
        <v>42382</v>
      </c>
      <c r="L23" s="76">
        <v>42717</v>
      </c>
      <c r="M23" s="83"/>
      <c r="N23" s="83">
        <v>1</v>
      </c>
      <c r="O23" s="83">
        <v>1</v>
      </c>
      <c r="P23" s="83">
        <v>1</v>
      </c>
      <c r="Q23" s="83">
        <v>1</v>
      </c>
      <c r="R23" s="83">
        <v>1</v>
      </c>
      <c r="S23" s="83">
        <v>1</v>
      </c>
      <c r="T23" s="83">
        <v>1</v>
      </c>
      <c r="U23" s="83">
        <v>1</v>
      </c>
      <c r="V23" s="83">
        <v>1</v>
      </c>
      <c r="W23" s="83">
        <v>1</v>
      </c>
      <c r="X23" s="83">
        <v>1</v>
      </c>
      <c r="Y23" s="92">
        <f t="shared" si="2"/>
        <v>11</v>
      </c>
      <c r="Z23" s="93"/>
      <c r="AA23" s="93"/>
      <c r="AB23" s="94"/>
      <c r="AC23" s="2184">
        <f t="shared" si="0"/>
        <v>1</v>
      </c>
      <c r="AD23" s="2185">
        <f t="shared" si="3"/>
        <v>1</v>
      </c>
      <c r="AE23" s="2184">
        <v>1</v>
      </c>
      <c r="AF23" s="2185">
        <f>AE23/AC23</f>
        <v>1</v>
      </c>
      <c r="AG23" s="2184"/>
      <c r="AH23" s="2185">
        <f t="shared" si="4"/>
        <v>0.09090909090909091</v>
      </c>
      <c r="AI23" s="2184"/>
      <c r="AJ23" s="2186" t="e">
        <f t="shared" si="1"/>
        <v>#DIV/0!</v>
      </c>
      <c r="AK23" s="2055"/>
      <c r="AL23" s="2055"/>
      <c r="AM23" s="2055"/>
      <c r="AN23" s="2055"/>
      <c r="AO23" s="2055"/>
      <c r="AP23" s="2055"/>
      <c r="AQ23" s="2055"/>
      <c r="AR23" s="2055"/>
      <c r="AS23" s="1925"/>
      <c r="AT23" s="1925"/>
      <c r="AU23" s="1925"/>
      <c r="AV23" s="1925"/>
      <c r="AW23" s="1925"/>
      <c r="AX23" s="1925"/>
      <c r="AY23" s="1925"/>
      <c r="AZ23" s="1925"/>
      <c r="BA23" s="1910"/>
      <c r="BB23" s="1910"/>
      <c r="BC23" s="1910"/>
      <c r="BD23" s="1910"/>
      <c r="BE23" s="1910"/>
      <c r="BF23" s="1910"/>
      <c r="BG23" s="1910"/>
      <c r="BH23" s="1910"/>
      <c r="BI23" s="1943"/>
      <c r="BJ23" s="1943"/>
      <c r="BK23" s="1943"/>
      <c r="BL23" s="1943"/>
      <c r="BM23" s="1943"/>
      <c r="BN23" s="1943"/>
      <c r="BO23" s="1943"/>
      <c r="BP23" s="1943"/>
      <c r="BQ23" s="1959"/>
      <c r="BR23" s="1959"/>
      <c r="BS23" s="1959"/>
      <c r="BT23" s="1959"/>
      <c r="BU23" s="1959"/>
      <c r="BV23" s="1959"/>
      <c r="BW23" s="1959"/>
      <c r="BX23" s="1959"/>
      <c r="BY23" s="2103"/>
      <c r="BZ23" s="2187" t="s">
        <v>240</v>
      </c>
      <c r="CA23" s="2189"/>
    </row>
    <row r="24" spans="1:79" s="20" customFormat="1" ht="93" customHeight="1">
      <c r="A24"/>
      <c r="B24"/>
      <c r="C24" s="3964"/>
      <c r="D24" s="120" t="s">
        <v>262</v>
      </c>
      <c r="E24" s="75" t="s">
        <v>80</v>
      </c>
      <c r="F24" s="75">
        <v>1</v>
      </c>
      <c r="G24" s="74" t="s">
        <v>81</v>
      </c>
      <c r="H24" s="74" t="s">
        <v>177</v>
      </c>
      <c r="I24" s="80">
        <v>0.1</v>
      </c>
      <c r="J24" s="75" t="s">
        <v>85</v>
      </c>
      <c r="K24" s="76">
        <v>42724</v>
      </c>
      <c r="L24" s="76">
        <v>42735</v>
      </c>
      <c r="M24" s="83"/>
      <c r="N24" s="83"/>
      <c r="O24" s="83"/>
      <c r="P24" s="83"/>
      <c r="Q24" s="83"/>
      <c r="R24" s="83"/>
      <c r="S24" s="83"/>
      <c r="T24" s="83"/>
      <c r="U24" s="83"/>
      <c r="V24" s="83"/>
      <c r="W24" s="83"/>
      <c r="X24" s="83">
        <v>1</v>
      </c>
      <c r="Y24" s="92">
        <f t="shared" si="2"/>
        <v>1</v>
      </c>
      <c r="Z24" s="93">
        <v>0</v>
      </c>
      <c r="AA24" s="93"/>
      <c r="AB24" s="94" t="s">
        <v>55</v>
      </c>
      <c r="AC24" s="2184">
        <f t="shared" si="0"/>
        <v>0</v>
      </c>
      <c r="AD24" s="2185">
        <f t="shared" si="3"/>
        <v>0</v>
      </c>
      <c r="AE24" s="2184">
        <v>0</v>
      </c>
      <c r="AF24" s="2185" t="s">
        <v>55</v>
      </c>
      <c r="AG24" s="2190"/>
      <c r="AH24" s="2185">
        <f t="shared" si="4"/>
        <v>0</v>
      </c>
      <c r="AI24" s="2191"/>
      <c r="AJ24" s="2186" t="e">
        <f t="shared" si="1"/>
        <v>#DIV/0!</v>
      </c>
      <c r="AK24" s="2055"/>
      <c r="AL24" s="2055"/>
      <c r="AM24" s="2055"/>
      <c r="AN24" s="2055"/>
      <c r="AO24" s="2055"/>
      <c r="AP24" s="2055"/>
      <c r="AQ24" s="2055"/>
      <c r="AR24" s="2055"/>
      <c r="AS24" s="1925"/>
      <c r="AT24" s="1925"/>
      <c r="AU24" s="1925"/>
      <c r="AV24" s="1925"/>
      <c r="AW24" s="1925"/>
      <c r="AX24" s="1925"/>
      <c r="AY24" s="1925"/>
      <c r="AZ24" s="1925"/>
      <c r="BA24" s="1910"/>
      <c r="BB24" s="1910"/>
      <c r="BC24" s="1910"/>
      <c r="BD24" s="1910"/>
      <c r="BE24" s="1910"/>
      <c r="BF24" s="1910"/>
      <c r="BG24" s="1910"/>
      <c r="BH24" s="1910"/>
      <c r="BI24" s="1943"/>
      <c r="BJ24" s="1943"/>
      <c r="BK24" s="1943"/>
      <c r="BL24" s="1943"/>
      <c r="BM24" s="1943"/>
      <c r="BN24" s="1943"/>
      <c r="BO24" s="1943"/>
      <c r="BP24" s="1943"/>
      <c r="BQ24" s="1959"/>
      <c r="BR24" s="1959"/>
      <c r="BS24" s="1959"/>
      <c r="BT24" s="1959"/>
      <c r="BU24" s="1959"/>
      <c r="BV24" s="1959"/>
      <c r="BW24" s="1959"/>
      <c r="BX24" s="1959"/>
      <c r="BY24" s="2103"/>
      <c r="BZ24" s="2187"/>
      <c r="CA24" s="2192"/>
    </row>
    <row r="25" spans="1:79" s="20" customFormat="1" ht="93" customHeight="1" thickBot="1">
      <c r="A25"/>
      <c r="B25"/>
      <c r="C25" s="3964"/>
      <c r="D25" s="120" t="s">
        <v>263</v>
      </c>
      <c r="E25" s="75" t="s">
        <v>222</v>
      </c>
      <c r="F25" s="75">
        <v>1</v>
      </c>
      <c r="G25" s="74" t="s">
        <v>223</v>
      </c>
      <c r="H25" s="74" t="s">
        <v>176</v>
      </c>
      <c r="I25" s="80">
        <v>0.1</v>
      </c>
      <c r="J25" s="75" t="s">
        <v>223</v>
      </c>
      <c r="K25" s="76"/>
      <c r="L25" s="76"/>
      <c r="M25" s="106"/>
      <c r="N25" s="106"/>
      <c r="O25" s="106"/>
      <c r="P25" s="106"/>
      <c r="Q25" s="106"/>
      <c r="R25" s="106"/>
      <c r="S25" s="106"/>
      <c r="T25" s="106"/>
      <c r="U25" s="106"/>
      <c r="V25" s="106"/>
      <c r="W25" s="106"/>
      <c r="X25" s="106">
        <v>1</v>
      </c>
      <c r="Y25" s="92">
        <f t="shared" si="2"/>
        <v>1</v>
      </c>
      <c r="Z25" s="93"/>
      <c r="AA25" s="93"/>
      <c r="AB25" s="94"/>
      <c r="AC25" s="2193">
        <f t="shared" si="0"/>
        <v>0</v>
      </c>
      <c r="AD25" s="2185">
        <f t="shared" si="3"/>
        <v>0</v>
      </c>
      <c r="AE25" s="2193">
        <v>0</v>
      </c>
      <c r="AF25" s="2185" t="s">
        <v>55</v>
      </c>
      <c r="AG25" s="2194"/>
      <c r="AH25" s="2185">
        <f t="shared" si="4"/>
        <v>0</v>
      </c>
      <c r="AI25" s="2195"/>
      <c r="AJ25" s="2236" t="e">
        <f t="shared" si="1"/>
        <v>#DIV/0!</v>
      </c>
      <c r="AK25" s="2227"/>
      <c r="AL25" s="2227"/>
      <c r="AM25" s="2227"/>
      <c r="AN25" s="2227"/>
      <c r="AO25" s="2227"/>
      <c r="AP25" s="2227"/>
      <c r="AQ25" s="2227"/>
      <c r="AR25" s="2227"/>
      <c r="AS25" s="1925"/>
      <c r="AT25" s="1925"/>
      <c r="AU25" s="1925"/>
      <c r="AV25" s="1925"/>
      <c r="AW25" s="1925"/>
      <c r="AX25" s="1925"/>
      <c r="AY25" s="1925"/>
      <c r="AZ25" s="1925"/>
      <c r="BA25" s="1911"/>
      <c r="BB25" s="1911"/>
      <c r="BC25" s="1911"/>
      <c r="BD25" s="1911"/>
      <c r="BE25" s="1911"/>
      <c r="BF25" s="1911"/>
      <c r="BG25" s="1911"/>
      <c r="BH25" s="1911"/>
      <c r="BI25" s="1944"/>
      <c r="BJ25" s="1944"/>
      <c r="BK25" s="1944"/>
      <c r="BL25" s="1944"/>
      <c r="BM25" s="1944"/>
      <c r="BN25" s="1944"/>
      <c r="BO25" s="1944"/>
      <c r="BP25" s="1944"/>
      <c r="BQ25" s="1959"/>
      <c r="BR25" s="1959"/>
      <c r="BS25" s="1959"/>
      <c r="BT25" s="1959"/>
      <c r="BU25" s="1959"/>
      <c r="BV25" s="1959"/>
      <c r="BW25" s="1959"/>
      <c r="BX25" s="1959"/>
      <c r="BY25" s="2103"/>
      <c r="BZ25" s="2229"/>
      <c r="CA25" s="2196"/>
    </row>
    <row r="26" spans="1:79" s="97" customFormat="1" ht="19.5" customHeight="1" thickBot="1">
      <c r="A26" s="3960" t="s">
        <v>38</v>
      </c>
      <c r="B26" s="3960"/>
      <c r="C26" s="3960"/>
      <c r="D26" s="3960"/>
      <c r="E26" s="114"/>
      <c r="F26" s="114"/>
      <c r="G26" s="64"/>
      <c r="H26" s="114"/>
      <c r="I26" s="67">
        <f>SUM(I16:I25)</f>
        <v>0.9999999999999999</v>
      </c>
      <c r="J26" s="114"/>
      <c r="K26" s="114"/>
      <c r="L26" s="114"/>
      <c r="M26" s="114"/>
      <c r="N26" s="114"/>
      <c r="O26" s="114"/>
      <c r="P26" s="114"/>
      <c r="Q26" s="114"/>
      <c r="R26" s="114"/>
      <c r="S26" s="114"/>
      <c r="T26" s="114"/>
      <c r="U26" s="114"/>
      <c r="V26" s="114"/>
      <c r="W26" s="114"/>
      <c r="X26" s="114"/>
      <c r="Y26" s="65"/>
      <c r="Z26" s="66">
        <f>SUM(Z16:Z24)</f>
        <v>0</v>
      </c>
      <c r="AA26" s="66"/>
      <c r="AB26" s="109"/>
      <c r="AC26" s="3281"/>
      <c r="AD26" s="3282">
        <v>1</v>
      </c>
      <c r="AE26" s="3282"/>
      <c r="AF26" s="3282">
        <f>AVERAGE(AF16:AF25)</f>
        <v>1</v>
      </c>
      <c r="AG26" s="3282"/>
      <c r="AH26" s="3282">
        <f>AVERAGE(AH16:AH25)</f>
        <v>0.3636363636363636</v>
      </c>
      <c r="AI26" s="3279"/>
      <c r="AJ26" s="3279"/>
      <c r="AK26" s="3279"/>
      <c r="AL26" s="3279"/>
      <c r="AM26" s="3279"/>
      <c r="AN26" s="3279"/>
      <c r="AO26" s="3279"/>
      <c r="AP26" s="3279"/>
      <c r="AQ26" s="3279"/>
      <c r="AR26" s="3279"/>
      <c r="AS26" s="3279"/>
      <c r="AT26" s="3279"/>
      <c r="AU26" s="3279"/>
      <c r="AV26" s="3279"/>
      <c r="AW26" s="3279"/>
      <c r="AX26" s="3279"/>
      <c r="AY26" s="3279"/>
      <c r="AZ26" s="3279"/>
      <c r="BA26" s="3279"/>
      <c r="BB26" s="3279"/>
      <c r="BC26" s="3279"/>
      <c r="BD26" s="3279"/>
      <c r="BE26" s="3279"/>
      <c r="BF26" s="3279"/>
      <c r="BG26" s="3279"/>
      <c r="BH26" s="3279"/>
      <c r="BI26" s="3279"/>
      <c r="BJ26" s="3279"/>
      <c r="BK26" s="3279"/>
      <c r="BL26" s="3279"/>
      <c r="BM26" s="3279"/>
      <c r="BN26" s="3279"/>
      <c r="BO26" s="3279"/>
      <c r="BP26" s="3279"/>
      <c r="BQ26" s="3279"/>
      <c r="BR26" s="3279"/>
      <c r="BS26" s="3279"/>
      <c r="BT26" s="3279"/>
      <c r="BU26" s="3279"/>
      <c r="BV26" s="3279"/>
      <c r="BW26" s="3279"/>
      <c r="BX26" s="3279"/>
      <c r="BY26" s="3219"/>
      <c r="BZ26" s="3279"/>
      <c r="CA26" s="3280"/>
    </row>
    <row r="27" spans="1:79" s="20" customFormat="1" ht="96.75" customHeight="1">
      <c r="A27" s="3963">
        <v>2</v>
      </c>
      <c r="B27" s="3963" t="s">
        <v>181</v>
      </c>
      <c r="C27" s="3964" t="s">
        <v>246</v>
      </c>
      <c r="D27" s="120" t="s">
        <v>264</v>
      </c>
      <c r="E27" s="74" t="s">
        <v>86</v>
      </c>
      <c r="F27" s="74">
        <v>2</v>
      </c>
      <c r="G27" s="43" t="s">
        <v>87</v>
      </c>
      <c r="H27" s="43" t="s">
        <v>226</v>
      </c>
      <c r="I27" s="80">
        <v>0.3</v>
      </c>
      <c r="J27" s="43" t="s">
        <v>88</v>
      </c>
      <c r="K27" s="76">
        <v>42430</v>
      </c>
      <c r="L27" s="76">
        <v>42613</v>
      </c>
      <c r="M27" s="60"/>
      <c r="N27" s="60"/>
      <c r="O27" s="60">
        <v>1</v>
      </c>
      <c r="P27" s="60"/>
      <c r="Q27" s="60"/>
      <c r="R27" s="60"/>
      <c r="S27" s="60"/>
      <c r="T27" s="60">
        <v>1</v>
      </c>
      <c r="U27" s="61"/>
      <c r="V27" s="61"/>
      <c r="W27" s="61"/>
      <c r="X27" s="61"/>
      <c r="Y27" s="95">
        <f>SUM(M27:X27)</f>
        <v>2</v>
      </c>
      <c r="Z27" s="93">
        <v>0</v>
      </c>
      <c r="AA27" s="93"/>
      <c r="AB27" s="94" t="s">
        <v>55</v>
      </c>
      <c r="AC27" s="2205">
        <f>SUM(M27:N27)</f>
        <v>0</v>
      </c>
      <c r="AD27" s="2206">
        <f t="shared" si="3"/>
        <v>0</v>
      </c>
      <c r="AE27" s="2237">
        <v>0</v>
      </c>
      <c r="AF27" s="2206" t="s">
        <v>55</v>
      </c>
      <c r="AG27" s="2197"/>
      <c r="AH27" s="3285">
        <f>AE27/Y27</f>
        <v>0</v>
      </c>
      <c r="AI27" s="2198"/>
      <c r="AJ27" s="2208" t="e">
        <f>AI27/Z27</f>
        <v>#DIV/0!</v>
      </c>
      <c r="AK27" s="2230"/>
      <c r="AL27" s="2230"/>
      <c r="AM27" s="2230"/>
      <c r="AN27" s="2230"/>
      <c r="AO27" s="2230"/>
      <c r="AP27" s="2230"/>
      <c r="AQ27" s="2230"/>
      <c r="AR27" s="2230"/>
      <c r="AS27" s="1925"/>
      <c r="AT27" s="1925"/>
      <c r="AU27" s="1925"/>
      <c r="AV27" s="1925"/>
      <c r="AW27" s="1925"/>
      <c r="AX27" s="1925"/>
      <c r="AY27" s="1925"/>
      <c r="AZ27" s="1925"/>
      <c r="BA27" s="2232"/>
      <c r="BB27" s="2232"/>
      <c r="BC27" s="2232"/>
      <c r="BD27" s="2232"/>
      <c r="BE27" s="2232"/>
      <c r="BF27" s="2232"/>
      <c r="BG27" s="2232"/>
      <c r="BH27" s="2232"/>
      <c r="BI27" s="2233"/>
      <c r="BJ27" s="2233"/>
      <c r="BK27" s="2233"/>
      <c r="BL27" s="2233"/>
      <c r="BM27" s="2233"/>
      <c r="BN27" s="2233"/>
      <c r="BO27" s="2233"/>
      <c r="BP27" s="2233"/>
      <c r="BQ27" s="1959"/>
      <c r="BR27" s="1959"/>
      <c r="BS27" s="1959"/>
      <c r="BT27" s="1959"/>
      <c r="BU27" s="1959"/>
      <c r="BV27" s="1959"/>
      <c r="BW27" s="1959"/>
      <c r="BX27" s="1959"/>
      <c r="BY27" s="2103"/>
      <c r="BZ27" s="2209"/>
      <c r="CA27" s="2199"/>
    </row>
    <row r="28" spans="1:79" s="20" customFormat="1" ht="51">
      <c r="A28" s="3963"/>
      <c r="B28" s="3963"/>
      <c r="C28" s="3964"/>
      <c r="D28" s="122" t="s">
        <v>265</v>
      </c>
      <c r="E28" s="78" t="s">
        <v>89</v>
      </c>
      <c r="F28" s="78">
        <v>2</v>
      </c>
      <c r="G28" s="43" t="s">
        <v>90</v>
      </c>
      <c r="H28" s="43" t="s">
        <v>226</v>
      </c>
      <c r="I28" s="80">
        <v>0.25</v>
      </c>
      <c r="J28" s="43" t="s">
        <v>91</v>
      </c>
      <c r="K28" s="76">
        <v>42370</v>
      </c>
      <c r="L28" s="77">
        <v>42735</v>
      </c>
      <c r="M28" s="84"/>
      <c r="N28" s="84"/>
      <c r="O28" s="84"/>
      <c r="P28" s="84"/>
      <c r="Q28" s="84">
        <v>1</v>
      </c>
      <c r="R28" s="84"/>
      <c r="S28" s="84"/>
      <c r="T28" s="84"/>
      <c r="U28" s="85"/>
      <c r="V28" s="85">
        <v>1</v>
      </c>
      <c r="W28" s="85"/>
      <c r="X28" s="85">
        <v>0</v>
      </c>
      <c r="Y28" s="95">
        <f>SUM(M28:X28)</f>
        <v>2</v>
      </c>
      <c r="Z28" s="93">
        <v>0</v>
      </c>
      <c r="AA28" s="93"/>
      <c r="AB28" s="94" t="s">
        <v>55</v>
      </c>
      <c r="AC28" s="2184">
        <f>SUM(M28:N28)</f>
        <v>0</v>
      </c>
      <c r="AD28" s="2206">
        <f t="shared" si="3"/>
        <v>0</v>
      </c>
      <c r="AE28" s="2193">
        <v>0</v>
      </c>
      <c r="AF28" s="2185" t="s">
        <v>55</v>
      </c>
      <c r="AG28" s="2200"/>
      <c r="AH28" s="3285">
        <f>AE28/Y28</f>
        <v>0</v>
      </c>
      <c r="AI28" s="2200"/>
      <c r="AJ28" s="2186" t="e">
        <f>AI28/Z28</f>
        <v>#DIV/0!</v>
      </c>
      <c r="AK28" s="2055"/>
      <c r="AL28" s="2055"/>
      <c r="AM28" s="2055"/>
      <c r="AN28" s="2055"/>
      <c r="AO28" s="2055"/>
      <c r="AP28" s="2055"/>
      <c r="AQ28" s="2055"/>
      <c r="AR28" s="2055"/>
      <c r="AS28" s="1925"/>
      <c r="AT28" s="1925"/>
      <c r="AU28" s="1925"/>
      <c r="AV28" s="1925"/>
      <c r="AW28" s="1925"/>
      <c r="AX28" s="1925"/>
      <c r="AY28" s="1925"/>
      <c r="AZ28" s="1925"/>
      <c r="BA28" s="1910"/>
      <c r="BB28" s="1910"/>
      <c r="BC28" s="1910"/>
      <c r="BD28" s="1910"/>
      <c r="BE28" s="1910"/>
      <c r="BF28" s="1910"/>
      <c r="BG28" s="1910"/>
      <c r="BH28" s="1910"/>
      <c r="BI28" s="1943"/>
      <c r="BJ28" s="1943"/>
      <c r="BK28" s="1943"/>
      <c r="BL28" s="1943"/>
      <c r="BM28" s="1943"/>
      <c r="BN28" s="1943"/>
      <c r="BO28" s="1943"/>
      <c r="BP28" s="1943"/>
      <c r="BQ28" s="1959"/>
      <c r="BR28" s="1959"/>
      <c r="BS28" s="1959"/>
      <c r="BT28" s="1959"/>
      <c r="BU28" s="1959"/>
      <c r="BV28" s="1959"/>
      <c r="BW28" s="1959"/>
      <c r="BX28" s="1959"/>
      <c r="BY28" s="2103"/>
      <c r="BZ28" s="2187"/>
      <c r="CA28" s="2200"/>
    </row>
    <row r="29" spans="1:79" s="20" customFormat="1" ht="91.5" customHeight="1">
      <c r="A29" s="3963"/>
      <c r="B29" s="3963"/>
      <c r="C29" s="3964"/>
      <c r="D29" s="122" t="s">
        <v>266</v>
      </c>
      <c r="E29" s="78" t="s">
        <v>183</v>
      </c>
      <c r="F29" s="78">
        <v>2</v>
      </c>
      <c r="G29" s="43" t="s">
        <v>90</v>
      </c>
      <c r="H29" s="43" t="s">
        <v>226</v>
      </c>
      <c r="I29" s="80">
        <v>0.25</v>
      </c>
      <c r="J29" s="43" t="s">
        <v>92</v>
      </c>
      <c r="K29" s="76">
        <v>42370</v>
      </c>
      <c r="L29" s="77">
        <v>42735</v>
      </c>
      <c r="M29" s="84"/>
      <c r="N29" s="84"/>
      <c r="O29" s="84"/>
      <c r="P29" s="84"/>
      <c r="Q29" s="84"/>
      <c r="R29" s="84"/>
      <c r="S29" s="84">
        <v>1</v>
      </c>
      <c r="T29" s="84"/>
      <c r="U29" s="85"/>
      <c r="V29" s="85"/>
      <c r="W29" s="85"/>
      <c r="X29" s="85">
        <v>1</v>
      </c>
      <c r="Y29" s="95">
        <f>SUM(M29:X29)</f>
        <v>2</v>
      </c>
      <c r="Z29" s="93">
        <v>0</v>
      </c>
      <c r="AA29" s="93"/>
      <c r="AB29" s="94" t="s">
        <v>55</v>
      </c>
      <c r="AC29" s="2184">
        <f>SUM(M29:N29)</f>
        <v>0</v>
      </c>
      <c r="AD29" s="2206">
        <f t="shared" si="3"/>
        <v>0</v>
      </c>
      <c r="AE29" s="2193">
        <v>0</v>
      </c>
      <c r="AF29" s="2185" t="s">
        <v>55</v>
      </c>
      <c r="AG29" s="2190"/>
      <c r="AH29" s="3285">
        <f>AE29/Y29</f>
        <v>0</v>
      </c>
      <c r="AI29" s="2191"/>
      <c r="AJ29" s="2186" t="e">
        <f>AI29/Z29</f>
        <v>#DIV/0!</v>
      </c>
      <c r="AK29" s="2055"/>
      <c r="AL29" s="2055"/>
      <c r="AM29" s="2055"/>
      <c r="AN29" s="2055"/>
      <c r="AO29" s="2055"/>
      <c r="AP29" s="2055"/>
      <c r="AQ29" s="2055"/>
      <c r="AR29" s="2055"/>
      <c r="AS29" s="1925"/>
      <c r="AT29" s="1925"/>
      <c r="AU29" s="1925"/>
      <c r="AV29" s="1925"/>
      <c r="AW29" s="1925"/>
      <c r="AX29" s="1925"/>
      <c r="AY29" s="1925"/>
      <c r="AZ29" s="1925"/>
      <c r="BA29" s="1910"/>
      <c r="BB29" s="1910"/>
      <c r="BC29" s="1910"/>
      <c r="BD29" s="1910"/>
      <c r="BE29" s="1910"/>
      <c r="BF29" s="1910"/>
      <c r="BG29" s="1910"/>
      <c r="BH29" s="1910"/>
      <c r="BI29" s="1943"/>
      <c r="BJ29" s="1943"/>
      <c r="BK29" s="1943"/>
      <c r="BL29" s="1943"/>
      <c r="BM29" s="1943"/>
      <c r="BN29" s="1943"/>
      <c r="BO29" s="1943"/>
      <c r="BP29" s="1943"/>
      <c r="BQ29" s="1959"/>
      <c r="BR29" s="1959"/>
      <c r="BS29" s="1959"/>
      <c r="BT29" s="1959"/>
      <c r="BU29" s="1959"/>
      <c r="BV29" s="1959"/>
      <c r="BW29" s="1959"/>
      <c r="BX29" s="1959"/>
      <c r="BY29" s="2103"/>
      <c r="BZ29" s="2187"/>
      <c r="CA29" s="2201"/>
    </row>
    <row r="30" spans="1:79" s="20" customFormat="1" ht="77.25" thickBot="1">
      <c r="A30" s="3963"/>
      <c r="B30" s="3963"/>
      <c r="C30" s="3964"/>
      <c r="D30" s="120" t="s">
        <v>267</v>
      </c>
      <c r="E30" s="78" t="s">
        <v>93</v>
      </c>
      <c r="F30" s="78">
        <v>4</v>
      </c>
      <c r="G30" s="43" t="s">
        <v>94</v>
      </c>
      <c r="H30" s="43" t="s">
        <v>226</v>
      </c>
      <c r="I30" s="80">
        <v>0.2</v>
      </c>
      <c r="J30" s="43" t="s">
        <v>95</v>
      </c>
      <c r="K30" s="76">
        <v>42370</v>
      </c>
      <c r="L30" s="77">
        <v>42735</v>
      </c>
      <c r="M30" s="60"/>
      <c r="N30" s="60"/>
      <c r="O30" s="60">
        <v>1</v>
      </c>
      <c r="P30" s="60"/>
      <c r="Q30" s="60"/>
      <c r="R30" s="60">
        <v>1</v>
      </c>
      <c r="S30" s="60"/>
      <c r="T30" s="84"/>
      <c r="U30" s="85">
        <v>1</v>
      </c>
      <c r="V30" s="61"/>
      <c r="W30" s="61"/>
      <c r="X30" s="61">
        <v>1</v>
      </c>
      <c r="Y30" s="95">
        <f>SUM(M30:X30)</f>
        <v>4</v>
      </c>
      <c r="Z30" s="93">
        <v>0</v>
      </c>
      <c r="AA30" s="93"/>
      <c r="AB30" s="94" t="s">
        <v>55</v>
      </c>
      <c r="AC30" s="2193">
        <f>SUM(M30:N30)</f>
        <v>0</v>
      </c>
      <c r="AD30" s="2206">
        <f t="shared" si="3"/>
        <v>0</v>
      </c>
      <c r="AE30" s="2193">
        <v>0</v>
      </c>
      <c r="AF30" s="2235" t="s">
        <v>55</v>
      </c>
      <c r="AG30" s="2202"/>
      <c r="AH30" s="3285">
        <f>AE30/Y30</f>
        <v>0</v>
      </c>
      <c r="AI30" s="2195"/>
      <c r="AJ30" s="2236" t="e">
        <f>AI30/Z30</f>
        <v>#DIV/0!</v>
      </c>
      <c r="AK30" s="2227"/>
      <c r="AL30" s="2227"/>
      <c r="AM30" s="2227"/>
      <c r="AN30" s="2227"/>
      <c r="AO30" s="2227"/>
      <c r="AP30" s="2227"/>
      <c r="AQ30" s="2227"/>
      <c r="AR30" s="2227"/>
      <c r="AS30" s="1926"/>
      <c r="AT30" s="1926"/>
      <c r="AU30" s="1926"/>
      <c r="AV30" s="1926"/>
      <c r="AW30" s="1926"/>
      <c r="AX30" s="1926"/>
      <c r="AY30" s="1926"/>
      <c r="AZ30" s="1926"/>
      <c r="BA30" s="1911"/>
      <c r="BB30" s="1911"/>
      <c r="BC30" s="1911"/>
      <c r="BD30" s="1911"/>
      <c r="BE30" s="1911"/>
      <c r="BF30" s="1911"/>
      <c r="BG30" s="1911"/>
      <c r="BH30" s="1911"/>
      <c r="BI30" s="1944"/>
      <c r="BJ30" s="1944"/>
      <c r="BK30" s="1944"/>
      <c r="BL30" s="1944"/>
      <c r="BM30" s="1944"/>
      <c r="BN30" s="1944"/>
      <c r="BO30" s="1944"/>
      <c r="BP30" s="1944"/>
      <c r="BQ30" s="1959"/>
      <c r="BR30" s="1959"/>
      <c r="BS30" s="1959"/>
      <c r="BT30" s="1959"/>
      <c r="BU30" s="1959"/>
      <c r="BV30" s="1959"/>
      <c r="BW30" s="1959"/>
      <c r="BX30" s="1959"/>
      <c r="BY30" s="2103"/>
      <c r="BZ30" s="2229"/>
      <c r="CA30" s="2203"/>
    </row>
    <row r="31" spans="1:79" s="97" customFormat="1" ht="19.5" customHeight="1" thickBot="1">
      <c r="A31" s="3960" t="s">
        <v>38</v>
      </c>
      <c r="B31" s="3960"/>
      <c r="C31" s="3960"/>
      <c r="D31" s="3960"/>
      <c r="E31" s="114"/>
      <c r="F31" s="114"/>
      <c r="G31" s="64"/>
      <c r="H31" s="114"/>
      <c r="I31" s="67">
        <f>SUM(I27:I30)</f>
        <v>1</v>
      </c>
      <c r="J31" s="114"/>
      <c r="K31" s="114"/>
      <c r="L31" s="114"/>
      <c r="M31" s="63"/>
      <c r="N31" s="63"/>
      <c r="O31" s="63"/>
      <c r="P31" s="63"/>
      <c r="Q31" s="63"/>
      <c r="R31" s="63"/>
      <c r="S31" s="63"/>
      <c r="T31" s="63"/>
      <c r="U31" s="63"/>
      <c r="V31" s="63"/>
      <c r="W31" s="63"/>
      <c r="X31" s="63"/>
      <c r="Y31" s="65"/>
      <c r="Z31" s="66">
        <f>SUM(Z27:Z30)</f>
        <v>0</v>
      </c>
      <c r="AA31" s="66"/>
      <c r="AB31" s="109"/>
      <c r="AC31" s="3283"/>
      <c r="AD31" s="3282">
        <v>1</v>
      </c>
      <c r="AE31" s="3284"/>
      <c r="AF31" s="3282" t="s">
        <v>55</v>
      </c>
      <c r="AG31" s="3282"/>
      <c r="AH31" s="3282">
        <f>AVERAGE(AH27:AH30)</f>
        <v>0</v>
      </c>
      <c r="AI31" s="3284"/>
      <c r="AJ31" s="3284"/>
      <c r="AK31" s="3284"/>
      <c r="AL31" s="3284"/>
      <c r="AM31" s="3284"/>
      <c r="AN31" s="3284"/>
      <c r="AO31" s="3284"/>
      <c r="AP31" s="3284"/>
      <c r="AQ31" s="3284"/>
      <c r="AR31" s="3284"/>
      <c r="AS31" s="3284"/>
      <c r="AT31" s="3284"/>
      <c r="AU31" s="3284"/>
      <c r="AV31" s="3284"/>
      <c r="AW31" s="3284"/>
      <c r="AX31" s="3284"/>
      <c r="AY31" s="3284"/>
      <c r="AZ31" s="3284"/>
      <c r="BA31" s="3284"/>
      <c r="BB31" s="3284"/>
      <c r="BC31" s="3284"/>
      <c r="BD31" s="3284"/>
      <c r="BE31" s="3284"/>
      <c r="BF31" s="3284"/>
      <c r="BG31" s="3284"/>
      <c r="BH31" s="3284"/>
      <c r="BI31" s="3284"/>
      <c r="BJ31" s="3284"/>
      <c r="BK31" s="3284"/>
      <c r="BL31" s="3284"/>
      <c r="BM31" s="3284"/>
      <c r="BN31" s="3284"/>
      <c r="BO31" s="3284"/>
      <c r="BP31" s="3284"/>
      <c r="BQ31" s="3284"/>
      <c r="BR31" s="3284"/>
      <c r="BS31" s="3284"/>
      <c r="BT31" s="3284"/>
      <c r="BU31" s="3284"/>
      <c r="BV31" s="3284"/>
      <c r="BW31" s="3284"/>
      <c r="BX31" s="3284"/>
      <c r="BY31" s="3221"/>
      <c r="BZ31" s="3284"/>
      <c r="CA31" s="2238"/>
    </row>
    <row r="32" spans="1:79" s="20" customFormat="1" ht="144.75" customHeight="1">
      <c r="A32">
        <v>3</v>
      </c>
      <c r="B32" t="s">
        <v>182</v>
      </c>
      <c r="C32" s="3964" t="s">
        <v>247</v>
      </c>
      <c r="D32" s="123" t="s">
        <v>268</v>
      </c>
      <c r="E32" s="43" t="s">
        <v>37</v>
      </c>
      <c r="F32" s="78">
        <v>1</v>
      </c>
      <c r="G32" s="43" t="s">
        <v>56</v>
      </c>
      <c r="H32" s="43" t="s">
        <v>73</v>
      </c>
      <c r="I32" s="80">
        <v>0.2</v>
      </c>
      <c r="J32" s="43" t="s">
        <v>57</v>
      </c>
      <c r="K32" s="76">
        <v>42370</v>
      </c>
      <c r="L32" s="76">
        <v>42551</v>
      </c>
      <c r="M32" s="83"/>
      <c r="N32" s="83"/>
      <c r="O32" s="83"/>
      <c r="P32" s="83"/>
      <c r="Q32" s="83"/>
      <c r="R32" s="83"/>
      <c r="S32" s="83"/>
      <c r="T32" s="83"/>
      <c r="U32" s="83"/>
      <c r="V32" s="83"/>
      <c r="W32" s="83"/>
      <c r="X32" s="83"/>
      <c r="Y32" s="92" t="s">
        <v>68</v>
      </c>
      <c r="Z32" s="96">
        <v>0</v>
      </c>
      <c r="AA32" s="96"/>
      <c r="AB32" s="110" t="s">
        <v>55</v>
      </c>
      <c r="AC32" s="2205">
        <f aca="true" t="shared" si="5" ref="AC32:AC37">SUM(M32:N32)</f>
        <v>0</v>
      </c>
      <c r="AD32" s="2206">
        <f t="shared" si="3"/>
        <v>0</v>
      </c>
      <c r="AE32" s="2237" t="s">
        <v>55</v>
      </c>
      <c r="AF32" s="2206" t="s">
        <v>55</v>
      </c>
      <c r="AG32" s="2197"/>
      <c r="AH32" s="3285" t="s">
        <v>55</v>
      </c>
      <c r="AI32" s="2198"/>
      <c r="AJ32" s="2208" t="e">
        <f aca="true" t="shared" si="6" ref="AJ32:AJ37">AI32/Z32</f>
        <v>#DIV/0!</v>
      </c>
      <c r="AK32" s="2230"/>
      <c r="AL32" s="2230"/>
      <c r="AM32" s="2230"/>
      <c r="AN32" s="2230"/>
      <c r="AO32" s="2230"/>
      <c r="AP32" s="2230"/>
      <c r="AQ32" s="2230"/>
      <c r="AR32" s="2230"/>
      <c r="AS32" s="2239"/>
      <c r="AT32" s="2239"/>
      <c r="AU32" s="2239"/>
      <c r="AV32" s="2239"/>
      <c r="AW32" s="2239"/>
      <c r="AX32" s="2239"/>
      <c r="AY32" s="2239"/>
      <c r="AZ32" s="2239"/>
      <c r="BA32" s="2232"/>
      <c r="BB32" s="2232"/>
      <c r="BC32" s="2232"/>
      <c r="BD32" s="2232"/>
      <c r="BE32" s="2232"/>
      <c r="BF32" s="2232"/>
      <c r="BG32" s="2232"/>
      <c r="BH32" s="2232"/>
      <c r="BI32" s="2233"/>
      <c r="BJ32" s="2233"/>
      <c r="BK32" s="2233"/>
      <c r="BL32" s="2233"/>
      <c r="BM32" s="2233"/>
      <c r="BN32" s="2233"/>
      <c r="BO32" s="2233"/>
      <c r="BP32" s="2233"/>
      <c r="BQ32" s="1959"/>
      <c r="BR32" s="1959"/>
      <c r="BS32" s="1959"/>
      <c r="BT32" s="1959"/>
      <c r="BU32" s="1959"/>
      <c r="BV32" s="1959"/>
      <c r="BW32" s="1959"/>
      <c r="BX32" s="1959"/>
      <c r="BY32" s="2103"/>
      <c r="BZ32" s="2209"/>
      <c r="CA32" s="2240"/>
    </row>
    <row r="33" spans="1:79" s="20" customFormat="1" ht="112.5" customHeight="1">
      <c r="A33"/>
      <c r="B33"/>
      <c r="C33" s="3964"/>
      <c r="D33" s="123" t="s">
        <v>269</v>
      </c>
      <c r="E33" s="43" t="s">
        <v>58</v>
      </c>
      <c r="F33" s="79">
        <v>2</v>
      </c>
      <c r="G33" s="43" t="s">
        <v>59</v>
      </c>
      <c r="H33" s="43" t="s">
        <v>73</v>
      </c>
      <c r="I33" s="80">
        <v>0.15</v>
      </c>
      <c r="J33" s="43" t="s">
        <v>60</v>
      </c>
      <c r="K33" s="76">
        <v>42552</v>
      </c>
      <c r="L33" s="76">
        <v>42719</v>
      </c>
      <c r="M33" s="83"/>
      <c r="N33" s="83"/>
      <c r="O33" s="83"/>
      <c r="P33" s="83"/>
      <c r="Q33" s="83"/>
      <c r="R33" s="83"/>
      <c r="S33" s="83"/>
      <c r="T33" s="83"/>
      <c r="U33" s="83"/>
      <c r="V33" s="83"/>
      <c r="W33" s="83"/>
      <c r="X33" s="83"/>
      <c r="Y33" s="92">
        <f>SUM(M33:X33)</f>
        <v>0</v>
      </c>
      <c r="Z33" s="96">
        <v>0</v>
      </c>
      <c r="AA33" s="96"/>
      <c r="AB33" s="110" t="s">
        <v>55</v>
      </c>
      <c r="AC33" s="2184">
        <f t="shared" si="5"/>
        <v>0</v>
      </c>
      <c r="AD33" s="2206">
        <f t="shared" si="3"/>
        <v>0</v>
      </c>
      <c r="AE33" s="2193" t="s">
        <v>55</v>
      </c>
      <c r="AF33" s="2185" t="s">
        <v>55</v>
      </c>
      <c r="AG33" s="2190"/>
      <c r="AH33" s="3291" t="s">
        <v>55</v>
      </c>
      <c r="AI33" s="2191"/>
      <c r="AJ33" s="2186" t="e">
        <f t="shared" si="6"/>
        <v>#DIV/0!</v>
      </c>
      <c r="AK33" s="2055"/>
      <c r="AL33" s="2055"/>
      <c r="AM33" s="2055"/>
      <c r="AN33" s="2055"/>
      <c r="AO33" s="2055"/>
      <c r="AP33" s="2055"/>
      <c r="AQ33" s="2055"/>
      <c r="AR33" s="2055"/>
      <c r="AS33" s="2066"/>
      <c r="AT33" s="2066"/>
      <c r="AU33" s="2066"/>
      <c r="AV33" s="2066"/>
      <c r="AW33" s="2066"/>
      <c r="AX33" s="2066"/>
      <c r="AY33" s="2066"/>
      <c r="AZ33" s="2066"/>
      <c r="BA33" s="1910"/>
      <c r="BB33" s="1910"/>
      <c r="BC33" s="1910"/>
      <c r="BD33" s="1910"/>
      <c r="BE33" s="1910"/>
      <c r="BF33" s="1910"/>
      <c r="BG33" s="1910"/>
      <c r="BH33" s="1910"/>
      <c r="BI33" s="1943"/>
      <c r="BJ33" s="1943"/>
      <c r="BK33" s="1943"/>
      <c r="BL33" s="1943"/>
      <c r="BM33" s="1943"/>
      <c r="BN33" s="1943"/>
      <c r="BO33" s="1943"/>
      <c r="BP33" s="1943"/>
      <c r="BQ33" s="1959"/>
      <c r="BR33" s="1959"/>
      <c r="BS33" s="1959"/>
      <c r="BT33" s="1959"/>
      <c r="BU33" s="1959"/>
      <c r="BV33" s="1959"/>
      <c r="BW33" s="1959"/>
      <c r="BX33" s="1959"/>
      <c r="BY33" s="2103"/>
      <c r="BZ33" s="2187"/>
      <c r="CA33" s="2201"/>
    </row>
    <row r="34" spans="1:79" s="20" customFormat="1" ht="105.75" customHeight="1">
      <c r="A34"/>
      <c r="B34"/>
      <c r="C34" s="3964" t="s">
        <v>248</v>
      </c>
      <c r="D34" s="123" t="s">
        <v>270</v>
      </c>
      <c r="E34" s="43" t="s">
        <v>58</v>
      </c>
      <c r="F34" s="79" t="s">
        <v>62</v>
      </c>
      <c r="G34" s="43" t="s">
        <v>63</v>
      </c>
      <c r="H34" s="43" t="s">
        <v>73</v>
      </c>
      <c r="I34" s="80">
        <v>0.15</v>
      </c>
      <c r="J34" s="43" t="s">
        <v>96</v>
      </c>
      <c r="K34" s="76">
        <v>42399</v>
      </c>
      <c r="L34" s="76">
        <v>42719</v>
      </c>
      <c r="M34" s="83"/>
      <c r="N34" s="83"/>
      <c r="O34" s="83"/>
      <c r="P34" s="83"/>
      <c r="Q34" s="83"/>
      <c r="R34" s="83"/>
      <c r="S34" s="83"/>
      <c r="T34" s="83"/>
      <c r="U34" s="83"/>
      <c r="V34" s="83"/>
      <c r="W34" s="83"/>
      <c r="X34" s="83"/>
      <c r="Y34" s="92" t="s">
        <v>62</v>
      </c>
      <c r="Z34" s="96">
        <v>0</v>
      </c>
      <c r="AA34" s="96"/>
      <c r="AB34" s="110" t="s">
        <v>55</v>
      </c>
      <c r="AC34" s="2184">
        <f t="shared" si="5"/>
        <v>0</v>
      </c>
      <c r="AD34" s="2206">
        <f t="shared" si="3"/>
        <v>0</v>
      </c>
      <c r="AE34" s="2193" t="s">
        <v>55</v>
      </c>
      <c r="AF34" s="2185" t="s">
        <v>55</v>
      </c>
      <c r="AG34" s="2190"/>
      <c r="AH34" s="3291" t="s">
        <v>55</v>
      </c>
      <c r="AI34" s="2191"/>
      <c r="AJ34" s="2186" t="e">
        <f t="shared" si="6"/>
        <v>#DIV/0!</v>
      </c>
      <c r="AK34" s="2055"/>
      <c r="AL34" s="2055"/>
      <c r="AM34" s="2055"/>
      <c r="AN34" s="2055"/>
      <c r="AO34" s="2055"/>
      <c r="AP34" s="2055"/>
      <c r="AQ34" s="2055"/>
      <c r="AR34" s="2055"/>
      <c r="AS34" s="2071"/>
      <c r="AT34" s="2071"/>
      <c r="AU34" s="2071"/>
      <c r="AV34" s="2071"/>
      <c r="AW34" s="2071"/>
      <c r="AX34" s="2071"/>
      <c r="AY34" s="2071"/>
      <c r="AZ34" s="2071"/>
      <c r="BA34" s="1910"/>
      <c r="BB34" s="1910"/>
      <c r="BC34" s="1910"/>
      <c r="BD34" s="1910"/>
      <c r="BE34" s="1910"/>
      <c r="BF34" s="1910"/>
      <c r="BG34" s="1910"/>
      <c r="BH34" s="1910"/>
      <c r="BI34" s="1943"/>
      <c r="BJ34" s="1943"/>
      <c r="BK34" s="1943"/>
      <c r="BL34" s="1943"/>
      <c r="BM34" s="1943"/>
      <c r="BN34" s="1943"/>
      <c r="BO34" s="1943"/>
      <c r="BP34" s="1943"/>
      <c r="BQ34" s="1959"/>
      <c r="BR34" s="1959"/>
      <c r="BS34" s="1959"/>
      <c r="BT34" s="1959"/>
      <c r="BU34" s="1959"/>
      <c r="BV34" s="1959"/>
      <c r="BW34" s="1959"/>
      <c r="BX34" s="1959"/>
      <c r="BY34" s="2103"/>
      <c r="BZ34" s="2187"/>
      <c r="CA34" s="2201"/>
    </row>
    <row r="35" spans="1:79" s="20" customFormat="1" ht="168" customHeight="1">
      <c r="A35"/>
      <c r="B35"/>
      <c r="C35" s="3964"/>
      <c r="D35" s="122" t="s">
        <v>271</v>
      </c>
      <c r="E35" s="78" t="s">
        <v>97</v>
      </c>
      <c r="F35" s="78">
        <v>5</v>
      </c>
      <c r="G35" s="43" t="s">
        <v>98</v>
      </c>
      <c r="H35" s="43" t="s">
        <v>73</v>
      </c>
      <c r="I35" s="80">
        <v>0.25</v>
      </c>
      <c r="J35" s="43" t="s">
        <v>99</v>
      </c>
      <c r="K35" s="76">
        <v>42430</v>
      </c>
      <c r="L35" s="76">
        <v>42612</v>
      </c>
      <c r="M35" s="83"/>
      <c r="N35" s="83"/>
      <c r="O35" s="83"/>
      <c r="P35" s="83">
        <v>1</v>
      </c>
      <c r="Q35" s="83">
        <v>1</v>
      </c>
      <c r="R35" s="83">
        <v>1</v>
      </c>
      <c r="S35" s="83">
        <v>1</v>
      </c>
      <c r="T35" s="83">
        <v>1</v>
      </c>
      <c r="U35" s="83"/>
      <c r="V35" s="83"/>
      <c r="W35" s="83"/>
      <c r="X35" s="83"/>
      <c r="Y35" s="92">
        <f>SUM(M35:X35)</f>
        <v>5</v>
      </c>
      <c r="Z35" s="96">
        <v>0</v>
      </c>
      <c r="AA35" s="96"/>
      <c r="AB35" s="110" t="s">
        <v>55</v>
      </c>
      <c r="AC35" s="2184">
        <f t="shared" si="5"/>
        <v>0</v>
      </c>
      <c r="AD35" s="2206">
        <f t="shared" si="3"/>
        <v>0</v>
      </c>
      <c r="AE35" s="2193">
        <v>0</v>
      </c>
      <c r="AF35" s="2185" t="s">
        <v>55</v>
      </c>
      <c r="AG35" s="2190"/>
      <c r="AH35" s="3291">
        <v>0</v>
      </c>
      <c r="AI35" s="2191"/>
      <c r="AJ35" s="2186" t="e">
        <f t="shared" si="6"/>
        <v>#DIV/0!</v>
      </c>
      <c r="AK35" s="2055"/>
      <c r="AL35" s="2055"/>
      <c r="AM35" s="2055"/>
      <c r="AN35" s="2055"/>
      <c r="AO35" s="2055"/>
      <c r="AP35" s="2055"/>
      <c r="AQ35" s="2055"/>
      <c r="AR35" s="2055"/>
      <c r="AS35" s="2079"/>
      <c r="AT35" s="2079"/>
      <c r="AU35" s="2079"/>
      <c r="AV35" s="2079"/>
      <c r="AW35" s="2079"/>
      <c r="AX35" s="2079"/>
      <c r="AY35" s="2079"/>
      <c r="AZ35" s="2079"/>
      <c r="BA35" s="1910"/>
      <c r="BB35" s="1910"/>
      <c r="BC35" s="1910"/>
      <c r="BD35" s="1910"/>
      <c r="BE35" s="1910"/>
      <c r="BF35" s="1910"/>
      <c r="BG35" s="1910"/>
      <c r="BH35" s="1910"/>
      <c r="BI35" s="1943"/>
      <c r="BJ35" s="1943"/>
      <c r="BK35" s="1943"/>
      <c r="BL35" s="1943"/>
      <c r="BM35" s="1943"/>
      <c r="BN35" s="1943"/>
      <c r="BO35" s="1943"/>
      <c r="BP35" s="1943"/>
      <c r="BQ35" s="1959"/>
      <c r="BR35" s="1959"/>
      <c r="BS35" s="1959"/>
      <c r="BT35" s="1959"/>
      <c r="BU35" s="1959"/>
      <c r="BV35" s="1959"/>
      <c r="BW35" s="1959"/>
      <c r="BX35" s="1959"/>
      <c r="BY35" s="2103"/>
      <c r="BZ35" s="2187"/>
      <c r="CA35" s="2201"/>
    </row>
    <row r="36" spans="1:79" s="20" customFormat="1" ht="93" customHeight="1">
      <c r="A36"/>
      <c r="B36"/>
      <c r="C36" s="3964"/>
      <c r="D36" s="124" t="s">
        <v>272</v>
      </c>
      <c r="E36" s="75" t="s">
        <v>61</v>
      </c>
      <c r="F36" s="79" t="s">
        <v>62</v>
      </c>
      <c r="G36" s="75" t="s">
        <v>63</v>
      </c>
      <c r="H36" s="43" t="s">
        <v>203</v>
      </c>
      <c r="I36" s="80">
        <v>0.15</v>
      </c>
      <c r="J36" s="75" t="s">
        <v>64</v>
      </c>
      <c r="K36" s="76" t="s">
        <v>100</v>
      </c>
      <c r="L36" s="76">
        <v>42704</v>
      </c>
      <c r="M36" s="83"/>
      <c r="N36" s="83"/>
      <c r="O36" s="83"/>
      <c r="P36" s="83"/>
      <c r="Q36" s="83"/>
      <c r="R36" s="83"/>
      <c r="S36" s="83"/>
      <c r="T36" s="83"/>
      <c r="U36" s="83"/>
      <c r="V36" s="83"/>
      <c r="W36" s="83"/>
      <c r="X36" s="83"/>
      <c r="Y36" s="92" t="s">
        <v>62</v>
      </c>
      <c r="Z36" s="93">
        <v>0</v>
      </c>
      <c r="AA36" s="93"/>
      <c r="AB36" s="110" t="s">
        <v>55</v>
      </c>
      <c r="AC36" s="2184">
        <f t="shared" si="5"/>
        <v>0</v>
      </c>
      <c r="AD36" s="2206">
        <f t="shared" si="3"/>
        <v>0</v>
      </c>
      <c r="AE36" s="2193" t="s">
        <v>55</v>
      </c>
      <c r="AF36" s="2185" t="s">
        <v>55</v>
      </c>
      <c r="AG36" s="2190"/>
      <c r="AH36" s="3291" t="s">
        <v>55</v>
      </c>
      <c r="AI36" s="2191"/>
      <c r="AJ36" s="2186" t="e">
        <f t="shared" si="6"/>
        <v>#DIV/0!</v>
      </c>
      <c r="AK36" s="2055"/>
      <c r="AL36" s="2055"/>
      <c r="AM36" s="2055"/>
      <c r="AN36" s="2055"/>
      <c r="AO36" s="2055"/>
      <c r="AP36" s="2055"/>
      <c r="AQ36" s="2055"/>
      <c r="AR36" s="2055"/>
      <c r="AS36" s="2226"/>
      <c r="AT36" s="2226"/>
      <c r="AU36" s="2226"/>
      <c r="AV36" s="2226"/>
      <c r="AW36" s="2226"/>
      <c r="AX36" s="2226"/>
      <c r="AY36" s="2226"/>
      <c r="AZ36" s="2226"/>
      <c r="BA36" s="1910"/>
      <c r="BB36" s="1910"/>
      <c r="BC36" s="1910"/>
      <c r="BD36" s="1910"/>
      <c r="BE36" s="1910"/>
      <c r="BF36" s="1910"/>
      <c r="BG36" s="1910"/>
      <c r="BH36" s="1910"/>
      <c r="BI36" s="1943"/>
      <c r="BJ36" s="1943"/>
      <c r="BK36" s="1943"/>
      <c r="BL36" s="1943"/>
      <c r="BM36" s="1943"/>
      <c r="BN36" s="1943"/>
      <c r="BO36" s="1943"/>
      <c r="BP36" s="1943"/>
      <c r="BQ36" s="1959"/>
      <c r="BR36" s="1959"/>
      <c r="BS36" s="1959"/>
      <c r="BT36" s="1959"/>
      <c r="BU36" s="1959"/>
      <c r="BV36" s="1959"/>
      <c r="BW36" s="1959"/>
      <c r="BX36" s="1959"/>
      <c r="BY36" s="2103"/>
      <c r="BZ36" s="2187"/>
      <c r="CA36" s="2201"/>
    </row>
    <row r="37" spans="1:79" s="20" customFormat="1" ht="47.25" customHeight="1" thickBot="1">
      <c r="A37"/>
      <c r="B37"/>
      <c r="C37" s="3964"/>
      <c r="D37" s="124" t="s">
        <v>273</v>
      </c>
      <c r="E37" s="75" t="s">
        <v>65</v>
      </c>
      <c r="F37" s="75" t="s">
        <v>66</v>
      </c>
      <c r="G37" s="43" t="s">
        <v>67</v>
      </c>
      <c r="H37" s="43" t="s">
        <v>73</v>
      </c>
      <c r="I37" s="80">
        <v>0.1</v>
      </c>
      <c r="J37" s="75" t="s">
        <v>65</v>
      </c>
      <c r="K37" s="76">
        <v>42401</v>
      </c>
      <c r="L37" s="76">
        <v>42675</v>
      </c>
      <c r="M37" s="83"/>
      <c r="N37" s="83"/>
      <c r="O37" s="83"/>
      <c r="P37" s="83"/>
      <c r="Q37" s="83"/>
      <c r="R37" s="83"/>
      <c r="S37" s="83"/>
      <c r="T37" s="83"/>
      <c r="U37" s="83"/>
      <c r="V37" s="83"/>
      <c r="W37" s="83"/>
      <c r="X37" s="83"/>
      <c r="Y37" s="92" t="s">
        <v>66</v>
      </c>
      <c r="Z37" s="93">
        <v>0</v>
      </c>
      <c r="AA37" s="93"/>
      <c r="AB37" s="110" t="s">
        <v>55</v>
      </c>
      <c r="AC37" s="2184">
        <f t="shared" si="5"/>
        <v>0</v>
      </c>
      <c r="AD37" s="2206">
        <f t="shared" si="3"/>
        <v>0</v>
      </c>
      <c r="AE37" s="2193" t="s">
        <v>55</v>
      </c>
      <c r="AF37" s="2235" t="s">
        <v>55</v>
      </c>
      <c r="AG37" s="2204"/>
      <c r="AH37" s="3292" t="s">
        <v>55</v>
      </c>
      <c r="AI37" s="2204"/>
      <c r="AJ37" s="2236" t="e">
        <f t="shared" si="6"/>
        <v>#DIV/0!</v>
      </c>
      <c r="AK37" s="2227"/>
      <c r="AL37" s="2227"/>
      <c r="AM37" s="2227"/>
      <c r="AN37" s="2227"/>
      <c r="AO37" s="2227"/>
      <c r="AP37" s="2227"/>
      <c r="AQ37" s="2227"/>
      <c r="AR37" s="2227"/>
      <c r="AS37" s="2241"/>
      <c r="AT37" s="2241"/>
      <c r="AU37" s="2241"/>
      <c r="AV37" s="2241"/>
      <c r="AW37" s="2241"/>
      <c r="AX37" s="2241"/>
      <c r="AY37" s="2241"/>
      <c r="AZ37" s="2241"/>
      <c r="BA37" s="1911"/>
      <c r="BB37" s="1911"/>
      <c r="BC37" s="1911"/>
      <c r="BD37" s="1911"/>
      <c r="BE37" s="1911"/>
      <c r="BF37" s="1911"/>
      <c r="BG37" s="1911"/>
      <c r="BH37" s="1911"/>
      <c r="BI37" s="1944"/>
      <c r="BJ37" s="1944"/>
      <c r="BK37" s="1944"/>
      <c r="BL37" s="1944"/>
      <c r="BM37" s="1944"/>
      <c r="BN37" s="1944"/>
      <c r="BO37" s="1944"/>
      <c r="BP37" s="1944"/>
      <c r="BQ37" s="1959"/>
      <c r="BR37" s="1959"/>
      <c r="BS37" s="1959"/>
      <c r="BT37" s="1959"/>
      <c r="BU37" s="1959"/>
      <c r="BV37" s="1959"/>
      <c r="BW37" s="1959"/>
      <c r="BX37" s="1959"/>
      <c r="BY37" s="2103"/>
      <c r="BZ37" s="2229"/>
      <c r="CA37" s="2204"/>
    </row>
    <row r="38" spans="1:79" s="97" customFormat="1" ht="19.5" customHeight="1" thickBot="1">
      <c r="A38" s="3960" t="s">
        <v>38</v>
      </c>
      <c r="B38" s="3960"/>
      <c r="C38" s="3960"/>
      <c r="D38" s="3960"/>
      <c r="E38" s="114"/>
      <c r="F38" s="114"/>
      <c r="G38" s="64"/>
      <c r="H38" s="114"/>
      <c r="I38" s="67">
        <f>SUM(I32:I37)</f>
        <v>1</v>
      </c>
      <c r="J38" s="114"/>
      <c r="K38" s="114"/>
      <c r="L38" s="114"/>
      <c r="M38" s="63"/>
      <c r="N38" s="63"/>
      <c r="O38" s="63"/>
      <c r="P38" s="63"/>
      <c r="Q38" s="63"/>
      <c r="R38" s="63"/>
      <c r="S38" s="63"/>
      <c r="T38" s="63"/>
      <c r="U38" s="63"/>
      <c r="V38" s="63"/>
      <c r="W38" s="63"/>
      <c r="X38" s="63"/>
      <c r="Y38" s="65"/>
      <c r="Z38" s="66">
        <f>SUM(Z32:Z37)</f>
        <v>0</v>
      </c>
      <c r="AA38" s="66"/>
      <c r="AB38" s="109"/>
      <c r="AC38" s="3286"/>
      <c r="AD38" s="3287">
        <v>1</v>
      </c>
      <c r="AE38" s="3288"/>
      <c r="AF38" s="3288" t="s">
        <v>55</v>
      </c>
      <c r="AG38" s="3288"/>
      <c r="AH38" s="3288">
        <f>AVERAGE(AH32:AH37)</f>
        <v>0</v>
      </c>
      <c r="AI38" s="3288"/>
      <c r="AJ38" s="3288"/>
      <c r="AK38" s="3288"/>
      <c r="AL38" s="3288"/>
      <c r="AM38" s="3288"/>
      <c r="AN38" s="3288"/>
      <c r="AO38" s="3288"/>
      <c r="AP38" s="3288"/>
      <c r="AQ38" s="3288"/>
      <c r="AR38" s="3288"/>
      <c r="AS38" s="3288"/>
      <c r="AT38" s="3288"/>
      <c r="AU38" s="3288"/>
      <c r="AV38" s="3288"/>
      <c r="AW38" s="3288"/>
      <c r="AX38" s="3288"/>
      <c r="AY38" s="3288"/>
      <c r="AZ38" s="3288"/>
      <c r="BA38" s="3288"/>
      <c r="BB38" s="3288"/>
      <c r="BC38" s="3288"/>
      <c r="BD38" s="3288"/>
      <c r="BE38" s="3288"/>
      <c r="BF38" s="3288"/>
      <c r="BG38" s="3288"/>
      <c r="BH38" s="3288"/>
      <c r="BI38" s="3288"/>
      <c r="BJ38" s="3288"/>
      <c r="BK38" s="3288"/>
      <c r="BL38" s="3288"/>
      <c r="BM38" s="3288"/>
      <c r="BN38" s="3288"/>
      <c r="BO38" s="3288"/>
      <c r="BP38" s="3288"/>
      <c r="BQ38" s="3288"/>
      <c r="BR38" s="3288"/>
      <c r="BS38" s="3288"/>
      <c r="BT38" s="3288"/>
      <c r="BU38" s="3288"/>
      <c r="BV38" s="3288"/>
      <c r="BW38" s="3288"/>
      <c r="BX38" s="3288"/>
      <c r="BY38" s="3221"/>
      <c r="BZ38" s="3288"/>
      <c r="CA38" s="3289"/>
    </row>
    <row r="39" spans="1:79" s="1863" customFormat="1" ht="59.25" customHeight="1" thickBot="1">
      <c r="A39" s="1865">
        <v>4</v>
      </c>
      <c r="B39" s="1859" t="s">
        <v>351</v>
      </c>
      <c r="C39" s="1859" t="s">
        <v>1869</v>
      </c>
      <c r="D39" s="554" t="s">
        <v>492</v>
      </c>
      <c r="E39" s="547" t="s">
        <v>69</v>
      </c>
      <c r="F39" s="555">
        <v>1</v>
      </c>
      <c r="G39" s="556" t="s">
        <v>481</v>
      </c>
      <c r="H39" s="557" t="s">
        <v>436</v>
      </c>
      <c r="I39" s="1866">
        <v>1</v>
      </c>
      <c r="J39" s="559" t="s">
        <v>493</v>
      </c>
      <c r="K39" s="560">
        <v>42370</v>
      </c>
      <c r="L39" s="561">
        <v>42735</v>
      </c>
      <c r="M39" s="1864"/>
      <c r="N39" s="1864"/>
      <c r="O39" s="1864"/>
      <c r="P39" s="1864"/>
      <c r="Q39" s="1864"/>
      <c r="R39" s="1864"/>
      <c r="S39" s="1864"/>
      <c r="T39" s="1864"/>
      <c r="U39" s="1864"/>
      <c r="V39" s="1864"/>
      <c r="W39" s="1864"/>
      <c r="X39" s="1864"/>
      <c r="Y39" s="1860"/>
      <c r="Z39" s="1861"/>
      <c r="AA39" s="1861"/>
      <c r="AB39" s="1862"/>
      <c r="AC39" s="3293">
        <f>SUM(M39:N39)</f>
        <v>0</v>
      </c>
      <c r="AD39" s="3290">
        <f t="shared" si="3"/>
        <v>0</v>
      </c>
      <c r="AE39" s="3294" t="s">
        <v>55</v>
      </c>
      <c r="AF39" s="3294" t="s">
        <v>55</v>
      </c>
      <c r="AG39" s="3294"/>
      <c r="AH39" s="3294" t="s">
        <v>55</v>
      </c>
      <c r="AI39" s="3294"/>
      <c r="AJ39" s="3295"/>
      <c r="AK39" s="2243"/>
      <c r="AL39" s="2243"/>
      <c r="AM39" s="2243"/>
      <c r="AN39" s="2243"/>
      <c r="AO39" s="2243"/>
      <c r="AP39" s="2243"/>
      <c r="AQ39" s="2243"/>
      <c r="AR39" s="2243"/>
      <c r="AS39" s="2244"/>
      <c r="AT39" s="2244"/>
      <c r="AU39" s="2244"/>
      <c r="AV39" s="2244"/>
      <c r="AW39" s="2244"/>
      <c r="AX39" s="2244"/>
      <c r="AY39" s="2244"/>
      <c r="AZ39" s="2244"/>
      <c r="BA39" s="2245"/>
      <c r="BB39" s="2245"/>
      <c r="BC39" s="2245"/>
      <c r="BD39" s="2245"/>
      <c r="BE39" s="2245"/>
      <c r="BF39" s="2245"/>
      <c r="BG39" s="2245"/>
      <c r="BH39" s="2245"/>
      <c r="BI39" s="2246"/>
      <c r="BJ39" s="2246"/>
      <c r="BK39" s="2246"/>
      <c r="BL39" s="2246"/>
      <c r="BM39" s="2246"/>
      <c r="BN39" s="2246"/>
      <c r="BO39" s="2246"/>
      <c r="BP39" s="2246"/>
      <c r="BQ39" s="2247"/>
      <c r="BR39" s="2247"/>
      <c r="BS39" s="2247"/>
      <c r="BT39" s="2247"/>
      <c r="BU39" s="2247"/>
      <c r="BV39" s="2247"/>
      <c r="BW39" s="2247"/>
      <c r="BX39" s="2247"/>
      <c r="BY39" s="2104"/>
      <c r="BZ39" s="2242"/>
      <c r="CA39" s="2242"/>
    </row>
    <row r="40" spans="1:79" s="97" customFormat="1" ht="19.5" customHeight="1">
      <c r="A40" s="3960" t="s">
        <v>38</v>
      </c>
      <c r="B40" s="3960"/>
      <c r="C40" s="3960"/>
      <c r="D40" s="3960"/>
      <c r="E40" s="1818"/>
      <c r="F40" s="1818"/>
      <c r="G40" s="64"/>
      <c r="H40" s="1818"/>
      <c r="I40" s="67">
        <f>SUM(I39)</f>
        <v>1</v>
      </c>
      <c r="J40" s="1818"/>
      <c r="K40" s="1818"/>
      <c r="L40" s="1818"/>
      <c r="M40" s="1818"/>
      <c r="N40" s="1818"/>
      <c r="O40" s="1818"/>
      <c r="P40" s="1818"/>
      <c r="Q40" s="1818"/>
      <c r="R40" s="1818"/>
      <c r="S40" s="1818"/>
      <c r="T40" s="1818"/>
      <c r="U40" s="1818"/>
      <c r="V40" s="1818"/>
      <c r="W40" s="1818"/>
      <c r="X40" s="1818"/>
      <c r="Y40" s="65"/>
      <c r="Z40" s="66">
        <f>SUM(Z39)</f>
        <v>0</v>
      </c>
      <c r="AA40" s="66"/>
      <c r="AB40" s="109"/>
      <c r="AC40" s="3296"/>
      <c r="AD40" s="3296">
        <v>1</v>
      </c>
      <c r="AE40" s="3296"/>
      <c r="AF40" s="3296" t="s">
        <v>55</v>
      </c>
      <c r="AG40" s="3296"/>
      <c r="AH40" s="3296" t="s">
        <v>55</v>
      </c>
      <c r="AI40" s="3296"/>
      <c r="AJ40" s="3296"/>
      <c r="AK40" s="3296"/>
      <c r="AL40" s="3296"/>
      <c r="AM40" s="3296"/>
      <c r="AN40" s="3296"/>
      <c r="AO40" s="3296"/>
      <c r="AP40" s="3296"/>
      <c r="AQ40" s="3296"/>
      <c r="AR40" s="3296"/>
      <c r="AS40" s="3296"/>
      <c r="AT40" s="3296"/>
      <c r="AU40" s="3296"/>
      <c r="AV40" s="3296"/>
      <c r="AW40" s="3296"/>
      <c r="AX40" s="3296"/>
      <c r="AY40" s="3296"/>
      <c r="AZ40" s="3296"/>
      <c r="BA40" s="3296"/>
      <c r="BB40" s="3296"/>
      <c r="BC40" s="3296"/>
      <c r="BD40" s="3296"/>
      <c r="BE40" s="3296"/>
      <c r="BF40" s="3296"/>
      <c r="BG40" s="3296"/>
      <c r="BH40" s="3296"/>
      <c r="BI40" s="3296"/>
      <c r="BJ40" s="3296"/>
      <c r="BK40" s="3296"/>
      <c r="BL40" s="3296"/>
      <c r="BM40" s="3296"/>
      <c r="BN40" s="3296"/>
      <c r="BO40" s="3296"/>
      <c r="BP40" s="3296"/>
      <c r="BQ40" s="3296"/>
      <c r="BR40" s="3296"/>
      <c r="BS40" s="3296"/>
      <c r="BT40" s="3296"/>
      <c r="BU40" s="3296"/>
      <c r="BV40" s="3296"/>
      <c r="BW40" s="3296"/>
      <c r="BX40" s="3296"/>
      <c r="BY40" s="3221"/>
      <c r="BZ40" s="3296"/>
      <c r="CA40" s="3296"/>
    </row>
    <row r="41" spans="1:79" s="20" customFormat="1" ht="102">
      <c r="A41" s="3963">
        <v>4</v>
      </c>
      <c r="B41" s="3963" t="s">
        <v>179</v>
      </c>
      <c r="C41" s="3964" t="s">
        <v>249</v>
      </c>
      <c r="D41" s="123" t="s">
        <v>274</v>
      </c>
      <c r="E41" s="43" t="s">
        <v>101</v>
      </c>
      <c r="F41" s="43">
        <v>12</v>
      </c>
      <c r="G41" s="43" t="s">
        <v>102</v>
      </c>
      <c r="H41" s="43" t="s">
        <v>103</v>
      </c>
      <c r="I41" s="80">
        <v>0.05</v>
      </c>
      <c r="J41" s="43" t="s">
        <v>104</v>
      </c>
      <c r="K41" s="76">
        <v>42399</v>
      </c>
      <c r="L41" s="76">
        <v>42735</v>
      </c>
      <c r="M41" s="86">
        <v>1</v>
      </c>
      <c r="N41" s="86">
        <v>1</v>
      </c>
      <c r="O41" s="86">
        <v>1</v>
      </c>
      <c r="P41" s="86">
        <v>1</v>
      </c>
      <c r="Q41" s="86">
        <v>1</v>
      </c>
      <c r="R41" s="86">
        <v>1</v>
      </c>
      <c r="S41" s="86">
        <v>1</v>
      </c>
      <c r="T41" s="86">
        <v>1</v>
      </c>
      <c r="U41" s="86">
        <v>1</v>
      </c>
      <c r="V41" s="86">
        <v>1</v>
      </c>
      <c r="W41" s="86">
        <v>1</v>
      </c>
      <c r="X41" s="86">
        <v>1</v>
      </c>
      <c r="Y41" s="95">
        <f aca="true" t="shared" si="7" ref="Y41:Y46">SUM(M41:X41)</f>
        <v>12</v>
      </c>
      <c r="Z41" s="93">
        <v>0</v>
      </c>
      <c r="AA41" s="93"/>
      <c r="AB41" s="107"/>
      <c r="AC41" s="2205">
        <f aca="true" t="shared" si="8" ref="AC41:AC57">SUM(M41:N41)</f>
        <v>2</v>
      </c>
      <c r="AD41" s="2206">
        <f t="shared" si="3"/>
        <v>1</v>
      </c>
      <c r="AE41" s="2205">
        <v>1</v>
      </c>
      <c r="AF41" s="2206">
        <f>AE41/AC41</f>
        <v>0.5</v>
      </c>
      <c r="AG41" s="2207"/>
      <c r="AH41" s="3303">
        <f>AVERAGE(AE41/Y41)</f>
        <v>0.08333333333333333</v>
      </c>
      <c r="AI41" s="2207"/>
      <c r="AJ41" s="2208" t="e">
        <f aca="true" t="shared" si="9" ref="AJ41:AJ57">AI41/Z41</f>
        <v>#DIV/0!</v>
      </c>
      <c r="AK41" s="2230"/>
      <c r="AL41" s="2230"/>
      <c r="AM41" s="2230"/>
      <c r="AN41" s="2230"/>
      <c r="AO41" s="2230"/>
      <c r="AP41" s="2230"/>
      <c r="AQ41" s="2230"/>
      <c r="AR41" s="2230"/>
      <c r="AS41" s="2248"/>
      <c r="AT41" s="2248"/>
      <c r="AU41" s="2248"/>
      <c r="AV41" s="2248"/>
      <c r="AW41" s="2248"/>
      <c r="AX41" s="2248"/>
      <c r="AY41" s="2248"/>
      <c r="AZ41" s="2248"/>
      <c r="BA41" s="2232"/>
      <c r="BB41" s="2232"/>
      <c r="BC41" s="2232"/>
      <c r="BD41" s="2232"/>
      <c r="BE41" s="2232"/>
      <c r="BF41" s="2232"/>
      <c r="BG41" s="2232"/>
      <c r="BH41" s="2232"/>
      <c r="BI41" s="2233"/>
      <c r="BJ41" s="2233"/>
      <c r="BK41" s="2233"/>
      <c r="BL41" s="2233"/>
      <c r="BM41" s="2233"/>
      <c r="BN41" s="2233"/>
      <c r="BO41" s="2233"/>
      <c r="BP41" s="2233"/>
      <c r="BQ41" s="3218"/>
      <c r="BR41" s="3218"/>
      <c r="BS41" s="3218"/>
      <c r="BT41" s="3218"/>
      <c r="BU41" s="3218"/>
      <c r="BV41" s="3218"/>
      <c r="BW41" s="3218"/>
      <c r="BX41" s="3218"/>
      <c r="BY41" s="2303"/>
      <c r="BZ41" s="2209" t="s">
        <v>227</v>
      </c>
      <c r="CA41" s="2207"/>
    </row>
    <row r="42" spans="1:79" s="20" customFormat="1" ht="135.75" customHeight="1">
      <c r="A42" s="3963"/>
      <c r="B42" s="3963"/>
      <c r="C42" s="3964"/>
      <c r="D42" s="123" t="s">
        <v>275</v>
      </c>
      <c r="E42" s="43" t="s">
        <v>101</v>
      </c>
      <c r="F42" s="43">
        <v>12</v>
      </c>
      <c r="G42" s="43" t="s">
        <v>102</v>
      </c>
      <c r="H42" s="43" t="s">
        <v>103</v>
      </c>
      <c r="I42" s="80">
        <v>0.05</v>
      </c>
      <c r="J42" s="43" t="s">
        <v>105</v>
      </c>
      <c r="K42" s="76">
        <v>42399</v>
      </c>
      <c r="L42" s="76">
        <v>42735</v>
      </c>
      <c r="M42" s="86">
        <v>1</v>
      </c>
      <c r="N42" s="86">
        <v>1</v>
      </c>
      <c r="O42" s="86">
        <v>1</v>
      </c>
      <c r="P42" s="86">
        <v>1</v>
      </c>
      <c r="Q42" s="86">
        <v>1</v>
      </c>
      <c r="R42" s="86">
        <v>1</v>
      </c>
      <c r="S42" s="86">
        <v>1</v>
      </c>
      <c r="T42" s="86">
        <v>1</v>
      </c>
      <c r="U42" s="86">
        <v>1</v>
      </c>
      <c r="V42" s="86">
        <v>1</v>
      </c>
      <c r="W42" s="86">
        <v>1</v>
      </c>
      <c r="X42" s="86">
        <v>1</v>
      </c>
      <c r="Y42" s="95">
        <f>SUM(M42:X42)</f>
        <v>12</v>
      </c>
      <c r="Z42" s="93">
        <v>0</v>
      </c>
      <c r="AA42" s="93"/>
      <c r="AB42" s="107"/>
      <c r="AC42" s="2184">
        <f t="shared" si="8"/>
        <v>2</v>
      </c>
      <c r="AD42" s="2206">
        <f t="shared" si="3"/>
        <v>1</v>
      </c>
      <c r="AE42" s="2184">
        <v>1</v>
      </c>
      <c r="AF42" s="2206">
        <f aca="true" t="shared" si="10" ref="AF42:AF57">AE42/AC42</f>
        <v>0.5</v>
      </c>
      <c r="AG42" s="2210"/>
      <c r="AH42" s="3303">
        <f aca="true" t="shared" si="11" ref="AH42:AH57">AVERAGE(AE42/Y42)</f>
        <v>0.08333333333333333</v>
      </c>
      <c r="AI42" s="2210"/>
      <c r="AJ42" s="2186" t="e">
        <f t="shared" si="9"/>
        <v>#DIV/0!</v>
      </c>
      <c r="AK42" s="2055"/>
      <c r="AL42" s="2055"/>
      <c r="AM42" s="2055"/>
      <c r="AN42" s="2055"/>
      <c r="AO42" s="2055"/>
      <c r="AP42" s="2055"/>
      <c r="AQ42" s="2055"/>
      <c r="AR42" s="2055"/>
      <c r="AS42" s="2056"/>
      <c r="AT42" s="2056"/>
      <c r="AU42" s="2056"/>
      <c r="AV42" s="2056"/>
      <c r="AW42" s="2056"/>
      <c r="AX42" s="2056"/>
      <c r="AY42" s="2056"/>
      <c r="AZ42" s="2056"/>
      <c r="BA42" s="1910"/>
      <c r="BB42" s="1910"/>
      <c r="BC42" s="1910"/>
      <c r="BD42" s="1910"/>
      <c r="BE42" s="1910"/>
      <c r="BF42" s="1910"/>
      <c r="BG42" s="1910"/>
      <c r="BH42" s="1910"/>
      <c r="BI42" s="1943"/>
      <c r="BJ42" s="1943"/>
      <c r="BK42" s="1943"/>
      <c r="BL42" s="1943"/>
      <c r="BM42" s="1943"/>
      <c r="BN42" s="1943"/>
      <c r="BO42" s="1943"/>
      <c r="BP42" s="1943"/>
      <c r="BQ42" s="1959"/>
      <c r="BR42" s="1959"/>
      <c r="BS42" s="1959"/>
      <c r="BT42" s="1959"/>
      <c r="BU42" s="1959"/>
      <c r="BV42" s="1959"/>
      <c r="BW42" s="1959"/>
      <c r="BX42" s="1959"/>
      <c r="BY42" s="2103"/>
      <c r="BZ42" s="2187" t="s">
        <v>228</v>
      </c>
      <c r="CA42" s="2211"/>
    </row>
    <row r="43" spans="1:79" s="20" customFormat="1" ht="129" customHeight="1">
      <c r="A43" s="3963"/>
      <c r="B43" s="3963"/>
      <c r="C43" s="3964"/>
      <c r="D43" s="123" t="s">
        <v>276</v>
      </c>
      <c r="E43" s="43" t="s">
        <v>101</v>
      </c>
      <c r="F43" s="43">
        <v>12</v>
      </c>
      <c r="G43" s="43" t="s">
        <v>102</v>
      </c>
      <c r="H43" s="43" t="s">
        <v>103</v>
      </c>
      <c r="I43" s="80">
        <v>0.05</v>
      </c>
      <c r="J43" s="43" t="s">
        <v>106</v>
      </c>
      <c r="K43" s="76">
        <v>42399</v>
      </c>
      <c r="L43" s="76">
        <v>42735</v>
      </c>
      <c r="M43" s="86">
        <v>1</v>
      </c>
      <c r="N43" s="86">
        <v>1</v>
      </c>
      <c r="O43" s="86">
        <v>1</v>
      </c>
      <c r="P43" s="86">
        <v>1</v>
      </c>
      <c r="Q43" s="86">
        <v>1</v>
      </c>
      <c r="R43" s="86">
        <v>1</v>
      </c>
      <c r="S43" s="86">
        <v>1</v>
      </c>
      <c r="T43" s="86">
        <v>1</v>
      </c>
      <c r="U43" s="86">
        <v>1</v>
      </c>
      <c r="V43" s="86">
        <v>1</v>
      </c>
      <c r="W43" s="86">
        <v>1</v>
      </c>
      <c r="X43" s="86">
        <v>1</v>
      </c>
      <c r="Y43" s="95">
        <f>SUM(M43:X43)</f>
        <v>12</v>
      </c>
      <c r="Z43" s="93">
        <v>0</v>
      </c>
      <c r="AA43" s="93"/>
      <c r="AB43" s="107"/>
      <c r="AC43" s="2184">
        <f t="shared" si="8"/>
        <v>2</v>
      </c>
      <c r="AD43" s="2206">
        <f t="shared" si="3"/>
        <v>1</v>
      </c>
      <c r="AE43" s="2184">
        <v>1</v>
      </c>
      <c r="AF43" s="2206">
        <f t="shared" si="10"/>
        <v>0.5</v>
      </c>
      <c r="AG43" s="2212"/>
      <c r="AH43" s="3303">
        <f t="shared" si="11"/>
        <v>0.08333333333333333</v>
      </c>
      <c r="AI43" s="2212"/>
      <c r="AJ43" s="2186" t="e">
        <f t="shared" si="9"/>
        <v>#DIV/0!</v>
      </c>
      <c r="AK43" s="2055"/>
      <c r="AL43" s="2055"/>
      <c r="AM43" s="2055"/>
      <c r="AN43" s="2055"/>
      <c r="AO43" s="2055"/>
      <c r="AP43" s="2055"/>
      <c r="AQ43" s="2055"/>
      <c r="AR43" s="2055"/>
      <c r="AS43" s="2056"/>
      <c r="AT43" s="2056"/>
      <c r="AU43" s="2056"/>
      <c r="AV43" s="2056"/>
      <c r="AW43" s="2056"/>
      <c r="AX43" s="2056"/>
      <c r="AY43" s="2056"/>
      <c r="AZ43" s="2056"/>
      <c r="BA43" s="1910"/>
      <c r="BB43" s="1910"/>
      <c r="BC43" s="1910"/>
      <c r="BD43" s="1910"/>
      <c r="BE43" s="1910"/>
      <c r="BF43" s="1910"/>
      <c r="BG43" s="1910"/>
      <c r="BH43" s="1910"/>
      <c r="BI43" s="1943"/>
      <c r="BJ43" s="1943"/>
      <c r="BK43" s="1943"/>
      <c r="BL43" s="1943"/>
      <c r="BM43" s="1943"/>
      <c r="BN43" s="1943"/>
      <c r="BO43" s="1943"/>
      <c r="BP43" s="1943"/>
      <c r="BQ43" s="1959"/>
      <c r="BR43" s="1959"/>
      <c r="BS43" s="1959"/>
      <c r="BT43" s="1959"/>
      <c r="BU43" s="1959"/>
      <c r="BV43" s="1959"/>
      <c r="BW43" s="1959"/>
      <c r="BX43" s="1959"/>
      <c r="BY43" s="2103"/>
      <c r="BZ43" s="2187" t="s">
        <v>229</v>
      </c>
      <c r="CA43" s="2212"/>
    </row>
    <row r="44" spans="1:79" s="20" customFormat="1" ht="105" customHeight="1">
      <c r="A44" s="3963"/>
      <c r="B44" s="3963"/>
      <c r="C44" s="3964"/>
      <c r="D44" s="123" t="s">
        <v>277</v>
      </c>
      <c r="E44" s="43" t="s">
        <v>107</v>
      </c>
      <c r="F44" s="43">
        <v>1</v>
      </c>
      <c r="G44" s="43" t="s">
        <v>108</v>
      </c>
      <c r="H44" s="43" t="s">
        <v>103</v>
      </c>
      <c r="I44" s="80">
        <v>0.1</v>
      </c>
      <c r="J44" s="43" t="s">
        <v>109</v>
      </c>
      <c r="K44" s="76">
        <v>42551</v>
      </c>
      <c r="L44" s="76">
        <v>42581</v>
      </c>
      <c r="M44" s="87"/>
      <c r="N44" s="87"/>
      <c r="O44" s="88"/>
      <c r="P44" s="88"/>
      <c r="Q44" s="88"/>
      <c r="R44" s="61"/>
      <c r="S44" s="61">
        <v>1</v>
      </c>
      <c r="T44" s="86"/>
      <c r="U44" s="61"/>
      <c r="V44" s="61"/>
      <c r="W44" s="61"/>
      <c r="X44" s="61"/>
      <c r="Y44" s="95">
        <f t="shared" si="7"/>
        <v>1</v>
      </c>
      <c r="Z44" s="93">
        <v>0</v>
      </c>
      <c r="AA44" s="93"/>
      <c r="AB44" s="107"/>
      <c r="AC44" s="2184">
        <f t="shared" si="8"/>
        <v>0</v>
      </c>
      <c r="AD44" s="2206">
        <f t="shared" si="3"/>
        <v>0</v>
      </c>
      <c r="AE44" s="2184">
        <v>0</v>
      </c>
      <c r="AF44" s="2206" t="s">
        <v>55</v>
      </c>
      <c r="AG44" s="2213"/>
      <c r="AH44" s="3303">
        <f t="shared" si="11"/>
        <v>0</v>
      </c>
      <c r="AI44" s="2214"/>
      <c r="AJ44" s="2186" t="e">
        <f t="shared" si="9"/>
        <v>#DIV/0!</v>
      </c>
      <c r="AK44" s="2055"/>
      <c r="AL44" s="2055"/>
      <c r="AM44" s="2055"/>
      <c r="AN44" s="2055"/>
      <c r="AO44" s="2055"/>
      <c r="AP44" s="2055"/>
      <c r="AQ44" s="2055"/>
      <c r="AR44" s="2055"/>
      <c r="AS44" s="2023"/>
      <c r="AT44" s="2023"/>
      <c r="AU44" s="2023"/>
      <c r="AV44" s="2023"/>
      <c r="AW44" s="2023"/>
      <c r="AX44" s="2023"/>
      <c r="AY44" s="2023"/>
      <c r="AZ44" s="2023"/>
      <c r="BA44" s="1910"/>
      <c r="BB44" s="1910"/>
      <c r="BC44" s="1910"/>
      <c r="BD44" s="1910"/>
      <c r="BE44" s="1910"/>
      <c r="BF44" s="1910"/>
      <c r="BG44" s="1910"/>
      <c r="BH44" s="1910"/>
      <c r="BI44" s="1943"/>
      <c r="BJ44" s="1943"/>
      <c r="BK44" s="1943"/>
      <c r="BL44" s="1943"/>
      <c r="BM44" s="1943"/>
      <c r="BN44" s="1943"/>
      <c r="BO44" s="1943"/>
      <c r="BP44" s="1943"/>
      <c r="BQ44" s="1959"/>
      <c r="BR44" s="1959"/>
      <c r="BS44" s="1959"/>
      <c r="BT44" s="1959"/>
      <c r="BU44" s="1959"/>
      <c r="BV44" s="1959"/>
      <c r="BW44" s="1959"/>
      <c r="BX44" s="1959"/>
      <c r="BY44" s="2103"/>
      <c r="BZ44" s="2215"/>
      <c r="CA44" s="2216"/>
    </row>
    <row r="45" spans="1:79" s="20" customFormat="1" ht="122.25" customHeight="1">
      <c r="A45" s="3963"/>
      <c r="B45" s="3963"/>
      <c r="C45" s="3964"/>
      <c r="D45" s="123" t="s">
        <v>278</v>
      </c>
      <c r="E45" s="43" t="s">
        <v>37</v>
      </c>
      <c r="F45" s="43">
        <v>1</v>
      </c>
      <c r="G45" s="43" t="s">
        <v>108</v>
      </c>
      <c r="H45" s="43" t="s">
        <v>103</v>
      </c>
      <c r="I45" s="80">
        <v>0.05</v>
      </c>
      <c r="J45" s="43" t="s">
        <v>110</v>
      </c>
      <c r="K45" s="76">
        <v>42520</v>
      </c>
      <c r="L45" s="76">
        <v>42734</v>
      </c>
      <c r="M45" s="87"/>
      <c r="N45" s="87"/>
      <c r="O45" s="88"/>
      <c r="P45" s="88"/>
      <c r="Q45" s="87"/>
      <c r="R45" s="61"/>
      <c r="S45" s="61"/>
      <c r="T45" s="86"/>
      <c r="U45" s="61"/>
      <c r="V45" s="61"/>
      <c r="W45" s="61"/>
      <c r="X45" s="61">
        <v>1</v>
      </c>
      <c r="Y45" s="95">
        <f t="shared" si="7"/>
        <v>1</v>
      </c>
      <c r="Z45" s="93">
        <v>90000000</v>
      </c>
      <c r="AA45" s="93">
        <v>90000000</v>
      </c>
      <c r="AB45" s="107" t="s">
        <v>70</v>
      </c>
      <c r="AC45" s="2184">
        <f t="shared" si="8"/>
        <v>0</v>
      </c>
      <c r="AD45" s="2206">
        <f t="shared" si="3"/>
        <v>0</v>
      </c>
      <c r="AE45" s="2184">
        <v>0</v>
      </c>
      <c r="AF45" s="2206" t="s">
        <v>55</v>
      </c>
      <c r="AG45" s="2213"/>
      <c r="AH45" s="3303">
        <f t="shared" si="11"/>
        <v>0</v>
      </c>
      <c r="AI45" s="2214"/>
      <c r="AJ45" s="2186">
        <f t="shared" si="9"/>
        <v>0</v>
      </c>
      <c r="AK45" s="2055"/>
      <c r="AL45" s="2055"/>
      <c r="AM45" s="2055"/>
      <c r="AN45" s="2055"/>
      <c r="AO45" s="2055"/>
      <c r="AP45" s="2055"/>
      <c r="AQ45" s="2055"/>
      <c r="AR45" s="2055"/>
      <c r="AS45" s="2056"/>
      <c r="AT45" s="2056"/>
      <c r="AU45" s="2056"/>
      <c r="AV45" s="2056"/>
      <c r="AW45" s="2056"/>
      <c r="AX45" s="2056"/>
      <c r="AY45" s="2056"/>
      <c r="AZ45" s="2056"/>
      <c r="BA45" s="1910"/>
      <c r="BB45" s="1910"/>
      <c r="BC45" s="1910"/>
      <c r="BD45" s="1910"/>
      <c r="BE45" s="1910"/>
      <c r="BF45" s="1910"/>
      <c r="BG45" s="1910"/>
      <c r="BH45" s="1910"/>
      <c r="BI45" s="1943"/>
      <c r="BJ45" s="1943"/>
      <c r="BK45" s="1943"/>
      <c r="BL45" s="1943"/>
      <c r="BM45" s="1943"/>
      <c r="BN45" s="1943"/>
      <c r="BO45" s="1943"/>
      <c r="BP45" s="1943"/>
      <c r="BQ45" s="1959"/>
      <c r="BR45" s="1959"/>
      <c r="BS45" s="1959"/>
      <c r="BT45" s="1959"/>
      <c r="BU45" s="1959"/>
      <c r="BV45" s="1959"/>
      <c r="BW45" s="1959"/>
      <c r="BX45" s="1959"/>
      <c r="BY45" s="2103"/>
      <c r="BZ45" s="2215"/>
      <c r="CA45" s="2216"/>
    </row>
    <row r="46" spans="1:79" s="20" customFormat="1" ht="93" customHeight="1">
      <c r="A46" s="3963"/>
      <c r="B46" s="3963"/>
      <c r="C46" s="3964" t="s">
        <v>250</v>
      </c>
      <c r="D46" s="123" t="s">
        <v>279</v>
      </c>
      <c r="E46" s="43" t="s">
        <v>111</v>
      </c>
      <c r="F46" s="43">
        <v>6</v>
      </c>
      <c r="G46" s="43" t="s">
        <v>112</v>
      </c>
      <c r="H46" s="43" t="s">
        <v>113</v>
      </c>
      <c r="I46" s="80">
        <v>0.1</v>
      </c>
      <c r="J46" s="43" t="s">
        <v>114</v>
      </c>
      <c r="K46" s="76">
        <v>42399</v>
      </c>
      <c r="L46" s="76">
        <v>42735</v>
      </c>
      <c r="M46" s="86"/>
      <c r="N46" s="86">
        <v>1</v>
      </c>
      <c r="O46" s="86"/>
      <c r="P46" s="86">
        <v>1</v>
      </c>
      <c r="Q46" s="86"/>
      <c r="R46" s="61">
        <v>1</v>
      </c>
      <c r="S46" s="61"/>
      <c r="T46" s="86">
        <v>1</v>
      </c>
      <c r="U46" s="61"/>
      <c r="V46" s="61">
        <v>1</v>
      </c>
      <c r="W46" s="61"/>
      <c r="X46" s="61">
        <v>1</v>
      </c>
      <c r="Y46" s="95">
        <f t="shared" si="7"/>
        <v>6</v>
      </c>
      <c r="Z46" s="93">
        <v>0</v>
      </c>
      <c r="AA46" s="93"/>
      <c r="AB46" s="107"/>
      <c r="AC46" s="2184">
        <f t="shared" si="8"/>
        <v>1</v>
      </c>
      <c r="AD46" s="2206">
        <f t="shared" si="3"/>
        <v>1</v>
      </c>
      <c r="AE46" s="2184">
        <v>1</v>
      </c>
      <c r="AF46" s="2206">
        <f t="shared" si="10"/>
        <v>1</v>
      </c>
      <c r="AG46" s="2213"/>
      <c r="AH46" s="3303">
        <f t="shared" si="11"/>
        <v>0.16666666666666666</v>
      </c>
      <c r="AI46" s="2214"/>
      <c r="AJ46" s="2186" t="e">
        <f t="shared" si="9"/>
        <v>#DIV/0!</v>
      </c>
      <c r="AK46" s="2055"/>
      <c r="AL46" s="2055"/>
      <c r="AM46" s="2055"/>
      <c r="AN46" s="2055"/>
      <c r="AO46" s="2055"/>
      <c r="AP46" s="2055"/>
      <c r="AQ46" s="2055"/>
      <c r="AR46" s="2055"/>
      <c r="AS46" s="2056"/>
      <c r="AT46" s="2056"/>
      <c r="AU46" s="2056"/>
      <c r="AV46" s="2056"/>
      <c r="AW46" s="2056"/>
      <c r="AX46" s="2056"/>
      <c r="AY46" s="2056"/>
      <c r="AZ46" s="2056"/>
      <c r="BA46" s="1910"/>
      <c r="BB46" s="1910"/>
      <c r="BC46" s="1910"/>
      <c r="BD46" s="1910"/>
      <c r="BE46" s="1910"/>
      <c r="BF46" s="1910"/>
      <c r="BG46" s="1910"/>
      <c r="BH46" s="1910"/>
      <c r="BI46" s="1943"/>
      <c r="BJ46" s="1943"/>
      <c r="BK46" s="1943"/>
      <c r="BL46" s="1943"/>
      <c r="BM46" s="1943"/>
      <c r="BN46" s="1943"/>
      <c r="BO46" s="1943"/>
      <c r="BP46" s="1943"/>
      <c r="BQ46" s="1959"/>
      <c r="BR46" s="1959"/>
      <c r="BS46" s="1959"/>
      <c r="BT46" s="1959"/>
      <c r="BU46" s="1959"/>
      <c r="BV46" s="1959"/>
      <c r="BW46" s="1959"/>
      <c r="BX46" s="1959"/>
      <c r="BY46" s="2103"/>
      <c r="BZ46" s="2215" t="s">
        <v>230</v>
      </c>
      <c r="CA46" s="2216"/>
    </row>
    <row r="47" spans="1:79" s="20" customFormat="1" ht="156" customHeight="1">
      <c r="A47" s="3963"/>
      <c r="B47" s="3963"/>
      <c r="C47" s="3964"/>
      <c r="D47" s="123" t="s">
        <v>280</v>
      </c>
      <c r="E47" s="43" t="s">
        <v>115</v>
      </c>
      <c r="F47" s="43">
        <v>1</v>
      </c>
      <c r="G47" s="43" t="s">
        <v>116</v>
      </c>
      <c r="H47" s="43" t="s">
        <v>113</v>
      </c>
      <c r="I47" s="80">
        <v>0.05</v>
      </c>
      <c r="J47" s="43" t="s">
        <v>117</v>
      </c>
      <c r="K47" s="76">
        <v>42401</v>
      </c>
      <c r="L47" s="76">
        <v>42459</v>
      </c>
      <c r="M47" s="86"/>
      <c r="N47" s="86"/>
      <c r="O47" s="86">
        <v>1</v>
      </c>
      <c r="P47" s="86"/>
      <c r="Q47" s="86"/>
      <c r="R47" s="86"/>
      <c r="S47" s="86"/>
      <c r="T47" s="86"/>
      <c r="U47" s="86"/>
      <c r="V47" s="86"/>
      <c r="W47" s="86"/>
      <c r="X47" s="86"/>
      <c r="Y47" s="95">
        <f>SUM(M47:X47)</f>
        <v>1</v>
      </c>
      <c r="Z47" s="93">
        <v>0</v>
      </c>
      <c r="AA47" s="93"/>
      <c r="AB47" s="107"/>
      <c r="AC47" s="2184">
        <f t="shared" si="8"/>
        <v>0</v>
      </c>
      <c r="AD47" s="2206">
        <f t="shared" si="3"/>
        <v>0</v>
      </c>
      <c r="AE47" s="2184">
        <v>0</v>
      </c>
      <c r="AF47" s="2206" t="s">
        <v>55</v>
      </c>
      <c r="AG47" s="2213"/>
      <c r="AH47" s="3303">
        <f t="shared" si="11"/>
        <v>0</v>
      </c>
      <c r="AI47" s="2214"/>
      <c r="AJ47" s="2186" t="e">
        <f t="shared" si="9"/>
        <v>#DIV/0!</v>
      </c>
      <c r="AK47" s="2055"/>
      <c r="AL47" s="2055"/>
      <c r="AM47" s="2055"/>
      <c r="AN47" s="2055"/>
      <c r="AO47" s="2055"/>
      <c r="AP47" s="2055"/>
      <c r="AQ47" s="2055"/>
      <c r="AR47" s="2055"/>
      <c r="AS47" s="2023"/>
      <c r="AT47" s="2023"/>
      <c r="AU47" s="2023"/>
      <c r="AV47" s="2023"/>
      <c r="AW47" s="2023"/>
      <c r="AX47" s="2023"/>
      <c r="AY47" s="2023"/>
      <c r="AZ47" s="2023"/>
      <c r="BA47" s="1910"/>
      <c r="BB47" s="1910"/>
      <c r="BC47" s="1910"/>
      <c r="BD47" s="1910"/>
      <c r="BE47" s="1910"/>
      <c r="BF47" s="1910"/>
      <c r="BG47" s="1910"/>
      <c r="BH47" s="1910"/>
      <c r="BI47" s="1943"/>
      <c r="BJ47" s="1943"/>
      <c r="BK47" s="1943"/>
      <c r="BL47" s="1943"/>
      <c r="BM47" s="1943"/>
      <c r="BN47" s="1943"/>
      <c r="BO47" s="1943"/>
      <c r="BP47" s="1943"/>
      <c r="BQ47" s="1959"/>
      <c r="BR47" s="1959"/>
      <c r="BS47" s="1959"/>
      <c r="BT47" s="1959"/>
      <c r="BU47" s="1959"/>
      <c r="BV47" s="1959"/>
      <c r="BW47" s="1959"/>
      <c r="BX47" s="1959"/>
      <c r="BY47" s="2103"/>
      <c r="BZ47" s="2215"/>
      <c r="CA47" s="2216"/>
    </row>
    <row r="48" spans="1:79" s="20" customFormat="1" ht="93" customHeight="1">
      <c r="A48" s="3963"/>
      <c r="B48" s="3963"/>
      <c r="C48" s="3964"/>
      <c r="D48" s="123" t="s">
        <v>281</v>
      </c>
      <c r="E48" s="43" t="s">
        <v>37</v>
      </c>
      <c r="F48" s="43">
        <v>12</v>
      </c>
      <c r="G48" s="43" t="s">
        <v>118</v>
      </c>
      <c r="H48" s="43" t="s">
        <v>119</v>
      </c>
      <c r="I48" s="80">
        <v>0.05</v>
      </c>
      <c r="J48" s="43" t="s">
        <v>120</v>
      </c>
      <c r="K48" s="76">
        <v>42399</v>
      </c>
      <c r="L48" s="76">
        <v>42735</v>
      </c>
      <c r="M48" s="86">
        <v>1</v>
      </c>
      <c r="N48" s="86">
        <v>1</v>
      </c>
      <c r="O48" s="86">
        <v>1</v>
      </c>
      <c r="P48" s="86">
        <v>1</v>
      </c>
      <c r="Q48" s="86">
        <v>1</v>
      </c>
      <c r="R48" s="86">
        <v>1</v>
      </c>
      <c r="S48" s="86">
        <v>1</v>
      </c>
      <c r="T48" s="86">
        <v>1</v>
      </c>
      <c r="U48" s="86">
        <v>1</v>
      </c>
      <c r="V48" s="86">
        <v>1</v>
      </c>
      <c r="W48" s="86">
        <v>1</v>
      </c>
      <c r="X48" s="86">
        <v>1</v>
      </c>
      <c r="Y48" s="95">
        <f>SUM(M48:X48)</f>
        <v>12</v>
      </c>
      <c r="Z48" s="93">
        <v>0</v>
      </c>
      <c r="AA48" s="93"/>
      <c r="AB48" s="107"/>
      <c r="AC48" s="2184">
        <f t="shared" si="8"/>
        <v>2</v>
      </c>
      <c r="AD48" s="2206">
        <f t="shared" si="3"/>
        <v>1</v>
      </c>
      <c r="AE48" s="2184">
        <v>1</v>
      </c>
      <c r="AF48" s="2206">
        <f t="shared" si="10"/>
        <v>0.5</v>
      </c>
      <c r="AG48" s="2213"/>
      <c r="AH48" s="3303">
        <f t="shared" si="11"/>
        <v>0.08333333333333333</v>
      </c>
      <c r="AI48" s="2214"/>
      <c r="AJ48" s="2186" t="e">
        <f t="shared" si="9"/>
        <v>#DIV/0!</v>
      </c>
      <c r="AK48" s="2055"/>
      <c r="AL48" s="2055"/>
      <c r="AM48" s="2055"/>
      <c r="AN48" s="2055"/>
      <c r="AO48" s="2055"/>
      <c r="AP48" s="2055"/>
      <c r="AQ48" s="2055"/>
      <c r="AR48" s="2055"/>
      <c r="AS48" s="2023"/>
      <c r="AT48" s="2023"/>
      <c r="AU48" s="2023"/>
      <c r="AV48" s="2023"/>
      <c r="AW48" s="2023"/>
      <c r="AX48" s="2023"/>
      <c r="AY48" s="2023"/>
      <c r="AZ48" s="2023"/>
      <c r="BA48" s="1910"/>
      <c r="BB48" s="1910"/>
      <c r="BC48" s="1910"/>
      <c r="BD48" s="1910"/>
      <c r="BE48" s="1910"/>
      <c r="BF48" s="1910"/>
      <c r="BG48" s="1910"/>
      <c r="BH48" s="1910"/>
      <c r="BI48" s="1943"/>
      <c r="BJ48" s="1943"/>
      <c r="BK48" s="1943"/>
      <c r="BL48" s="1943"/>
      <c r="BM48" s="1943"/>
      <c r="BN48" s="1943"/>
      <c r="BO48" s="1943"/>
      <c r="BP48" s="1943"/>
      <c r="BQ48" s="1959"/>
      <c r="BR48" s="1959"/>
      <c r="BS48" s="1959"/>
      <c r="BT48" s="1959"/>
      <c r="BU48" s="1959"/>
      <c r="BV48" s="1959"/>
      <c r="BW48" s="1959"/>
      <c r="BX48" s="1959"/>
      <c r="BY48" s="2103"/>
      <c r="BZ48" s="2187" t="s">
        <v>231</v>
      </c>
      <c r="CA48" s="2216"/>
    </row>
    <row r="49" spans="1:79" s="20" customFormat="1" ht="67.5" customHeight="1">
      <c r="A49" s="3963"/>
      <c r="B49" s="3963"/>
      <c r="C49" s="3964"/>
      <c r="D49" s="123" t="s">
        <v>282</v>
      </c>
      <c r="E49" s="43" t="s">
        <v>37</v>
      </c>
      <c r="F49" s="43">
        <v>12</v>
      </c>
      <c r="G49" s="43" t="s">
        <v>121</v>
      </c>
      <c r="H49" s="43" t="s">
        <v>122</v>
      </c>
      <c r="I49" s="80">
        <v>0.1</v>
      </c>
      <c r="J49" s="43" t="s">
        <v>123</v>
      </c>
      <c r="K49" s="76">
        <v>42399</v>
      </c>
      <c r="L49" s="76">
        <v>42735</v>
      </c>
      <c r="M49" s="86">
        <v>1</v>
      </c>
      <c r="N49" s="86">
        <v>1</v>
      </c>
      <c r="O49" s="86">
        <v>1</v>
      </c>
      <c r="P49" s="86">
        <v>1</v>
      </c>
      <c r="Q49" s="86">
        <v>1</v>
      </c>
      <c r="R49" s="86">
        <v>1</v>
      </c>
      <c r="S49" s="86">
        <v>1</v>
      </c>
      <c r="T49" s="86">
        <v>1</v>
      </c>
      <c r="U49" s="86">
        <v>1</v>
      </c>
      <c r="V49" s="86">
        <v>1</v>
      </c>
      <c r="W49" s="86">
        <v>1</v>
      </c>
      <c r="X49" s="86">
        <v>1</v>
      </c>
      <c r="Y49" s="95">
        <f>SUM(M49:X49)</f>
        <v>12</v>
      </c>
      <c r="Z49" s="93">
        <v>0</v>
      </c>
      <c r="AA49" s="93"/>
      <c r="AB49" s="107"/>
      <c r="AC49" s="2184">
        <f t="shared" si="8"/>
        <v>2</v>
      </c>
      <c r="AD49" s="2206">
        <f t="shared" si="3"/>
        <v>1</v>
      </c>
      <c r="AE49" s="2184">
        <v>1</v>
      </c>
      <c r="AF49" s="2206">
        <f t="shared" si="10"/>
        <v>0.5</v>
      </c>
      <c r="AG49" s="2213"/>
      <c r="AH49" s="3303">
        <f t="shared" si="11"/>
        <v>0.08333333333333333</v>
      </c>
      <c r="AI49" s="2214"/>
      <c r="AJ49" s="2186" t="e">
        <f t="shared" si="9"/>
        <v>#DIV/0!</v>
      </c>
      <c r="AK49" s="2055"/>
      <c r="AL49" s="2055"/>
      <c r="AM49" s="2055"/>
      <c r="AN49" s="2055"/>
      <c r="AO49" s="2055"/>
      <c r="AP49" s="2055"/>
      <c r="AQ49" s="2055"/>
      <c r="AR49" s="2055"/>
      <c r="AS49" s="2028"/>
      <c r="AT49" s="2028"/>
      <c r="AU49" s="2028"/>
      <c r="AV49" s="2028"/>
      <c r="AW49" s="2028"/>
      <c r="AX49" s="2028"/>
      <c r="AY49" s="2028"/>
      <c r="AZ49" s="2028"/>
      <c r="BA49" s="1910"/>
      <c r="BB49" s="1910"/>
      <c r="BC49" s="1910"/>
      <c r="BD49" s="1910"/>
      <c r="BE49" s="1910"/>
      <c r="BF49" s="1910"/>
      <c r="BG49" s="1910"/>
      <c r="BH49" s="1910"/>
      <c r="BI49" s="1943"/>
      <c r="BJ49" s="1943"/>
      <c r="BK49" s="1943"/>
      <c r="BL49" s="1943"/>
      <c r="BM49" s="1943"/>
      <c r="BN49" s="1943"/>
      <c r="BO49" s="1943"/>
      <c r="BP49" s="1943"/>
      <c r="BQ49" s="1959"/>
      <c r="BR49" s="1959"/>
      <c r="BS49" s="1959"/>
      <c r="BT49" s="1959"/>
      <c r="BU49" s="1959"/>
      <c r="BV49" s="1959"/>
      <c r="BW49" s="1959"/>
      <c r="BX49" s="1959"/>
      <c r="BY49" s="2103"/>
      <c r="BZ49" s="2187" t="s">
        <v>232</v>
      </c>
      <c r="CA49" s="2216"/>
    </row>
    <row r="50" spans="1:79" s="20" customFormat="1" ht="67.5" customHeight="1">
      <c r="A50" s="3963"/>
      <c r="B50" s="3963"/>
      <c r="C50" s="3964" t="s">
        <v>251</v>
      </c>
      <c r="D50" s="125" t="s">
        <v>283</v>
      </c>
      <c r="E50" s="43" t="s">
        <v>204</v>
      </c>
      <c r="F50" s="43">
        <v>2</v>
      </c>
      <c r="G50" s="43" t="s">
        <v>205</v>
      </c>
      <c r="H50" s="43" t="s">
        <v>217</v>
      </c>
      <c r="I50" s="80">
        <v>0.05</v>
      </c>
      <c r="J50" s="43" t="s">
        <v>206</v>
      </c>
      <c r="K50" s="76">
        <v>42370</v>
      </c>
      <c r="L50" s="76">
        <v>42704</v>
      </c>
      <c r="M50" s="86"/>
      <c r="N50" s="86"/>
      <c r="O50" s="86"/>
      <c r="P50" s="86"/>
      <c r="Q50" s="86"/>
      <c r="R50" s="86">
        <v>1</v>
      </c>
      <c r="S50" s="86"/>
      <c r="T50" s="86"/>
      <c r="U50" s="86"/>
      <c r="V50" s="86"/>
      <c r="W50" s="86">
        <v>1</v>
      </c>
      <c r="X50" s="86"/>
      <c r="Y50" s="95">
        <f>SUM(M50:X50)</f>
        <v>2</v>
      </c>
      <c r="Z50" s="93"/>
      <c r="AA50" s="93"/>
      <c r="AB50" s="107"/>
      <c r="AC50" s="2184">
        <f t="shared" si="8"/>
        <v>0</v>
      </c>
      <c r="AD50" s="2206">
        <f t="shared" si="3"/>
        <v>0</v>
      </c>
      <c r="AE50" s="2184">
        <v>0</v>
      </c>
      <c r="AF50" s="2206" t="s">
        <v>55</v>
      </c>
      <c r="AG50" s="2213"/>
      <c r="AH50" s="3303">
        <f t="shared" si="11"/>
        <v>0</v>
      </c>
      <c r="AI50" s="2214"/>
      <c r="AJ50" s="2186" t="e">
        <f t="shared" si="9"/>
        <v>#DIV/0!</v>
      </c>
      <c r="AK50" s="2055"/>
      <c r="AL50" s="2055"/>
      <c r="AM50" s="2055"/>
      <c r="AN50" s="2055"/>
      <c r="AO50" s="2055"/>
      <c r="AP50" s="2055"/>
      <c r="AQ50" s="2055"/>
      <c r="AR50" s="2055"/>
      <c r="AS50" s="2033"/>
      <c r="AT50" s="2033"/>
      <c r="AU50" s="2033"/>
      <c r="AV50" s="2033"/>
      <c r="AW50" s="2033"/>
      <c r="AX50" s="2033"/>
      <c r="AY50" s="2033"/>
      <c r="AZ50" s="2033"/>
      <c r="BA50" s="1910"/>
      <c r="BB50" s="1910"/>
      <c r="BC50" s="1910"/>
      <c r="BD50" s="1910"/>
      <c r="BE50" s="1910"/>
      <c r="BF50" s="1910"/>
      <c r="BG50" s="1910"/>
      <c r="BH50" s="1910"/>
      <c r="BI50" s="1943"/>
      <c r="BJ50" s="1943"/>
      <c r="BK50" s="1943"/>
      <c r="BL50" s="1943"/>
      <c r="BM50" s="1943"/>
      <c r="BN50" s="1943"/>
      <c r="BO50" s="1943"/>
      <c r="BP50" s="1943"/>
      <c r="BQ50" s="1959"/>
      <c r="BR50" s="1959"/>
      <c r="BS50" s="1959"/>
      <c r="BT50" s="1959"/>
      <c r="BU50" s="1959"/>
      <c r="BV50" s="1959"/>
      <c r="BW50" s="1959"/>
      <c r="BX50" s="1959"/>
      <c r="BY50" s="2103"/>
      <c r="BZ50" s="2187"/>
      <c r="CA50" s="2216"/>
    </row>
    <row r="51" spans="1:79" s="20" customFormat="1" ht="67.5" customHeight="1">
      <c r="A51" s="3963"/>
      <c r="B51" s="3963"/>
      <c r="C51" s="3964"/>
      <c r="D51" s="125" t="s">
        <v>284</v>
      </c>
      <c r="E51" s="43" t="s">
        <v>207</v>
      </c>
      <c r="F51" s="43">
        <v>2</v>
      </c>
      <c r="G51" s="43" t="s">
        <v>208</v>
      </c>
      <c r="H51" s="43" t="s">
        <v>217</v>
      </c>
      <c r="I51" s="80">
        <v>0.05</v>
      </c>
      <c r="J51" s="43" t="s">
        <v>209</v>
      </c>
      <c r="K51" s="76">
        <v>42370</v>
      </c>
      <c r="L51" s="76">
        <v>42704</v>
      </c>
      <c r="M51" s="86"/>
      <c r="N51" s="86">
        <v>1</v>
      </c>
      <c r="O51" s="86"/>
      <c r="P51" s="86"/>
      <c r="Q51" s="86"/>
      <c r="R51" s="86"/>
      <c r="S51" s="86">
        <v>1</v>
      </c>
      <c r="T51" s="86"/>
      <c r="U51" s="86"/>
      <c r="V51" s="86"/>
      <c r="W51" s="86"/>
      <c r="X51" s="86"/>
      <c r="Y51" s="95">
        <f>SUM(M51:X51)</f>
        <v>2</v>
      </c>
      <c r="Z51" s="93"/>
      <c r="AA51" s="93"/>
      <c r="AB51" s="107"/>
      <c r="AC51" s="2184">
        <f t="shared" si="8"/>
        <v>1</v>
      </c>
      <c r="AD51" s="2206">
        <f t="shared" si="3"/>
        <v>1</v>
      </c>
      <c r="AE51" s="2184">
        <v>0.5</v>
      </c>
      <c r="AF51" s="2206">
        <f t="shared" si="10"/>
        <v>0.5</v>
      </c>
      <c r="AG51" s="2213"/>
      <c r="AH51" s="3303">
        <f t="shared" si="11"/>
        <v>0.25</v>
      </c>
      <c r="AI51" s="2214"/>
      <c r="AJ51" s="2186" t="e">
        <f t="shared" si="9"/>
        <v>#DIV/0!</v>
      </c>
      <c r="AK51" s="2055"/>
      <c r="AL51" s="2055"/>
      <c r="AM51" s="2055"/>
      <c r="AN51" s="2055"/>
      <c r="AO51" s="2055"/>
      <c r="AP51" s="2055"/>
      <c r="AQ51" s="2055"/>
      <c r="AR51" s="2055"/>
      <c r="AS51" s="2033"/>
      <c r="AT51" s="2033"/>
      <c r="AU51" s="2033"/>
      <c r="AV51" s="2033"/>
      <c r="AW51" s="2033"/>
      <c r="AX51" s="2033"/>
      <c r="AY51" s="2033"/>
      <c r="AZ51" s="2033"/>
      <c r="BA51" s="1910"/>
      <c r="BB51" s="1910"/>
      <c r="BC51" s="1910"/>
      <c r="BD51" s="1910"/>
      <c r="BE51" s="1910"/>
      <c r="BF51" s="1910"/>
      <c r="BG51" s="1910"/>
      <c r="BH51" s="1910"/>
      <c r="BI51" s="1943"/>
      <c r="BJ51" s="1943"/>
      <c r="BK51" s="1943"/>
      <c r="BL51" s="1943"/>
      <c r="BM51" s="1943"/>
      <c r="BN51" s="1943"/>
      <c r="BO51" s="1943"/>
      <c r="BP51" s="1943"/>
      <c r="BQ51" s="1959"/>
      <c r="BR51" s="1959"/>
      <c r="BS51" s="1959"/>
      <c r="BT51" s="1959"/>
      <c r="BU51" s="1959"/>
      <c r="BV51" s="1959"/>
      <c r="BW51" s="1959"/>
      <c r="BX51" s="1959"/>
      <c r="BY51" s="2103"/>
      <c r="BZ51" s="2187" t="s">
        <v>238</v>
      </c>
      <c r="CA51" s="2187" t="s">
        <v>237</v>
      </c>
    </row>
    <row r="52" spans="1:79" s="20" customFormat="1" ht="67.5" customHeight="1">
      <c r="A52" s="3963"/>
      <c r="B52" s="3963"/>
      <c r="C52" s="3964"/>
      <c r="D52" s="125" t="s">
        <v>285</v>
      </c>
      <c r="E52" s="43"/>
      <c r="F52" s="43">
        <v>2</v>
      </c>
      <c r="G52" s="43" t="s">
        <v>210</v>
      </c>
      <c r="H52" s="43" t="s">
        <v>218</v>
      </c>
      <c r="I52" s="80">
        <v>0.05</v>
      </c>
      <c r="J52" s="43" t="s">
        <v>211</v>
      </c>
      <c r="K52" s="76">
        <v>42370</v>
      </c>
      <c r="L52" s="76">
        <v>42735</v>
      </c>
      <c r="M52" s="86"/>
      <c r="N52" s="86"/>
      <c r="O52" s="86"/>
      <c r="P52" s="86"/>
      <c r="Q52" s="86">
        <v>1</v>
      </c>
      <c r="R52" s="86"/>
      <c r="S52" s="86"/>
      <c r="T52" s="86"/>
      <c r="U52" s="86"/>
      <c r="V52" s="86">
        <v>1</v>
      </c>
      <c r="W52" s="86"/>
      <c r="X52" s="86"/>
      <c r="Y52" s="95">
        <f>SUM(M52:X52)</f>
        <v>2</v>
      </c>
      <c r="Z52" s="93"/>
      <c r="AA52" s="93" t="s">
        <v>1896</v>
      </c>
      <c r="AB52" s="107"/>
      <c r="AC52" s="2184">
        <f t="shared" si="8"/>
        <v>0</v>
      </c>
      <c r="AD52" s="2206">
        <f t="shared" si="3"/>
        <v>0</v>
      </c>
      <c r="AE52" s="2184">
        <v>0</v>
      </c>
      <c r="AF52" s="2206" t="s">
        <v>55</v>
      </c>
      <c r="AG52" s="2213"/>
      <c r="AH52" s="3303">
        <f t="shared" si="11"/>
        <v>0</v>
      </c>
      <c r="AI52" s="2214"/>
      <c r="AJ52" s="2186" t="e">
        <f t="shared" si="9"/>
        <v>#DIV/0!</v>
      </c>
      <c r="AK52" s="2055"/>
      <c r="AL52" s="2055"/>
      <c r="AM52" s="2055"/>
      <c r="AN52" s="2055"/>
      <c r="AO52" s="2055"/>
      <c r="AP52" s="2055"/>
      <c r="AQ52" s="2055"/>
      <c r="AR52" s="2055"/>
      <c r="AS52" s="2033"/>
      <c r="AT52" s="2033"/>
      <c r="AU52" s="2033"/>
      <c r="AV52" s="2033"/>
      <c r="AW52" s="2033"/>
      <c r="AX52" s="2033"/>
      <c r="AY52" s="2033"/>
      <c r="AZ52" s="2033"/>
      <c r="BA52" s="1910"/>
      <c r="BB52" s="1910"/>
      <c r="BC52" s="1910"/>
      <c r="BD52" s="1910"/>
      <c r="BE52" s="1910"/>
      <c r="BF52" s="1910"/>
      <c r="BG52" s="1910"/>
      <c r="BH52" s="1910"/>
      <c r="BI52" s="1943"/>
      <c r="BJ52" s="1943"/>
      <c r="BK52" s="1943"/>
      <c r="BL52" s="1943"/>
      <c r="BM52" s="1943"/>
      <c r="BN52" s="1943"/>
      <c r="BO52" s="1943"/>
      <c r="BP52" s="1943"/>
      <c r="BQ52" s="1959"/>
      <c r="BR52" s="1959"/>
      <c r="BS52" s="1959"/>
      <c r="BT52" s="1959"/>
      <c r="BU52" s="1959"/>
      <c r="BV52" s="1959"/>
      <c r="BW52" s="1959"/>
      <c r="BX52" s="1959"/>
      <c r="BY52" s="2103"/>
      <c r="BZ52" s="2187"/>
      <c r="CA52" s="2216"/>
    </row>
    <row r="53" spans="1:79" s="20" customFormat="1" ht="67.5" customHeight="1">
      <c r="A53" s="3963"/>
      <c r="B53" s="3963"/>
      <c r="C53" s="3964"/>
      <c r="D53" s="125" t="s">
        <v>286</v>
      </c>
      <c r="E53" s="43" t="s">
        <v>212</v>
      </c>
      <c r="F53" s="43">
        <v>11</v>
      </c>
      <c r="G53" s="43" t="s">
        <v>213</v>
      </c>
      <c r="H53" s="43" t="s">
        <v>219</v>
      </c>
      <c r="I53" s="80">
        <v>0.05</v>
      </c>
      <c r="J53" s="43" t="s">
        <v>214</v>
      </c>
      <c r="K53" s="76">
        <v>42370</v>
      </c>
      <c r="L53" s="76">
        <v>42735</v>
      </c>
      <c r="M53" s="86"/>
      <c r="N53" s="86">
        <v>1</v>
      </c>
      <c r="O53" s="86">
        <v>1</v>
      </c>
      <c r="P53" s="86">
        <v>1</v>
      </c>
      <c r="Q53" s="86">
        <v>1</v>
      </c>
      <c r="R53" s="86">
        <v>1</v>
      </c>
      <c r="S53" s="86">
        <v>1</v>
      </c>
      <c r="T53" s="86">
        <v>1</v>
      </c>
      <c r="U53" s="86">
        <v>1</v>
      </c>
      <c r="V53" s="86">
        <v>1</v>
      </c>
      <c r="W53" s="86">
        <v>1</v>
      </c>
      <c r="X53" s="86">
        <v>1</v>
      </c>
      <c r="Y53" s="95">
        <f>SUM(M53:X53)</f>
        <v>11</v>
      </c>
      <c r="Z53" s="93"/>
      <c r="AA53" s="93"/>
      <c r="AB53" s="107"/>
      <c r="AC53" s="2184">
        <f t="shared" si="8"/>
        <v>1</v>
      </c>
      <c r="AD53" s="2206">
        <f t="shared" si="3"/>
        <v>1</v>
      </c>
      <c r="AE53" s="2184">
        <v>1</v>
      </c>
      <c r="AF53" s="2206">
        <f t="shared" si="10"/>
        <v>1</v>
      </c>
      <c r="AG53" s="2213"/>
      <c r="AH53" s="3303">
        <f t="shared" si="11"/>
        <v>0.09090909090909091</v>
      </c>
      <c r="AI53" s="2214"/>
      <c r="AJ53" s="2186" t="e">
        <f t="shared" si="9"/>
        <v>#DIV/0!</v>
      </c>
      <c r="AK53" s="2055"/>
      <c r="AL53" s="2055"/>
      <c r="AM53" s="2055"/>
      <c r="AN53" s="2055"/>
      <c r="AO53" s="2055"/>
      <c r="AP53" s="2055"/>
      <c r="AQ53" s="2055"/>
      <c r="AR53" s="2055"/>
      <c r="AS53" s="2033"/>
      <c r="AT53" s="2033"/>
      <c r="AU53" s="2033"/>
      <c r="AV53" s="2033"/>
      <c r="AW53" s="2033"/>
      <c r="AX53" s="2033"/>
      <c r="AY53" s="2033"/>
      <c r="AZ53" s="2033"/>
      <c r="BA53" s="1910"/>
      <c r="BB53" s="1910"/>
      <c r="BC53" s="1910"/>
      <c r="BD53" s="1910"/>
      <c r="BE53" s="1910"/>
      <c r="BF53" s="1910"/>
      <c r="BG53" s="1910"/>
      <c r="BH53" s="1910"/>
      <c r="BI53" s="1943"/>
      <c r="BJ53" s="1943"/>
      <c r="BK53" s="1943"/>
      <c r="BL53" s="1943"/>
      <c r="BM53" s="1943"/>
      <c r="BN53" s="1943"/>
      <c r="BO53" s="1943"/>
      <c r="BP53" s="1943"/>
      <c r="BQ53" s="1959"/>
      <c r="BR53" s="1959"/>
      <c r="BS53" s="1959"/>
      <c r="BT53" s="1959"/>
      <c r="BU53" s="1959"/>
      <c r="BV53" s="1959"/>
      <c r="BW53" s="1959"/>
      <c r="BX53" s="1959"/>
      <c r="BY53" s="2103"/>
      <c r="BZ53" s="2187"/>
      <c r="CA53" s="2216"/>
    </row>
    <row r="54" spans="1:79" s="20" customFormat="1" ht="67.5" customHeight="1">
      <c r="A54" s="3963"/>
      <c r="B54" s="3963"/>
      <c r="C54" s="3964"/>
      <c r="D54" s="125" t="s">
        <v>287</v>
      </c>
      <c r="E54" s="43" t="s">
        <v>215</v>
      </c>
      <c r="F54" s="43">
        <v>4</v>
      </c>
      <c r="G54" s="43" t="s">
        <v>213</v>
      </c>
      <c r="H54" s="43" t="s">
        <v>220</v>
      </c>
      <c r="I54" s="80">
        <v>0.05</v>
      </c>
      <c r="J54" s="43" t="s">
        <v>216</v>
      </c>
      <c r="K54" s="76">
        <v>42490</v>
      </c>
      <c r="L54" s="76">
        <v>42735</v>
      </c>
      <c r="M54" s="86"/>
      <c r="N54" s="86"/>
      <c r="O54" s="86"/>
      <c r="P54" s="86">
        <v>1</v>
      </c>
      <c r="Q54" s="86"/>
      <c r="R54" s="86"/>
      <c r="S54" s="86">
        <v>1</v>
      </c>
      <c r="T54" s="86"/>
      <c r="U54" s="86"/>
      <c r="V54" s="86">
        <v>1</v>
      </c>
      <c r="W54" s="86"/>
      <c r="X54" s="86">
        <v>1</v>
      </c>
      <c r="Y54" s="95">
        <v>4</v>
      </c>
      <c r="Z54" s="93"/>
      <c r="AA54" s="93"/>
      <c r="AB54" s="107"/>
      <c r="AC54" s="2184">
        <f t="shared" si="8"/>
        <v>0</v>
      </c>
      <c r="AD54" s="2206">
        <f t="shared" si="3"/>
        <v>0</v>
      </c>
      <c r="AE54" s="2184">
        <v>0</v>
      </c>
      <c r="AF54" s="2206" t="s">
        <v>55</v>
      </c>
      <c r="AG54" s="2213"/>
      <c r="AH54" s="3303">
        <f t="shared" si="11"/>
        <v>0</v>
      </c>
      <c r="AI54" s="2214"/>
      <c r="AJ54" s="2186" t="e">
        <f t="shared" si="9"/>
        <v>#DIV/0!</v>
      </c>
      <c r="AK54" s="2055"/>
      <c r="AL54" s="2055"/>
      <c r="AM54" s="2055"/>
      <c r="AN54" s="2055"/>
      <c r="AO54" s="2055"/>
      <c r="AP54" s="2055"/>
      <c r="AQ54" s="2055"/>
      <c r="AR54" s="2055"/>
      <c r="AS54" s="2033"/>
      <c r="AT54" s="2033"/>
      <c r="AU54" s="2033"/>
      <c r="AV54" s="2033"/>
      <c r="AW54" s="2033"/>
      <c r="AX54" s="2033"/>
      <c r="AY54" s="2033"/>
      <c r="AZ54" s="2033"/>
      <c r="BA54" s="1910"/>
      <c r="BB54" s="1910"/>
      <c r="BC54" s="1910"/>
      <c r="BD54" s="1910"/>
      <c r="BE54" s="1910"/>
      <c r="BF54" s="1910"/>
      <c r="BG54" s="1910"/>
      <c r="BH54" s="1910"/>
      <c r="BI54" s="1943"/>
      <c r="BJ54" s="1943"/>
      <c r="BK54" s="1943"/>
      <c r="BL54" s="1943"/>
      <c r="BM54" s="1943"/>
      <c r="BN54" s="1943"/>
      <c r="BO54" s="1943"/>
      <c r="BP54" s="1943"/>
      <c r="BQ54" s="1959"/>
      <c r="BR54" s="1959"/>
      <c r="BS54" s="1959"/>
      <c r="BT54" s="1959"/>
      <c r="BU54" s="1959"/>
      <c r="BV54" s="1959"/>
      <c r="BW54" s="1959"/>
      <c r="BX54" s="1959"/>
      <c r="BY54" s="2103"/>
      <c r="BZ54" s="2187"/>
      <c r="CA54" s="2216"/>
    </row>
    <row r="55" spans="1:79" s="25" customFormat="1" ht="67.5" customHeight="1">
      <c r="A55" s="3963"/>
      <c r="B55" s="3963"/>
      <c r="C55" s="3964"/>
      <c r="D55" s="120" t="s">
        <v>288</v>
      </c>
      <c r="E55" s="74" t="s">
        <v>37</v>
      </c>
      <c r="F55" s="79">
        <v>1</v>
      </c>
      <c r="G55" s="74" t="s">
        <v>170</v>
      </c>
      <c r="H55" s="74" t="s">
        <v>221</v>
      </c>
      <c r="I55" s="80">
        <v>0.05</v>
      </c>
      <c r="J55" s="74" t="s">
        <v>171</v>
      </c>
      <c r="K55" s="76">
        <v>42370</v>
      </c>
      <c r="L55" s="76">
        <v>42551</v>
      </c>
      <c r="M55" s="83"/>
      <c r="N55" s="83">
        <v>1</v>
      </c>
      <c r="O55" s="83"/>
      <c r="P55" s="83"/>
      <c r="Q55" s="83"/>
      <c r="R55" s="83"/>
      <c r="S55" s="83"/>
      <c r="T55" s="83"/>
      <c r="U55" s="83"/>
      <c r="V55" s="83"/>
      <c r="W55" s="83"/>
      <c r="X55" s="83"/>
      <c r="Y55" s="92">
        <f>+SUM(M55:X55)</f>
        <v>1</v>
      </c>
      <c r="Z55" s="93">
        <v>0</v>
      </c>
      <c r="AA55" s="93"/>
      <c r="AB55" s="108" t="s">
        <v>55</v>
      </c>
      <c r="AC55" s="2184">
        <f t="shared" si="8"/>
        <v>1</v>
      </c>
      <c r="AD55" s="2206">
        <f t="shared" si="3"/>
        <v>1</v>
      </c>
      <c r="AE55" s="2184">
        <v>0.5</v>
      </c>
      <c r="AF55" s="2206">
        <f t="shared" si="10"/>
        <v>0.5</v>
      </c>
      <c r="AG55" s="2189"/>
      <c r="AH55" s="3303">
        <f t="shared" si="11"/>
        <v>0.5</v>
      </c>
      <c r="AI55" s="2189"/>
      <c r="AJ55" s="2186" t="e">
        <f t="shared" si="9"/>
        <v>#DIV/0!</v>
      </c>
      <c r="AK55" s="2055"/>
      <c r="AL55" s="2055"/>
      <c r="AM55" s="2055"/>
      <c r="AN55" s="2055"/>
      <c r="AO55" s="2055"/>
      <c r="AP55" s="2055"/>
      <c r="AQ55" s="2055"/>
      <c r="AR55" s="2055"/>
      <c r="AS55" s="2033"/>
      <c r="AT55" s="2033"/>
      <c r="AU55" s="2033"/>
      <c r="AV55" s="2033"/>
      <c r="AW55" s="2033"/>
      <c r="AX55" s="2033"/>
      <c r="AY55" s="2033"/>
      <c r="AZ55" s="2033"/>
      <c r="BA55" s="1910"/>
      <c r="BB55" s="1910"/>
      <c r="BC55" s="1910"/>
      <c r="BD55" s="1910"/>
      <c r="BE55" s="1910"/>
      <c r="BF55" s="1910"/>
      <c r="BG55" s="1910"/>
      <c r="BH55" s="1910"/>
      <c r="BI55" s="1943"/>
      <c r="BJ55" s="1943"/>
      <c r="BK55" s="1943"/>
      <c r="BL55" s="1943"/>
      <c r="BM55" s="1943"/>
      <c r="BN55" s="1943"/>
      <c r="BO55" s="1943"/>
      <c r="BP55" s="1943"/>
      <c r="BQ55" s="1959"/>
      <c r="BR55" s="1959"/>
      <c r="BS55" s="1959"/>
      <c r="BT55" s="1959"/>
      <c r="BU55" s="1959"/>
      <c r="BV55" s="1959"/>
      <c r="BW55" s="1959"/>
      <c r="BX55" s="1959"/>
      <c r="BY55" s="2103"/>
      <c r="BZ55" s="2187" t="s">
        <v>241</v>
      </c>
      <c r="CA55" s="2189"/>
    </row>
    <row r="56" spans="1:79" s="25" customFormat="1" ht="27" customHeight="1">
      <c r="A56" s="3963"/>
      <c r="B56" s="3963"/>
      <c r="C56" s="3964"/>
      <c r="D56" s="120" t="s">
        <v>289</v>
      </c>
      <c r="E56" s="74" t="s">
        <v>172</v>
      </c>
      <c r="F56" s="119">
        <v>80</v>
      </c>
      <c r="G56" s="74" t="s">
        <v>173</v>
      </c>
      <c r="H56" s="74" t="s">
        <v>221</v>
      </c>
      <c r="I56" s="80">
        <v>0.05</v>
      </c>
      <c r="J56" s="74" t="s">
        <v>174</v>
      </c>
      <c r="K56" s="76">
        <v>42370</v>
      </c>
      <c r="L56" s="76">
        <v>42735</v>
      </c>
      <c r="M56" s="83">
        <v>5</v>
      </c>
      <c r="N56" s="83">
        <v>6</v>
      </c>
      <c r="O56" s="83">
        <v>6</v>
      </c>
      <c r="P56" s="83">
        <v>6</v>
      </c>
      <c r="Q56" s="83">
        <v>6</v>
      </c>
      <c r="R56" s="83">
        <v>6</v>
      </c>
      <c r="S56" s="83">
        <v>6</v>
      </c>
      <c r="T56" s="83">
        <v>12</v>
      </c>
      <c r="U56" s="83">
        <v>6</v>
      </c>
      <c r="V56" s="83">
        <v>7</v>
      </c>
      <c r="W56" s="83">
        <v>6</v>
      </c>
      <c r="X56" s="83">
        <v>8</v>
      </c>
      <c r="Y56" s="92">
        <f>+SUM(M56:X56)</f>
        <v>80</v>
      </c>
      <c r="Z56" s="93">
        <v>500000000</v>
      </c>
      <c r="AA56" s="93"/>
      <c r="AB56" s="108" t="s">
        <v>1359</v>
      </c>
      <c r="AC56" s="2184">
        <f t="shared" si="8"/>
        <v>11</v>
      </c>
      <c r="AD56" s="2206">
        <f t="shared" si="3"/>
        <v>1</v>
      </c>
      <c r="AE56" s="2184">
        <v>7</v>
      </c>
      <c r="AF56" s="2206">
        <f t="shared" si="10"/>
        <v>0.6363636363636364</v>
      </c>
      <c r="AG56" s="2213"/>
      <c r="AH56" s="3303">
        <f t="shared" si="11"/>
        <v>0.0875</v>
      </c>
      <c r="AI56" s="2214"/>
      <c r="AJ56" s="2186">
        <f t="shared" si="9"/>
        <v>0</v>
      </c>
      <c r="AK56" s="2055"/>
      <c r="AL56" s="2055"/>
      <c r="AM56" s="2055"/>
      <c r="AN56" s="2055"/>
      <c r="AO56" s="2055"/>
      <c r="AP56" s="2055"/>
      <c r="AQ56" s="2055"/>
      <c r="AR56" s="2055"/>
      <c r="AS56" s="2033"/>
      <c r="AT56" s="2033"/>
      <c r="AU56" s="2033"/>
      <c r="AV56" s="2033"/>
      <c r="AW56" s="2033"/>
      <c r="AX56" s="2033"/>
      <c r="AY56" s="2033"/>
      <c r="AZ56" s="2033"/>
      <c r="BA56" s="1910"/>
      <c r="BB56" s="1910"/>
      <c r="BC56" s="1910"/>
      <c r="BD56" s="1910"/>
      <c r="BE56" s="1910"/>
      <c r="BF56" s="1910"/>
      <c r="BG56" s="1910"/>
      <c r="BH56" s="1910"/>
      <c r="BI56" s="1943"/>
      <c r="BJ56" s="1943"/>
      <c r="BK56" s="1943"/>
      <c r="BL56" s="1943"/>
      <c r="BM56" s="1943"/>
      <c r="BN56" s="1943"/>
      <c r="BO56" s="1943"/>
      <c r="BP56" s="1943"/>
      <c r="BQ56" s="1959"/>
      <c r="BR56" s="1959"/>
      <c r="BS56" s="1959"/>
      <c r="BT56" s="1959"/>
      <c r="BU56" s="1959"/>
      <c r="BV56" s="1959"/>
      <c r="BW56" s="1959"/>
      <c r="BX56" s="1959"/>
      <c r="BY56" s="2103"/>
      <c r="BZ56" s="2216"/>
      <c r="CA56" s="2216"/>
    </row>
    <row r="57" spans="1:79" s="25" customFormat="1" ht="59.25" customHeight="1" thickBot="1">
      <c r="A57" s="3963"/>
      <c r="B57" s="3963"/>
      <c r="C57" s="3964"/>
      <c r="D57" s="120" t="s">
        <v>290</v>
      </c>
      <c r="E57" s="74" t="s">
        <v>172</v>
      </c>
      <c r="F57" s="119">
        <v>110</v>
      </c>
      <c r="G57" s="74" t="s">
        <v>173</v>
      </c>
      <c r="H57" s="74" t="s">
        <v>221</v>
      </c>
      <c r="I57" s="80">
        <v>0.05</v>
      </c>
      <c r="J57" s="74" t="s">
        <v>174</v>
      </c>
      <c r="K57" s="76">
        <v>42370</v>
      </c>
      <c r="L57" s="76">
        <v>42735</v>
      </c>
      <c r="M57" s="83">
        <v>5</v>
      </c>
      <c r="N57" s="83">
        <v>9</v>
      </c>
      <c r="O57" s="83">
        <v>10</v>
      </c>
      <c r="P57" s="83">
        <v>10</v>
      </c>
      <c r="Q57" s="83">
        <v>7</v>
      </c>
      <c r="R57" s="83">
        <v>11</v>
      </c>
      <c r="S57" s="83">
        <v>8</v>
      </c>
      <c r="T57" s="83">
        <v>11</v>
      </c>
      <c r="U57" s="83">
        <v>8</v>
      </c>
      <c r="V57" s="83">
        <v>11</v>
      </c>
      <c r="W57" s="83">
        <v>8</v>
      </c>
      <c r="X57" s="83">
        <v>12</v>
      </c>
      <c r="Y57" s="92">
        <f>+SUM(M57:X57)</f>
        <v>110</v>
      </c>
      <c r="Z57" s="93">
        <v>0</v>
      </c>
      <c r="AA57" s="93"/>
      <c r="AB57" s="108" t="s">
        <v>55</v>
      </c>
      <c r="AC57" s="2184">
        <f t="shared" si="8"/>
        <v>14</v>
      </c>
      <c r="AD57" s="2206">
        <f t="shared" si="3"/>
        <v>1</v>
      </c>
      <c r="AE57" s="2184">
        <v>13</v>
      </c>
      <c r="AF57" s="2206">
        <f t="shared" si="10"/>
        <v>0.9285714285714286</v>
      </c>
      <c r="AG57" s="2217"/>
      <c r="AH57" s="3303">
        <f t="shared" si="11"/>
        <v>0.11818181818181818</v>
      </c>
      <c r="AI57" s="2218"/>
      <c r="AJ57" s="2186" t="e">
        <f t="shared" si="9"/>
        <v>#DIV/0!</v>
      </c>
      <c r="AK57" s="2227"/>
      <c r="AL57" s="2227"/>
      <c r="AM57" s="2227"/>
      <c r="AN57" s="2227"/>
      <c r="AO57" s="2227"/>
      <c r="AP57" s="2227"/>
      <c r="AQ57" s="2227"/>
      <c r="AR57" s="2227"/>
      <c r="AS57" s="2228"/>
      <c r="AT57" s="2228"/>
      <c r="AU57" s="2228"/>
      <c r="AV57" s="2228"/>
      <c r="AW57" s="2228"/>
      <c r="AX57" s="2228"/>
      <c r="AY57" s="2228"/>
      <c r="AZ57" s="2228"/>
      <c r="BA57" s="1911"/>
      <c r="BB57" s="1911"/>
      <c r="BC57" s="1911"/>
      <c r="BD57" s="1911"/>
      <c r="BE57" s="1911"/>
      <c r="BF57" s="1911"/>
      <c r="BG57" s="1911"/>
      <c r="BH57" s="1911"/>
      <c r="BI57" s="1944"/>
      <c r="BJ57" s="1944"/>
      <c r="BK57" s="1944"/>
      <c r="BL57" s="1944"/>
      <c r="BM57" s="1944"/>
      <c r="BN57" s="1944"/>
      <c r="BO57" s="1944"/>
      <c r="BP57" s="1944"/>
      <c r="BQ57" s="1959"/>
      <c r="BR57" s="1959"/>
      <c r="BS57" s="1959"/>
      <c r="BT57" s="1959"/>
      <c r="BU57" s="1959"/>
      <c r="BV57" s="1959"/>
      <c r="BW57" s="1959"/>
      <c r="BX57" s="1959"/>
      <c r="BY57" s="2103"/>
      <c r="BZ57" s="2229" t="s">
        <v>242</v>
      </c>
      <c r="CA57" s="2219"/>
    </row>
    <row r="58" spans="1:79" s="97" customFormat="1" ht="19.5" customHeight="1" thickBot="1">
      <c r="A58" s="3960" t="s">
        <v>38</v>
      </c>
      <c r="B58" s="3960"/>
      <c r="C58" s="3960"/>
      <c r="D58" s="3960"/>
      <c r="E58" s="114"/>
      <c r="F58" s="114"/>
      <c r="G58" s="64"/>
      <c r="H58" s="114"/>
      <c r="I58" s="68">
        <f>SUM(I41:I57)</f>
        <v>1.0000000000000002</v>
      </c>
      <c r="J58" s="114"/>
      <c r="K58" s="114"/>
      <c r="L58" s="114"/>
      <c r="M58" s="63"/>
      <c r="N58" s="63"/>
      <c r="O58" s="63"/>
      <c r="P58" s="63"/>
      <c r="Q58" s="63"/>
      <c r="R58" s="63"/>
      <c r="S58" s="63"/>
      <c r="T58" s="63"/>
      <c r="U58" s="63"/>
      <c r="V58" s="63"/>
      <c r="W58" s="63"/>
      <c r="X58" s="63"/>
      <c r="Y58" s="65"/>
      <c r="Z58" s="66">
        <f>SUM(Z41:Z57)</f>
        <v>590000000</v>
      </c>
      <c r="AA58" s="66"/>
      <c r="AB58" s="109"/>
      <c r="AC58" s="3297"/>
      <c r="AD58" s="3298">
        <v>1</v>
      </c>
      <c r="AE58" s="3298"/>
      <c r="AF58" s="3298">
        <f>AVERAGE(AF41:AF57)</f>
        <v>0.6422668240850059</v>
      </c>
      <c r="AG58" s="3298"/>
      <c r="AH58" s="3298">
        <f>AVERAGE(AH41:AH57)</f>
        <v>0.09587789661319072</v>
      </c>
      <c r="AI58" s="3298"/>
      <c r="AJ58" s="3299"/>
      <c r="AK58" s="3300"/>
      <c r="AL58" s="3301"/>
      <c r="AM58" s="3301"/>
      <c r="AN58" s="3301"/>
      <c r="AO58" s="3301"/>
      <c r="AP58" s="3301"/>
      <c r="AQ58" s="3301"/>
      <c r="AR58" s="3301"/>
      <c r="AS58" s="3301"/>
      <c r="AT58" s="3301"/>
      <c r="AU58" s="3301"/>
      <c r="AV58" s="3301"/>
      <c r="AW58" s="3301"/>
      <c r="AX58" s="3301"/>
      <c r="AY58" s="3301"/>
      <c r="AZ58" s="3301"/>
      <c r="BA58" s="3301"/>
      <c r="BB58" s="3301"/>
      <c r="BC58" s="3301"/>
      <c r="BD58" s="3301"/>
      <c r="BE58" s="3301"/>
      <c r="BF58" s="3301"/>
      <c r="BG58" s="3301"/>
      <c r="BH58" s="3301"/>
      <c r="BI58" s="3301"/>
      <c r="BJ58" s="3301"/>
      <c r="BK58" s="3301"/>
      <c r="BL58" s="3301"/>
      <c r="BM58" s="3301"/>
      <c r="BN58" s="3301"/>
      <c r="BO58" s="3301"/>
      <c r="BP58" s="3301"/>
      <c r="BQ58" s="3301"/>
      <c r="BR58" s="3301"/>
      <c r="BS58" s="3301"/>
      <c r="BT58" s="3301"/>
      <c r="BU58" s="3301"/>
      <c r="BV58" s="3301"/>
      <c r="BW58" s="3301"/>
      <c r="BX58" s="3301"/>
      <c r="BY58" s="3221"/>
      <c r="BZ58" s="3301"/>
      <c r="CA58" s="3302"/>
    </row>
    <row r="59" spans="1:79" s="20" customFormat="1" ht="105.75" customHeight="1">
      <c r="A59" s="3963">
        <v>5</v>
      </c>
      <c r="B59" s="3963" t="s">
        <v>180</v>
      </c>
      <c r="C59" s="3964" t="s">
        <v>252</v>
      </c>
      <c r="D59" s="123" t="s">
        <v>291</v>
      </c>
      <c r="E59" s="43" t="s">
        <v>124</v>
      </c>
      <c r="F59" s="74">
        <v>1</v>
      </c>
      <c r="G59" s="74" t="s">
        <v>125</v>
      </c>
      <c r="H59" s="43" t="s">
        <v>126</v>
      </c>
      <c r="I59" s="80">
        <v>0.04</v>
      </c>
      <c r="J59" s="74" t="s">
        <v>127</v>
      </c>
      <c r="K59" s="76">
        <v>42370</v>
      </c>
      <c r="L59" s="76">
        <v>42399</v>
      </c>
      <c r="M59" s="83">
        <v>1</v>
      </c>
      <c r="N59" s="83"/>
      <c r="O59" s="83"/>
      <c r="P59" s="83"/>
      <c r="Q59" s="83"/>
      <c r="R59" s="83"/>
      <c r="S59" s="83"/>
      <c r="T59" s="83"/>
      <c r="U59" s="89"/>
      <c r="V59" s="89"/>
      <c r="W59" s="89"/>
      <c r="X59" s="89"/>
      <c r="Y59" s="95">
        <f>SUM(M59:X59)</f>
        <v>1</v>
      </c>
      <c r="Z59" s="93">
        <v>0</v>
      </c>
      <c r="AA59" s="93"/>
      <c r="AB59" s="107" t="s">
        <v>55</v>
      </c>
      <c r="AC59" s="2184">
        <f>SUM(M59:N59)</f>
        <v>1</v>
      </c>
      <c r="AD59" s="2185">
        <f t="shared" si="3"/>
        <v>1</v>
      </c>
      <c r="AE59" s="2184">
        <v>1</v>
      </c>
      <c r="AF59" s="2185">
        <f>AE59/AC59</f>
        <v>1</v>
      </c>
      <c r="AG59" s="2220"/>
      <c r="AH59" s="3311">
        <f>AE59/Y59</f>
        <v>1</v>
      </c>
      <c r="AI59" s="2220"/>
      <c r="AJ59" s="2186" t="e">
        <f aca="true" t="shared" si="12" ref="AJ59:AJ74">AI59/Z59</f>
        <v>#DIV/0!</v>
      </c>
      <c r="AK59" s="2230"/>
      <c r="AL59" s="2230"/>
      <c r="AM59" s="2230"/>
      <c r="AN59" s="2230"/>
      <c r="AO59" s="2230"/>
      <c r="AP59" s="2230"/>
      <c r="AQ59" s="2230"/>
      <c r="AR59" s="2230"/>
      <c r="AS59" s="2231"/>
      <c r="AT59" s="2231"/>
      <c r="AU59" s="2231"/>
      <c r="AV59" s="2231"/>
      <c r="AW59" s="2231"/>
      <c r="AX59" s="2231"/>
      <c r="AY59" s="2231"/>
      <c r="AZ59" s="2231"/>
      <c r="BA59" s="2232"/>
      <c r="BB59" s="2232"/>
      <c r="BC59" s="2232"/>
      <c r="BD59" s="2232"/>
      <c r="BE59" s="2232"/>
      <c r="BF59" s="2232"/>
      <c r="BG59" s="2232"/>
      <c r="BH59" s="2232"/>
      <c r="BI59" s="2233"/>
      <c r="BJ59" s="2233"/>
      <c r="BK59" s="2233"/>
      <c r="BL59" s="2233"/>
      <c r="BM59" s="2233"/>
      <c r="BN59" s="2233"/>
      <c r="BO59" s="2233"/>
      <c r="BP59" s="2233"/>
      <c r="BQ59" s="1959"/>
      <c r="BR59" s="1959"/>
      <c r="BS59" s="1959"/>
      <c r="BT59" s="1959"/>
      <c r="BU59" s="1959"/>
      <c r="BV59" s="1959"/>
      <c r="BW59" s="1959"/>
      <c r="BX59" s="1959"/>
      <c r="BY59" s="2103"/>
      <c r="BZ59" s="2209"/>
      <c r="CA59" s="2234"/>
    </row>
    <row r="60" spans="1:79" s="20" customFormat="1" ht="74.25" customHeight="1">
      <c r="A60" s="3963"/>
      <c r="B60" s="3963"/>
      <c r="C60" s="3964"/>
      <c r="D60" s="120" t="s">
        <v>292</v>
      </c>
      <c r="E60" s="43" t="s">
        <v>128</v>
      </c>
      <c r="F60" s="74">
        <v>1</v>
      </c>
      <c r="G60" s="74" t="s">
        <v>129</v>
      </c>
      <c r="H60" s="43" t="s">
        <v>126</v>
      </c>
      <c r="I60" s="80">
        <v>0.02</v>
      </c>
      <c r="J60" s="74" t="s">
        <v>130</v>
      </c>
      <c r="K60" s="76">
        <v>42614</v>
      </c>
      <c r="L60" s="76">
        <v>42704</v>
      </c>
      <c r="M60" s="83"/>
      <c r="N60" s="83"/>
      <c r="O60" s="83"/>
      <c r="P60" s="83"/>
      <c r="Q60" s="83"/>
      <c r="R60" s="83"/>
      <c r="S60" s="83"/>
      <c r="T60" s="83"/>
      <c r="U60" s="89"/>
      <c r="V60" s="89"/>
      <c r="W60" s="89">
        <v>1</v>
      </c>
      <c r="X60" s="89"/>
      <c r="Y60" s="95">
        <f aca="true" t="shared" si="13" ref="Y60:Y74">SUM(M60:X60)</f>
        <v>1</v>
      </c>
      <c r="Z60" s="93">
        <v>0</v>
      </c>
      <c r="AA60" s="93"/>
      <c r="AB60" s="107" t="s">
        <v>55</v>
      </c>
      <c r="AC60" s="2184">
        <f aca="true" t="shared" si="14" ref="AC60:AC74">SUM(M60:N60)</f>
        <v>0</v>
      </c>
      <c r="AD60" s="2185">
        <f t="shared" si="3"/>
        <v>0</v>
      </c>
      <c r="AE60" s="2184">
        <v>0</v>
      </c>
      <c r="AF60" s="2185" t="s">
        <v>55</v>
      </c>
      <c r="AG60" s="2220"/>
      <c r="AH60" s="3311">
        <f aca="true" t="shared" si="15" ref="AH60:AH74">AE60/Y60</f>
        <v>0</v>
      </c>
      <c r="AI60" s="2220"/>
      <c r="AJ60" s="2186" t="e">
        <f t="shared" si="12"/>
        <v>#DIV/0!</v>
      </c>
      <c r="AK60" s="2055"/>
      <c r="AL60" s="2055"/>
      <c r="AM60" s="2055"/>
      <c r="AN60" s="2055"/>
      <c r="AO60" s="2055"/>
      <c r="AP60" s="2055"/>
      <c r="AQ60" s="2055"/>
      <c r="AR60" s="2055"/>
      <c r="AS60" s="2033"/>
      <c r="AT60" s="2033"/>
      <c r="AU60" s="2033"/>
      <c r="AV60" s="2033"/>
      <c r="AW60" s="2033"/>
      <c r="AX60" s="2033"/>
      <c r="AY60" s="2033"/>
      <c r="AZ60" s="2033"/>
      <c r="BA60" s="1910"/>
      <c r="BB60" s="1910"/>
      <c r="BC60" s="1910"/>
      <c r="BD60" s="1910"/>
      <c r="BE60" s="1910"/>
      <c r="BF60" s="1910"/>
      <c r="BG60" s="1910"/>
      <c r="BH60" s="1910"/>
      <c r="BI60" s="1943"/>
      <c r="BJ60" s="1943"/>
      <c r="BK60" s="1943"/>
      <c r="BL60" s="1943"/>
      <c r="BM60" s="1943"/>
      <c r="BN60" s="1943"/>
      <c r="BO60" s="1943"/>
      <c r="BP60" s="1943"/>
      <c r="BQ60" s="1959"/>
      <c r="BR60" s="1959"/>
      <c r="BS60" s="1959"/>
      <c r="BT60" s="1959"/>
      <c r="BU60" s="1959"/>
      <c r="BV60" s="1959"/>
      <c r="BW60" s="1959"/>
      <c r="BX60" s="1959"/>
      <c r="BY60" s="2103"/>
      <c r="BZ60" s="2187"/>
      <c r="CA60" s="2220"/>
    </row>
    <row r="61" spans="1:79" s="20" customFormat="1" ht="59.25" customHeight="1">
      <c r="A61" s="3963"/>
      <c r="B61" s="3963"/>
      <c r="C61" s="3964" t="s">
        <v>253</v>
      </c>
      <c r="D61" s="122" t="s">
        <v>293</v>
      </c>
      <c r="E61" s="78" t="s">
        <v>37</v>
      </c>
      <c r="F61" s="75">
        <v>1</v>
      </c>
      <c r="G61" s="43" t="s">
        <v>131</v>
      </c>
      <c r="H61" s="43" t="s">
        <v>132</v>
      </c>
      <c r="I61" s="80">
        <v>0.04</v>
      </c>
      <c r="J61" s="78" t="s">
        <v>133</v>
      </c>
      <c r="K61" s="76">
        <v>42401</v>
      </c>
      <c r="L61" s="76">
        <v>42460</v>
      </c>
      <c r="M61" s="84"/>
      <c r="N61" s="84"/>
      <c r="O61" s="84">
        <v>1</v>
      </c>
      <c r="P61" s="84"/>
      <c r="Q61" s="84"/>
      <c r="R61" s="84"/>
      <c r="S61" s="84"/>
      <c r="T61" s="84"/>
      <c r="U61" s="85"/>
      <c r="V61" s="85"/>
      <c r="W61" s="85"/>
      <c r="X61" s="85"/>
      <c r="Y61" s="95">
        <f t="shared" si="13"/>
        <v>1</v>
      </c>
      <c r="Z61" s="93">
        <v>0</v>
      </c>
      <c r="AA61" s="93"/>
      <c r="AB61" s="107" t="s">
        <v>55</v>
      </c>
      <c r="AC61" s="2184">
        <f t="shared" si="14"/>
        <v>0</v>
      </c>
      <c r="AD61" s="2185">
        <f t="shared" si="3"/>
        <v>0</v>
      </c>
      <c r="AE61" s="2184">
        <v>0</v>
      </c>
      <c r="AF61" s="2185" t="s">
        <v>55</v>
      </c>
      <c r="AG61" s="2220"/>
      <c r="AH61" s="3311">
        <f t="shared" si="15"/>
        <v>0</v>
      </c>
      <c r="AI61" s="2220"/>
      <c r="AJ61" s="2186" t="e">
        <f t="shared" si="12"/>
        <v>#DIV/0!</v>
      </c>
      <c r="AK61" s="2055"/>
      <c r="AL61" s="2055"/>
      <c r="AM61" s="2055"/>
      <c r="AN61" s="2055"/>
      <c r="AO61" s="2055"/>
      <c r="AP61" s="2055"/>
      <c r="AQ61" s="2055"/>
      <c r="AR61" s="2055"/>
      <c r="AS61" s="2033"/>
      <c r="AT61" s="2033"/>
      <c r="AU61" s="2033"/>
      <c r="AV61" s="2033"/>
      <c r="AW61" s="2033"/>
      <c r="AX61" s="2033"/>
      <c r="AY61" s="2033"/>
      <c r="AZ61" s="2033"/>
      <c r="BA61" s="1910"/>
      <c r="BB61" s="1910"/>
      <c r="BC61" s="1910"/>
      <c r="BD61" s="1910"/>
      <c r="BE61" s="1910"/>
      <c r="BF61" s="1910"/>
      <c r="BG61" s="1910"/>
      <c r="BH61" s="1910"/>
      <c r="BI61" s="1943"/>
      <c r="BJ61" s="1943"/>
      <c r="BK61" s="1943"/>
      <c r="BL61" s="1943"/>
      <c r="BM61" s="1943"/>
      <c r="BN61" s="1943"/>
      <c r="BO61" s="1943"/>
      <c r="BP61" s="1943"/>
      <c r="BQ61" s="1959"/>
      <c r="BR61" s="1959"/>
      <c r="BS61" s="1959"/>
      <c r="BT61" s="1959"/>
      <c r="BU61" s="1959"/>
      <c r="BV61" s="1959"/>
      <c r="BW61" s="1959"/>
      <c r="BX61" s="1959"/>
      <c r="BY61" s="2103"/>
      <c r="BZ61" s="2187"/>
      <c r="CA61" s="2220"/>
    </row>
    <row r="62" spans="1:79" s="20" customFormat="1" ht="95.25" customHeight="1">
      <c r="A62" s="3963"/>
      <c r="B62" s="3963"/>
      <c r="C62" s="3964"/>
      <c r="D62" s="122" t="s">
        <v>294</v>
      </c>
      <c r="E62" s="78" t="s">
        <v>134</v>
      </c>
      <c r="F62" s="75">
        <v>1</v>
      </c>
      <c r="G62" s="43" t="s">
        <v>135</v>
      </c>
      <c r="H62" s="43" t="s">
        <v>126</v>
      </c>
      <c r="I62" s="80">
        <v>0.04</v>
      </c>
      <c r="J62" s="43" t="s">
        <v>135</v>
      </c>
      <c r="K62" s="77">
        <v>42461</v>
      </c>
      <c r="L62" s="77">
        <v>42490</v>
      </c>
      <c r="M62" s="84"/>
      <c r="N62" s="84"/>
      <c r="O62" s="84"/>
      <c r="P62" s="84">
        <v>1</v>
      </c>
      <c r="Q62" s="84"/>
      <c r="R62" s="84"/>
      <c r="S62" s="84"/>
      <c r="T62" s="84"/>
      <c r="U62" s="85"/>
      <c r="V62" s="85"/>
      <c r="W62" s="85"/>
      <c r="X62" s="85"/>
      <c r="Y62" s="95">
        <f t="shared" si="13"/>
        <v>1</v>
      </c>
      <c r="Z62" s="93">
        <v>0</v>
      </c>
      <c r="AA62" s="93"/>
      <c r="AB62" s="107" t="s">
        <v>55</v>
      </c>
      <c r="AC62" s="2184">
        <f t="shared" si="14"/>
        <v>0</v>
      </c>
      <c r="AD62" s="2185">
        <f t="shared" si="3"/>
        <v>0</v>
      </c>
      <c r="AE62" s="2184">
        <v>0</v>
      </c>
      <c r="AF62" s="2185" t="s">
        <v>55</v>
      </c>
      <c r="AG62" s="2220"/>
      <c r="AH62" s="3311">
        <f t="shared" si="15"/>
        <v>0</v>
      </c>
      <c r="AI62" s="2220"/>
      <c r="AJ62" s="2186" t="e">
        <f t="shared" si="12"/>
        <v>#DIV/0!</v>
      </c>
      <c r="AK62" s="2055"/>
      <c r="AL62" s="2055"/>
      <c r="AM62" s="2055"/>
      <c r="AN62" s="2055"/>
      <c r="AO62" s="2055"/>
      <c r="AP62" s="2055"/>
      <c r="AQ62" s="2055"/>
      <c r="AR62" s="2055"/>
      <c r="AS62" s="2033"/>
      <c r="AT62" s="2033"/>
      <c r="AU62" s="2033"/>
      <c r="AV62" s="2033"/>
      <c r="AW62" s="2033"/>
      <c r="AX62" s="2033"/>
      <c r="AY62" s="2033"/>
      <c r="AZ62" s="2033"/>
      <c r="BA62" s="1910"/>
      <c r="BB62" s="1910"/>
      <c r="BC62" s="1910"/>
      <c r="BD62" s="1910"/>
      <c r="BE62" s="1910"/>
      <c r="BF62" s="1910"/>
      <c r="BG62" s="1910"/>
      <c r="BH62" s="1910"/>
      <c r="BI62" s="1943"/>
      <c r="BJ62" s="1943"/>
      <c r="BK62" s="1943"/>
      <c r="BL62" s="1943"/>
      <c r="BM62" s="1943"/>
      <c r="BN62" s="1943"/>
      <c r="BO62" s="1943"/>
      <c r="BP62" s="1943"/>
      <c r="BQ62" s="1959"/>
      <c r="BR62" s="1959"/>
      <c r="BS62" s="1959"/>
      <c r="BT62" s="1959"/>
      <c r="BU62" s="1959"/>
      <c r="BV62" s="1959"/>
      <c r="BW62" s="1959"/>
      <c r="BX62" s="1959"/>
      <c r="BY62" s="2103"/>
      <c r="BZ62" s="2187"/>
      <c r="CA62" s="2220"/>
    </row>
    <row r="63" spans="1:79" s="20" customFormat="1" ht="38.25">
      <c r="A63" s="3963"/>
      <c r="B63" s="3963"/>
      <c r="C63" s="3964"/>
      <c r="D63" s="122" t="s">
        <v>295</v>
      </c>
      <c r="E63" s="78" t="s">
        <v>136</v>
      </c>
      <c r="F63" s="75">
        <v>1</v>
      </c>
      <c r="G63" s="43" t="s">
        <v>137</v>
      </c>
      <c r="H63" s="43" t="s">
        <v>126</v>
      </c>
      <c r="I63" s="80">
        <v>0.03</v>
      </c>
      <c r="J63" s="78" t="s">
        <v>138</v>
      </c>
      <c r="K63" s="77">
        <v>42461</v>
      </c>
      <c r="L63" s="77">
        <v>42461</v>
      </c>
      <c r="M63" s="84"/>
      <c r="N63" s="84"/>
      <c r="O63" s="84"/>
      <c r="P63" s="84">
        <v>1</v>
      </c>
      <c r="Q63" s="84"/>
      <c r="R63" s="84"/>
      <c r="S63" s="84"/>
      <c r="T63" s="84"/>
      <c r="U63" s="85"/>
      <c r="V63" s="85"/>
      <c r="W63" s="85"/>
      <c r="X63" s="85"/>
      <c r="Y63" s="95">
        <f t="shared" si="13"/>
        <v>1</v>
      </c>
      <c r="Z63" s="93">
        <v>0</v>
      </c>
      <c r="AA63" s="93"/>
      <c r="AB63" s="107" t="s">
        <v>55</v>
      </c>
      <c r="AC63" s="2184">
        <f t="shared" si="14"/>
        <v>0</v>
      </c>
      <c r="AD63" s="2185">
        <f t="shared" si="3"/>
        <v>0</v>
      </c>
      <c r="AE63" s="2184">
        <v>0</v>
      </c>
      <c r="AF63" s="2185" t="s">
        <v>55</v>
      </c>
      <c r="AG63" s="2220"/>
      <c r="AH63" s="3311">
        <f t="shared" si="15"/>
        <v>0</v>
      </c>
      <c r="AI63" s="2220"/>
      <c r="AJ63" s="2186" t="e">
        <f t="shared" si="12"/>
        <v>#DIV/0!</v>
      </c>
      <c r="AK63" s="2055"/>
      <c r="AL63" s="2055"/>
      <c r="AM63" s="2055"/>
      <c r="AN63" s="2055"/>
      <c r="AO63" s="2055"/>
      <c r="AP63" s="2055"/>
      <c r="AQ63" s="2055"/>
      <c r="AR63" s="2055"/>
      <c r="AS63" s="2033"/>
      <c r="AT63" s="2033"/>
      <c r="AU63" s="2033"/>
      <c r="AV63" s="2033"/>
      <c r="AW63" s="2033"/>
      <c r="AX63" s="2033"/>
      <c r="AY63" s="2033"/>
      <c r="AZ63" s="2033"/>
      <c r="BA63" s="1910"/>
      <c r="BB63" s="1910"/>
      <c r="BC63" s="1910"/>
      <c r="BD63" s="1910"/>
      <c r="BE63" s="1910"/>
      <c r="BF63" s="1910"/>
      <c r="BG63" s="1910"/>
      <c r="BH63" s="1910"/>
      <c r="BI63" s="1943"/>
      <c r="BJ63" s="1943"/>
      <c r="BK63" s="1943"/>
      <c r="BL63" s="1943"/>
      <c r="BM63" s="1943"/>
      <c r="BN63" s="1943"/>
      <c r="BO63" s="1943"/>
      <c r="BP63" s="1943"/>
      <c r="BQ63" s="1959"/>
      <c r="BR63" s="1959"/>
      <c r="BS63" s="1959"/>
      <c r="BT63" s="1959"/>
      <c r="BU63" s="1959"/>
      <c r="BV63" s="1959"/>
      <c r="BW63" s="1959"/>
      <c r="BX63" s="1959"/>
      <c r="BY63" s="2103" t="s">
        <v>35</v>
      </c>
      <c r="BZ63" s="2187"/>
      <c r="CA63" s="2220"/>
    </row>
    <row r="64" spans="1:79" s="20" customFormat="1" ht="105.75" customHeight="1">
      <c r="A64" s="3963"/>
      <c r="B64" s="3963"/>
      <c r="C64" s="3964"/>
      <c r="D64" s="122" t="s">
        <v>296</v>
      </c>
      <c r="E64" s="78" t="s">
        <v>37</v>
      </c>
      <c r="F64" s="75">
        <v>1</v>
      </c>
      <c r="G64" s="74" t="s">
        <v>139</v>
      </c>
      <c r="H64" s="43" t="s">
        <v>140</v>
      </c>
      <c r="I64" s="80">
        <v>0.02</v>
      </c>
      <c r="J64" s="78" t="s">
        <v>141</v>
      </c>
      <c r="K64" s="77">
        <v>42371</v>
      </c>
      <c r="L64" s="77">
        <v>42429</v>
      </c>
      <c r="M64" s="84"/>
      <c r="N64" s="84">
        <v>1</v>
      </c>
      <c r="O64" s="84"/>
      <c r="P64" s="84"/>
      <c r="Q64" s="84"/>
      <c r="R64" s="84"/>
      <c r="S64" s="84"/>
      <c r="T64" s="84"/>
      <c r="U64" s="85"/>
      <c r="V64" s="85"/>
      <c r="W64" s="85"/>
      <c r="X64" s="85"/>
      <c r="Y64" s="95">
        <f t="shared" si="13"/>
        <v>1</v>
      </c>
      <c r="Z64" s="93">
        <v>0</v>
      </c>
      <c r="AA64" s="93"/>
      <c r="AB64" s="107" t="s">
        <v>55</v>
      </c>
      <c r="AC64" s="2184">
        <f t="shared" si="14"/>
        <v>1</v>
      </c>
      <c r="AD64" s="2185">
        <f t="shared" si="3"/>
        <v>1</v>
      </c>
      <c r="AE64" s="2184">
        <v>1</v>
      </c>
      <c r="AF64" s="2185">
        <f aca="true" t="shared" si="16" ref="AF64:AF71">AE64/AC64</f>
        <v>1</v>
      </c>
      <c r="AG64" s="2220"/>
      <c r="AH64" s="3311">
        <f t="shared" si="15"/>
        <v>1</v>
      </c>
      <c r="AI64" s="2220"/>
      <c r="AJ64" s="2186" t="e">
        <f t="shared" si="12"/>
        <v>#DIV/0!</v>
      </c>
      <c r="AK64" s="2055"/>
      <c r="AL64" s="2055"/>
      <c r="AM64" s="2055"/>
      <c r="AN64" s="2055"/>
      <c r="AO64" s="2055"/>
      <c r="AP64" s="2055"/>
      <c r="AQ64" s="2055"/>
      <c r="AR64" s="2055"/>
      <c r="AS64" s="2033"/>
      <c r="AT64" s="2033"/>
      <c r="AU64" s="2033"/>
      <c r="AV64" s="2033"/>
      <c r="AW64" s="2033"/>
      <c r="AX64" s="2033"/>
      <c r="AY64" s="2033"/>
      <c r="AZ64" s="2033"/>
      <c r="BA64" s="1910"/>
      <c r="BB64" s="1910"/>
      <c r="BC64" s="1910"/>
      <c r="BD64" s="1910"/>
      <c r="BE64" s="1910"/>
      <c r="BF64" s="1910"/>
      <c r="BG64" s="1910"/>
      <c r="BH64" s="1910"/>
      <c r="BI64" s="1943"/>
      <c r="BJ64" s="1943"/>
      <c r="BK64" s="1943"/>
      <c r="BL64" s="1943"/>
      <c r="BM64" s="1943"/>
      <c r="BN64" s="1943"/>
      <c r="BO64" s="1943"/>
      <c r="BP64" s="1943"/>
      <c r="BQ64" s="1959"/>
      <c r="BR64" s="1959"/>
      <c r="BS64" s="1959"/>
      <c r="BT64" s="1959"/>
      <c r="BU64" s="1959"/>
      <c r="BV64" s="1959"/>
      <c r="BW64" s="1959"/>
      <c r="BX64" s="1959"/>
      <c r="BY64" s="2103"/>
      <c r="BZ64" s="2187" t="s">
        <v>234</v>
      </c>
      <c r="CA64" s="2220"/>
    </row>
    <row r="65" spans="1:79" s="20" customFormat="1" ht="91.5" customHeight="1">
      <c r="A65" s="3963"/>
      <c r="B65" s="3963"/>
      <c r="C65" s="3964"/>
      <c r="D65" s="122" t="s">
        <v>297</v>
      </c>
      <c r="E65" s="43" t="s">
        <v>71</v>
      </c>
      <c r="F65" s="81">
        <v>4</v>
      </c>
      <c r="G65" s="74" t="s">
        <v>142</v>
      </c>
      <c r="H65" s="43" t="s">
        <v>126</v>
      </c>
      <c r="I65" s="80">
        <v>0.04</v>
      </c>
      <c r="J65" s="78" t="s">
        <v>143</v>
      </c>
      <c r="K65" s="77">
        <v>42370</v>
      </c>
      <c r="L65" s="77">
        <v>42735</v>
      </c>
      <c r="M65" s="83"/>
      <c r="N65" s="83"/>
      <c r="O65" s="90">
        <v>1</v>
      </c>
      <c r="P65" s="90"/>
      <c r="Q65" s="90"/>
      <c r="R65" s="90">
        <v>1</v>
      </c>
      <c r="S65" s="90"/>
      <c r="T65" s="90"/>
      <c r="U65" s="90">
        <v>1</v>
      </c>
      <c r="V65" s="90"/>
      <c r="W65" s="90"/>
      <c r="X65" s="90">
        <v>1</v>
      </c>
      <c r="Y65" s="95">
        <f t="shared" si="13"/>
        <v>4</v>
      </c>
      <c r="Z65" s="93">
        <v>0</v>
      </c>
      <c r="AA65" s="93"/>
      <c r="AB65" s="107" t="s">
        <v>55</v>
      </c>
      <c r="AC65" s="2184">
        <f t="shared" si="14"/>
        <v>0</v>
      </c>
      <c r="AD65" s="2185">
        <f t="shared" si="3"/>
        <v>0</v>
      </c>
      <c r="AE65" s="2184">
        <v>0</v>
      </c>
      <c r="AF65" s="2185" t="s">
        <v>55</v>
      </c>
      <c r="AG65" s="2220"/>
      <c r="AH65" s="3311">
        <f t="shared" si="15"/>
        <v>0</v>
      </c>
      <c r="AI65" s="2220"/>
      <c r="AJ65" s="2186" t="e">
        <f t="shared" si="12"/>
        <v>#DIV/0!</v>
      </c>
      <c r="AK65" s="2055"/>
      <c r="AL65" s="2055"/>
      <c r="AM65" s="2055"/>
      <c r="AN65" s="2055"/>
      <c r="AO65" s="2055"/>
      <c r="AP65" s="2055"/>
      <c r="AQ65" s="2055"/>
      <c r="AR65" s="2055"/>
      <c r="AS65" s="2033"/>
      <c r="AT65" s="2033"/>
      <c r="AU65" s="2033"/>
      <c r="AV65" s="2033"/>
      <c r="AW65" s="2033"/>
      <c r="AX65" s="2033"/>
      <c r="AY65" s="2033"/>
      <c r="AZ65" s="2033"/>
      <c r="BA65" s="1910"/>
      <c r="BB65" s="1910"/>
      <c r="BC65" s="1910"/>
      <c r="BD65" s="1910"/>
      <c r="BE65" s="1910"/>
      <c r="BF65" s="1910"/>
      <c r="BG65" s="1910"/>
      <c r="BH65" s="1910"/>
      <c r="BI65" s="1943"/>
      <c r="BJ65" s="1943"/>
      <c r="BK65" s="1943"/>
      <c r="BL65" s="1943"/>
      <c r="BM65" s="1943"/>
      <c r="BN65" s="1943"/>
      <c r="BO65" s="1943"/>
      <c r="BP65" s="1943"/>
      <c r="BQ65" s="1959"/>
      <c r="BR65" s="1959"/>
      <c r="BS65" s="1959"/>
      <c r="BT65" s="1959"/>
      <c r="BU65" s="1959"/>
      <c r="BV65" s="1959"/>
      <c r="BW65" s="1959"/>
      <c r="BX65" s="1959"/>
      <c r="BY65" s="2103"/>
      <c r="BZ65" s="2187"/>
      <c r="CA65" s="2220"/>
    </row>
    <row r="66" spans="1:79" s="20" customFormat="1" ht="112.5" customHeight="1">
      <c r="A66" s="3963"/>
      <c r="B66" s="3963"/>
      <c r="C66" s="3964"/>
      <c r="D66" s="122" t="s">
        <v>298</v>
      </c>
      <c r="E66" s="43" t="s">
        <v>144</v>
      </c>
      <c r="F66" s="81">
        <v>1</v>
      </c>
      <c r="G66" s="74" t="s">
        <v>145</v>
      </c>
      <c r="H66" s="43" t="s">
        <v>146</v>
      </c>
      <c r="I66" s="80">
        <v>0.1</v>
      </c>
      <c r="J66" s="43" t="s">
        <v>147</v>
      </c>
      <c r="K66" s="76">
        <v>42401</v>
      </c>
      <c r="L66" s="76">
        <v>42429</v>
      </c>
      <c r="M66" s="84"/>
      <c r="N66" s="84">
        <v>1</v>
      </c>
      <c r="O66" s="84"/>
      <c r="P66" s="84"/>
      <c r="Q66" s="84"/>
      <c r="R66" s="84"/>
      <c r="S66" s="84"/>
      <c r="T66" s="84"/>
      <c r="U66" s="84"/>
      <c r="V66" s="84"/>
      <c r="W66" s="84"/>
      <c r="X66" s="84"/>
      <c r="Y66" s="95">
        <f t="shared" si="13"/>
        <v>1</v>
      </c>
      <c r="Z66" s="93">
        <v>0</v>
      </c>
      <c r="AA66" s="93"/>
      <c r="AB66" s="107" t="s">
        <v>55</v>
      </c>
      <c r="AC66" s="2184">
        <f t="shared" si="14"/>
        <v>1</v>
      </c>
      <c r="AD66" s="2185">
        <f t="shared" si="3"/>
        <v>1</v>
      </c>
      <c r="AE66" s="2184">
        <v>0.5</v>
      </c>
      <c r="AF66" s="2185">
        <f t="shared" si="16"/>
        <v>0.5</v>
      </c>
      <c r="AG66" s="2220"/>
      <c r="AH66" s="3311">
        <f t="shared" si="15"/>
        <v>0.5</v>
      </c>
      <c r="AI66" s="2220"/>
      <c r="AJ66" s="2186" t="e">
        <f t="shared" si="12"/>
        <v>#DIV/0!</v>
      </c>
      <c r="AK66" s="2055"/>
      <c r="AL66" s="2055"/>
      <c r="AM66" s="2055"/>
      <c r="AN66" s="2055"/>
      <c r="AO66" s="2055"/>
      <c r="AP66" s="2055"/>
      <c r="AQ66" s="2055"/>
      <c r="AR66" s="2055"/>
      <c r="AS66" s="2033"/>
      <c r="AT66" s="2033"/>
      <c r="AU66" s="2033"/>
      <c r="AV66" s="2033"/>
      <c r="AW66" s="2033"/>
      <c r="AX66" s="2033"/>
      <c r="AY66" s="2033"/>
      <c r="AZ66" s="2033"/>
      <c r="BA66" s="1910"/>
      <c r="BB66" s="1910"/>
      <c r="BC66" s="1910"/>
      <c r="BD66" s="1910"/>
      <c r="BE66" s="1910"/>
      <c r="BF66" s="1910"/>
      <c r="BG66" s="1910"/>
      <c r="BH66" s="1910"/>
      <c r="BI66" s="1943"/>
      <c r="BJ66" s="1943"/>
      <c r="BK66" s="1943"/>
      <c r="BL66" s="1943"/>
      <c r="BM66" s="1943"/>
      <c r="BN66" s="1943"/>
      <c r="BO66" s="1943"/>
      <c r="BP66" s="1943"/>
      <c r="BQ66" s="1959"/>
      <c r="BR66" s="1959"/>
      <c r="BS66" s="1959"/>
      <c r="BT66" s="1959"/>
      <c r="BU66" s="1959"/>
      <c r="BV66" s="1959"/>
      <c r="BW66" s="1959"/>
      <c r="BX66" s="1959"/>
      <c r="BY66" s="2103"/>
      <c r="BZ66" s="2187" t="s">
        <v>235</v>
      </c>
      <c r="CA66" s="2220"/>
    </row>
    <row r="67" spans="1:79" s="20" customFormat="1" ht="25.5">
      <c r="A67" s="3963"/>
      <c r="B67" s="3963"/>
      <c r="C67" s="3964"/>
      <c r="D67" s="122" t="s">
        <v>299</v>
      </c>
      <c r="E67" s="43" t="s">
        <v>148</v>
      </c>
      <c r="F67" s="81">
        <v>1</v>
      </c>
      <c r="G67" s="74" t="s">
        <v>149</v>
      </c>
      <c r="H67" s="43" t="s">
        <v>146</v>
      </c>
      <c r="I67" s="80">
        <v>0.1</v>
      </c>
      <c r="J67" s="43" t="s">
        <v>150</v>
      </c>
      <c r="K67" s="76">
        <v>42064</v>
      </c>
      <c r="L67" s="76">
        <v>42520</v>
      </c>
      <c r="M67" s="84"/>
      <c r="N67" s="84"/>
      <c r="O67" s="84"/>
      <c r="P67" s="84"/>
      <c r="Q67" s="90">
        <v>1</v>
      </c>
      <c r="R67" s="84"/>
      <c r="S67" s="84"/>
      <c r="T67" s="84"/>
      <c r="U67" s="84"/>
      <c r="V67" s="84"/>
      <c r="W67" s="84"/>
      <c r="X67" s="84"/>
      <c r="Y67" s="95">
        <f t="shared" si="13"/>
        <v>1</v>
      </c>
      <c r="Z67" s="93">
        <v>0</v>
      </c>
      <c r="AA67" s="93"/>
      <c r="AB67" s="107" t="s">
        <v>55</v>
      </c>
      <c r="AC67" s="2184">
        <f t="shared" si="14"/>
        <v>0</v>
      </c>
      <c r="AD67" s="2185">
        <f t="shared" si="3"/>
        <v>0</v>
      </c>
      <c r="AE67" s="2184">
        <v>0</v>
      </c>
      <c r="AF67" s="2185" t="s">
        <v>55</v>
      </c>
      <c r="AG67" s="2220"/>
      <c r="AH67" s="3311">
        <f t="shared" si="15"/>
        <v>0</v>
      </c>
      <c r="AI67" s="2220"/>
      <c r="AJ67" s="2186" t="e">
        <f t="shared" si="12"/>
        <v>#DIV/0!</v>
      </c>
      <c r="AK67" s="2055"/>
      <c r="AL67" s="2055"/>
      <c r="AM67" s="2055"/>
      <c r="AN67" s="2055"/>
      <c r="AO67" s="2055"/>
      <c r="AP67" s="2055"/>
      <c r="AQ67" s="2055"/>
      <c r="AR67" s="2055"/>
      <c r="AS67" s="2033"/>
      <c r="AT67" s="2033"/>
      <c r="AU67" s="2033"/>
      <c r="AV67" s="2033"/>
      <c r="AW67" s="2033"/>
      <c r="AX67" s="2033"/>
      <c r="AY67" s="2033"/>
      <c r="AZ67" s="2033"/>
      <c r="BA67" s="1910"/>
      <c r="BB67" s="1910"/>
      <c r="BC67" s="1910"/>
      <c r="BD67" s="1910"/>
      <c r="BE67" s="1910"/>
      <c r="BF67" s="1910"/>
      <c r="BG67" s="1910"/>
      <c r="BH67" s="1910"/>
      <c r="BI67" s="1943"/>
      <c r="BJ67" s="1943"/>
      <c r="BK67" s="1943"/>
      <c r="BL67" s="1943"/>
      <c r="BM67" s="1943"/>
      <c r="BN67" s="1943"/>
      <c r="BO67" s="1943"/>
      <c r="BP67" s="1943"/>
      <c r="BQ67" s="1959"/>
      <c r="BR67" s="1959"/>
      <c r="BS67" s="1959"/>
      <c r="BT67" s="1959"/>
      <c r="BU67" s="1959"/>
      <c r="BV67" s="1959"/>
      <c r="BW67" s="1959"/>
      <c r="BX67" s="1959"/>
      <c r="BY67" s="2103"/>
      <c r="BZ67" s="2187"/>
      <c r="CA67" s="2220"/>
    </row>
    <row r="68" spans="1:79" s="20" customFormat="1" ht="48.75" customHeight="1">
      <c r="A68" s="3963"/>
      <c r="B68" s="3963"/>
      <c r="C68" s="3964"/>
      <c r="D68" s="122" t="s">
        <v>300</v>
      </c>
      <c r="E68" s="43" t="s">
        <v>151</v>
      </c>
      <c r="F68" s="81">
        <v>4</v>
      </c>
      <c r="G68" s="74" t="s">
        <v>152</v>
      </c>
      <c r="H68" s="43" t="s">
        <v>146</v>
      </c>
      <c r="I68" s="80">
        <v>0.08</v>
      </c>
      <c r="J68" s="43" t="s">
        <v>153</v>
      </c>
      <c r="K68" s="76">
        <v>42370</v>
      </c>
      <c r="L68" s="76">
        <v>42735</v>
      </c>
      <c r="M68" s="84"/>
      <c r="N68" s="84"/>
      <c r="O68" s="84">
        <v>1</v>
      </c>
      <c r="P68" s="84"/>
      <c r="Q68" s="84"/>
      <c r="R68" s="84">
        <v>1</v>
      </c>
      <c r="S68" s="84"/>
      <c r="T68" s="84"/>
      <c r="U68" s="84">
        <v>1</v>
      </c>
      <c r="V68" s="84"/>
      <c r="W68" s="84"/>
      <c r="X68" s="84">
        <v>1</v>
      </c>
      <c r="Y68" s="95">
        <f t="shared" si="13"/>
        <v>4</v>
      </c>
      <c r="Z68" s="93">
        <v>0</v>
      </c>
      <c r="AA68" s="93"/>
      <c r="AB68" s="107" t="s">
        <v>55</v>
      </c>
      <c r="AC68" s="2184">
        <f t="shared" si="14"/>
        <v>0</v>
      </c>
      <c r="AD68" s="2185">
        <f t="shared" si="3"/>
        <v>0</v>
      </c>
      <c r="AE68" s="2184">
        <v>0</v>
      </c>
      <c r="AF68" s="2185" t="s">
        <v>55</v>
      </c>
      <c r="AG68" s="2220"/>
      <c r="AH68" s="3311">
        <f t="shared" si="15"/>
        <v>0</v>
      </c>
      <c r="AI68" s="2220"/>
      <c r="AJ68" s="2186" t="e">
        <f t="shared" si="12"/>
        <v>#DIV/0!</v>
      </c>
      <c r="AK68" s="2055"/>
      <c r="AL68" s="2055"/>
      <c r="AM68" s="2055"/>
      <c r="AN68" s="2055"/>
      <c r="AO68" s="2055"/>
      <c r="AP68" s="2055"/>
      <c r="AQ68" s="2055"/>
      <c r="AR68" s="2055"/>
      <c r="AS68" s="2033"/>
      <c r="AT68" s="2033"/>
      <c r="AU68" s="2033"/>
      <c r="AV68" s="2033"/>
      <c r="AW68" s="2033"/>
      <c r="AX68" s="2033"/>
      <c r="AY68" s="2033"/>
      <c r="AZ68" s="2033"/>
      <c r="BA68" s="1910"/>
      <c r="BB68" s="1910"/>
      <c r="BC68" s="1910"/>
      <c r="BD68" s="1910"/>
      <c r="BE68" s="1910"/>
      <c r="BF68" s="1910"/>
      <c r="BG68" s="1910"/>
      <c r="BH68" s="1910"/>
      <c r="BI68" s="1943"/>
      <c r="BJ68" s="1943"/>
      <c r="BK68" s="1943"/>
      <c r="BL68" s="1943"/>
      <c r="BM68" s="1943"/>
      <c r="BN68" s="1943"/>
      <c r="BO68" s="1943"/>
      <c r="BP68" s="1943"/>
      <c r="BQ68" s="1959"/>
      <c r="BR68" s="1959"/>
      <c r="BS68" s="1959"/>
      <c r="BT68" s="1959"/>
      <c r="BU68" s="1959"/>
      <c r="BV68" s="1959"/>
      <c r="BW68" s="1959"/>
      <c r="BX68" s="1959"/>
      <c r="BY68" s="2103"/>
      <c r="BZ68" s="2187"/>
      <c r="CA68" s="2220"/>
    </row>
    <row r="69" spans="1:79" s="20" customFormat="1" ht="51">
      <c r="A69" s="3963"/>
      <c r="B69" s="3963"/>
      <c r="C69" s="3964"/>
      <c r="D69" s="122" t="s">
        <v>301</v>
      </c>
      <c r="E69" s="78" t="s">
        <v>154</v>
      </c>
      <c r="F69" s="81">
        <v>1</v>
      </c>
      <c r="G69" s="74" t="s">
        <v>155</v>
      </c>
      <c r="H69" s="43" t="s">
        <v>156</v>
      </c>
      <c r="I69" s="80">
        <v>0.15</v>
      </c>
      <c r="J69" s="43" t="s">
        <v>157</v>
      </c>
      <c r="K69" s="76">
        <v>42005</v>
      </c>
      <c r="L69" s="76">
        <v>42430</v>
      </c>
      <c r="M69" s="83">
        <v>1</v>
      </c>
      <c r="N69" s="91"/>
      <c r="O69" s="91"/>
      <c r="P69" s="91"/>
      <c r="Q69" s="91"/>
      <c r="R69" s="91"/>
      <c r="S69" s="91"/>
      <c r="T69" s="91"/>
      <c r="U69" s="91"/>
      <c r="V69" s="91"/>
      <c r="W69" s="91"/>
      <c r="X69" s="91"/>
      <c r="Y69" s="95">
        <f t="shared" si="13"/>
        <v>1</v>
      </c>
      <c r="Z69" s="93">
        <v>0</v>
      </c>
      <c r="AA69" s="93"/>
      <c r="AB69" s="107" t="s">
        <v>55</v>
      </c>
      <c r="AC69" s="2184">
        <f t="shared" si="14"/>
        <v>1</v>
      </c>
      <c r="AD69" s="2185">
        <f t="shared" si="3"/>
        <v>1</v>
      </c>
      <c r="AE69" s="2184">
        <v>0</v>
      </c>
      <c r="AF69" s="2185">
        <f t="shared" si="16"/>
        <v>0</v>
      </c>
      <c r="AG69" s="2220"/>
      <c r="AH69" s="3311">
        <f t="shared" si="15"/>
        <v>0</v>
      </c>
      <c r="AI69" s="2220"/>
      <c r="AJ69" s="2186" t="e">
        <f t="shared" si="12"/>
        <v>#DIV/0!</v>
      </c>
      <c r="AK69" s="2055"/>
      <c r="AL69" s="2055"/>
      <c r="AM69" s="2055"/>
      <c r="AN69" s="2055"/>
      <c r="AO69" s="2055"/>
      <c r="AP69" s="2055"/>
      <c r="AQ69" s="2055"/>
      <c r="AR69" s="2055"/>
      <c r="AS69" s="2033"/>
      <c r="AT69" s="2033"/>
      <c r="AU69" s="2033"/>
      <c r="AV69" s="2033"/>
      <c r="AW69" s="2033"/>
      <c r="AX69" s="2033"/>
      <c r="AY69" s="2033"/>
      <c r="AZ69" s="2033"/>
      <c r="BA69" s="1910"/>
      <c r="BB69" s="1910"/>
      <c r="BC69" s="1910"/>
      <c r="BD69" s="1910"/>
      <c r="BE69" s="1910"/>
      <c r="BF69" s="1910"/>
      <c r="BG69" s="1910"/>
      <c r="BH69" s="1910"/>
      <c r="BI69" s="1943"/>
      <c r="BJ69" s="1943"/>
      <c r="BK69" s="1943"/>
      <c r="BL69" s="1943"/>
      <c r="BM69" s="1943"/>
      <c r="BN69" s="1943"/>
      <c r="BO69" s="1943"/>
      <c r="BP69" s="1943"/>
      <c r="BQ69" s="1959"/>
      <c r="BR69" s="1959"/>
      <c r="BS69" s="1959"/>
      <c r="BT69" s="1959"/>
      <c r="BU69" s="1959"/>
      <c r="BV69" s="1959"/>
      <c r="BW69" s="1959"/>
      <c r="BX69" s="1959"/>
      <c r="BY69" s="2103"/>
      <c r="BZ69" s="2187"/>
      <c r="CA69" s="2220"/>
    </row>
    <row r="70" spans="1:79" s="20" customFormat="1" ht="42" customHeight="1">
      <c r="A70" s="3963"/>
      <c r="B70" s="3963"/>
      <c r="C70" s="3964"/>
      <c r="D70" s="122" t="s">
        <v>302</v>
      </c>
      <c r="E70" s="78" t="s">
        <v>158</v>
      </c>
      <c r="F70" s="82">
        <v>2</v>
      </c>
      <c r="G70" s="75" t="s">
        <v>159</v>
      </c>
      <c r="H70" s="78" t="s">
        <v>146</v>
      </c>
      <c r="I70" s="80">
        <v>0.04</v>
      </c>
      <c r="J70" s="74" t="s">
        <v>160</v>
      </c>
      <c r="K70" s="76">
        <v>42491</v>
      </c>
      <c r="L70" s="76">
        <v>42705</v>
      </c>
      <c r="M70" s="91"/>
      <c r="N70" s="91"/>
      <c r="O70" s="91"/>
      <c r="P70" s="91"/>
      <c r="Q70" s="91"/>
      <c r="R70" s="83">
        <v>1</v>
      </c>
      <c r="S70" s="91"/>
      <c r="T70" s="91"/>
      <c r="U70" s="91"/>
      <c r="V70" s="91"/>
      <c r="W70" s="91"/>
      <c r="X70" s="83">
        <v>1</v>
      </c>
      <c r="Y70" s="95">
        <f t="shared" si="13"/>
        <v>2</v>
      </c>
      <c r="Z70" s="93">
        <v>0</v>
      </c>
      <c r="AA70" s="93"/>
      <c r="AB70" s="107" t="s">
        <v>55</v>
      </c>
      <c r="AC70" s="2184">
        <f t="shared" si="14"/>
        <v>0</v>
      </c>
      <c r="AD70" s="2185">
        <f t="shared" si="3"/>
        <v>0</v>
      </c>
      <c r="AE70" s="2184">
        <v>0</v>
      </c>
      <c r="AF70" s="2185" t="s">
        <v>55</v>
      </c>
      <c r="AG70" s="2220"/>
      <c r="AH70" s="3311">
        <f t="shared" si="15"/>
        <v>0</v>
      </c>
      <c r="AI70" s="2220"/>
      <c r="AJ70" s="2186" t="e">
        <f t="shared" si="12"/>
        <v>#DIV/0!</v>
      </c>
      <c r="AK70" s="2055"/>
      <c r="AL70" s="2055"/>
      <c r="AM70" s="2055"/>
      <c r="AN70" s="2055"/>
      <c r="AO70" s="2055"/>
      <c r="AP70" s="2055"/>
      <c r="AQ70" s="2055"/>
      <c r="AR70" s="2055"/>
      <c r="AS70" s="2033"/>
      <c r="AT70" s="2033"/>
      <c r="AU70" s="2033"/>
      <c r="AV70" s="2033"/>
      <c r="AW70" s="2033"/>
      <c r="AX70" s="2033"/>
      <c r="AY70" s="2033"/>
      <c r="AZ70" s="2033"/>
      <c r="BA70" s="1910"/>
      <c r="BB70" s="1910"/>
      <c r="BC70" s="1910"/>
      <c r="BD70" s="1910"/>
      <c r="BE70" s="1910"/>
      <c r="BF70" s="1910"/>
      <c r="BG70" s="1910"/>
      <c r="BH70" s="1910"/>
      <c r="BI70" s="1943"/>
      <c r="BJ70" s="1943"/>
      <c r="BK70" s="1943"/>
      <c r="BL70" s="1943"/>
      <c r="BM70" s="1943"/>
      <c r="BN70" s="1943"/>
      <c r="BO70" s="1943"/>
      <c r="BP70" s="1943"/>
      <c r="BQ70" s="1959"/>
      <c r="BR70" s="1959"/>
      <c r="BS70" s="1959"/>
      <c r="BT70" s="1959"/>
      <c r="BU70" s="1959"/>
      <c r="BV70" s="1959"/>
      <c r="BW70" s="1959"/>
      <c r="BX70" s="1959"/>
      <c r="BY70" s="2103"/>
      <c r="BZ70" s="2187"/>
      <c r="CA70" s="2220"/>
    </row>
    <row r="71" spans="1:79" s="20" customFormat="1" ht="45.75" customHeight="1">
      <c r="A71" s="3963"/>
      <c r="B71" s="3963"/>
      <c r="C71" s="3964"/>
      <c r="D71" s="122" t="s">
        <v>303</v>
      </c>
      <c r="E71" s="78" t="s">
        <v>161</v>
      </c>
      <c r="F71" s="82">
        <v>1</v>
      </c>
      <c r="G71" s="75" t="s">
        <v>162</v>
      </c>
      <c r="H71" s="78" t="s">
        <v>146</v>
      </c>
      <c r="I71" s="80">
        <v>0.1</v>
      </c>
      <c r="J71" s="74" t="s">
        <v>163</v>
      </c>
      <c r="K71" s="76">
        <v>42401</v>
      </c>
      <c r="L71" s="76">
        <v>42428</v>
      </c>
      <c r="M71" s="91"/>
      <c r="N71" s="83">
        <v>1</v>
      </c>
      <c r="O71" s="91"/>
      <c r="P71" s="91"/>
      <c r="Q71" s="91"/>
      <c r="R71" s="91"/>
      <c r="S71" s="91"/>
      <c r="T71" s="91"/>
      <c r="U71" s="91"/>
      <c r="V71" s="91"/>
      <c r="W71" s="91"/>
      <c r="X71" s="91"/>
      <c r="Y71" s="95">
        <f t="shared" si="13"/>
        <v>1</v>
      </c>
      <c r="Z71" s="93">
        <v>0</v>
      </c>
      <c r="AA71" s="93"/>
      <c r="AB71" s="107" t="s">
        <v>55</v>
      </c>
      <c r="AC71" s="2184">
        <f t="shared" si="14"/>
        <v>1</v>
      </c>
      <c r="AD71" s="2185">
        <f t="shared" si="3"/>
        <v>1</v>
      </c>
      <c r="AE71" s="2184">
        <v>1</v>
      </c>
      <c r="AF71" s="2185">
        <f t="shared" si="16"/>
        <v>1</v>
      </c>
      <c r="AG71" s="2220"/>
      <c r="AH71" s="3311">
        <f t="shared" si="15"/>
        <v>1</v>
      </c>
      <c r="AI71" s="2220"/>
      <c r="AJ71" s="2186" t="e">
        <f t="shared" si="12"/>
        <v>#DIV/0!</v>
      </c>
      <c r="AK71" s="2055"/>
      <c r="AL71" s="2055"/>
      <c r="AM71" s="2055"/>
      <c r="AN71" s="2055"/>
      <c r="AO71" s="2055"/>
      <c r="AP71" s="2055"/>
      <c r="AQ71" s="2055"/>
      <c r="AR71" s="2055"/>
      <c r="AS71" s="2033"/>
      <c r="AT71" s="2033"/>
      <c r="AU71" s="2033"/>
      <c r="AV71" s="2033"/>
      <c r="AW71" s="2033"/>
      <c r="AX71" s="2033"/>
      <c r="AY71" s="2033"/>
      <c r="AZ71" s="2033"/>
      <c r="BA71" s="1910"/>
      <c r="BB71" s="1910"/>
      <c r="BC71" s="1910"/>
      <c r="BD71" s="1910"/>
      <c r="BE71" s="1910"/>
      <c r="BF71" s="1910"/>
      <c r="BG71" s="1910"/>
      <c r="BH71" s="1910"/>
      <c r="BI71" s="1943"/>
      <c r="BJ71" s="1943"/>
      <c r="BK71" s="1943"/>
      <c r="BL71" s="1943"/>
      <c r="BM71" s="1943"/>
      <c r="BN71" s="1943"/>
      <c r="BO71" s="1943"/>
      <c r="BP71" s="1943"/>
      <c r="BQ71" s="1959"/>
      <c r="BR71" s="1959"/>
      <c r="BS71" s="1959"/>
      <c r="BT71" s="1959"/>
      <c r="BU71" s="1959"/>
      <c r="BV71" s="1959"/>
      <c r="BW71" s="1959"/>
      <c r="BX71" s="1959"/>
      <c r="BY71" s="2103"/>
      <c r="BZ71" s="2187" t="s">
        <v>236</v>
      </c>
      <c r="CA71" s="2220"/>
    </row>
    <row r="72" spans="1:79" s="20" customFormat="1" ht="65.25" customHeight="1">
      <c r="A72" s="3963"/>
      <c r="B72" s="3963"/>
      <c r="C72" s="3964"/>
      <c r="D72" s="122" t="s">
        <v>304</v>
      </c>
      <c r="E72" s="78" t="s">
        <v>164</v>
      </c>
      <c r="F72" s="82">
        <v>2</v>
      </c>
      <c r="G72" s="75" t="s">
        <v>165</v>
      </c>
      <c r="H72" s="78" t="s">
        <v>146</v>
      </c>
      <c r="I72" s="80">
        <v>0.05</v>
      </c>
      <c r="J72" s="74" t="s">
        <v>166</v>
      </c>
      <c r="K72" s="76">
        <v>42430</v>
      </c>
      <c r="L72" s="76">
        <v>42673</v>
      </c>
      <c r="M72" s="91"/>
      <c r="N72" s="91"/>
      <c r="O72" s="83">
        <v>1</v>
      </c>
      <c r="P72" s="91"/>
      <c r="Q72" s="91"/>
      <c r="R72" s="91"/>
      <c r="S72" s="91"/>
      <c r="T72" s="91"/>
      <c r="U72" s="91"/>
      <c r="V72" s="83">
        <v>1</v>
      </c>
      <c r="W72" s="91"/>
      <c r="X72" s="91"/>
      <c r="Y72" s="95">
        <f t="shared" si="13"/>
        <v>2</v>
      </c>
      <c r="Z72" s="93">
        <v>0</v>
      </c>
      <c r="AA72" s="93"/>
      <c r="AB72" s="107" t="s">
        <v>55</v>
      </c>
      <c r="AC72" s="2184">
        <f t="shared" si="14"/>
        <v>0</v>
      </c>
      <c r="AD72" s="2185">
        <f t="shared" si="3"/>
        <v>0</v>
      </c>
      <c r="AE72" s="2184">
        <v>0</v>
      </c>
      <c r="AF72" s="2185" t="s">
        <v>55</v>
      </c>
      <c r="AG72" s="2220"/>
      <c r="AH72" s="3311">
        <f t="shared" si="15"/>
        <v>0</v>
      </c>
      <c r="AI72" s="2220"/>
      <c r="AJ72" s="2186" t="e">
        <f t="shared" si="12"/>
        <v>#DIV/0!</v>
      </c>
      <c r="AK72" s="2055"/>
      <c r="AL72" s="2055"/>
      <c r="AM72" s="2055"/>
      <c r="AN72" s="2055"/>
      <c r="AO72" s="2055"/>
      <c r="AP72" s="2055"/>
      <c r="AQ72" s="2055"/>
      <c r="AR72" s="2055"/>
      <c r="AS72" s="2033"/>
      <c r="AT72" s="2033"/>
      <c r="AU72" s="2033"/>
      <c r="AV72" s="2033"/>
      <c r="AW72" s="2033"/>
      <c r="AX72" s="2033"/>
      <c r="AY72" s="2033"/>
      <c r="AZ72" s="2033"/>
      <c r="BA72" s="1910"/>
      <c r="BB72" s="1910"/>
      <c r="BC72" s="1910"/>
      <c r="BD72" s="1910"/>
      <c r="BE72" s="1910"/>
      <c r="BF72" s="1910"/>
      <c r="BG72" s="1910"/>
      <c r="BH72" s="1910"/>
      <c r="BI72" s="1943"/>
      <c r="BJ72" s="1943"/>
      <c r="BK72" s="1943"/>
      <c r="BL72" s="1943"/>
      <c r="BM72" s="1943"/>
      <c r="BN72" s="1943"/>
      <c r="BO72" s="1943"/>
      <c r="BP72" s="1943"/>
      <c r="BQ72" s="1959"/>
      <c r="BR72" s="1959"/>
      <c r="BS72" s="1959"/>
      <c r="BT72" s="1959"/>
      <c r="BU72" s="1959"/>
      <c r="BV72" s="1959"/>
      <c r="BW72" s="1959"/>
      <c r="BX72" s="1959"/>
      <c r="BY72" s="2103"/>
      <c r="BZ72" s="2187"/>
      <c r="CA72" s="2220"/>
    </row>
    <row r="73" spans="1:79" s="20" customFormat="1" ht="72" customHeight="1">
      <c r="A73" s="3963"/>
      <c r="B73" s="3963"/>
      <c r="C73" s="3964"/>
      <c r="D73" s="122" t="s">
        <v>305</v>
      </c>
      <c r="E73" s="78" t="s">
        <v>167</v>
      </c>
      <c r="F73" s="82">
        <v>1</v>
      </c>
      <c r="G73" s="75" t="s">
        <v>167</v>
      </c>
      <c r="H73" s="78" t="s">
        <v>126</v>
      </c>
      <c r="I73" s="80">
        <v>0.1</v>
      </c>
      <c r="J73" s="74" t="s">
        <v>168</v>
      </c>
      <c r="K73" s="76" t="s">
        <v>169</v>
      </c>
      <c r="L73" s="76">
        <v>42551</v>
      </c>
      <c r="M73" s="91"/>
      <c r="N73" s="91"/>
      <c r="O73" s="91"/>
      <c r="P73" s="91"/>
      <c r="Q73" s="91"/>
      <c r="R73" s="83">
        <v>1</v>
      </c>
      <c r="S73" s="91"/>
      <c r="T73" s="91"/>
      <c r="U73" s="91"/>
      <c r="V73" s="91"/>
      <c r="W73" s="91"/>
      <c r="X73" s="91"/>
      <c r="Y73" s="95">
        <f t="shared" si="13"/>
        <v>1</v>
      </c>
      <c r="Z73" s="93">
        <v>0</v>
      </c>
      <c r="AA73" s="93"/>
      <c r="AB73" s="107" t="s">
        <v>55</v>
      </c>
      <c r="AC73" s="2184">
        <f t="shared" si="14"/>
        <v>0</v>
      </c>
      <c r="AD73" s="2185">
        <f t="shared" si="3"/>
        <v>0</v>
      </c>
      <c r="AE73" s="2184">
        <v>0</v>
      </c>
      <c r="AF73" s="2185" t="s">
        <v>55</v>
      </c>
      <c r="AG73" s="2220"/>
      <c r="AH73" s="3311">
        <f t="shared" si="15"/>
        <v>0</v>
      </c>
      <c r="AI73" s="2220"/>
      <c r="AJ73" s="2186" t="e">
        <f t="shared" si="12"/>
        <v>#DIV/0!</v>
      </c>
      <c r="AK73" s="2055"/>
      <c r="AL73" s="2055"/>
      <c r="AM73" s="2055"/>
      <c r="AN73" s="2055"/>
      <c r="AO73" s="2055"/>
      <c r="AP73" s="2055"/>
      <c r="AQ73" s="2055"/>
      <c r="AR73" s="2055"/>
      <c r="AS73" s="2033"/>
      <c r="AT73" s="2033"/>
      <c r="AU73" s="2033"/>
      <c r="AV73" s="2033"/>
      <c r="AW73" s="2033"/>
      <c r="AX73" s="2033"/>
      <c r="AY73" s="2033"/>
      <c r="AZ73" s="2033"/>
      <c r="BA73" s="1910"/>
      <c r="BB73" s="1910"/>
      <c r="BC73" s="1910"/>
      <c r="BD73" s="1910"/>
      <c r="BE73" s="1910"/>
      <c r="BF73" s="1910"/>
      <c r="BG73" s="1910"/>
      <c r="BH73" s="1910"/>
      <c r="BI73" s="1943"/>
      <c r="BJ73" s="1943"/>
      <c r="BK73" s="1943"/>
      <c r="BL73" s="1943"/>
      <c r="BM73" s="1943"/>
      <c r="BN73" s="1943"/>
      <c r="BO73" s="1943"/>
      <c r="BP73" s="1943"/>
      <c r="BQ73" s="1959"/>
      <c r="BR73" s="1959"/>
      <c r="BS73" s="1959"/>
      <c r="BT73" s="1959"/>
      <c r="BU73" s="1959"/>
      <c r="BV73" s="1959"/>
      <c r="BW73" s="1959"/>
      <c r="BX73" s="1959"/>
      <c r="BY73" s="2103"/>
      <c r="BZ73" s="2187"/>
      <c r="CA73" s="2220"/>
    </row>
    <row r="74" spans="1:79" s="20" customFormat="1" ht="38.25">
      <c r="A74" s="3963"/>
      <c r="B74" s="3963"/>
      <c r="C74" s="3964"/>
      <c r="D74" s="2250" t="s">
        <v>306</v>
      </c>
      <c r="E74" s="2251" t="s">
        <v>164</v>
      </c>
      <c r="F74" s="2252">
        <v>2</v>
      </c>
      <c r="G74" s="2253" t="s">
        <v>87</v>
      </c>
      <c r="H74" s="2251" t="s">
        <v>126</v>
      </c>
      <c r="I74" s="2254">
        <v>0.05</v>
      </c>
      <c r="J74" s="2255" t="s">
        <v>166</v>
      </c>
      <c r="K74" s="2256">
        <v>42552</v>
      </c>
      <c r="L74" s="2256">
        <v>42675</v>
      </c>
      <c r="M74" s="2257"/>
      <c r="N74" s="2257"/>
      <c r="O74" s="2257"/>
      <c r="P74" s="2257"/>
      <c r="Q74" s="2257"/>
      <c r="R74" s="2257"/>
      <c r="S74" s="106">
        <v>1</v>
      </c>
      <c r="T74" s="2257"/>
      <c r="U74" s="2257"/>
      <c r="V74" s="2257"/>
      <c r="W74" s="2257"/>
      <c r="X74" s="2257"/>
      <c r="Y74" s="2258">
        <f t="shared" si="13"/>
        <v>1</v>
      </c>
      <c r="Z74" s="2259">
        <v>0</v>
      </c>
      <c r="AA74" s="2259"/>
      <c r="AB74" s="2260" t="s">
        <v>55</v>
      </c>
      <c r="AC74" s="2193">
        <f t="shared" si="14"/>
        <v>0</v>
      </c>
      <c r="AD74" s="2185">
        <f t="shared" si="3"/>
        <v>0</v>
      </c>
      <c r="AE74" s="2193">
        <v>0</v>
      </c>
      <c r="AF74" s="2185" t="s">
        <v>55</v>
      </c>
      <c r="AG74" s="2221"/>
      <c r="AH74" s="3311">
        <f t="shared" si="15"/>
        <v>0</v>
      </c>
      <c r="AI74" s="2221"/>
      <c r="AJ74" s="2236" t="e">
        <f t="shared" si="12"/>
        <v>#DIV/0!</v>
      </c>
      <c r="AK74" s="2227"/>
      <c r="AL74" s="2227"/>
      <c r="AM74" s="2227"/>
      <c r="AN74" s="2227"/>
      <c r="AO74" s="2227"/>
      <c r="AP74" s="2227"/>
      <c r="AQ74" s="2227"/>
      <c r="AR74" s="2227"/>
      <c r="AS74" s="2228"/>
      <c r="AT74" s="2228"/>
      <c r="AU74" s="2228"/>
      <c r="AV74" s="2228"/>
      <c r="AW74" s="2228"/>
      <c r="AX74" s="2228"/>
      <c r="AY74" s="2228"/>
      <c r="AZ74" s="2228"/>
      <c r="BA74" s="1911"/>
      <c r="BB74" s="1911"/>
      <c r="BC74" s="1911"/>
      <c r="BD74" s="1911"/>
      <c r="BE74" s="1911"/>
      <c r="BF74" s="1911"/>
      <c r="BG74" s="1911"/>
      <c r="BH74" s="1911"/>
      <c r="BI74" s="1944"/>
      <c r="BJ74" s="1944"/>
      <c r="BK74" s="1944"/>
      <c r="BL74" s="1944"/>
      <c r="BM74" s="1944"/>
      <c r="BN74" s="1944"/>
      <c r="BO74" s="1944"/>
      <c r="BP74" s="1944"/>
      <c r="BQ74" s="1960"/>
      <c r="BR74" s="1960"/>
      <c r="BS74" s="1960"/>
      <c r="BT74" s="1960"/>
      <c r="BU74" s="1960"/>
      <c r="BV74" s="1960"/>
      <c r="BW74" s="1960"/>
      <c r="BX74" s="1960"/>
      <c r="BY74" s="2103"/>
      <c r="BZ74" s="2229"/>
      <c r="CA74" s="2221"/>
    </row>
    <row r="75" spans="1:79" s="97" customFormat="1" ht="19.5" customHeight="1" thickBot="1">
      <c r="A75" s="3965" t="s">
        <v>38</v>
      </c>
      <c r="B75" s="3965"/>
      <c r="C75" s="3965"/>
      <c r="D75" s="3965"/>
      <c r="E75" s="2261"/>
      <c r="F75" s="2261"/>
      <c r="G75" s="2262"/>
      <c r="H75" s="2261"/>
      <c r="I75" s="2263">
        <f>SUM(I59:I74)</f>
        <v>1</v>
      </c>
      <c r="J75" s="2261"/>
      <c r="K75" s="2261"/>
      <c r="L75" s="2261"/>
      <c r="M75" s="2261"/>
      <c r="N75" s="2261"/>
      <c r="O75" s="2261"/>
      <c r="P75" s="2261"/>
      <c r="Q75" s="2261"/>
      <c r="R75" s="2261"/>
      <c r="S75" s="2261"/>
      <c r="T75" s="2261"/>
      <c r="U75" s="2261"/>
      <c r="V75" s="2261"/>
      <c r="W75" s="2261"/>
      <c r="X75" s="2261"/>
      <c r="Y75" s="2264"/>
      <c r="Z75" s="2265">
        <f>SUM(Z61:Z74)</f>
        <v>0</v>
      </c>
      <c r="AA75" s="2265">
        <v>0</v>
      </c>
      <c r="AB75" s="2266"/>
      <c r="AC75" s="3304"/>
      <c r="AD75" s="3305">
        <v>1</v>
      </c>
      <c r="AE75" s="3305"/>
      <c r="AF75" s="3305">
        <f>AVERAGE(AF59:AF74)</f>
        <v>0.7</v>
      </c>
      <c r="AG75" s="3305"/>
      <c r="AH75" s="3305">
        <f>AVERAGE(AH59:AH74)</f>
        <v>0.21875</v>
      </c>
      <c r="AI75" s="3305"/>
      <c r="AJ75" s="3305"/>
      <c r="AK75" s="2267"/>
      <c r="AL75" s="2267"/>
      <c r="AM75" s="2267"/>
      <c r="AN75" s="2267"/>
      <c r="AO75" s="2267"/>
      <c r="AP75" s="2267"/>
      <c r="AQ75" s="2267"/>
      <c r="AR75" s="2267"/>
      <c r="AS75" s="2267"/>
      <c r="AT75" s="2267"/>
      <c r="AU75" s="2267"/>
      <c r="AV75" s="2267"/>
      <c r="AW75" s="2267"/>
      <c r="AX75" s="2267"/>
      <c r="AY75" s="2267"/>
      <c r="AZ75" s="2267"/>
      <c r="BA75" s="2267"/>
      <c r="BB75" s="2267"/>
      <c r="BC75" s="2267"/>
      <c r="BD75" s="2267"/>
      <c r="BE75" s="2267"/>
      <c r="BF75" s="2267"/>
      <c r="BG75" s="2267"/>
      <c r="BH75" s="2267"/>
      <c r="BI75" s="2267"/>
      <c r="BJ75" s="2267"/>
      <c r="BK75" s="2267"/>
      <c r="BL75" s="2267"/>
      <c r="BM75" s="2267"/>
      <c r="BN75" s="2267"/>
      <c r="BO75" s="2267"/>
      <c r="BP75" s="2267"/>
      <c r="BQ75" s="2267"/>
      <c r="BR75" s="2267"/>
      <c r="BS75" s="2267"/>
      <c r="BT75" s="2267"/>
      <c r="BU75" s="2267"/>
      <c r="BV75" s="2267"/>
      <c r="BW75" s="2267"/>
      <c r="BX75" s="2267"/>
      <c r="BY75" s="2103"/>
      <c r="BZ75" s="2267"/>
      <c r="CA75" s="2268"/>
    </row>
    <row r="76" spans="1:79" s="97" customFormat="1" ht="27" customHeight="1" thickBot="1">
      <c r="A76" s="3961" t="s">
        <v>39</v>
      </c>
      <c r="B76" s="3962"/>
      <c r="C76" s="3962"/>
      <c r="D76" s="3962"/>
      <c r="E76" s="115"/>
      <c r="F76" s="116"/>
      <c r="G76" s="117"/>
      <c r="H76" s="116"/>
      <c r="I76" s="118"/>
      <c r="J76" s="116"/>
      <c r="K76" s="116"/>
      <c r="L76" s="116"/>
      <c r="M76" s="45"/>
      <c r="N76" s="45"/>
      <c r="O76" s="45"/>
      <c r="P76" s="45"/>
      <c r="Q76" s="45"/>
      <c r="R76" s="45"/>
      <c r="S76" s="45"/>
      <c r="T76" s="45"/>
      <c r="U76" s="45"/>
      <c r="V76" s="45"/>
      <c r="W76" s="45"/>
      <c r="X76" s="45"/>
      <c r="Y76" s="62"/>
      <c r="Z76" s="46">
        <f>SUM(Z75,Z58,Z38,Z31,Z26)</f>
        <v>590000000</v>
      </c>
      <c r="AA76" s="104">
        <v>90000000</v>
      </c>
      <c r="AB76" s="111"/>
      <c r="AC76" s="3308"/>
      <c r="AD76" s="3309">
        <v>1</v>
      </c>
      <c r="AE76" s="3309"/>
      <c r="AF76" s="3309">
        <f>AVERAGE(AF75,AF58,AF40,AF38,AF31,AF26)</f>
        <v>0.7807556080283353</v>
      </c>
      <c r="AG76" s="3309"/>
      <c r="AH76" s="3309">
        <f>AVERAGE(AH75,AH58,AH40,AH38,AH31,AH26)</f>
        <v>0.13565285204991087</v>
      </c>
      <c r="AI76" s="3309"/>
      <c r="AJ76" s="3309"/>
      <c r="AK76" s="3310"/>
      <c r="AL76" s="3310"/>
      <c r="AM76" s="3310"/>
      <c r="AN76" s="3310"/>
      <c r="AO76" s="3310"/>
      <c r="AP76" s="3310"/>
      <c r="AQ76" s="3310"/>
      <c r="AR76" s="3310"/>
      <c r="AS76" s="3310"/>
      <c r="AT76" s="3310"/>
      <c r="AU76" s="3310"/>
      <c r="AV76" s="3310"/>
      <c r="AW76" s="3310"/>
      <c r="AX76" s="3310"/>
      <c r="AY76" s="3310"/>
      <c r="AZ76" s="3310"/>
      <c r="BA76" s="3310"/>
      <c r="BB76" s="3310"/>
      <c r="BC76" s="3310"/>
      <c r="BD76" s="3310"/>
      <c r="BE76" s="3310"/>
      <c r="BF76" s="3310"/>
      <c r="BG76" s="3310"/>
      <c r="BH76" s="3310"/>
      <c r="BI76" s="3310"/>
      <c r="BJ76" s="3310"/>
      <c r="BK76" s="3310"/>
      <c r="BL76" s="3310"/>
      <c r="BM76" s="3310"/>
      <c r="BN76" s="3310"/>
      <c r="BO76" s="3310"/>
      <c r="BP76" s="3310"/>
      <c r="BQ76" s="3310"/>
      <c r="BR76" s="3310"/>
      <c r="BS76" s="3310"/>
      <c r="BT76" s="3310"/>
      <c r="BU76" s="3310"/>
      <c r="BV76" s="3310"/>
      <c r="BW76" s="3310"/>
      <c r="BX76" s="3310"/>
      <c r="BY76" s="3243"/>
      <c r="BZ76" s="2249"/>
      <c r="CA76" s="2249"/>
    </row>
    <row r="77" spans="1:79" s="98" customFormat="1" ht="19.5" customHeight="1" thickBot="1">
      <c r="A77" s="56"/>
      <c r="B77" s="57"/>
      <c r="C77" s="58"/>
      <c r="D77" s="58"/>
      <c r="E77" s="57"/>
      <c r="F77" s="69"/>
      <c r="G77" s="70"/>
      <c r="H77" s="57"/>
      <c r="I77" s="71"/>
      <c r="J77" s="57"/>
      <c r="K77" s="72"/>
      <c r="L77" s="72"/>
      <c r="M77" s="57"/>
      <c r="N77" s="57"/>
      <c r="O77" s="57"/>
      <c r="P77" s="57"/>
      <c r="Q77" s="57"/>
      <c r="R77" s="57"/>
      <c r="S77" s="57"/>
      <c r="T77" s="57"/>
      <c r="U77" s="57"/>
      <c r="V77" s="57"/>
      <c r="W77" s="57"/>
      <c r="X77" s="57"/>
      <c r="Y77" s="73"/>
      <c r="Z77" s="102">
        <f>Z76</f>
        <v>590000000</v>
      </c>
      <c r="AA77" s="105">
        <v>90000000</v>
      </c>
      <c r="AB77" s="112"/>
      <c r="AC77" s="3306"/>
      <c r="AD77" s="3307">
        <v>1</v>
      </c>
      <c r="AE77" s="3307"/>
      <c r="AF77" s="3307">
        <f>AVERAGE(AF76)</f>
        <v>0.7807556080283353</v>
      </c>
      <c r="AG77" s="3307"/>
      <c r="AH77" s="3307">
        <f>AVERAGE(AH76)</f>
        <v>0.13565285204991087</v>
      </c>
      <c r="AI77" s="3307"/>
      <c r="AJ77" s="3307"/>
      <c r="AK77" s="2224"/>
      <c r="AL77" s="2224"/>
      <c r="AM77" s="2224"/>
      <c r="AN77" s="2224"/>
      <c r="AO77" s="2224"/>
      <c r="AP77" s="2224"/>
      <c r="AQ77" s="2224"/>
      <c r="AR77" s="2224"/>
      <c r="AS77" s="2224"/>
      <c r="AT77" s="2224"/>
      <c r="AU77" s="2224"/>
      <c r="AV77" s="2224"/>
      <c r="AW77" s="2224"/>
      <c r="AX77" s="2224"/>
      <c r="AY77" s="2224"/>
      <c r="AZ77" s="2224"/>
      <c r="BA77" s="2224"/>
      <c r="BB77" s="2224"/>
      <c r="BC77" s="2224"/>
      <c r="BD77" s="2224"/>
      <c r="BE77" s="2224"/>
      <c r="BF77" s="2224"/>
      <c r="BG77" s="2224"/>
      <c r="BH77" s="2224"/>
      <c r="BI77" s="2224"/>
      <c r="BJ77" s="2224"/>
      <c r="BK77" s="2224"/>
      <c r="BL77" s="2224"/>
      <c r="BM77" s="2224"/>
      <c r="BN77" s="2224"/>
      <c r="BO77" s="2224"/>
      <c r="BP77" s="2224"/>
      <c r="BQ77" s="2224"/>
      <c r="BR77" s="2224"/>
      <c r="BS77" s="2224"/>
      <c r="BT77" s="2224"/>
      <c r="BU77" s="2224"/>
      <c r="BV77" s="2224"/>
      <c r="BW77" s="2224"/>
      <c r="BX77" s="2224"/>
      <c r="BY77" s="2103"/>
      <c r="BZ77" s="2224"/>
      <c r="CA77" s="2224"/>
    </row>
    <row r="78" spans="37:79" ht="16.5">
      <c r="AK78" s="2225"/>
      <c r="AL78" s="2225"/>
      <c r="AM78" s="2225"/>
      <c r="AN78" s="2225"/>
      <c r="AO78" s="2225"/>
      <c r="AP78" s="2225"/>
      <c r="AQ78" s="2225"/>
      <c r="AR78" s="2225"/>
      <c r="AS78" s="2225"/>
      <c r="AT78" s="2225"/>
      <c r="AU78" s="2225"/>
      <c r="AV78" s="2225"/>
      <c r="AW78" s="2225"/>
      <c r="AX78" s="2225"/>
      <c r="AY78" s="2225"/>
      <c r="AZ78" s="2225"/>
      <c r="BA78" s="2225"/>
      <c r="BB78" s="2225"/>
      <c r="BC78" s="2225"/>
      <c r="BD78" s="2225"/>
      <c r="BE78" s="2225"/>
      <c r="BF78" s="2225"/>
      <c r="BG78" s="2225"/>
      <c r="BH78" s="2225"/>
      <c r="BI78" s="2225"/>
      <c r="BJ78" s="2225"/>
      <c r="BK78" s="2225"/>
      <c r="BL78" s="2225"/>
      <c r="BM78" s="2225"/>
      <c r="BN78" s="2225"/>
      <c r="BO78" s="2225"/>
      <c r="BP78" s="2225"/>
      <c r="BQ78" s="2225"/>
      <c r="BR78" s="2225"/>
      <c r="BS78" s="2225"/>
      <c r="BT78" s="2225"/>
      <c r="BU78" s="2225"/>
      <c r="BV78" s="2225"/>
      <c r="BW78" s="2225"/>
      <c r="BX78" s="2225"/>
      <c r="BZ78" s="2225"/>
      <c r="CA78" s="2225"/>
    </row>
    <row r="79" ht="16.5">
      <c r="BY79" s="2129"/>
    </row>
    <row r="82" ht="16.5">
      <c r="BY82" s="2125"/>
    </row>
    <row r="83" ht="16.5">
      <c r="BY83" s="2125"/>
    </row>
    <row r="84" ht="16.5">
      <c r="BY84" s="2126"/>
    </row>
    <row r="90" spans="2:28" ht="16.5">
      <c r="B90" s="44"/>
      <c r="D90" s="44"/>
      <c r="E90" s="44"/>
      <c r="F90" s="44"/>
      <c r="G90" s="44"/>
      <c r="H90" s="44"/>
      <c r="I90" s="44"/>
      <c r="J90" s="44"/>
      <c r="K90" s="44"/>
      <c r="L90" s="44"/>
      <c r="M90" s="44"/>
      <c r="N90" s="44"/>
      <c r="O90" s="44"/>
      <c r="P90" s="44"/>
      <c r="Q90" s="44"/>
      <c r="R90" s="44"/>
      <c r="S90" s="44"/>
      <c r="T90" s="44"/>
      <c r="U90" s="44"/>
      <c r="V90" s="44"/>
      <c r="W90" s="44"/>
      <c r="X90" s="44"/>
      <c r="Y90" s="44"/>
      <c r="Z90" s="44"/>
      <c r="AA90" s="103"/>
      <c r="AB90" s="44"/>
    </row>
    <row r="91" spans="2:28" ht="16.5">
      <c r="B91" s="44"/>
      <c r="D91" s="44"/>
      <c r="E91" s="44"/>
      <c r="F91" s="44"/>
      <c r="G91" s="44"/>
      <c r="H91" s="44"/>
      <c r="I91" s="44"/>
      <c r="J91" s="44"/>
      <c r="K91" s="44"/>
      <c r="L91" s="44"/>
      <c r="M91" s="44"/>
      <c r="N91" s="44"/>
      <c r="O91" s="44"/>
      <c r="P91" s="44"/>
      <c r="Q91" s="44"/>
      <c r="R91" s="44"/>
      <c r="S91" s="44"/>
      <c r="T91" s="44"/>
      <c r="U91" s="44"/>
      <c r="V91" s="44"/>
      <c r="W91" s="44"/>
      <c r="X91" s="44"/>
      <c r="Y91" s="44"/>
      <c r="Z91" s="44"/>
      <c r="AA91" s="103"/>
      <c r="AB91" s="44"/>
    </row>
    <row r="92" spans="2:28" ht="16.5">
      <c r="B92" s="44"/>
      <c r="D92" s="44"/>
      <c r="E92" s="44"/>
      <c r="F92" s="44"/>
      <c r="G92" s="44"/>
      <c r="H92" s="44"/>
      <c r="I92" s="44"/>
      <c r="J92" s="44"/>
      <c r="K92" s="44"/>
      <c r="L92" s="44"/>
      <c r="M92" s="44"/>
      <c r="N92" s="44"/>
      <c r="O92" s="44"/>
      <c r="P92" s="44"/>
      <c r="Q92" s="44"/>
      <c r="R92" s="44"/>
      <c r="S92" s="44"/>
      <c r="T92" s="44"/>
      <c r="U92" s="44"/>
      <c r="V92" s="44"/>
      <c r="W92" s="44"/>
      <c r="X92" s="44"/>
      <c r="Y92" s="44"/>
      <c r="Z92" s="44"/>
      <c r="AA92" s="103"/>
      <c r="AB92" s="44"/>
    </row>
    <row r="93" spans="2:28" ht="16.5">
      <c r="B93" s="44"/>
      <c r="D93" s="44"/>
      <c r="E93" s="44"/>
      <c r="F93" s="44"/>
      <c r="G93" s="44"/>
      <c r="H93" s="44"/>
      <c r="I93" s="44"/>
      <c r="J93" s="44"/>
      <c r="K93" s="44"/>
      <c r="L93" s="44"/>
      <c r="M93" s="44"/>
      <c r="N93" s="44"/>
      <c r="O93" s="44"/>
      <c r="P93" s="44"/>
      <c r="Q93" s="44"/>
      <c r="R93" s="44"/>
      <c r="S93" s="44"/>
      <c r="T93" s="44"/>
      <c r="U93" s="44"/>
      <c r="V93" s="44"/>
      <c r="W93" s="44"/>
      <c r="X93" s="44"/>
      <c r="Y93" s="44"/>
      <c r="Z93" s="44"/>
      <c r="AA93" s="103"/>
      <c r="AB93" s="44"/>
    </row>
    <row r="94" spans="2:28" ht="16.5">
      <c r="B94" s="44"/>
      <c r="D94" s="44"/>
      <c r="E94" s="44"/>
      <c r="F94" s="44"/>
      <c r="G94" s="44"/>
      <c r="H94" s="44"/>
      <c r="I94" s="44"/>
      <c r="J94" s="44"/>
      <c r="K94" s="44"/>
      <c r="L94" s="44"/>
      <c r="M94" s="44"/>
      <c r="N94" s="44"/>
      <c r="O94" s="44"/>
      <c r="P94" s="44"/>
      <c r="Q94" s="44"/>
      <c r="R94" s="44"/>
      <c r="S94" s="44"/>
      <c r="T94" s="44"/>
      <c r="U94" s="44"/>
      <c r="V94" s="44"/>
      <c r="W94" s="44"/>
      <c r="X94" s="44"/>
      <c r="Y94" s="44"/>
      <c r="Z94" s="44"/>
      <c r="AA94" s="103"/>
      <c r="AB94" s="44"/>
    </row>
    <row r="95" spans="2:28" ht="16.5">
      <c r="B95" s="44"/>
      <c r="D95" s="44"/>
      <c r="E95" s="44"/>
      <c r="F95" s="44"/>
      <c r="G95" s="44"/>
      <c r="H95" s="44"/>
      <c r="I95" s="44"/>
      <c r="J95" s="44"/>
      <c r="K95" s="44"/>
      <c r="L95" s="44"/>
      <c r="M95" s="44"/>
      <c r="N95" s="44"/>
      <c r="O95" s="44"/>
      <c r="P95" s="44"/>
      <c r="Q95" s="44"/>
      <c r="R95" s="44"/>
      <c r="S95" s="44"/>
      <c r="T95" s="44"/>
      <c r="U95" s="44"/>
      <c r="V95" s="44"/>
      <c r="W95" s="44"/>
      <c r="X95" s="44"/>
      <c r="Y95" s="44"/>
      <c r="Z95" s="44"/>
      <c r="AA95" s="103"/>
      <c r="AB95" s="44"/>
    </row>
    <row r="96" spans="2:28" ht="16.5">
      <c r="B96" s="44"/>
      <c r="D96" s="44"/>
      <c r="E96" s="44"/>
      <c r="F96" s="44"/>
      <c r="G96" s="44"/>
      <c r="H96" s="44"/>
      <c r="I96" s="44"/>
      <c r="J96" s="44"/>
      <c r="K96" s="44"/>
      <c r="L96" s="44"/>
      <c r="M96" s="44"/>
      <c r="N96" s="44"/>
      <c r="O96" s="44"/>
      <c r="P96" s="44"/>
      <c r="Q96" s="44"/>
      <c r="R96" s="44"/>
      <c r="S96" s="44"/>
      <c r="T96" s="44"/>
      <c r="U96" s="44"/>
      <c r="V96" s="44"/>
      <c r="W96" s="44"/>
      <c r="X96" s="44"/>
      <c r="Y96" s="44"/>
      <c r="Z96" s="44"/>
      <c r="AA96" s="103"/>
      <c r="AB96" s="44"/>
    </row>
    <row r="97" spans="2:28" ht="16.5">
      <c r="B97" s="44"/>
      <c r="D97" s="44"/>
      <c r="E97" s="44"/>
      <c r="F97" s="44"/>
      <c r="G97" s="44"/>
      <c r="H97" s="44"/>
      <c r="I97" s="44"/>
      <c r="J97" s="44"/>
      <c r="K97" s="44"/>
      <c r="L97" s="44"/>
      <c r="M97" s="44"/>
      <c r="N97" s="44"/>
      <c r="O97" s="44"/>
      <c r="P97" s="44"/>
      <c r="Q97" s="44"/>
      <c r="R97" s="44"/>
      <c r="S97" s="44"/>
      <c r="T97" s="44"/>
      <c r="U97" s="44"/>
      <c r="V97" s="44"/>
      <c r="W97" s="44"/>
      <c r="X97" s="44"/>
      <c r="Y97" s="44"/>
      <c r="Z97" s="44"/>
      <c r="AA97" s="103"/>
      <c r="AB97" s="44"/>
    </row>
    <row r="98" spans="2:28" ht="16.5">
      <c r="B98" s="44"/>
      <c r="D98" s="44"/>
      <c r="E98" s="44"/>
      <c r="F98" s="44"/>
      <c r="G98" s="44"/>
      <c r="H98" s="44"/>
      <c r="I98" s="44"/>
      <c r="J98" s="44"/>
      <c r="K98" s="44"/>
      <c r="L98" s="44"/>
      <c r="M98" s="44"/>
      <c r="N98" s="44"/>
      <c r="O98" s="44"/>
      <c r="P98" s="44"/>
      <c r="Q98" s="44"/>
      <c r="R98" s="44"/>
      <c r="S98" s="44"/>
      <c r="T98" s="44"/>
      <c r="U98" s="44"/>
      <c r="V98" s="44"/>
      <c r="W98" s="44"/>
      <c r="X98" s="44"/>
      <c r="Y98" s="44"/>
      <c r="Z98" s="44"/>
      <c r="AA98" s="103"/>
      <c r="AB98" s="44"/>
    </row>
    <row r="99" spans="2:28" ht="16.5">
      <c r="B99" s="44"/>
      <c r="D99" s="44"/>
      <c r="E99" s="44"/>
      <c r="F99" s="44"/>
      <c r="G99" s="44"/>
      <c r="H99" s="44"/>
      <c r="I99" s="44"/>
      <c r="J99" s="44"/>
      <c r="K99" s="44"/>
      <c r="L99" s="44"/>
      <c r="M99" s="44"/>
      <c r="N99" s="44"/>
      <c r="O99" s="44"/>
      <c r="P99" s="44"/>
      <c r="Q99" s="44"/>
      <c r="R99" s="44"/>
      <c r="S99" s="44"/>
      <c r="T99" s="44"/>
      <c r="U99" s="44"/>
      <c r="V99" s="44"/>
      <c r="W99" s="44"/>
      <c r="X99" s="44"/>
      <c r="Y99" s="44"/>
      <c r="Z99" s="44"/>
      <c r="AA99" s="103"/>
      <c r="AB99" s="44"/>
    </row>
    <row r="100" spans="2:28" ht="16.5">
      <c r="B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103"/>
      <c r="AB100" s="44"/>
    </row>
    <row r="101" spans="2:28" ht="16.5">
      <c r="B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103"/>
      <c r="AB101" s="44"/>
    </row>
    <row r="102" spans="2:28" ht="16.5">
      <c r="B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103"/>
      <c r="AB102" s="44"/>
    </row>
    <row r="103" spans="2:28" ht="16.5">
      <c r="B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103"/>
      <c r="AB103" s="44"/>
    </row>
    <row r="104" spans="2:28" ht="16.5">
      <c r="B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103"/>
      <c r="AB104" s="44"/>
    </row>
    <row r="105" spans="2:28" ht="16.5">
      <c r="B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103"/>
      <c r="AB105" s="44"/>
    </row>
    <row r="106" spans="2:28" ht="16.5">
      <c r="B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103"/>
      <c r="AB106" s="44"/>
    </row>
    <row r="107" spans="2:28" ht="16.5">
      <c r="B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103"/>
      <c r="AB107" s="44"/>
    </row>
    <row r="108" spans="2:28" ht="16.5">
      <c r="B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103"/>
      <c r="AB108" s="44"/>
    </row>
    <row r="109" spans="2:28" ht="16.5">
      <c r="B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103"/>
      <c r="AB109" s="44"/>
    </row>
    <row r="110" spans="2:28" ht="16.5">
      <c r="B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103"/>
      <c r="AB110" s="44"/>
    </row>
    <row r="111" spans="2:28" ht="16.5">
      <c r="B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103"/>
      <c r="AB111" s="44"/>
    </row>
    <row r="112" spans="2:28" ht="16.5">
      <c r="B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103"/>
      <c r="AB112" s="44"/>
    </row>
  </sheetData>
  <sheetProtection autoFilter="0" pivotTables="0"/>
  <mergeCells count="42">
    <mergeCell ref="AC5:CA9"/>
    <mergeCell ref="AC11:CA11"/>
    <mergeCell ref="AC13:CA13"/>
    <mergeCell ref="A38:D38"/>
    <mergeCell ref="A27:A30"/>
    <mergeCell ref="C27:C30"/>
    <mergeCell ref="A31:D31"/>
    <mergeCell ref="A32:A37"/>
    <mergeCell ref="C34:C37"/>
    <mergeCell ref="B32:B37"/>
    <mergeCell ref="B27:B30"/>
    <mergeCell ref="C32:C33"/>
    <mergeCell ref="B16:B25"/>
    <mergeCell ref="C20:C25"/>
    <mergeCell ref="A16:A25"/>
    <mergeCell ref="C16:C19"/>
    <mergeCell ref="A1:C4"/>
    <mergeCell ref="A9:AB9"/>
    <mergeCell ref="A11:D11"/>
    <mergeCell ref="A13:D13"/>
    <mergeCell ref="E11:AB11"/>
    <mergeCell ref="E13:AB13"/>
    <mergeCell ref="D1:AB2"/>
    <mergeCell ref="D3:AB4"/>
    <mergeCell ref="A5:AB5"/>
    <mergeCell ref="A6:AB6"/>
    <mergeCell ref="A7:AB7"/>
    <mergeCell ref="A8:AB8"/>
    <mergeCell ref="A26:D26"/>
    <mergeCell ref="A76:D76"/>
    <mergeCell ref="B41:B57"/>
    <mergeCell ref="A41:A57"/>
    <mergeCell ref="A59:A74"/>
    <mergeCell ref="B59:B74"/>
    <mergeCell ref="C59:C60"/>
    <mergeCell ref="C61:C74"/>
    <mergeCell ref="C41:C45"/>
    <mergeCell ref="A75:D75"/>
    <mergeCell ref="A58:D58"/>
    <mergeCell ref="C46:C49"/>
    <mergeCell ref="C50:C57"/>
    <mergeCell ref="A40:D40"/>
  </mergeCells>
  <printOptions/>
  <pageMargins left="0.7" right="0.7" top="0.75" bottom="0.75" header="0.3" footer="0.3"/>
  <pageSetup fitToHeight="0" fitToWidth="1" horizontalDpi="600" verticalDpi="600" orientation="landscape" scale="24" r:id="rId4"/>
  <drawing r:id="rId3"/>
  <legacyDrawing r:id="rId2"/>
</worksheet>
</file>

<file path=xl/worksheets/sheet9.xml><?xml version="1.0" encoding="utf-8"?>
<worksheet xmlns="http://schemas.openxmlformats.org/spreadsheetml/2006/main" xmlns:r="http://schemas.openxmlformats.org/officeDocument/2006/relationships">
  <dimension ref="A1:CA85"/>
  <sheetViews>
    <sheetView zoomScale="80" zoomScaleNormal="80" zoomScalePageLayoutView="50" workbookViewId="0" topLeftCell="K16">
      <selection activeCell="AE28" sqref="AE28"/>
    </sheetView>
  </sheetViews>
  <sheetFormatPr defaultColWidth="11.421875" defaultRowHeight="15"/>
  <cols>
    <col min="1" max="1" width="6.421875" style="453" customWidth="1"/>
    <col min="2" max="2" width="21.140625" style="597" customWidth="1"/>
    <col min="3" max="3" width="29.28125" style="453" customWidth="1"/>
    <col min="4" max="4" width="25.28125" style="453" customWidth="1"/>
    <col min="5" max="5" width="14.28125" style="453" customWidth="1"/>
    <col min="6" max="6" width="14.421875" style="453" customWidth="1"/>
    <col min="7" max="7" width="16.421875" style="453" customWidth="1"/>
    <col min="8" max="8" width="18.00390625" style="453" customWidth="1"/>
    <col min="9" max="9" width="14.140625" style="453" customWidth="1"/>
    <col min="10" max="10" width="39.140625" style="453" customWidth="1"/>
    <col min="11" max="11" width="10.7109375" style="453" customWidth="1"/>
    <col min="12" max="12" width="11.28125" style="453" customWidth="1"/>
    <col min="13" max="24" width="4.421875" style="453" customWidth="1"/>
    <col min="25" max="25" width="14.421875" style="598" customWidth="1"/>
    <col min="26" max="27" width="20.7109375" style="453" customWidth="1"/>
    <col min="28" max="28" width="24.00390625" style="453" customWidth="1"/>
    <col min="29" max="35" width="13.421875" style="453" customWidth="1"/>
    <col min="36" max="36" width="16.421875" style="453" customWidth="1"/>
    <col min="37" max="76" width="15.421875" style="1482" hidden="1" customWidth="1"/>
    <col min="77" max="77" width="15.421875" style="1482" customWidth="1"/>
    <col min="78" max="78" width="27.28125" style="453" customWidth="1"/>
    <col min="79" max="79" width="26.421875" style="453" customWidth="1"/>
    <col min="80" max="16384" width="11.421875" style="453" customWidth="1"/>
  </cols>
  <sheetData>
    <row r="1" spans="1:79" ht="15" customHeight="1" thickBot="1">
      <c r="A1" s="3936"/>
      <c r="B1" s="3936"/>
      <c r="C1" s="3936"/>
      <c r="D1" s="3937" t="s">
        <v>307</v>
      </c>
      <c r="E1" s="3451"/>
      <c r="F1" s="3451"/>
      <c r="G1" s="3451"/>
      <c r="H1" s="3451"/>
      <c r="I1" s="3451"/>
      <c r="J1" s="3451"/>
      <c r="K1" s="3451"/>
      <c r="L1" s="3451"/>
      <c r="M1" s="3451"/>
      <c r="N1" s="3451"/>
      <c r="O1" s="3451"/>
      <c r="P1" s="3451"/>
      <c r="Q1" s="3451"/>
      <c r="R1" s="3451"/>
      <c r="S1" s="3451"/>
      <c r="T1" s="3451"/>
      <c r="U1" s="3451"/>
      <c r="V1" s="3451"/>
      <c r="W1" s="3451"/>
      <c r="X1" s="3451"/>
      <c r="Y1" s="3451"/>
      <c r="Z1" s="3451"/>
      <c r="AA1" s="3452"/>
      <c r="AB1" s="3451"/>
      <c r="AC1" s="3451"/>
      <c r="AD1" s="3451"/>
      <c r="AE1" s="3451"/>
      <c r="AF1" s="3451"/>
      <c r="AG1" s="3451"/>
      <c r="AH1" s="3451"/>
      <c r="AI1" s="3938"/>
      <c r="AJ1" s="3942" t="s">
        <v>1</v>
      </c>
      <c r="AK1" s="3458"/>
      <c r="AL1" s="3458"/>
      <c r="AM1" s="3458"/>
      <c r="AN1" s="3458"/>
      <c r="AO1" s="3458"/>
      <c r="AP1" s="3458"/>
      <c r="AQ1" s="3458"/>
      <c r="AR1" s="3458"/>
      <c r="AS1" s="3458"/>
      <c r="AT1" s="3458"/>
      <c r="AU1" s="3458"/>
      <c r="AV1" s="3458"/>
      <c r="AW1" s="3458"/>
      <c r="AX1" s="3458"/>
      <c r="AY1" s="3458"/>
      <c r="AZ1" s="3458"/>
      <c r="BA1" s="3458"/>
      <c r="BB1" s="3458"/>
      <c r="BC1" s="3458"/>
      <c r="BD1" s="3458"/>
      <c r="BE1" s="3458"/>
      <c r="BF1" s="3458"/>
      <c r="BG1" s="3458"/>
      <c r="BH1" s="3458"/>
      <c r="BI1" s="3458"/>
      <c r="BJ1" s="3458"/>
      <c r="BK1" s="3458"/>
      <c r="BL1" s="3458"/>
      <c r="BM1" s="3458"/>
      <c r="BN1" s="3458"/>
      <c r="BO1" s="3458"/>
      <c r="BP1" s="3458"/>
      <c r="BQ1" s="3458"/>
      <c r="BR1" s="3458"/>
      <c r="BS1" s="3458"/>
      <c r="BT1" s="3458"/>
      <c r="BU1" s="3458"/>
      <c r="BV1" s="3458"/>
      <c r="BW1" s="3458"/>
      <c r="BX1" s="3458"/>
      <c r="BY1" s="3458"/>
      <c r="BZ1" s="3943"/>
      <c r="CA1" s="3947" t="s">
        <v>308</v>
      </c>
    </row>
    <row r="2" spans="1:79" ht="20.25" customHeight="1" thickBot="1">
      <c r="A2" s="3936"/>
      <c r="B2" s="3936"/>
      <c r="C2" s="3936"/>
      <c r="D2" s="3939"/>
      <c r="E2" s="3940"/>
      <c r="F2" s="3940"/>
      <c r="G2" s="3940"/>
      <c r="H2" s="3940"/>
      <c r="I2" s="3940"/>
      <c r="J2" s="3940"/>
      <c r="K2" s="3940"/>
      <c r="L2" s="3940"/>
      <c r="M2" s="3940"/>
      <c r="N2" s="3940"/>
      <c r="O2" s="3940"/>
      <c r="P2" s="3940"/>
      <c r="Q2" s="3940"/>
      <c r="R2" s="3940"/>
      <c r="S2" s="3940"/>
      <c r="T2" s="3940"/>
      <c r="U2" s="3940"/>
      <c r="V2" s="3940"/>
      <c r="W2" s="3940"/>
      <c r="X2" s="3940"/>
      <c r="Y2" s="3940"/>
      <c r="Z2" s="3940"/>
      <c r="AA2" s="3455"/>
      <c r="AB2" s="3940"/>
      <c r="AC2" s="3940"/>
      <c r="AD2" s="3940"/>
      <c r="AE2" s="3940"/>
      <c r="AF2" s="3940"/>
      <c r="AG2" s="3940"/>
      <c r="AH2" s="3940"/>
      <c r="AI2" s="3941"/>
      <c r="AJ2"/>
      <c r="AK2" s="3461"/>
      <c r="AL2" s="3461"/>
      <c r="AM2" s="3461"/>
      <c r="AN2" s="3461"/>
      <c r="AO2" s="3461"/>
      <c r="AP2" s="3461"/>
      <c r="AQ2" s="3461"/>
      <c r="AR2" s="3461"/>
      <c r="AS2" s="3461"/>
      <c r="AT2" s="3461"/>
      <c r="AU2" s="3461"/>
      <c r="AV2" s="3461"/>
      <c r="AW2" s="3461"/>
      <c r="AX2" s="3461"/>
      <c r="AY2" s="3461"/>
      <c r="AZ2" s="3461"/>
      <c r="BA2" s="3461"/>
      <c r="BB2" s="3461"/>
      <c r="BC2" s="3461"/>
      <c r="BD2" s="3461"/>
      <c r="BE2" s="3461"/>
      <c r="BF2" s="3461"/>
      <c r="BG2" s="3461"/>
      <c r="BH2" s="3461"/>
      <c r="BI2" s="3461"/>
      <c r="BJ2" s="3461"/>
      <c r="BK2" s="3461"/>
      <c r="BL2" s="3461"/>
      <c r="BM2" s="3461"/>
      <c r="BN2" s="3461"/>
      <c r="BO2" s="3461"/>
      <c r="BP2" s="3461"/>
      <c r="BQ2" s="3461"/>
      <c r="BR2" s="3461"/>
      <c r="BS2" s="3461"/>
      <c r="BT2" s="3461"/>
      <c r="BU2" s="3461"/>
      <c r="BV2" s="3461"/>
      <c r="BW2" s="3461"/>
      <c r="BX2" s="3461"/>
      <c r="BY2" s="3461"/>
      <c r="BZ2" s="3462"/>
      <c r="CA2" s="3947"/>
    </row>
    <row r="3" spans="1:79" ht="19.5" customHeight="1" thickBot="1">
      <c r="A3" s="3936"/>
      <c r="B3" s="3936"/>
      <c r="C3" s="3936"/>
      <c r="D3" s="3937" t="s">
        <v>309</v>
      </c>
      <c r="E3" s="3451"/>
      <c r="F3" s="3451"/>
      <c r="G3" s="3451"/>
      <c r="H3" s="3451"/>
      <c r="I3" s="3451"/>
      <c r="J3" s="3451"/>
      <c r="K3" s="3451"/>
      <c r="L3" s="3451"/>
      <c r="M3" s="3451"/>
      <c r="N3" s="3451"/>
      <c r="O3" s="3451"/>
      <c r="P3" s="3451"/>
      <c r="Q3" s="3451"/>
      <c r="R3" s="3451"/>
      <c r="S3" s="3451"/>
      <c r="T3" s="3451"/>
      <c r="U3" s="3451"/>
      <c r="V3" s="3451"/>
      <c r="W3" s="3451"/>
      <c r="X3" s="3451"/>
      <c r="Y3" s="3451"/>
      <c r="Z3" s="3451"/>
      <c r="AA3" s="3452"/>
      <c r="AB3" s="3451"/>
      <c r="AC3" s="3451"/>
      <c r="AD3" s="3451"/>
      <c r="AE3" s="3451"/>
      <c r="AF3" s="3451"/>
      <c r="AG3" s="3451"/>
      <c r="AH3" s="3451"/>
      <c r="AI3" s="3938"/>
      <c r="AJ3"/>
      <c r="AK3" s="3461"/>
      <c r="AL3" s="3461"/>
      <c r="AM3" s="3461"/>
      <c r="AN3" s="3461"/>
      <c r="AO3" s="3461"/>
      <c r="AP3" s="3461"/>
      <c r="AQ3" s="3461"/>
      <c r="AR3" s="3461"/>
      <c r="AS3" s="3461"/>
      <c r="AT3" s="3461"/>
      <c r="AU3" s="3461"/>
      <c r="AV3" s="3461"/>
      <c r="AW3" s="3461"/>
      <c r="AX3" s="3461"/>
      <c r="AY3" s="3461"/>
      <c r="AZ3" s="3461"/>
      <c r="BA3" s="3461"/>
      <c r="BB3" s="3461"/>
      <c r="BC3" s="3461"/>
      <c r="BD3" s="3461"/>
      <c r="BE3" s="3461"/>
      <c r="BF3" s="3461"/>
      <c r="BG3" s="3461"/>
      <c r="BH3" s="3461"/>
      <c r="BI3" s="3461"/>
      <c r="BJ3" s="3461"/>
      <c r="BK3" s="3461"/>
      <c r="BL3" s="3461"/>
      <c r="BM3" s="3461"/>
      <c r="BN3" s="3461"/>
      <c r="BO3" s="3461"/>
      <c r="BP3" s="3461"/>
      <c r="BQ3" s="3461"/>
      <c r="BR3" s="3461"/>
      <c r="BS3" s="3461"/>
      <c r="BT3" s="3461"/>
      <c r="BU3" s="3461"/>
      <c r="BV3" s="3461"/>
      <c r="BW3" s="3461"/>
      <c r="BX3" s="3461"/>
      <c r="BY3" s="3461"/>
      <c r="BZ3" s="3462"/>
      <c r="CA3" s="3947"/>
    </row>
    <row r="4" spans="1:79" ht="21.75" customHeight="1" thickBot="1">
      <c r="A4" s="3936"/>
      <c r="B4" s="3936"/>
      <c r="C4" s="3936"/>
      <c r="D4" s="3939"/>
      <c r="E4" s="3940"/>
      <c r="F4" s="3940"/>
      <c r="G4" s="3940"/>
      <c r="H4" s="3940"/>
      <c r="I4" s="3940"/>
      <c r="J4" s="3940"/>
      <c r="K4" s="3940"/>
      <c r="L4" s="3940"/>
      <c r="M4" s="3940"/>
      <c r="N4" s="3940"/>
      <c r="O4" s="3940"/>
      <c r="P4" s="3940"/>
      <c r="Q4" s="3940"/>
      <c r="R4" s="3940"/>
      <c r="S4" s="3940"/>
      <c r="T4" s="3940"/>
      <c r="U4" s="3940"/>
      <c r="V4" s="3940"/>
      <c r="W4" s="3940"/>
      <c r="X4" s="3940"/>
      <c r="Y4" s="3940"/>
      <c r="Z4" s="3940"/>
      <c r="AA4" s="3455"/>
      <c r="AB4" s="3940"/>
      <c r="AC4" s="3940"/>
      <c r="AD4" s="3940"/>
      <c r="AE4" s="3940"/>
      <c r="AF4" s="3940"/>
      <c r="AG4" s="3940"/>
      <c r="AH4" s="3940"/>
      <c r="AI4" s="3941"/>
      <c r="AJ4" s="3945"/>
      <c r="AK4" s="3464"/>
      <c r="AL4" s="3464"/>
      <c r="AM4" s="3464"/>
      <c r="AN4" s="3464"/>
      <c r="AO4" s="3464"/>
      <c r="AP4" s="3464"/>
      <c r="AQ4" s="3464"/>
      <c r="AR4" s="3464"/>
      <c r="AS4" s="3464"/>
      <c r="AT4" s="3464"/>
      <c r="AU4" s="3464"/>
      <c r="AV4" s="3464"/>
      <c r="AW4" s="3464"/>
      <c r="AX4" s="3464"/>
      <c r="AY4" s="3464"/>
      <c r="AZ4" s="3464"/>
      <c r="BA4" s="3464"/>
      <c r="BB4" s="3464"/>
      <c r="BC4" s="3464"/>
      <c r="BD4" s="3464"/>
      <c r="BE4" s="3464"/>
      <c r="BF4" s="3464"/>
      <c r="BG4" s="3464"/>
      <c r="BH4" s="3464"/>
      <c r="BI4" s="3464"/>
      <c r="BJ4" s="3464"/>
      <c r="BK4" s="3464"/>
      <c r="BL4" s="3464"/>
      <c r="BM4" s="3464"/>
      <c r="BN4" s="3464"/>
      <c r="BO4" s="3464"/>
      <c r="BP4" s="3464"/>
      <c r="BQ4" s="3464"/>
      <c r="BR4" s="3464"/>
      <c r="BS4" s="3464"/>
      <c r="BT4" s="3464"/>
      <c r="BU4" s="3464"/>
      <c r="BV4" s="3464"/>
      <c r="BW4" s="3464"/>
      <c r="BX4" s="3464"/>
      <c r="BY4" s="3464"/>
      <c r="BZ4" s="3946"/>
      <c r="CA4" s="3947"/>
    </row>
    <row r="5" spans="1:79" ht="20.25" customHeight="1">
      <c r="A5" s="3948" t="s">
        <v>4</v>
      </c>
      <c r="B5" s="3949"/>
      <c r="C5" s="3949"/>
      <c r="D5" s="3949"/>
      <c r="E5" s="3949"/>
      <c r="F5" s="3949"/>
      <c r="G5" s="3949"/>
      <c r="H5" s="3949"/>
      <c r="I5" s="3949"/>
      <c r="J5" s="3949"/>
      <c r="K5" s="3949"/>
      <c r="L5" s="3949"/>
      <c r="M5" s="3949"/>
      <c r="N5" s="3949"/>
      <c r="O5" s="3949"/>
      <c r="P5" s="3949"/>
      <c r="Q5" s="3949"/>
      <c r="R5" s="3949"/>
      <c r="S5" s="3949"/>
      <c r="T5" s="3949"/>
      <c r="U5" s="3949"/>
      <c r="V5" s="3949"/>
      <c r="W5" s="3949"/>
      <c r="X5" s="3949"/>
      <c r="Y5" s="3949"/>
      <c r="Z5" s="3949"/>
      <c r="AA5" s="3950"/>
      <c r="AB5" s="3951"/>
      <c r="AC5" t="s">
        <v>310</v>
      </c>
      <c r="AD5" s="3440"/>
      <c r="AE5" s="3440"/>
      <c r="AF5" s="3440"/>
      <c r="AG5" s="3440"/>
      <c r="AH5" s="3440"/>
      <c r="AI5" s="3440"/>
      <c r="AJ5" s="3441"/>
      <c r="AK5" s="3442"/>
      <c r="AL5" s="3442"/>
      <c r="AM5" s="3442"/>
      <c r="AN5" s="3442"/>
      <c r="AO5" s="3442"/>
      <c r="AP5" s="3442"/>
      <c r="AQ5" s="3442"/>
      <c r="AR5" s="3442"/>
      <c r="AS5" s="3442"/>
      <c r="AT5" s="3442"/>
      <c r="AU5" s="3442"/>
      <c r="AV5" s="3442"/>
      <c r="AW5" s="3442"/>
      <c r="AX5" s="3442"/>
      <c r="AY5" s="3442"/>
      <c r="AZ5" s="3442"/>
      <c r="BA5" s="3442"/>
      <c r="BB5" s="3442"/>
      <c r="BC5" s="3442"/>
      <c r="BD5" s="3442"/>
      <c r="BE5" s="3442"/>
      <c r="BF5" s="3442"/>
      <c r="BG5" s="3442"/>
      <c r="BH5" s="3442"/>
      <c r="BI5" s="3442"/>
      <c r="BJ5" s="3442"/>
      <c r="BK5" s="3442"/>
      <c r="BL5" s="3442"/>
      <c r="BM5" s="3442"/>
      <c r="BN5" s="3442"/>
      <c r="BO5" s="3442"/>
      <c r="BP5" s="3442"/>
      <c r="BQ5" s="3442"/>
      <c r="BR5" s="3442"/>
      <c r="BS5" s="3442"/>
      <c r="BT5" s="3442"/>
      <c r="BU5" s="3442"/>
      <c r="BV5" s="3442"/>
      <c r="BW5" s="3442"/>
      <c r="BX5" s="3442"/>
      <c r="BY5" s="3442"/>
      <c r="BZ5" s="3441"/>
      <c r="CA5" s="3953"/>
    </row>
    <row r="6" spans="1:79" ht="15.75" customHeight="1">
      <c r="A6" t="s">
        <v>5</v>
      </c>
      <c r="B6" s="3958"/>
      <c r="C6" s="3958"/>
      <c r="D6" s="3958"/>
      <c r="E6" s="3958"/>
      <c r="F6" s="3958"/>
      <c r="G6" s="3958"/>
      <c r="H6" s="3958"/>
      <c r="I6" s="3958"/>
      <c r="J6" s="3958"/>
      <c r="K6" s="3958"/>
      <c r="L6" s="3958"/>
      <c r="M6" s="3958"/>
      <c r="N6" s="3958"/>
      <c r="O6" s="3958"/>
      <c r="P6" s="3958"/>
      <c r="Q6" s="3958"/>
      <c r="R6" s="3958"/>
      <c r="S6" s="3958"/>
      <c r="T6" s="3958"/>
      <c r="U6" s="3958"/>
      <c r="V6" s="3958"/>
      <c r="W6" s="3958"/>
      <c r="X6" s="3958"/>
      <c r="Y6" s="3958"/>
      <c r="Z6" s="3958"/>
      <c r="AA6" s="3958"/>
      <c r="AB6" s="3959"/>
      <c r="AC6"/>
      <c r="AD6" s="3440"/>
      <c r="AE6" s="3440"/>
      <c r="AF6" s="3440"/>
      <c r="AG6" s="3440"/>
      <c r="AH6" s="3440"/>
      <c r="AI6" s="3440"/>
      <c r="AJ6" s="3440"/>
      <c r="AK6" s="3440"/>
      <c r="AL6" s="3440"/>
      <c r="AM6" s="3440"/>
      <c r="AN6" s="3440"/>
      <c r="AO6" s="3440"/>
      <c r="AP6" s="3440"/>
      <c r="AQ6" s="3440"/>
      <c r="AR6" s="3440"/>
      <c r="AS6" s="3440"/>
      <c r="AT6" s="3440"/>
      <c r="AU6" s="3440"/>
      <c r="AV6" s="3440"/>
      <c r="AW6" s="3440"/>
      <c r="AX6" s="3440"/>
      <c r="AY6" s="3440"/>
      <c r="AZ6" s="3440"/>
      <c r="BA6" s="3440"/>
      <c r="BB6" s="3440"/>
      <c r="BC6" s="3440"/>
      <c r="BD6" s="3440"/>
      <c r="BE6" s="3440"/>
      <c r="BF6" s="3440"/>
      <c r="BG6" s="3440"/>
      <c r="BH6" s="3440"/>
      <c r="BI6" s="3440"/>
      <c r="BJ6" s="3440"/>
      <c r="BK6" s="3440"/>
      <c r="BL6" s="3440"/>
      <c r="BM6" s="3440"/>
      <c r="BN6" s="3440"/>
      <c r="BO6" s="3440"/>
      <c r="BP6" s="3440"/>
      <c r="BQ6" s="3440"/>
      <c r="BR6" s="3440"/>
      <c r="BS6" s="3440"/>
      <c r="BT6" s="3440"/>
      <c r="BU6" s="3440"/>
      <c r="BV6" s="3440"/>
      <c r="BW6" s="3440"/>
      <c r="BX6" s="3440"/>
      <c r="BY6" s="3440"/>
      <c r="BZ6" s="3440"/>
      <c r="CA6" s="3444"/>
    </row>
    <row r="7" spans="1:79" ht="15.75" customHeight="1">
      <c r="A7"/>
      <c r="B7" s="3958"/>
      <c r="C7" s="3958"/>
      <c r="D7" s="3958"/>
      <c r="E7" s="3958"/>
      <c r="F7" s="3958"/>
      <c r="G7" s="3958"/>
      <c r="H7" s="3958"/>
      <c r="I7" s="3958"/>
      <c r="J7" s="3958"/>
      <c r="K7" s="3958"/>
      <c r="L7" s="3958"/>
      <c r="M7" s="3958"/>
      <c r="N7" s="3958"/>
      <c r="O7" s="3958"/>
      <c r="P7" s="3958"/>
      <c r="Q7" s="3958"/>
      <c r="R7" s="3958"/>
      <c r="S7" s="3958"/>
      <c r="T7" s="3958"/>
      <c r="U7" s="3958"/>
      <c r="V7" s="3958"/>
      <c r="W7" s="3958"/>
      <c r="X7" s="3958"/>
      <c r="Y7" s="3958"/>
      <c r="Z7" s="3958"/>
      <c r="AA7" s="3958"/>
      <c r="AB7" s="3959"/>
      <c r="AC7"/>
      <c r="AD7" s="3440"/>
      <c r="AE7" s="3440"/>
      <c r="AF7" s="3440"/>
      <c r="AG7" s="3440"/>
      <c r="AH7" s="3440"/>
      <c r="AI7" s="3440"/>
      <c r="AJ7" s="3440"/>
      <c r="AK7" s="3440"/>
      <c r="AL7" s="3440"/>
      <c r="AM7" s="3440"/>
      <c r="AN7" s="3440"/>
      <c r="AO7" s="3440"/>
      <c r="AP7" s="3440"/>
      <c r="AQ7" s="3440"/>
      <c r="AR7" s="3440"/>
      <c r="AS7" s="3440"/>
      <c r="AT7" s="3440"/>
      <c r="AU7" s="3440"/>
      <c r="AV7" s="3440"/>
      <c r="AW7" s="3440"/>
      <c r="AX7" s="3440"/>
      <c r="AY7" s="3440"/>
      <c r="AZ7" s="3440"/>
      <c r="BA7" s="3440"/>
      <c r="BB7" s="3440"/>
      <c r="BC7" s="3440"/>
      <c r="BD7" s="3440"/>
      <c r="BE7" s="3440"/>
      <c r="BF7" s="3440"/>
      <c r="BG7" s="3440"/>
      <c r="BH7" s="3440"/>
      <c r="BI7" s="3440"/>
      <c r="BJ7" s="3440"/>
      <c r="BK7" s="3440"/>
      <c r="BL7" s="3440"/>
      <c r="BM7" s="3440"/>
      <c r="BN7" s="3440"/>
      <c r="BO7" s="3440"/>
      <c r="BP7" s="3440"/>
      <c r="BQ7" s="3440"/>
      <c r="BR7" s="3440"/>
      <c r="BS7" s="3440"/>
      <c r="BT7" s="3440"/>
      <c r="BU7" s="3440"/>
      <c r="BV7" s="3440"/>
      <c r="BW7" s="3440"/>
      <c r="BX7" s="3440"/>
      <c r="BY7" s="3440"/>
      <c r="BZ7" s="3440"/>
      <c r="CA7" s="3444"/>
    </row>
    <row r="8" spans="1:79" ht="15.75" customHeight="1">
      <c r="A8" t="s">
        <v>6</v>
      </c>
      <c r="B8" s="3958"/>
      <c r="C8" s="3958"/>
      <c r="D8" s="3958"/>
      <c r="E8" s="3958"/>
      <c r="F8" s="3958"/>
      <c r="G8" s="3958"/>
      <c r="H8" s="3958"/>
      <c r="I8" s="3958"/>
      <c r="J8" s="3958"/>
      <c r="K8" s="3958"/>
      <c r="L8" s="3958"/>
      <c r="M8" s="3958"/>
      <c r="N8" s="3958"/>
      <c r="O8" s="3958"/>
      <c r="P8" s="3958"/>
      <c r="Q8" s="3958"/>
      <c r="R8" s="3958"/>
      <c r="S8" s="3958"/>
      <c r="T8" s="3958"/>
      <c r="U8" s="3958"/>
      <c r="V8" s="3958"/>
      <c r="W8" s="3958"/>
      <c r="X8" s="3958"/>
      <c r="Y8" s="3958"/>
      <c r="Z8" s="3958"/>
      <c r="AA8" s="3958"/>
      <c r="AB8" s="3959"/>
      <c r="AC8"/>
      <c r="AD8" s="3440"/>
      <c r="AE8" s="3440"/>
      <c r="AF8" s="3440"/>
      <c r="AG8" s="3440"/>
      <c r="AH8" s="3440"/>
      <c r="AI8" s="3440"/>
      <c r="AJ8" s="3440"/>
      <c r="AK8" s="3440"/>
      <c r="AL8" s="3440"/>
      <c r="AM8" s="3440"/>
      <c r="AN8" s="3440"/>
      <c r="AO8" s="3440"/>
      <c r="AP8" s="3440"/>
      <c r="AQ8" s="3440"/>
      <c r="AR8" s="3440"/>
      <c r="AS8" s="3440"/>
      <c r="AT8" s="3440"/>
      <c r="AU8" s="3440"/>
      <c r="AV8" s="3440"/>
      <c r="AW8" s="3440"/>
      <c r="AX8" s="3440"/>
      <c r="AY8" s="3440"/>
      <c r="AZ8" s="3440"/>
      <c r="BA8" s="3440"/>
      <c r="BB8" s="3440"/>
      <c r="BC8" s="3440"/>
      <c r="BD8" s="3440"/>
      <c r="BE8" s="3440"/>
      <c r="BF8" s="3440"/>
      <c r="BG8" s="3440"/>
      <c r="BH8" s="3440"/>
      <c r="BI8" s="3440"/>
      <c r="BJ8" s="3440"/>
      <c r="BK8" s="3440"/>
      <c r="BL8" s="3440"/>
      <c r="BM8" s="3440"/>
      <c r="BN8" s="3440"/>
      <c r="BO8" s="3440"/>
      <c r="BP8" s="3440"/>
      <c r="BQ8" s="3440"/>
      <c r="BR8" s="3440"/>
      <c r="BS8" s="3440"/>
      <c r="BT8" s="3440"/>
      <c r="BU8" s="3440"/>
      <c r="BV8" s="3440"/>
      <c r="BW8" s="3440"/>
      <c r="BX8" s="3440"/>
      <c r="BY8" s="3440"/>
      <c r="BZ8" s="3440"/>
      <c r="CA8" s="3444"/>
    </row>
    <row r="9" spans="1:79" ht="15.75" customHeight="1" thickBot="1">
      <c r="A9" s="3468" t="s">
        <v>311</v>
      </c>
      <c r="B9" s="3468"/>
      <c r="C9" s="3468"/>
      <c r="D9" s="3468"/>
      <c r="E9" s="3468"/>
      <c r="F9" s="3468"/>
      <c r="G9" s="3468"/>
      <c r="H9" s="3468"/>
      <c r="I9" s="3468"/>
      <c r="J9" s="3468"/>
      <c r="K9" s="3468"/>
      <c r="L9" s="3468"/>
      <c r="M9" s="3468"/>
      <c r="N9" s="3468"/>
      <c r="O9" s="3468"/>
      <c r="P9" s="3468"/>
      <c r="Q9" s="3468"/>
      <c r="R9" s="3468"/>
      <c r="S9" s="3468"/>
      <c r="T9" s="3468"/>
      <c r="U9" s="3468"/>
      <c r="V9" s="3468"/>
      <c r="W9" s="3468"/>
      <c r="X9" s="3468"/>
      <c r="Y9" s="3468"/>
      <c r="Z9" s="3468"/>
      <c r="AA9" s="3468"/>
      <c r="AB9" s="3468"/>
      <c r="AC9" s="3954"/>
      <c r="AD9" s="3955"/>
      <c r="AE9" s="3955"/>
      <c r="AF9" s="3955"/>
      <c r="AG9" s="3955"/>
      <c r="AH9" s="3955"/>
      <c r="AI9" s="3955"/>
      <c r="AJ9" s="3955"/>
      <c r="AK9" s="3446"/>
      <c r="AL9" s="3446"/>
      <c r="AM9" s="3446"/>
      <c r="AN9" s="3446"/>
      <c r="AO9" s="3446"/>
      <c r="AP9" s="3446"/>
      <c r="AQ9" s="3446"/>
      <c r="AR9" s="3446"/>
      <c r="AS9" s="3446"/>
      <c r="AT9" s="3446"/>
      <c r="AU9" s="3446"/>
      <c r="AV9" s="3446"/>
      <c r="AW9" s="3446"/>
      <c r="AX9" s="3446"/>
      <c r="AY9" s="3446"/>
      <c r="AZ9" s="3446"/>
      <c r="BA9" s="3446"/>
      <c r="BB9" s="3446"/>
      <c r="BC9" s="3446"/>
      <c r="BD9" s="3446"/>
      <c r="BE9" s="3446"/>
      <c r="BF9" s="3446"/>
      <c r="BG9" s="3446"/>
      <c r="BH9" s="3446"/>
      <c r="BI9" s="3446"/>
      <c r="BJ9" s="3446"/>
      <c r="BK9" s="3446"/>
      <c r="BL9" s="3446"/>
      <c r="BM9" s="3446"/>
      <c r="BN9" s="3446"/>
      <c r="BO9" s="3446"/>
      <c r="BP9" s="3446"/>
      <c r="BQ9" s="3446"/>
      <c r="BR9" s="3446"/>
      <c r="BS9" s="3446"/>
      <c r="BT9" s="3446"/>
      <c r="BU9" s="3446"/>
      <c r="BV9" s="3446"/>
      <c r="BW9" s="3446"/>
      <c r="BX9" s="3446"/>
      <c r="BY9" s="3446"/>
      <c r="BZ9" s="3955"/>
      <c r="CA9" s="3956"/>
    </row>
    <row r="10" spans="1:28" ht="9" customHeight="1" thickBot="1">
      <c r="A10" s="454"/>
      <c r="B10" s="455"/>
      <c r="C10" s="454"/>
      <c r="D10" s="454"/>
      <c r="E10" s="454"/>
      <c r="F10" s="456"/>
      <c r="G10" s="454"/>
      <c r="H10" s="454"/>
      <c r="I10" s="457"/>
      <c r="J10" s="454"/>
      <c r="K10" s="458"/>
      <c r="L10" s="458"/>
      <c r="M10" s="454"/>
      <c r="N10" s="454"/>
      <c r="O10" s="454"/>
      <c r="P10" s="454"/>
      <c r="Q10" s="454"/>
      <c r="R10" s="454"/>
      <c r="S10" s="454"/>
      <c r="T10" s="454"/>
      <c r="U10" s="454"/>
      <c r="V10" s="454"/>
      <c r="W10" s="454"/>
      <c r="X10" s="454"/>
      <c r="Y10" s="459"/>
      <c r="Z10" s="460"/>
      <c r="AA10" s="460"/>
      <c r="AB10" s="454"/>
    </row>
    <row r="11" spans="1:79" s="454" customFormat="1" ht="24" customHeight="1" thickBot="1">
      <c r="A11" t="s">
        <v>7</v>
      </c>
      <c r="B11"/>
      <c r="C11"/>
      <c r="D11"/>
      <c r="E11" t="s">
        <v>42</v>
      </c>
      <c r="F11"/>
      <c r="G11"/>
      <c r="H11"/>
      <c r="I11"/>
      <c r="J11"/>
      <c r="K11"/>
      <c r="L11"/>
      <c r="M11"/>
      <c r="N11"/>
      <c r="O11"/>
      <c r="P11"/>
      <c r="Q11"/>
      <c r="R11"/>
      <c r="S11"/>
      <c r="T11"/>
      <c r="U11"/>
      <c r="V11"/>
      <c r="W11"/>
      <c r="X11"/>
      <c r="Y11"/>
      <c r="Z11"/>
      <c r="AA11"/>
      <c r="AB11"/>
      <c r="AC11" t="s">
        <v>42</v>
      </c>
      <c r="AD11"/>
      <c r="AE11"/>
      <c r="AF11"/>
      <c r="AG11"/>
      <c r="AH11"/>
      <c r="AI11"/>
      <c r="AJ11"/>
      <c r="AK11" s="3787"/>
      <c r="AL11" s="3787"/>
      <c r="AM11" s="3787"/>
      <c r="AN11" s="3787"/>
      <c r="AO11" s="3787"/>
      <c r="AP11" s="3787"/>
      <c r="AQ11" s="3787"/>
      <c r="AR11" s="3787"/>
      <c r="AS11" s="3787"/>
      <c r="AT11" s="3787"/>
      <c r="AU11" s="3787"/>
      <c r="AV11" s="3787"/>
      <c r="AW11" s="3787"/>
      <c r="AX11" s="3787"/>
      <c r="AY11" s="3787"/>
      <c r="AZ11" s="3787"/>
      <c r="BA11" s="3787"/>
      <c r="BB11" s="3787"/>
      <c r="BC11" s="3787"/>
      <c r="BD11" s="3787"/>
      <c r="BE11" s="3787"/>
      <c r="BF11" s="3787"/>
      <c r="BG11" s="3787"/>
      <c r="BH11" s="3787"/>
      <c r="BI11" s="3787"/>
      <c r="BJ11" s="3787"/>
      <c r="BK11" s="3787"/>
      <c r="BL11" s="3787"/>
      <c r="BM11" s="3787"/>
      <c r="BN11" s="3787"/>
      <c r="BO11" s="3787"/>
      <c r="BP11" s="3787"/>
      <c r="BQ11" s="3787"/>
      <c r="BR11" s="3787"/>
      <c r="BS11" s="3787"/>
      <c r="BT11" s="3787"/>
      <c r="BU11" s="3787"/>
      <c r="BV11" s="3787"/>
      <c r="BW11" s="3787"/>
      <c r="BX11" s="3787"/>
      <c r="BY11" s="3787"/>
      <c r="BZ11"/>
      <c r="CA11"/>
    </row>
    <row r="12" spans="2:77" s="454" customFormat="1" ht="9.75" customHeight="1" thickBot="1">
      <c r="B12" s="455"/>
      <c r="F12" s="456"/>
      <c r="I12" s="457"/>
      <c r="K12" s="458"/>
      <c r="L12" s="458"/>
      <c r="Y12" s="459"/>
      <c r="Z12" s="460"/>
      <c r="AA12" s="460"/>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row>
    <row r="13" spans="1:79" s="455" customFormat="1" ht="24" customHeight="1" thickBot="1">
      <c r="A13" t="s">
        <v>9</v>
      </c>
      <c r="B13"/>
      <c r="C13"/>
      <c r="D13"/>
      <c r="E13" t="s">
        <v>367</v>
      </c>
      <c r="F13"/>
      <c r="G13"/>
      <c r="H13"/>
      <c r="I13"/>
      <c r="J13"/>
      <c r="K13"/>
      <c r="L13"/>
      <c r="M13"/>
      <c r="N13"/>
      <c r="O13"/>
      <c r="P13"/>
      <c r="Q13"/>
      <c r="R13"/>
      <c r="S13"/>
      <c r="T13"/>
      <c r="U13"/>
      <c r="V13"/>
      <c r="W13"/>
      <c r="X13"/>
      <c r="Y13"/>
      <c r="Z13"/>
      <c r="AA13"/>
      <c r="AB13"/>
      <c r="AC13" t="s">
        <v>367</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2:77" s="454" customFormat="1" ht="9.75" customHeight="1" thickBot="1">
      <c r="B14" s="455"/>
      <c r="F14" s="456"/>
      <c r="I14" s="457"/>
      <c r="K14" s="458"/>
      <c r="L14" s="458"/>
      <c r="Y14" s="459"/>
      <c r="Z14" s="460"/>
      <c r="AA14" s="460"/>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row>
    <row r="15" spans="1:79" s="467" customFormat="1" ht="39" thickBot="1">
      <c r="A15" s="461" t="s">
        <v>11</v>
      </c>
      <c r="B15" s="461" t="s">
        <v>12</v>
      </c>
      <c r="C15" s="461" t="s">
        <v>13</v>
      </c>
      <c r="D15" s="461" t="s">
        <v>14</v>
      </c>
      <c r="E15" s="461" t="s">
        <v>15</v>
      </c>
      <c r="F15" s="462" t="s">
        <v>16</v>
      </c>
      <c r="G15" s="461" t="s">
        <v>17</v>
      </c>
      <c r="H15" s="461" t="s">
        <v>18</v>
      </c>
      <c r="I15" s="463" t="s">
        <v>19</v>
      </c>
      <c r="J15" s="461" t="s">
        <v>20</v>
      </c>
      <c r="K15" s="461" t="s">
        <v>21</v>
      </c>
      <c r="L15" s="461" t="s">
        <v>22</v>
      </c>
      <c r="M15" s="464" t="s">
        <v>23</v>
      </c>
      <c r="N15" s="464" t="s">
        <v>24</v>
      </c>
      <c r="O15" s="464" t="s">
        <v>25</v>
      </c>
      <c r="P15" s="464" t="s">
        <v>26</v>
      </c>
      <c r="Q15" s="464" t="s">
        <v>27</v>
      </c>
      <c r="R15" s="464" t="s">
        <v>28</v>
      </c>
      <c r="S15" s="464" t="s">
        <v>29</v>
      </c>
      <c r="T15" s="464" t="s">
        <v>30</v>
      </c>
      <c r="U15" s="464" t="s">
        <v>31</v>
      </c>
      <c r="V15" s="464" t="s">
        <v>32</v>
      </c>
      <c r="W15" s="464" t="s">
        <v>33</v>
      </c>
      <c r="X15" s="464" t="s">
        <v>34</v>
      </c>
      <c r="Y15" s="465" t="s">
        <v>35</v>
      </c>
      <c r="Z15" s="461" t="s">
        <v>313</v>
      </c>
      <c r="AA15" s="2170" t="s">
        <v>1895</v>
      </c>
      <c r="AB15" s="461" t="s">
        <v>36</v>
      </c>
      <c r="AC15" s="466" t="s">
        <v>189</v>
      </c>
      <c r="AD15" s="466" t="s">
        <v>314</v>
      </c>
      <c r="AE15" s="466" t="s">
        <v>190</v>
      </c>
      <c r="AF15" s="466" t="s">
        <v>191</v>
      </c>
      <c r="AG15" s="466" t="s">
        <v>184</v>
      </c>
      <c r="AH15" s="466" t="s">
        <v>192</v>
      </c>
      <c r="AI15" s="466" t="s">
        <v>185</v>
      </c>
      <c r="AJ15" s="466" t="s">
        <v>186</v>
      </c>
      <c r="AK15" s="1893" t="s">
        <v>1870</v>
      </c>
      <c r="AL15" s="1906" t="s">
        <v>1871</v>
      </c>
      <c r="AM15" s="1906" t="s">
        <v>1872</v>
      </c>
      <c r="AN15" s="1906" t="s">
        <v>1873</v>
      </c>
      <c r="AO15" s="1906" t="s">
        <v>184</v>
      </c>
      <c r="AP15" s="1906" t="s">
        <v>1874</v>
      </c>
      <c r="AQ15" s="1906" t="s">
        <v>185</v>
      </c>
      <c r="AR15" s="1906" t="s">
        <v>186</v>
      </c>
      <c r="AS15" s="1924" t="s">
        <v>1875</v>
      </c>
      <c r="AT15" s="1937" t="s">
        <v>1876</v>
      </c>
      <c r="AU15" s="1937" t="s">
        <v>1877</v>
      </c>
      <c r="AV15" s="1937" t="s">
        <v>1878</v>
      </c>
      <c r="AW15" s="1937" t="s">
        <v>184</v>
      </c>
      <c r="AX15" s="1937" t="s">
        <v>1879</v>
      </c>
      <c r="AY15" s="1937" t="s">
        <v>185</v>
      </c>
      <c r="AZ15" s="1937" t="s">
        <v>186</v>
      </c>
      <c r="BA15" s="1909" t="s">
        <v>1880</v>
      </c>
      <c r="BB15" s="1938" t="s">
        <v>1881</v>
      </c>
      <c r="BC15" s="1938" t="s">
        <v>1882</v>
      </c>
      <c r="BD15" s="1938" t="s">
        <v>1883</v>
      </c>
      <c r="BE15" s="1938" t="s">
        <v>184</v>
      </c>
      <c r="BF15" s="1938" t="s">
        <v>1884</v>
      </c>
      <c r="BG15" s="1938" t="s">
        <v>185</v>
      </c>
      <c r="BH15" s="1938" t="s">
        <v>186</v>
      </c>
      <c r="BI15" s="1941" t="s">
        <v>1885</v>
      </c>
      <c r="BJ15" s="1942" t="s">
        <v>1886</v>
      </c>
      <c r="BK15" s="1942" t="s">
        <v>1887</v>
      </c>
      <c r="BL15" s="1942" t="s">
        <v>1888</v>
      </c>
      <c r="BM15" s="1942" t="s">
        <v>184</v>
      </c>
      <c r="BN15" s="1942" t="s">
        <v>1889</v>
      </c>
      <c r="BO15" s="1942" t="s">
        <v>185</v>
      </c>
      <c r="BP15" s="1942" t="s">
        <v>186</v>
      </c>
      <c r="BQ15" s="1957" t="s">
        <v>1890</v>
      </c>
      <c r="BR15" s="1958" t="s">
        <v>1891</v>
      </c>
      <c r="BS15" s="1958" t="s">
        <v>1892</v>
      </c>
      <c r="BT15" s="1958" t="s">
        <v>1893</v>
      </c>
      <c r="BU15" s="1958" t="s">
        <v>184</v>
      </c>
      <c r="BV15" s="1958" t="s">
        <v>1894</v>
      </c>
      <c r="BW15" s="1958" t="s">
        <v>185</v>
      </c>
      <c r="BX15" s="1958" t="s">
        <v>186</v>
      </c>
      <c r="BY15" s="2102" t="s">
        <v>35</v>
      </c>
      <c r="BZ15" s="466" t="s">
        <v>187</v>
      </c>
      <c r="CA15" s="466" t="s">
        <v>188</v>
      </c>
    </row>
    <row r="16" spans="1:79" s="477" customFormat="1" ht="39" thickBot="1">
      <c r="A16">
        <v>1</v>
      </c>
      <c r="B16" t="s">
        <v>418</v>
      </c>
      <c r="C16" t="s">
        <v>419</v>
      </c>
      <c r="D16" s="372" t="s">
        <v>420</v>
      </c>
      <c r="E16" s="373" t="s">
        <v>69</v>
      </c>
      <c r="F16" s="374">
        <v>12</v>
      </c>
      <c r="G16" s="374" t="s">
        <v>421</v>
      </c>
      <c r="H16" s="374" t="s">
        <v>422</v>
      </c>
      <c r="I16" s="375">
        <v>0.15</v>
      </c>
      <c r="J16" s="376" t="s">
        <v>423</v>
      </c>
      <c r="K16" s="377">
        <v>42370</v>
      </c>
      <c r="L16" s="377">
        <v>42735</v>
      </c>
      <c r="M16" s="468">
        <v>1</v>
      </c>
      <c r="N16" s="468">
        <v>1</v>
      </c>
      <c r="O16" s="468">
        <v>1</v>
      </c>
      <c r="P16" s="468">
        <v>1</v>
      </c>
      <c r="Q16" s="468">
        <v>1</v>
      </c>
      <c r="R16" s="469">
        <v>1</v>
      </c>
      <c r="S16" s="469">
        <v>1</v>
      </c>
      <c r="T16" s="468">
        <v>1</v>
      </c>
      <c r="U16" s="469">
        <v>1</v>
      </c>
      <c r="V16" s="469">
        <v>1</v>
      </c>
      <c r="W16" s="469">
        <v>1</v>
      </c>
      <c r="X16" s="469">
        <v>1</v>
      </c>
      <c r="Y16" s="470">
        <f>SUM(M16:X16)</f>
        <v>12</v>
      </c>
      <c r="Z16" s="471">
        <v>0</v>
      </c>
      <c r="AA16" s="2286"/>
      <c r="AB16" s="472"/>
      <c r="AC16" s="473">
        <f>SUM(M16:N16)</f>
        <v>2</v>
      </c>
      <c r="AD16" s="474">
        <f>IF(AC16=0,0%,100%)</f>
        <v>1</v>
      </c>
      <c r="AE16" s="475">
        <v>2</v>
      </c>
      <c r="AF16" s="474">
        <f>AE16/AC16</f>
        <v>1</v>
      </c>
      <c r="AG16" s="474">
        <f>2/12</f>
        <v>0.16666666666666666</v>
      </c>
      <c r="AH16" s="474">
        <f>AE16/Y16</f>
        <v>0.16666666666666666</v>
      </c>
      <c r="AI16" s="475"/>
      <c r="AJ16" s="475"/>
      <c r="AK16" s="1894"/>
      <c r="AL16" s="1894"/>
      <c r="AM16" s="1894"/>
      <c r="AN16" s="1894"/>
      <c r="AO16" s="1894"/>
      <c r="AP16" s="1894"/>
      <c r="AQ16" s="1894"/>
      <c r="AR16" s="1894"/>
      <c r="AS16" s="1925"/>
      <c r="AT16" s="1925"/>
      <c r="AU16" s="1925"/>
      <c r="AV16" s="1925"/>
      <c r="AW16" s="1925"/>
      <c r="AX16" s="1925"/>
      <c r="AY16" s="1925"/>
      <c r="AZ16" s="1925"/>
      <c r="BA16" s="1910"/>
      <c r="BB16" s="1910"/>
      <c r="BC16" s="1910"/>
      <c r="BD16" s="1910"/>
      <c r="BE16" s="1910"/>
      <c r="BF16" s="1910"/>
      <c r="BG16" s="1910"/>
      <c r="BH16" s="1910"/>
      <c r="BI16" s="1943"/>
      <c r="BJ16" s="1943"/>
      <c r="BK16" s="1943"/>
      <c r="BL16" s="1943"/>
      <c r="BM16" s="1943"/>
      <c r="BN16" s="1943"/>
      <c r="BO16" s="1943"/>
      <c r="BP16" s="1943"/>
      <c r="BQ16" s="1959"/>
      <c r="BR16" s="1959"/>
      <c r="BS16" s="1959"/>
      <c r="BT16" s="1959"/>
      <c r="BU16" s="1959"/>
      <c r="BV16" s="1959"/>
      <c r="BW16" s="1959"/>
      <c r="BX16" s="1959"/>
      <c r="BY16" s="2103"/>
      <c r="BZ16" s="475" t="s">
        <v>424</v>
      </c>
      <c r="CA16" s="476"/>
    </row>
    <row r="17" spans="1:79" s="477" customFormat="1" ht="32.25" thickBot="1">
      <c r="A17"/>
      <c r="B17"/>
      <c r="C17"/>
      <c r="D17" s="385" t="s">
        <v>425</v>
      </c>
      <c r="E17" s="386" t="s">
        <v>69</v>
      </c>
      <c r="F17" s="387">
        <v>12</v>
      </c>
      <c r="G17" s="387" t="s">
        <v>421</v>
      </c>
      <c r="H17" s="387" t="s">
        <v>426</v>
      </c>
      <c r="I17" s="388">
        <v>0.05</v>
      </c>
      <c r="J17" s="389" t="s">
        <v>427</v>
      </c>
      <c r="K17" s="390">
        <v>42370</v>
      </c>
      <c r="L17" s="390">
        <v>42735</v>
      </c>
      <c r="M17" s="478">
        <v>1</v>
      </c>
      <c r="N17" s="478">
        <v>1</v>
      </c>
      <c r="O17" s="478">
        <v>1</v>
      </c>
      <c r="P17" s="478">
        <v>1</v>
      </c>
      <c r="Q17" s="478">
        <v>1</v>
      </c>
      <c r="R17" s="479">
        <v>1</v>
      </c>
      <c r="S17" s="479">
        <v>1</v>
      </c>
      <c r="T17" s="478">
        <v>1</v>
      </c>
      <c r="U17" s="479">
        <v>1</v>
      </c>
      <c r="V17" s="479">
        <v>1</v>
      </c>
      <c r="W17" s="479">
        <v>1</v>
      </c>
      <c r="X17" s="479">
        <v>1</v>
      </c>
      <c r="Y17" s="480">
        <f>SUM(M17:X17)</f>
        <v>12</v>
      </c>
      <c r="Z17" s="481">
        <v>0</v>
      </c>
      <c r="AA17" s="2287"/>
      <c r="AB17" s="482"/>
      <c r="AC17" s="483">
        <f>SUM(M17:N17)</f>
        <v>2</v>
      </c>
      <c r="AD17" s="484">
        <f>IF(AC17=0,0%,100%)</f>
        <v>1</v>
      </c>
      <c r="AE17" s="485">
        <v>2</v>
      </c>
      <c r="AF17" s="474">
        <f>AE17/AC17</f>
        <v>1</v>
      </c>
      <c r="AG17" s="474">
        <f>2/12</f>
        <v>0.16666666666666666</v>
      </c>
      <c r="AH17" s="474">
        <f>AE17/Y17</f>
        <v>0.16666666666666666</v>
      </c>
      <c r="AI17" s="485"/>
      <c r="AJ17" s="485"/>
      <c r="AK17" s="1894"/>
      <c r="AL17" s="1894"/>
      <c r="AM17" s="1894"/>
      <c r="AN17" s="1894"/>
      <c r="AO17" s="1894"/>
      <c r="AP17" s="1894"/>
      <c r="AQ17" s="1894"/>
      <c r="AR17" s="1894"/>
      <c r="AS17" s="1925"/>
      <c r="AT17" s="1925"/>
      <c r="AU17" s="1925"/>
      <c r="AV17" s="1925"/>
      <c r="AW17" s="1925"/>
      <c r="AX17" s="1925"/>
      <c r="AY17" s="1925"/>
      <c r="AZ17" s="1925"/>
      <c r="BA17" s="1910"/>
      <c r="BB17" s="1910"/>
      <c r="BC17" s="1910"/>
      <c r="BD17" s="1910"/>
      <c r="BE17" s="1910"/>
      <c r="BF17" s="1910"/>
      <c r="BG17" s="1910"/>
      <c r="BH17" s="1910"/>
      <c r="BI17" s="1943"/>
      <c r="BJ17" s="1943"/>
      <c r="BK17" s="1943"/>
      <c r="BL17" s="1943"/>
      <c r="BM17" s="1943"/>
      <c r="BN17" s="1943"/>
      <c r="BO17" s="1943"/>
      <c r="BP17" s="1943"/>
      <c r="BQ17" s="1959"/>
      <c r="BR17" s="1959"/>
      <c r="BS17" s="1959"/>
      <c r="BT17" s="1959"/>
      <c r="BU17" s="1959"/>
      <c r="BV17" s="1959"/>
      <c r="BW17" s="1959"/>
      <c r="BX17" s="1959"/>
      <c r="BY17" s="2103"/>
      <c r="BZ17" s="475" t="s">
        <v>424</v>
      </c>
      <c r="CA17" s="486"/>
    </row>
    <row r="18" spans="1:79" s="477" customFormat="1" ht="39" thickBot="1">
      <c r="A18"/>
      <c r="B18"/>
      <c r="C18"/>
      <c r="D18" s="385" t="s">
        <v>428</v>
      </c>
      <c r="E18" s="397" t="s">
        <v>69</v>
      </c>
      <c r="F18" s="389">
        <v>12</v>
      </c>
      <c r="G18" s="389" t="s">
        <v>429</v>
      </c>
      <c r="H18" s="389" t="s">
        <v>430</v>
      </c>
      <c r="I18" s="388">
        <v>0.3</v>
      </c>
      <c r="J18" s="387" t="s">
        <v>431</v>
      </c>
      <c r="K18" s="390">
        <v>42370</v>
      </c>
      <c r="L18" s="390">
        <v>42735</v>
      </c>
      <c r="M18" s="478">
        <v>1</v>
      </c>
      <c r="N18" s="478">
        <v>1</v>
      </c>
      <c r="O18" s="478">
        <v>1</v>
      </c>
      <c r="P18" s="478">
        <v>1</v>
      </c>
      <c r="Q18" s="478">
        <v>1</v>
      </c>
      <c r="R18" s="479">
        <v>1</v>
      </c>
      <c r="S18" s="479">
        <v>1</v>
      </c>
      <c r="T18" s="478">
        <v>1</v>
      </c>
      <c r="U18" s="479">
        <v>1</v>
      </c>
      <c r="V18" s="479">
        <v>1</v>
      </c>
      <c r="W18" s="479">
        <v>1</v>
      </c>
      <c r="X18" s="479">
        <v>1</v>
      </c>
      <c r="Y18" s="480">
        <f>SUM(M18:X18)</f>
        <v>12</v>
      </c>
      <c r="Z18" s="481">
        <v>0</v>
      </c>
      <c r="AA18" s="2287"/>
      <c r="AB18" s="482"/>
      <c r="AC18" s="483">
        <f>SUM(M18:N18)</f>
        <v>2</v>
      </c>
      <c r="AD18" s="484">
        <f>IF(AC18=0,0%,100%)</f>
        <v>1</v>
      </c>
      <c r="AE18" s="485">
        <v>2</v>
      </c>
      <c r="AF18" s="474">
        <f>AE18/AC18</f>
        <v>1</v>
      </c>
      <c r="AG18" s="474">
        <f>2/12</f>
        <v>0.16666666666666666</v>
      </c>
      <c r="AH18" s="474">
        <f>AE18/Y18</f>
        <v>0.16666666666666666</v>
      </c>
      <c r="AI18" s="485"/>
      <c r="AJ18" s="485"/>
      <c r="AK18" s="1894"/>
      <c r="AL18" s="1894"/>
      <c r="AM18" s="1894"/>
      <c r="AN18" s="1894"/>
      <c r="AO18" s="1894"/>
      <c r="AP18" s="1894"/>
      <c r="AQ18" s="1894"/>
      <c r="AR18" s="1894"/>
      <c r="AS18" s="1925"/>
      <c r="AT18" s="1925"/>
      <c r="AU18" s="1925"/>
      <c r="AV18" s="1925"/>
      <c r="AW18" s="1925"/>
      <c r="AX18" s="1925"/>
      <c r="AY18" s="1925"/>
      <c r="AZ18" s="1925"/>
      <c r="BA18" s="1910"/>
      <c r="BB18" s="1910"/>
      <c r="BC18" s="1910"/>
      <c r="BD18" s="1910"/>
      <c r="BE18" s="1910"/>
      <c r="BF18" s="1910"/>
      <c r="BG18" s="1910"/>
      <c r="BH18" s="1910"/>
      <c r="BI18" s="1943"/>
      <c r="BJ18" s="1943"/>
      <c r="BK18" s="1943"/>
      <c r="BL18" s="1943"/>
      <c r="BM18" s="1943"/>
      <c r="BN18" s="1943"/>
      <c r="BO18" s="1943"/>
      <c r="BP18" s="1943"/>
      <c r="BQ18" s="1959"/>
      <c r="BR18" s="1959"/>
      <c r="BS18" s="1959"/>
      <c r="BT18" s="1959"/>
      <c r="BU18" s="1959"/>
      <c r="BV18" s="1959"/>
      <c r="BW18" s="1959"/>
      <c r="BX18" s="1959"/>
      <c r="BY18" s="2103"/>
      <c r="BZ18" s="475" t="s">
        <v>424</v>
      </c>
      <c r="CA18" s="486"/>
    </row>
    <row r="19" spans="1:79" s="477" customFormat="1" ht="32.25" thickBot="1">
      <c r="A19"/>
      <c r="B19"/>
      <c r="C19"/>
      <c r="D19" s="385" t="s">
        <v>432</v>
      </c>
      <c r="E19" s="397" t="s">
        <v>69</v>
      </c>
      <c r="F19" s="389">
        <v>12</v>
      </c>
      <c r="G19" s="389" t="s">
        <v>433</v>
      </c>
      <c r="H19" s="389" t="s">
        <v>430</v>
      </c>
      <c r="I19" s="388">
        <v>0.1</v>
      </c>
      <c r="J19" s="389" t="s">
        <v>434</v>
      </c>
      <c r="K19" s="390">
        <v>42370</v>
      </c>
      <c r="L19" s="390">
        <v>42735</v>
      </c>
      <c r="M19" s="478">
        <v>1</v>
      </c>
      <c r="N19" s="478">
        <v>1</v>
      </c>
      <c r="O19" s="478">
        <v>1</v>
      </c>
      <c r="P19" s="478">
        <v>1</v>
      </c>
      <c r="Q19" s="478">
        <v>1</v>
      </c>
      <c r="R19" s="479">
        <v>1</v>
      </c>
      <c r="S19" s="479">
        <v>1</v>
      </c>
      <c r="T19" s="478">
        <v>1</v>
      </c>
      <c r="U19" s="479">
        <v>1</v>
      </c>
      <c r="V19" s="479">
        <v>1</v>
      </c>
      <c r="W19" s="479">
        <v>1</v>
      </c>
      <c r="X19" s="479">
        <v>1</v>
      </c>
      <c r="Y19" s="480">
        <f>SUM(M19:X19)</f>
        <v>12</v>
      </c>
      <c r="Z19" s="481">
        <v>0</v>
      </c>
      <c r="AA19" s="2287"/>
      <c r="AB19" s="482"/>
      <c r="AC19" s="483">
        <f>SUM(M19:N19)</f>
        <v>2</v>
      </c>
      <c r="AD19" s="484">
        <f>IF(AC19=0,0%,100%)</f>
        <v>1</v>
      </c>
      <c r="AE19" s="485">
        <v>2</v>
      </c>
      <c r="AF19" s="474">
        <f>AE19/AC19</f>
        <v>1</v>
      </c>
      <c r="AG19" s="474">
        <f>2/12</f>
        <v>0.16666666666666666</v>
      </c>
      <c r="AH19" s="474">
        <f>AE19/Y19</f>
        <v>0.16666666666666666</v>
      </c>
      <c r="AI19" s="485"/>
      <c r="AJ19" s="485"/>
      <c r="AK19" s="1894"/>
      <c r="AL19" s="1894"/>
      <c r="AM19" s="1894"/>
      <c r="AN19" s="1894"/>
      <c r="AO19" s="1894"/>
      <c r="AP19" s="1894"/>
      <c r="AQ19" s="1894"/>
      <c r="AR19" s="1894"/>
      <c r="AS19" s="1925"/>
      <c r="AT19" s="1925"/>
      <c r="AU19" s="1925"/>
      <c r="AV19" s="1925"/>
      <c r="AW19" s="1925"/>
      <c r="AX19" s="1925"/>
      <c r="AY19" s="1925"/>
      <c r="AZ19" s="1925"/>
      <c r="BA19" s="1910"/>
      <c r="BB19" s="1910"/>
      <c r="BC19" s="1910"/>
      <c r="BD19" s="1910"/>
      <c r="BE19" s="1910"/>
      <c r="BF19" s="1910"/>
      <c r="BG19" s="1910"/>
      <c r="BH19" s="1910"/>
      <c r="BI19" s="1943"/>
      <c r="BJ19" s="1943"/>
      <c r="BK19" s="1943"/>
      <c r="BL19" s="1943"/>
      <c r="BM19" s="1943"/>
      <c r="BN19" s="1943"/>
      <c r="BO19" s="1943"/>
      <c r="BP19" s="1943"/>
      <c r="BQ19" s="1959"/>
      <c r="BR19" s="1959"/>
      <c r="BS19" s="1959"/>
      <c r="BT19" s="1959"/>
      <c r="BU19" s="1959"/>
      <c r="BV19" s="1959"/>
      <c r="BW19" s="1959"/>
      <c r="BX19" s="1959"/>
      <c r="BY19" s="2103"/>
      <c r="BZ19" s="475" t="s">
        <v>424</v>
      </c>
      <c r="CA19" s="486"/>
    </row>
    <row r="20" spans="1:79" s="477" customFormat="1" ht="39" thickBot="1">
      <c r="A20"/>
      <c r="B20"/>
      <c r="C20"/>
      <c r="D20" s="398" t="s">
        <v>435</v>
      </c>
      <c r="E20" s="386" t="s">
        <v>69</v>
      </c>
      <c r="F20" s="387">
        <v>12</v>
      </c>
      <c r="G20" s="389" t="s">
        <v>433</v>
      </c>
      <c r="H20" s="387" t="s">
        <v>436</v>
      </c>
      <c r="I20" s="388">
        <v>0.3</v>
      </c>
      <c r="J20" s="387" t="s">
        <v>437</v>
      </c>
      <c r="K20" s="390">
        <v>42370</v>
      </c>
      <c r="L20" s="390">
        <v>42735</v>
      </c>
      <c r="M20" s="478">
        <v>1</v>
      </c>
      <c r="N20" s="478">
        <v>1</v>
      </c>
      <c r="O20" s="478">
        <v>1</v>
      </c>
      <c r="P20" s="478">
        <v>1</v>
      </c>
      <c r="Q20" s="478">
        <v>1</v>
      </c>
      <c r="R20" s="479">
        <v>1</v>
      </c>
      <c r="S20" s="479">
        <v>1</v>
      </c>
      <c r="T20" s="478">
        <v>1</v>
      </c>
      <c r="U20" s="479">
        <v>1</v>
      </c>
      <c r="V20" s="479">
        <v>1</v>
      </c>
      <c r="W20" s="479">
        <v>1</v>
      </c>
      <c r="X20" s="479">
        <v>1</v>
      </c>
      <c r="Y20" s="480">
        <f>SUM(M20:X20)</f>
        <v>12</v>
      </c>
      <c r="Z20" s="481">
        <v>0</v>
      </c>
      <c r="AA20" s="2287"/>
      <c r="AB20" s="482"/>
      <c r="AC20" s="483">
        <f>SUM(M20:N20)</f>
        <v>2</v>
      </c>
      <c r="AD20" s="484">
        <f>IF(AC20=0,0%,100%)</f>
        <v>1</v>
      </c>
      <c r="AE20" s="485">
        <v>2</v>
      </c>
      <c r="AF20" s="474">
        <f>AE20/AC20</f>
        <v>1</v>
      </c>
      <c r="AG20" s="474">
        <f>2/12</f>
        <v>0.16666666666666666</v>
      </c>
      <c r="AH20" s="474">
        <f>AE20/Y20</f>
        <v>0.16666666666666666</v>
      </c>
      <c r="AI20" s="485"/>
      <c r="AJ20" s="485"/>
      <c r="AK20" s="1894"/>
      <c r="AL20" s="1894"/>
      <c r="AM20" s="1894"/>
      <c r="AN20" s="1894"/>
      <c r="AO20" s="1894"/>
      <c r="AP20" s="1894"/>
      <c r="AQ20" s="1894"/>
      <c r="AR20" s="1894"/>
      <c r="AS20" s="1925"/>
      <c r="AT20" s="1925"/>
      <c r="AU20" s="1925"/>
      <c r="AV20" s="1925"/>
      <c r="AW20" s="1925"/>
      <c r="AX20" s="1925"/>
      <c r="AY20" s="1925"/>
      <c r="AZ20" s="1925"/>
      <c r="BA20" s="1910"/>
      <c r="BB20" s="1910"/>
      <c r="BC20" s="1910"/>
      <c r="BD20" s="1910"/>
      <c r="BE20" s="1910"/>
      <c r="BF20" s="1910"/>
      <c r="BG20" s="1910"/>
      <c r="BH20" s="1910"/>
      <c r="BI20" s="1943"/>
      <c r="BJ20" s="1943"/>
      <c r="BK20" s="1943"/>
      <c r="BL20" s="1943"/>
      <c r="BM20" s="1943"/>
      <c r="BN20" s="1943"/>
      <c r="BO20" s="1943"/>
      <c r="BP20" s="1943"/>
      <c r="BQ20" s="1959"/>
      <c r="BR20" s="1959"/>
      <c r="BS20" s="1959"/>
      <c r="BT20" s="1959"/>
      <c r="BU20" s="1959"/>
      <c r="BV20" s="1959"/>
      <c r="BW20" s="1959"/>
      <c r="BX20" s="1959"/>
      <c r="BY20" s="2103"/>
      <c r="BZ20" s="475" t="s">
        <v>424</v>
      </c>
      <c r="CA20" s="486"/>
    </row>
    <row r="21" spans="1:79" s="477" customFormat="1" ht="32.25" thickBot="1">
      <c r="A21"/>
      <c r="B21"/>
      <c r="C21"/>
      <c r="D21" s="399" t="s">
        <v>438</v>
      </c>
      <c r="E21" s="400" t="s">
        <v>69</v>
      </c>
      <c r="F21" s="401">
        <v>12</v>
      </c>
      <c r="G21" s="401" t="s">
        <v>433</v>
      </c>
      <c r="H21" s="401" t="s">
        <v>439</v>
      </c>
      <c r="I21" s="402">
        <v>0.1</v>
      </c>
      <c r="J21" s="401" t="s">
        <v>440</v>
      </c>
      <c r="K21" s="403">
        <v>42370</v>
      </c>
      <c r="L21" s="403">
        <v>42735</v>
      </c>
      <c r="M21" s="487">
        <v>1</v>
      </c>
      <c r="N21" s="487">
        <v>1</v>
      </c>
      <c r="O21" s="487">
        <v>1</v>
      </c>
      <c r="P21" s="487">
        <v>1</v>
      </c>
      <c r="Q21" s="487">
        <v>1</v>
      </c>
      <c r="R21" s="488">
        <v>1</v>
      </c>
      <c r="S21" s="488">
        <v>1</v>
      </c>
      <c r="T21" s="487">
        <v>1</v>
      </c>
      <c r="U21" s="488">
        <v>1</v>
      </c>
      <c r="V21" s="488">
        <v>1</v>
      </c>
      <c r="W21" s="488">
        <v>1</v>
      </c>
      <c r="X21" s="488">
        <v>1</v>
      </c>
      <c r="Y21" s="489">
        <f>SUM(M21:X21)</f>
        <v>12</v>
      </c>
      <c r="Z21" s="490">
        <v>0</v>
      </c>
      <c r="AA21" s="2288"/>
      <c r="AB21" s="491"/>
      <c r="AC21" s="3314">
        <f>SUM(M21:N21)</f>
        <v>2</v>
      </c>
      <c r="AD21" s="3037">
        <f>IF(AC21=0,0%,100%)</f>
        <v>1</v>
      </c>
      <c r="AE21" s="3315">
        <v>2</v>
      </c>
      <c r="AF21" s="3027">
        <f>AE21/AC21</f>
        <v>1</v>
      </c>
      <c r="AG21" s="3027">
        <f>2/12</f>
        <v>0.16666666666666666</v>
      </c>
      <c r="AH21" s="3027">
        <f>AE21/Y21</f>
        <v>0.16666666666666666</v>
      </c>
      <c r="AI21" s="3315"/>
      <c r="AJ21" s="3315"/>
      <c r="AK21" s="1895"/>
      <c r="AL21" s="1895"/>
      <c r="AM21" s="1895"/>
      <c r="AN21" s="1895"/>
      <c r="AO21" s="1895"/>
      <c r="AP21" s="1895"/>
      <c r="AQ21" s="1895"/>
      <c r="AR21" s="1895"/>
      <c r="AS21" s="1926"/>
      <c r="AT21" s="1926"/>
      <c r="AU21" s="1926"/>
      <c r="AV21" s="1926"/>
      <c r="AW21" s="1926"/>
      <c r="AX21" s="1926"/>
      <c r="AY21" s="1926"/>
      <c r="AZ21" s="1926"/>
      <c r="BA21" s="1911"/>
      <c r="BB21" s="1911"/>
      <c r="BC21" s="1911"/>
      <c r="BD21" s="1911"/>
      <c r="BE21" s="1911"/>
      <c r="BF21" s="1911"/>
      <c r="BG21" s="1911"/>
      <c r="BH21" s="1911"/>
      <c r="BI21" s="1944"/>
      <c r="BJ21" s="1944"/>
      <c r="BK21" s="1944"/>
      <c r="BL21" s="1944"/>
      <c r="BM21" s="1944"/>
      <c r="BN21" s="1944"/>
      <c r="BO21" s="1944"/>
      <c r="BP21" s="1944"/>
      <c r="BQ21" s="1960"/>
      <c r="BR21" s="1960"/>
      <c r="BS21" s="1960"/>
      <c r="BT21" s="1960"/>
      <c r="BU21" s="1960"/>
      <c r="BV21" s="1960"/>
      <c r="BW21" s="1960"/>
      <c r="BX21" s="1960"/>
      <c r="BY21" s="2104"/>
      <c r="BZ21" s="3316" t="s">
        <v>424</v>
      </c>
      <c r="CA21" s="3317"/>
    </row>
    <row r="22" spans="1:79" s="501" customFormat="1" ht="24" customHeight="1" thickBot="1">
      <c r="A22" t="s">
        <v>38</v>
      </c>
      <c r="B22"/>
      <c r="C22"/>
      <c r="D22"/>
      <c r="E22" s="496"/>
      <c r="F22" s="497"/>
      <c r="G22" s="497"/>
      <c r="H22" s="497"/>
      <c r="I22" s="498">
        <f>SUM(I16:I21)</f>
        <v>0.9999999999999999</v>
      </c>
      <c r="J22" s="497"/>
      <c r="K22" s="497"/>
      <c r="L22" s="497"/>
      <c r="M22" s="497"/>
      <c r="N22" s="497"/>
      <c r="O22" s="497"/>
      <c r="P22" s="497"/>
      <c r="Q22" s="497"/>
      <c r="R22" s="497"/>
      <c r="S22" s="497"/>
      <c r="T22" s="497"/>
      <c r="U22" s="497"/>
      <c r="V22" s="497"/>
      <c r="W22" s="497"/>
      <c r="X22" s="497"/>
      <c r="Y22" s="499">
        <f>SUM(Y16:Y21)</f>
        <v>72</v>
      </c>
      <c r="Z22" s="500">
        <f>SUM(Z16:Z21)</f>
        <v>0</v>
      </c>
      <c r="AA22" s="2289"/>
      <c r="AB22" s="3312"/>
      <c r="AC22" s="3320"/>
      <c r="AD22" s="3320">
        <v>1</v>
      </c>
      <c r="AE22" s="3320"/>
      <c r="AF22" s="3320">
        <f>AVERAGE(AF16:AF21)</f>
        <v>1</v>
      </c>
      <c r="AG22" s="3320"/>
      <c r="AH22" s="3320">
        <f>AVERAGE(AH16:AH21)</f>
        <v>0.16666666666666666</v>
      </c>
      <c r="AI22" s="3320"/>
      <c r="AJ22" s="3320"/>
      <c r="AK22" s="3320"/>
      <c r="AL22" s="3320"/>
      <c r="AM22" s="3320"/>
      <c r="AN22" s="3320"/>
      <c r="AO22" s="3320"/>
      <c r="AP22" s="3320"/>
      <c r="AQ22" s="3320"/>
      <c r="AR22" s="3320"/>
      <c r="AS22" s="3320"/>
      <c r="AT22" s="3320"/>
      <c r="AU22" s="3320"/>
      <c r="AV22" s="3320"/>
      <c r="AW22" s="3320"/>
      <c r="AX22" s="3320"/>
      <c r="AY22" s="3320"/>
      <c r="AZ22" s="3320"/>
      <c r="BA22" s="3320"/>
      <c r="BB22" s="3320"/>
      <c r="BC22" s="3320"/>
      <c r="BD22" s="3320"/>
      <c r="BE22" s="3320"/>
      <c r="BF22" s="3320"/>
      <c r="BG22" s="3320"/>
      <c r="BH22" s="3320"/>
      <c r="BI22" s="3320"/>
      <c r="BJ22" s="3320"/>
      <c r="BK22" s="3320"/>
      <c r="BL22" s="3320"/>
      <c r="BM22" s="3320"/>
      <c r="BN22" s="3320"/>
      <c r="BO22" s="3320"/>
      <c r="BP22" s="3320"/>
      <c r="BQ22" s="3320"/>
      <c r="BR22" s="3320"/>
      <c r="BS22" s="3320"/>
      <c r="BT22" s="3320"/>
      <c r="BU22" s="3320"/>
      <c r="BV22" s="3320"/>
      <c r="BW22" s="3320"/>
      <c r="BX22" s="3320"/>
      <c r="BY22" s="3320"/>
      <c r="BZ22" s="3320"/>
      <c r="CA22" s="3320"/>
    </row>
    <row r="23" spans="1:79" s="501" customFormat="1" ht="24" customHeight="1" thickBot="1">
      <c r="A23" t="s">
        <v>39</v>
      </c>
      <c r="B23"/>
      <c r="C23"/>
      <c r="D23"/>
      <c r="E23" s="502"/>
      <c r="F23" s="502"/>
      <c r="G23" s="502"/>
      <c r="H23" s="503"/>
      <c r="I23" s="504"/>
      <c r="J23" s="503"/>
      <c r="K23" s="503"/>
      <c r="L23" s="503"/>
      <c r="M23" s="503"/>
      <c r="N23" s="503"/>
      <c r="O23" s="503"/>
      <c r="P23" s="503"/>
      <c r="Q23" s="503"/>
      <c r="R23" s="503"/>
      <c r="S23" s="503"/>
      <c r="T23" s="503"/>
      <c r="U23" s="503"/>
      <c r="V23" s="503"/>
      <c r="W23" s="503"/>
      <c r="X23" s="503"/>
      <c r="Y23" s="505"/>
      <c r="Z23" s="506">
        <f>Z22</f>
        <v>0</v>
      </c>
      <c r="AA23" s="2290"/>
      <c r="AB23" s="3313"/>
      <c r="AC23" s="3047"/>
      <c r="AD23" s="3047">
        <v>1</v>
      </c>
      <c r="AE23" s="3047"/>
      <c r="AF23" s="3047">
        <f>AVERAGE(AF22)</f>
        <v>1</v>
      </c>
      <c r="AG23" s="3047"/>
      <c r="AH23" s="3047">
        <f>AVERAGE(AH22)</f>
        <v>0.16666666666666666</v>
      </c>
      <c r="AI23" s="3047"/>
      <c r="AJ23" s="3047"/>
      <c r="AK23" s="3047"/>
      <c r="AL23" s="3047"/>
      <c r="AM23" s="3047"/>
      <c r="AN23" s="3047"/>
      <c r="AO23" s="3047"/>
      <c r="AP23" s="3047"/>
      <c r="AQ23" s="3047"/>
      <c r="AR23" s="3047"/>
      <c r="AS23" s="3047"/>
      <c r="AT23" s="3047"/>
      <c r="AU23" s="3047"/>
      <c r="AV23" s="3047"/>
      <c r="AW23" s="3047"/>
      <c r="AX23" s="3047"/>
      <c r="AY23" s="3047"/>
      <c r="AZ23" s="3047"/>
      <c r="BA23" s="3047"/>
      <c r="BB23" s="3047"/>
      <c r="BC23" s="3047"/>
      <c r="BD23" s="3047"/>
      <c r="BE23" s="3047"/>
      <c r="BF23" s="3047"/>
      <c r="BG23" s="3047"/>
      <c r="BH23" s="3047"/>
      <c r="BI23" s="3047"/>
      <c r="BJ23" s="3047"/>
      <c r="BK23" s="3047"/>
      <c r="BL23" s="3047"/>
      <c r="BM23" s="3047"/>
      <c r="BN23" s="3047"/>
      <c r="BO23" s="3047"/>
      <c r="BP23" s="3047"/>
      <c r="BQ23" s="3047"/>
      <c r="BR23" s="3047"/>
      <c r="BS23" s="3047"/>
      <c r="BT23" s="3047"/>
      <c r="BU23" s="3047"/>
      <c r="BV23" s="3047"/>
      <c r="BW23" s="3047"/>
      <c r="BX23" s="3047"/>
      <c r="BY23" s="3047"/>
      <c r="BZ23" s="3047"/>
      <c r="CA23" s="3047"/>
    </row>
    <row r="24" spans="1:77" s="454" customFormat="1" ht="9.75" customHeight="1" thickBot="1">
      <c r="A24"/>
      <c r="B24"/>
      <c r="C24"/>
      <c r="D24"/>
      <c r="E24"/>
      <c r="F24"/>
      <c r="G24"/>
      <c r="H24"/>
      <c r="I24"/>
      <c r="J24"/>
      <c r="K24"/>
      <c r="L24"/>
      <c r="M24"/>
      <c r="N24"/>
      <c r="O24"/>
      <c r="P24"/>
      <c r="Q24"/>
      <c r="R24"/>
      <c r="S24"/>
      <c r="T24"/>
      <c r="U24"/>
      <c r="V24"/>
      <c r="W24"/>
      <c r="X24"/>
      <c r="Y24"/>
      <c r="Z24"/>
      <c r="AA24"/>
      <c r="AB24"/>
      <c r="AK24" s="3318"/>
      <c r="AL24" s="3318"/>
      <c r="AM24" s="3318"/>
      <c r="AN24" s="3318"/>
      <c r="AO24" s="3318"/>
      <c r="AP24" s="3318"/>
      <c r="AQ24" s="3318"/>
      <c r="AR24" s="3318"/>
      <c r="AS24" s="3318"/>
      <c r="AT24" s="3318"/>
      <c r="AU24" s="3318"/>
      <c r="AV24" s="3318"/>
      <c r="AW24" s="3318"/>
      <c r="AX24" s="3318"/>
      <c r="AY24" s="3318"/>
      <c r="AZ24" s="3318"/>
      <c r="BA24" s="3318"/>
      <c r="BB24" s="3318"/>
      <c r="BC24" s="3318"/>
      <c r="BD24" s="3318"/>
      <c r="BE24" s="3318"/>
      <c r="BF24" s="3318"/>
      <c r="BG24" s="3318"/>
      <c r="BH24" s="3318"/>
      <c r="BI24" s="3318"/>
      <c r="BJ24" s="3318"/>
      <c r="BK24" s="3318"/>
      <c r="BL24" s="3318"/>
      <c r="BM24" s="3318"/>
      <c r="BN24" s="3318"/>
      <c r="BO24" s="3318"/>
      <c r="BP24" s="3318"/>
      <c r="BQ24" s="3318"/>
      <c r="BR24" s="3318"/>
      <c r="BS24" s="3318"/>
      <c r="BT24" s="3318"/>
      <c r="BU24" s="3318"/>
      <c r="BV24" s="3318"/>
      <c r="BW24" s="3318"/>
      <c r="BX24" s="3318"/>
      <c r="BY24" s="3319"/>
    </row>
    <row r="25" spans="1:79" s="455" customFormat="1" ht="24" customHeight="1" thickBot="1">
      <c r="A25" t="s">
        <v>9</v>
      </c>
      <c r="B25"/>
      <c r="C25"/>
      <c r="D25"/>
      <c r="E25" t="s">
        <v>312</v>
      </c>
      <c r="F25"/>
      <c r="G25"/>
      <c r="H25"/>
      <c r="I25"/>
      <c r="J25"/>
      <c r="K25"/>
      <c r="L25"/>
      <c r="M25"/>
      <c r="N25"/>
      <c r="O25"/>
      <c r="P25"/>
      <c r="Q25"/>
      <c r="R25"/>
      <c r="S25"/>
      <c r="T25"/>
      <c r="U25"/>
      <c r="V25"/>
      <c r="W25"/>
      <c r="X25"/>
      <c r="Y25"/>
      <c r="Z25"/>
      <c r="AA25"/>
      <c r="AB25"/>
      <c r="AC25" t="s">
        <v>312</v>
      </c>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row>
    <row r="26" spans="2:77" s="454" customFormat="1" ht="9.75" customHeight="1" thickBot="1">
      <c r="B26" s="455"/>
      <c r="F26" s="456"/>
      <c r="I26" s="457"/>
      <c r="K26" s="458"/>
      <c r="L26" s="458"/>
      <c r="Y26" s="459"/>
      <c r="Z26" s="460"/>
      <c r="AA26" s="460"/>
      <c r="AK26" s="2269"/>
      <c r="AL26" s="2269"/>
      <c r="AM26" s="2269"/>
      <c r="AN26" s="2269"/>
      <c r="AO26" s="2269"/>
      <c r="AP26" s="2269"/>
      <c r="AQ26" s="2269"/>
      <c r="AR26" s="2269"/>
      <c r="AS26" s="2269"/>
      <c r="AT26" s="2269"/>
      <c r="AU26" s="2269"/>
      <c r="AV26" s="2269"/>
      <c r="AW26" s="2269"/>
      <c r="AX26" s="2269"/>
      <c r="AY26" s="2269"/>
      <c r="AZ26" s="2269"/>
      <c r="BA26" s="2269"/>
      <c r="BB26" s="2269"/>
      <c r="BC26" s="2269"/>
      <c r="BD26" s="2269"/>
      <c r="BE26" s="2269"/>
      <c r="BF26" s="2269"/>
      <c r="BG26" s="2269"/>
      <c r="BH26" s="2269"/>
      <c r="BI26" s="2269"/>
      <c r="BJ26" s="2269"/>
      <c r="BK26" s="2269"/>
      <c r="BL26" s="2269"/>
      <c r="BM26" s="2269"/>
      <c r="BN26" s="2269"/>
      <c r="BO26" s="2269"/>
      <c r="BP26" s="2269"/>
      <c r="BQ26" s="2269"/>
      <c r="BR26" s="2269"/>
      <c r="BS26" s="2269"/>
      <c r="BT26" s="2269"/>
      <c r="BU26" s="2269"/>
      <c r="BV26" s="2269"/>
      <c r="BW26" s="2269"/>
      <c r="BX26" s="2269"/>
      <c r="BY26" s="2301"/>
    </row>
    <row r="27" spans="1:79" s="467" customFormat="1" ht="39" thickBot="1">
      <c r="A27" s="461" t="s">
        <v>11</v>
      </c>
      <c r="B27" s="461" t="s">
        <v>12</v>
      </c>
      <c r="C27" s="461" t="s">
        <v>13</v>
      </c>
      <c r="D27" s="461" t="s">
        <v>14</v>
      </c>
      <c r="E27" s="461" t="s">
        <v>15</v>
      </c>
      <c r="F27" s="462" t="s">
        <v>16</v>
      </c>
      <c r="G27" s="461" t="s">
        <v>17</v>
      </c>
      <c r="H27" s="461" t="s">
        <v>18</v>
      </c>
      <c r="I27" s="463" t="s">
        <v>19</v>
      </c>
      <c r="J27" s="461" t="s">
        <v>20</v>
      </c>
      <c r="K27" s="461" t="s">
        <v>21</v>
      </c>
      <c r="L27" s="461" t="s">
        <v>22</v>
      </c>
      <c r="M27" s="464" t="s">
        <v>23</v>
      </c>
      <c r="N27" s="464" t="s">
        <v>24</v>
      </c>
      <c r="O27" s="464" t="s">
        <v>25</v>
      </c>
      <c r="P27" s="464" t="s">
        <v>26</v>
      </c>
      <c r="Q27" s="464" t="s">
        <v>27</v>
      </c>
      <c r="R27" s="464" t="s">
        <v>28</v>
      </c>
      <c r="S27" s="464" t="s">
        <v>29</v>
      </c>
      <c r="T27" s="464" t="s">
        <v>30</v>
      </c>
      <c r="U27" s="464" t="s">
        <v>31</v>
      </c>
      <c r="V27" s="464" t="s">
        <v>32</v>
      </c>
      <c r="W27" s="464" t="s">
        <v>33</v>
      </c>
      <c r="X27" s="464" t="s">
        <v>34</v>
      </c>
      <c r="Y27" s="465" t="s">
        <v>35</v>
      </c>
      <c r="Z27" s="461" t="s">
        <v>313</v>
      </c>
      <c r="AA27" s="2170"/>
      <c r="AB27" s="461" t="s">
        <v>36</v>
      </c>
      <c r="AC27" s="507" t="s">
        <v>189</v>
      </c>
      <c r="AD27" s="507" t="s">
        <v>314</v>
      </c>
      <c r="AE27" s="507" t="s">
        <v>190</v>
      </c>
      <c r="AF27" s="507" t="s">
        <v>191</v>
      </c>
      <c r="AG27" s="507" t="s">
        <v>184</v>
      </c>
      <c r="AH27" s="507" t="s">
        <v>192</v>
      </c>
      <c r="AI27" s="507" t="s">
        <v>185</v>
      </c>
      <c r="AJ27" s="507" t="s">
        <v>186</v>
      </c>
      <c r="AK27" s="2274" t="s">
        <v>1870</v>
      </c>
      <c r="AL27" s="2274" t="s">
        <v>1871</v>
      </c>
      <c r="AM27" s="2274" t="s">
        <v>1872</v>
      </c>
      <c r="AN27" s="2274" t="s">
        <v>1873</v>
      </c>
      <c r="AO27" s="2274" t="s">
        <v>184</v>
      </c>
      <c r="AP27" s="2274" t="s">
        <v>1874</v>
      </c>
      <c r="AQ27" s="2274" t="s">
        <v>185</v>
      </c>
      <c r="AR27" s="2274" t="s">
        <v>186</v>
      </c>
      <c r="AS27" s="1924" t="s">
        <v>1875</v>
      </c>
      <c r="AT27" s="1937" t="s">
        <v>1876</v>
      </c>
      <c r="AU27" s="1937" t="s">
        <v>1877</v>
      </c>
      <c r="AV27" s="1937" t="s">
        <v>1878</v>
      </c>
      <c r="AW27" s="1937" t="s">
        <v>184</v>
      </c>
      <c r="AX27" s="1937" t="s">
        <v>1879</v>
      </c>
      <c r="AY27" s="1937" t="s">
        <v>185</v>
      </c>
      <c r="AZ27" s="1937" t="s">
        <v>186</v>
      </c>
      <c r="BA27" s="2280" t="s">
        <v>1880</v>
      </c>
      <c r="BB27" s="2280" t="s">
        <v>1881</v>
      </c>
      <c r="BC27" s="2280" t="s">
        <v>1882</v>
      </c>
      <c r="BD27" s="2280" t="s">
        <v>1883</v>
      </c>
      <c r="BE27" s="2280" t="s">
        <v>184</v>
      </c>
      <c r="BF27" s="2280" t="s">
        <v>1884</v>
      </c>
      <c r="BG27" s="2280" t="s">
        <v>185</v>
      </c>
      <c r="BH27" s="2280" t="s">
        <v>186</v>
      </c>
      <c r="BI27" s="2281" t="s">
        <v>1885</v>
      </c>
      <c r="BJ27" s="2281" t="s">
        <v>1886</v>
      </c>
      <c r="BK27" s="2281" t="s">
        <v>1887</v>
      </c>
      <c r="BL27" s="2281" t="s">
        <v>1888</v>
      </c>
      <c r="BM27" s="2281" t="s">
        <v>184</v>
      </c>
      <c r="BN27" s="2281" t="s">
        <v>1889</v>
      </c>
      <c r="BO27" s="2281" t="s">
        <v>185</v>
      </c>
      <c r="BP27" s="2281" t="s">
        <v>186</v>
      </c>
      <c r="BQ27" s="1957" t="s">
        <v>1890</v>
      </c>
      <c r="BR27" s="1958" t="s">
        <v>1891</v>
      </c>
      <c r="BS27" s="1958" t="s">
        <v>1892</v>
      </c>
      <c r="BT27" s="1958" t="s">
        <v>1893</v>
      </c>
      <c r="BU27" s="1958" t="s">
        <v>184</v>
      </c>
      <c r="BV27" s="1958" t="s">
        <v>1894</v>
      </c>
      <c r="BW27" s="1958" t="s">
        <v>185</v>
      </c>
      <c r="BX27" s="1958" t="s">
        <v>186</v>
      </c>
      <c r="BY27" s="2103"/>
      <c r="BZ27" s="507" t="s">
        <v>187</v>
      </c>
      <c r="CA27" s="507" t="s">
        <v>188</v>
      </c>
    </row>
    <row r="28" spans="1:79" s="477" customFormat="1" ht="36.75" customHeight="1" thickBot="1">
      <c r="A28">
        <v>1</v>
      </c>
      <c r="B28" t="s">
        <v>441</v>
      </c>
      <c r="C28" t="s">
        <v>442</v>
      </c>
      <c r="D28" s="415" t="s">
        <v>443</v>
      </c>
      <c r="E28" s="373" t="s">
        <v>69</v>
      </c>
      <c r="F28" s="416">
        <v>4</v>
      </c>
      <c r="G28" s="416" t="s">
        <v>444</v>
      </c>
      <c r="H28" s="374" t="s">
        <v>445</v>
      </c>
      <c r="I28" s="375">
        <v>0.3</v>
      </c>
      <c r="J28" s="374" t="s">
        <v>437</v>
      </c>
      <c r="K28" s="377">
        <v>42370</v>
      </c>
      <c r="L28" s="377">
        <v>42735</v>
      </c>
      <c r="M28" s="508">
        <v>1</v>
      </c>
      <c r="N28" s="508"/>
      <c r="O28" s="508"/>
      <c r="P28" s="508">
        <v>1</v>
      </c>
      <c r="Q28" s="508"/>
      <c r="R28" s="508"/>
      <c r="S28" s="508">
        <v>1</v>
      </c>
      <c r="T28" s="508"/>
      <c r="U28" s="509"/>
      <c r="V28" s="509">
        <v>1</v>
      </c>
      <c r="W28" s="509"/>
      <c r="X28" s="509"/>
      <c r="Y28" s="510">
        <f>SUM(M28:X28)</f>
        <v>4</v>
      </c>
      <c r="Z28" s="471">
        <v>0</v>
      </c>
      <c r="AA28" s="2286"/>
      <c r="AB28" s="472"/>
      <c r="AC28" s="473">
        <f>SUM(M28:N28)</f>
        <v>1</v>
      </c>
      <c r="AD28" s="474">
        <f aca="true" t="shared" si="0" ref="AD28:AD48">IF(AC28=0,0%,100%)</f>
        <v>1</v>
      </c>
      <c r="AE28" s="475">
        <v>1</v>
      </c>
      <c r="AF28" s="474">
        <f>AE28/AC28</f>
        <v>1</v>
      </c>
      <c r="AG28" s="474">
        <f>1/12</f>
        <v>0.08333333333333333</v>
      </c>
      <c r="AH28" s="474">
        <f>AE28/Y28</f>
        <v>0.25</v>
      </c>
      <c r="AI28" s="475"/>
      <c r="AJ28" s="2270"/>
      <c r="AK28" s="2065"/>
      <c r="AL28" s="2065"/>
      <c r="AM28" s="2065"/>
      <c r="AN28" s="2065"/>
      <c r="AO28" s="2065"/>
      <c r="AP28" s="2065"/>
      <c r="AQ28" s="2065"/>
      <c r="AR28" s="2065"/>
      <c r="AS28" s="1925"/>
      <c r="AT28" s="1925"/>
      <c r="AU28" s="1925"/>
      <c r="AV28" s="1925"/>
      <c r="AW28" s="1925"/>
      <c r="AX28" s="1925"/>
      <c r="AY28" s="1925"/>
      <c r="AZ28" s="1925"/>
      <c r="BA28" s="2067"/>
      <c r="BB28" s="2067"/>
      <c r="BC28" s="2067"/>
      <c r="BD28" s="2067"/>
      <c r="BE28" s="2067"/>
      <c r="BF28" s="2067"/>
      <c r="BG28" s="2067"/>
      <c r="BH28" s="2067"/>
      <c r="BI28" s="2068"/>
      <c r="BJ28" s="2068"/>
      <c r="BK28" s="2068"/>
      <c r="BL28" s="2068"/>
      <c r="BM28" s="2068"/>
      <c r="BN28" s="2068"/>
      <c r="BO28" s="2068"/>
      <c r="BP28" s="2068"/>
      <c r="BQ28" s="1959"/>
      <c r="BR28" s="1959"/>
      <c r="BS28" s="1959"/>
      <c r="BT28" s="1959"/>
      <c r="BU28" s="1959"/>
      <c r="BV28" s="1959"/>
      <c r="BW28" s="1959"/>
      <c r="BX28" s="1959"/>
      <c r="BY28" s="2103"/>
      <c r="BZ28" s="475" t="s">
        <v>424</v>
      </c>
      <c r="CA28" s="476"/>
    </row>
    <row r="29" spans="1:79" s="477" customFormat="1" ht="45.75" customHeight="1" thickBot="1">
      <c r="A29"/>
      <c r="B29"/>
      <c r="C29"/>
      <c r="D29" s="419" t="s">
        <v>446</v>
      </c>
      <c r="E29" s="511" t="s">
        <v>69</v>
      </c>
      <c r="F29" s="512">
        <v>12</v>
      </c>
      <c r="G29" s="512" t="s">
        <v>447</v>
      </c>
      <c r="H29" s="389" t="s">
        <v>445</v>
      </c>
      <c r="I29" s="388">
        <v>0.1</v>
      </c>
      <c r="J29" s="387" t="s">
        <v>448</v>
      </c>
      <c r="K29" s="390">
        <v>42370</v>
      </c>
      <c r="L29" s="390">
        <v>42735</v>
      </c>
      <c r="M29" s="513">
        <v>1</v>
      </c>
      <c r="N29" s="513">
        <v>1</v>
      </c>
      <c r="O29" s="513">
        <v>1</v>
      </c>
      <c r="P29" s="513">
        <v>1</v>
      </c>
      <c r="Q29" s="513">
        <v>1</v>
      </c>
      <c r="R29" s="513">
        <v>1</v>
      </c>
      <c r="S29" s="513">
        <v>1</v>
      </c>
      <c r="T29" s="513">
        <v>1</v>
      </c>
      <c r="U29" s="514">
        <v>1</v>
      </c>
      <c r="V29" s="514">
        <v>1</v>
      </c>
      <c r="W29" s="514">
        <v>1</v>
      </c>
      <c r="X29" s="514">
        <v>1</v>
      </c>
      <c r="Y29" s="515">
        <f aca="true" t="shared" si="1" ref="Y29:Y34">SUM(M29:X29)</f>
        <v>12</v>
      </c>
      <c r="Z29" s="481">
        <v>0</v>
      </c>
      <c r="AA29" s="2287"/>
      <c r="AB29" s="482"/>
      <c r="AC29" s="483">
        <f aca="true" t="shared" si="2" ref="AC29:AC34">SUM(M29:N29)</f>
        <v>2</v>
      </c>
      <c r="AD29" s="484">
        <f t="shared" si="0"/>
        <v>1</v>
      </c>
      <c r="AE29" s="485">
        <v>2</v>
      </c>
      <c r="AF29" s="474">
        <f aca="true" t="shared" si="3" ref="AF29:AF34">AE29/AC29</f>
        <v>1</v>
      </c>
      <c r="AG29" s="484">
        <f>2/12</f>
        <v>0.16666666666666666</v>
      </c>
      <c r="AH29" s="474">
        <f aca="true" t="shared" si="4" ref="AH29:AH34">AE29/Y29</f>
        <v>0.16666666666666666</v>
      </c>
      <c r="AI29" s="485"/>
      <c r="AJ29" s="2271"/>
      <c r="AK29" s="2070"/>
      <c r="AL29" s="2070"/>
      <c r="AM29" s="2070"/>
      <c r="AN29" s="2070"/>
      <c r="AO29" s="2070"/>
      <c r="AP29" s="2070"/>
      <c r="AQ29" s="2070"/>
      <c r="AR29" s="2070"/>
      <c r="AS29" s="1925"/>
      <c r="AT29" s="1925"/>
      <c r="AU29" s="1925"/>
      <c r="AV29" s="1925"/>
      <c r="AW29" s="1925"/>
      <c r="AX29" s="1925"/>
      <c r="AY29" s="1925"/>
      <c r="AZ29" s="1925"/>
      <c r="BA29" s="2072"/>
      <c r="BB29" s="2072"/>
      <c r="BC29" s="2072"/>
      <c r="BD29" s="2072"/>
      <c r="BE29" s="2072"/>
      <c r="BF29" s="2072"/>
      <c r="BG29" s="2072"/>
      <c r="BH29" s="2072"/>
      <c r="BI29" s="2073"/>
      <c r="BJ29" s="2073"/>
      <c r="BK29" s="2073"/>
      <c r="BL29" s="2073"/>
      <c r="BM29" s="2073"/>
      <c r="BN29" s="2073"/>
      <c r="BO29" s="2073"/>
      <c r="BP29" s="2073"/>
      <c r="BQ29" s="1959"/>
      <c r="BR29" s="1959"/>
      <c r="BS29" s="1959"/>
      <c r="BT29" s="1959"/>
      <c r="BU29" s="1959"/>
      <c r="BV29" s="1959"/>
      <c r="BW29" s="1959"/>
      <c r="BX29" s="1959"/>
      <c r="BY29" s="2103"/>
      <c r="BZ29" s="475" t="s">
        <v>424</v>
      </c>
      <c r="CA29" s="486"/>
    </row>
    <row r="30" spans="1:79" s="477" customFormat="1" ht="50.25" customHeight="1" thickBot="1">
      <c r="A30"/>
      <c r="B30"/>
      <c r="C30"/>
      <c r="D30" s="422" t="s">
        <v>449</v>
      </c>
      <c r="E30" s="423" t="s">
        <v>69</v>
      </c>
      <c r="F30" s="424">
        <v>12</v>
      </c>
      <c r="G30" s="516" t="s">
        <v>447</v>
      </c>
      <c r="H30" s="401" t="s">
        <v>445</v>
      </c>
      <c r="I30" s="402">
        <v>0.1</v>
      </c>
      <c r="J30" s="424" t="s">
        <v>448</v>
      </c>
      <c r="K30" s="403">
        <v>42370</v>
      </c>
      <c r="L30" s="403">
        <v>42735</v>
      </c>
      <c r="M30" s="517">
        <v>1</v>
      </c>
      <c r="N30" s="517">
        <v>1</v>
      </c>
      <c r="O30" s="517">
        <v>1</v>
      </c>
      <c r="P30" s="517">
        <v>1</v>
      </c>
      <c r="Q30" s="517">
        <v>1</v>
      </c>
      <c r="R30" s="517">
        <v>1</v>
      </c>
      <c r="S30" s="517">
        <v>1</v>
      </c>
      <c r="T30" s="517">
        <v>1</v>
      </c>
      <c r="U30" s="518">
        <v>1</v>
      </c>
      <c r="V30" s="518">
        <v>1</v>
      </c>
      <c r="W30" s="518">
        <v>1</v>
      </c>
      <c r="X30" s="518">
        <v>1</v>
      </c>
      <c r="Y30" s="519">
        <f t="shared" si="1"/>
        <v>12</v>
      </c>
      <c r="Z30" s="490">
        <v>0</v>
      </c>
      <c r="AA30" s="2288"/>
      <c r="AB30" s="491"/>
      <c r="AC30" s="492">
        <f t="shared" si="2"/>
        <v>2</v>
      </c>
      <c r="AD30" s="493">
        <f t="shared" si="0"/>
        <v>1</v>
      </c>
      <c r="AE30" s="494">
        <v>2</v>
      </c>
      <c r="AF30" s="474">
        <f t="shared" si="3"/>
        <v>1</v>
      </c>
      <c r="AG30" s="484">
        <f>2/12</f>
        <v>0.16666666666666666</v>
      </c>
      <c r="AH30" s="474">
        <f t="shared" si="4"/>
        <v>0.16666666666666666</v>
      </c>
      <c r="AI30" s="494"/>
      <c r="AJ30" s="2272"/>
      <c r="AK30" s="2065"/>
      <c r="AL30" s="2065"/>
      <c r="AM30" s="2065"/>
      <c r="AN30" s="2065"/>
      <c r="AO30" s="2065"/>
      <c r="AP30" s="2065"/>
      <c r="AQ30" s="2065"/>
      <c r="AR30" s="2065"/>
      <c r="AS30" s="1925"/>
      <c r="AT30" s="1925"/>
      <c r="AU30" s="1925"/>
      <c r="AV30" s="1925"/>
      <c r="AW30" s="1925"/>
      <c r="AX30" s="1925"/>
      <c r="AY30" s="1925"/>
      <c r="AZ30" s="1925"/>
      <c r="BA30" s="2067"/>
      <c r="BB30" s="2067"/>
      <c r="BC30" s="2067"/>
      <c r="BD30" s="2067"/>
      <c r="BE30" s="2067"/>
      <c r="BF30" s="2067"/>
      <c r="BG30" s="2067"/>
      <c r="BH30" s="2067"/>
      <c r="BI30" s="2068"/>
      <c r="BJ30" s="2068"/>
      <c r="BK30" s="2068"/>
      <c r="BL30" s="2068"/>
      <c r="BM30" s="2068"/>
      <c r="BN30" s="2068"/>
      <c r="BO30" s="2068"/>
      <c r="BP30" s="2068"/>
      <c r="BQ30" s="1959"/>
      <c r="BR30" s="1959"/>
      <c r="BS30" s="1959"/>
      <c r="BT30" s="1959"/>
      <c r="BU30" s="1959"/>
      <c r="BV30" s="1959"/>
      <c r="BW30" s="1959"/>
      <c r="BX30" s="1959"/>
      <c r="BY30" s="2103"/>
      <c r="BZ30" s="475" t="s">
        <v>424</v>
      </c>
      <c r="CA30" s="495"/>
    </row>
    <row r="31" spans="1:79" s="477" customFormat="1" ht="51.75" customHeight="1" thickBot="1">
      <c r="A31"/>
      <c r="B31"/>
      <c r="C31" t="s">
        <v>450</v>
      </c>
      <c r="D31" s="426" t="s">
        <v>451</v>
      </c>
      <c r="E31" s="427" t="s">
        <v>69</v>
      </c>
      <c r="F31" s="428">
        <v>1</v>
      </c>
      <c r="G31" s="428" t="s">
        <v>452</v>
      </c>
      <c r="H31" s="428" t="s">
        <v>453</v>
      </c>
      <c r="I31" s="429">
        <v>0.1</v>
      </c>
      <c r="J31" s="428" t="s">
        <v>454</v>
      </c>
      <c r="K31" s="430">
        <v>42705</v>
      </c>
      <c r="L31" s="430">
        <v>42735</v>
      </c>
      <c r="M31" s="520"/>
      <c r="N31" s="520"/>
      <c r="O31" s="520"/>
      <c r="P31" s="520"/>
      <c r="Q31" s="520"/>
      <c r="R31" s="520"/>
      <c r="S31" s="520"/>
      <c r="T31" s="520"/>
      <c r="U31" s="521"/>
      <c r="V31" s="521"/>
      <c r="W31" s="521"/>
      <c r="X31" s="521">
        <v>1</v>
      </c>
      <c r="Y31" s="522">
        <f t="shared" si="1"/>
        <v>1</v>
      </c>
      <c r="Z31" s="523">
        <v>0</v>
      </c>
      <c r="AA31" s="2291"/>
      <c r="AB31" s="524"/>
      <c r="AC31" s="525">
        <f t="shared" si="2"/>
        <v>0</v>
      </c>
      <c r="AD31" s="526">
        <f t="shared" si="0"/>
        <v>0</v>
      </c>
      <c r="AE31" s="527">
        <v>0</v>
      </c>
      <c r="AF31" s="474" t="s">
        <v>55</v>
      </c>
      <c r="AG31" s="527">
        <v>0</v>
      </c>
      <c r="AH31" s="474">
        <f t="shared" si="4"/>
        <v>0</v>
      </c>
      <c r="AI31" s="527"/>
      <c r="AJ31" s="2273"/>
      <c r="AK31" s="2065"/>
      <c r="AL31" s="2065"/>
      <c r="AM31" s="2065"/>
      <c r="AN31" s="2065"/>
      <c r="AO31" s="2065"/>
      <c r="AP31" s="2065"/>
      <c r="AQ31" s="2065"/>
      <c r="AR31" s="2065"/>
      <c r="AS31" s="1925"/>
      <c r="AT31" s="1925"/>
      <c r="AU31" s="1925"/>
      <c r="AV31" s="1925"/>
      <c r="AW31" s="1925"/>
      <c r="AX31" s="1925"/>
      <c r="AY31" s="1925"/>
      <c r="AZ31" s="1925"/>
      <c r="BA31" s="2067"/>
      <c r="BB31" s="2067"/>
      <c r="BC31" s="2067"/>
      <c r="BD31" s="2067"/>
      <c r="BE31" s="2067"/>
      <c r="BF31" s="2067"/>
      <c r="BG31" s="2067"/>
      <c r="BH31" s="2067"/>
      <c r="BI31" s="2068"/>
      <c r="BJ31" s="2068"/>
      <c r="BK31" s="2068"/>
      <c r="BL31" s="2068"/>
      <c r="BM31" s="2068"/>
      <c r="BN31" s="2068"/>
      <c r="BO31" s="2068"/>
      <c r="BP31" s="2068"/>
      <c r="BQ31" s="1959"/>
      <c r="BR31" s="1959"/>
      <c r="BS31" s="1959"/>
      <c r="BT31" s="1959"/>
      <c r="BU31" s="1959"/>
      <c r="BV31" s="1959"/>
      <c r="BW31" s="1959"/>
      <c r="BX31" s="1959"/>
      <c r="BY31" s="2103"/>
      <c r="BZ31" s="527" t="s">
        <v>455</v>
      </c>
      <c r="CA31" s="528" t="s">
        <v>456</v>
      </c>
    </row>
    <row r="32" spans="1:79" s="477" customFormat="1" ht="39.75" customHeight="1" thickBot="1">
      <c r="A32"/>
      <c r="B32"/>
      <c r="C32"/>
      <c r="D32" s="435" t="s">
        <v>457</v>
      </c>
      <c r="E32" s="397" t="s">
        <v>69</v>
      </c>
      <c r="F32" s="436">
        <v>12</v>
      </c>
      <c r="G32" s="436" t="s">
        <v>458</v>
      </c>
      <c r="H32" s="436" t="s">
        <v>453</v>
      </c>
      <c r="I32" s="388">
        <v>0.1</v>
      </c>
      <c r="J32" s="436" t="s">
        <v>459</v>
      </c>
      <c r="K32" s="390">
        <v>42370</v>
      </c>
      <c r="L32" s="390">
        <v>42735</v>
      </c>
      <c r="M32" s="513">
        <v>1</v>
      </c>
      <c r="N32" s="513">
        <v>1</v>
      </c>
      <c r="O32" s="513">
        <v>1</v>
      </c>
      <c r="P32" s="513">
        <v>1</v>
      </c>
      <c r="Q32" s="513">
        <v>1</v>
      </c>
      <c r="R32" s="513">
        <v>1</v>
      </c>
      <c r="S32" s="513">
        <v>1</v>
      </c>
      <c r="T32" s="513">
        <v>1</v>
      </c>
      <c r="U32" s="514">
        <v>1</v>
      </c>
      <c r="V32" s="514">
        <v>1</v>
      </c>
      <c r="W32" s="514">
        <v>1</v>
      </c>
      <c r="X32" s="514">
        <v>1</v>
      </c>
      <c r="Y32" s="515">
        <f t="shared" si="1"/>
        <v>12</v>
      </c>
      <c r="Z32" s="481">
        <v>0</v>
      </c>
      <c r="AA32" s="2287"/>
      <c r="AB32" s="482"/>
      <c r="AC32" s="483">
        <f t="shared" si="2"/>
        <v>2</v>
      </c>
      <c r="AD32" s="484">
        <f t="shared" si="0"/>
        <v>1</v>
      </c>
      <c r="AE32" s="485">
        <v>2</v>
      </c>
      <c r="AF32" s="474">
        <f t="shared" si="3"/>
        <v>1</v>
      </c>
      <c r="AG32" s="484">
        <f>2/12</f>
        <v>0.16666666666666666</v>
      </c>
      <c r="AH32" s="474">
        <f t="shared" si="4"/>
        <v>0.16666666666666666</v>
      </c>
      <c r="AI32" s="485"/>
      <c r="AJ32" s="2271"/>
      <c r="AK32" s="2070"/>
      <c r="AL32" s="2070"/>
      <c r="AM32" s="2070"/>
      <c r="AN32" s="2070"/>
      <c r="AO32" s="2070"/>
      <c r="AP32" s="2070"/>
      <c r="AQ32" s="2070"/>
      <c r="AR32" s="2070"/>
      <c r="AS32" s="1925"/>
      <c r="AT32" s="1925"/>
      <c r="AU32" s="1925"/>
      <c r="AV32" s="1925"/>
      <c r="AW32" s="1925"/>
      <c r="AX32" s="1925"/>
      <c r="AY32" s="1925"/>
      <c r="AZ32" s="1925"/>
      <c r="BA32" s="2072"/>
      <c r="BB32" s="2072"/>
      <c r="BC32" s="2072"/>
      <c r="BD32" s="2072"/>
      <c r="BE32" s="2072"/>
      <c r="BF32" s="2072"/>
      <c r="BG32" s="2072"/>
      <c r="BH32" s="2072"/>
      <c r="BI32" s="2073"/>
      <c r="BJ32" s="2073"/>
      <c r="BK32" s="2073"/>
      <c r="BL32" s="2073"/>
      <c r="BM32" s="2073"/>
      <c r="BN32" s="2073"/>
      <c r="BO32" s="2073"/>
      <c r="BP32" s="2073"/>
      <c r="BQ32" s="1959"/>
      <c r="BR32" s="1959"/>
      <c r="BS32" s="1959"/>
      <c r="BT32" s="1959"/>
      <c r="BU32" s="1959"/>
      <c r="BV32" s="1959"/>
      <c r="BW32" s="1959"/>
      <c r="BX32" s="1959"/>
      <c r="BY32" s="2103"/>
      <c r="BZ32" s="475" t="s">
        <v>424</v>
      </c>
      <c r="CA32" s="486"/>
    </row>
    <row r="33" spans="1:79" s="477" customFormat="1" ht="39.75" customHeight="1" thickBot="1">
      <c r="A33"/>
      <c r="B33"/>
      <c r="C33"/>
      <c r="D33" s="435" t="s">
        <v>460</v>
      </c>
      <c r="E33" s="397" t="s">
        <v>69</v>
      </c>
      <c r="F33" s="436">
        <v>12</v>
      </c>
      <c r="G33" s="436" t="s">
        <v>461</v>
      </c>
      <c r="H33" s="436" t="s">
        <v>436</v>
      </c>
      <c r="I33" s="388">
        <v>0.15</v>
      </c>
      <c r="J33" s="436" t="s">
        <v>462</v>
      </c>
      <c r="K33" s="390">
        <v>42370</v>
      </c>
      <c r="L33" s="390">
        <v>42735</v>
      </c>
      <c r="M33" s="513">
        <v>1</v>
      </c>
      <c r="N33" s="513">
        <v>1</v>
      </c>
      <c r="O33" s="513">
        <v>1</v>
      </c>
      <c r="P33" s="513">
        <v>1</v>
      </c>
      <c r="Q33" s="513">
        <v>1</v>
      </c>
      <c r="R33" s="513">
        <v>1</v>
      </c>
      <c r="S33" s="513">
        <v>1</v>
      </c>
      <c r="T33" s="513">
        <v>1</v>
      </c>
      <c r="U33" s="514">
        <v>1</v>
      </c>
      <c r="V33" s="514">
        <v>1</v>
      </c>
      <c r="W33" s="514">
        <v>1</v>
      </c>
      <c r="X33" s="514">
        <v>1</v>
      </c>
      <c r="Y33" s="515">
        <f t="shared" si="1"/>
        <v>12</v>
      </c>
      <c r="Z33" s="481">
        <v>0</v>
      </c>
      <c r="AA33" s="2287"/>
      <c r="AB33" s="482"/>
      <c r="AC33" s="483">
        <f t="shared" si="2"/>
        <v>2</v>
      </c>
      <c r="AD33" s="484">
        <f t="shared" si="0"/>
        <v>1</v>
      </c>
      <c r="AE33" s="485">
        <v>2</v>
      </c>
      <c r="AF33" s="474">
        <f t="shared" si="3"/>
        <v>1</v>
      </c>
      <c r="AG33" s="484">
        <f>2/12</f>
        <v>0.16666666666666666</v>
      </c>
      <c r="AH33" s="474">
        <f t="shared" si="4"/>
        <v>0.16666666666666666</v>
      </c>
      <c r="AI33" s="485"/>
      <c r="AJ33" s="2271"/>
      <c r="AK33" s="2065"/>
      <c r="AL33" s="2065"/>
      <c r="AM33" s="2065"/>
      <c r="AN33" s="2065"/>
      <c r="AO33" s="2065"/>
      <c r="AP33" s="2065"/>
      <c r="AQ33" s="2065"/>
      <c r="AR33" s="2065"/>
      <c r="AS33" s="1925"/>
      <c r="AT33" s="1925"/>
      <c r="AU33" s="1925"/>
      <c r="AV33" s="1925"/>
      <c r="AW33" s="1925"/>
      <c r="AX33" s="1925"/>
      <c r="AY33" s="1925"/>
      <c r="AZ33" s="1925"/>
      <c r="BA33" s="2067"/>
      <c r="BB33" s="2067"/>
      <c r="BC33" s="2067"/>
      <c r="BD33" s="2067"/>
      <c r="BE33" s="2067"/>
      <c r="BF33" s="2067"/>
      <c r="BG33" s="2067"/>
      <c r="BH33" s="2067"/>
      <c r="BI33" s="2068"/>
      <c r="BJ33" s="2068"/>
      <c r="BK33" s="2068"/>
      <c r="BL33" s="2068"/>
      <c r="BM33" s="2068"/>
      <c r="BN33" s="2068"/>
      <c r="BO33" s="2068"/>
      <c r="BP33" s="2068"/>
      <c r="BQ33" s="1959"/>
      <c r="BR33" s="1959"/>
      <c r="BS33" s="1959"/>
      <c r="BT33" s="1959"/>
      <c r="BU33" s="1959"/>
      <c r="BV33" s="1959"/>
      <c r="BW33" s="1959"/>
      <c r="BX33" s="1959"/>
      <c r="BY33" s="2103"/>
      <c r="BZ33" s="475" t="s">
        <v>424</v>
      </c>
      <c r="CA33" s="486"/>
    </row>
    <row r="34" spans="1:79" s="477" customFormat="1" ht="39.75" customHeight="1" thickBot="1">
      <c r="A34"/>
      <c r="B34"/>
      <c r="C34"/>
      <c r="D34" s="437" t="s">
        <v>463</v>
      </c>
      <c r="E34" s="400" t="s">
        <v>69</v>
      </c>
      <c r="F34" s="438">
        <v>12</v>
      </c>
      <c r="G34" s="438" t="s">
        <v>464</v>
      </c>
      <c r="H34" s="438" t="s">
        <v>436</v>
      </c>
      <c r="I34" s="402">
        <v>0.15</v>
      </c>
      <c r="J34" s="438" t="s">
        <v>462</v>
      </c>
      <c r="K34" s="403">
        <v>42370</v>
      </c>
      <c r="L34" s="403">
        <v>42735</v>
      </c>
      <c r="M34" s="517">
        <v>1</v>
      </c>
      <c r="N34" s="517">
        <v>1</v>
      </c>
      <c r="O34" s="517">
        <v>1</v>
      </c>
      <c r="P34" s="517">
        <v>1</v>
      </c>
      <c r="Q34" s="517">
        <v>1</v>
      </c>
      <c r="R34" s="517">
        <v>1</v>
      </c>
      <c r="S34" s="517">
        <v>1</v>
      </c>
      <c r="T34" s="517">
        <v>1</v>
      </c>
      <c r="U34" s="518">
        <v>1</v>
      </c>
      <c r="V34" s="518">
        <v>1</v>
      </c>
      <c r="W34" s="518">
        <v>1</v>
      </c>
      <c r="X34" s="518">
        <v>1</v>
      </c>
      <c r="Y34" s="519">
        <f t="shared" si="1"/>
        <v>12</v>
      </c>
      <c r="Z34" s="490">
        <v>0</v>
      </c>
      <c r="AA34" s="2288"/>
      <c r="AB34" s="491"/>
      <c r="AC34" s="3314">
        <f t="shared" si="2"/>
        <v>2</v>
      </c>
      <c r="AD34" s="3037">
        <f t="shared" si="0"/>
        <v>1</v>
      </c>
      <c r="AE34" s="3315">
        <v>2</v>
      </c>
      <c r="AF34" s="474">
        <f t="shared" si="3"/>
        <v>1</v>
      </c>
      <c r="AG34" s="3037">
        <f>2/12</f>
        <v>0.16666666666666666</v>
      </c>
      <c r="AH34" s="474">
        <f t="shared" si="4"/>
        <v>0.16666666666666666</v>
      </c>
      <c r="AI34" s="3315"/>
      <c r="AJ34" s="2275"/>
      <c r="AK34" s="3074"/>
      <c r="AL34" s="3074"/>
      <c r="AM34" s="3074"/>
      <c r="AN34" s="3074"/>
      <c r="AO34" s="3074"/>
      <c r="AP34" s="3074"/>
      <c r="AQ34" s="3074"/>
      <c r="AR34" s="3074"/>
      <c r="AS34" s="1926"/>
      <c r="AT34" s="1926"/>
      <c r="AU34" s="1926"/>
      <c r="AV34" s="1926"/>
      <c r="AW34" s="1926"/>
      <c r="AX34" s="1926"/>
      <c r="AY34" s="1926"/>
      <c r="AZ34" s="1926"/>
      <c r="BA34" s="3076"/>
      <c r="BB34" s="3076"/>
      <c r="BC34" s="3076"/>
      <c r="BD34" s="3076"/>
      <c r="BE34" s="3076"/>
      <c r="BF34" s="3076"/>
      <c r="BG34" s="3076"/>
      <c r="BH34" s="3076"/>
      <c r="BI34" s="3077"/>
      <c r="BJ34" s="3077"/>
      <c r="BK34" s="3077"/>
      <c r="BL34" s="3077"/>
      <c r="BM34" s="3077"/>
      <c r="BN34" s="3077"/>
      <c r="BO34" s="3077"/>
      <c r="BP34" s="3077"/>
      <c r="BQ34" s="1960"/>
      <c r="BR34" s="1960"/>
      <c r="BS34" s="1960"/>
      <c r="BT34" s="1960"/>
      <c r="BU34" s="1960"/>
      <c r="BV34" s="1960"/>
      <c r="BW34" s="1960"/>
      <c r="BX34" s="1960"/>
      <c r="BY34" s="2104"/>
      <c r="BZ34" s="3316" t="s">
        <v>424</v>
      </c>
      <c r="CA34" s="3317"/>
    </row>
    <row r="35" spans="1:79" s="501" customFormat="1" ht="24" customHeight="1" thickBot="1">
      <c r="A35" t="s">
        <v>38</v>
      </c>
      <c r="B35"/>
      <c r="C35"/>
      <c r="D35"/>
      <c r="E35" s="497"/>
      <c r="F35" s="497"/>
      <c r="G35" s="497"/>
      <c r="H35" s="497"/>
      <c r="I35" s="498">
        <f>SUM(I28:I34)</f>
        <v>1</v>
      </c>
      <c r="J35" s="497"/>
      <c r="K35" s="497"/>
      <c r="L35" s="497"/>
      <c r="M35" s="497"/>
      <c r="N35" s="497"/>
      <c r="O35" s="497"/>
      <c r="P35" s="497"/>
      <c r="Q35" s="497"/>
      <c r="R35" s="497"/>
      <c r="S35" s="497"/>
      <c r="T35" s="497"/>
      <c r="U35" s="497"/>
      <c r="V35" s="497"/>
      <c r="W35" s="497"/>
      <c r="X35" s="497"/>
      <c r="Y35" s="499"/>
      <c r="Z35" s="529">
        <f>SUM(Z28:Z34)</f>
        <v>0</v>
      </c>
      <c r="AA35" s="2292"/>
      <c r="AB35" s="3321"/>
      <c r="AC35" s="3320"/>
      <c r="AD35" s="3320">
        <v>1</v>
      </c>
      <c r="AE35" s="3320"/>
      <c r="AF35" s="3320">
        <f>AVERAGE(AF28:AF34)</f>
        <v>1</v>
      </c>
      <c r="AG35" s="3320"/>
      <c r="AH35" s="3320">
        <f>AVERAGE(AH28:AH34)</f>
        <v>0.15476190476190474</v>
      </c>
      <c r="AI35" s="3320"/>
      <c r="AJ35" s="3320"/>
      <c r="AK35" s="3320"/>
      <c r="AL35" s="3320"/>
      <c r="AM35" s="3320"/>
      <c r="AN35" s="3320"/>
      <c r="AO35" s="3320"/>
      <c r="AP35" s="3320"/>
      <c r="AQ35" s="3320"/>
      <c r="AR35" s="3320"/>
      <c r="AS35" s="3320"/>
      <c r="AT35" s="3320"/>
      <c r="AU35" s="3320"/>
      <c r="AV35" s="3320"/>
      <c r="AW35" s="3320"/>
      <c r="AX35" s="3320"/>
      <c r="AY35" s="3320"/>
      <c r="AZ35" s="3320"/>
      <c r="BA35" s="3320"/>
      <c r="BB35" s="3320"/>
      <c r="BC35" s="3320"/>
      <c r="BD35" s="3320"/>
      <c r="BE35" s="3320"/>
      <c r="BF35" s="3320"/>
      <c r="BG35" s="3320"/>
      <c r="BH35" s="3320"/>
      <c r="BI35" s="3320"/>
      <c r="BJ35" s="3320"/>
      <c r="BK35" s="3320"/>
      <c r="BL35" s="3320"/>
      <c r="BM35" s="3320"/>
      <c r="BN35" s="3320"/>
      <c r="BO35" s="3320"/>
      <c r="BP35" s="3320"/>
      <c r="BQ35" s="3320"/>
      <c r="BR35" s="3320"/>
      <c r="BS35" s="3320"/>
      <c r="BT35" s="3320"/>
      <c r="BU35" s="3320"/>
      <c r="BV35" s="3320"/>
      <c r="BW35" s="3320"/>
      <c r="BX35" s="3320"/>
      <c r="BY35" s="3320"/>
      <c r="BZ35" s="3320"/>
      <c r="CA35" s="3320"/>
    </row>
    <row r="36" spans="1:79" s="477" customFormat="1" ht="47.25">
      <c r="A36">
        <v>2</v>
      </c>
      <c r="B36" t="s">
        <v>465</v>
      </c>
      <c r="C36" t="s">
        <v>466</v>
      </c>
      <c r="D36" s="531" t="s">
        <v>467</v>
      </c>
      <c r="E36" s="439" t="s">
        <v>69</v>
      </c>
      <c r="F36" s="376">
        <v>11</v>
      </c>
      <c r="G36" s="376" t="s">
        <v>468</v>
      </c>
      <c r="H36" s="376" t="s">
        <v>469</v>
      </c>
      <c r="I36" s="375">
        <v>0.2</v>
      </c>
      <c r="J36" s="376" t="s">
        <v>470</v>
      </c>
      <c r="K36" s="377">
        <v>42370</v>
      </c>
      <c r="L36" s="377">
        <v>42735</v>
      </c>
      <c r="M36" s="508">
        <v>1</v>
      </c>
      <c r="N36" s="508">
        <v>1</v>
      </c>
      <c r="O36" s="508">
        <v>1</v>
      </c>
      <c r="P36" s="508">
        <v>1</v>
      </c>
      <c r="Q36" s="508">
        <v>1</v>
      </c>
      <c r="R36" s="508">
        <v>1</v>
      </c>
      <c r="S36" s="508">
        <v>1</v>
      </c>
      <c r="T36" s="508">
        <v>1</v>
      </c>
      <c r="U36" s="509">
        <v>1</v>
      </c>
      <c r="V36" s="509">
        <v>1</v>
      </c>
      <c r="W36" s="509">
        <v>1</v>
      </c>
      <c r="X36" s="509">
        <v>1</v>
      </c>
      <c r="Y36" s="510">
        <f>SUM(M36:X36)</f>
        <v>12</v>
      </c>
      <c r="Z36" s="471">
        <v>0</v>
      </c>
      <c r="AA36" s="2286"/>
      <c r="AB36" s="472"/>
      <c r="AC36" s="525">
        <f>SUM(M36:N36)</f>
        <v>2</v>
      </c>
      <c r="AD36" s="526">
        <f t="shared" si="0"/>
        <v>1</v>
      </c>
      <c r="AE36" s="527">
        <v>0</v>
      </c>
      <c r="AF36" s="526">
        <v>0</v>
      </c>
      <c r="AG36" s="527">
        <v>0</v>
      </c>
      <c r="AH36" s="526">
        <v>0</v>
      </c>
      <c r="AI36" s="527"/>
      <c r="AJ36" s="2273"/>
      <c r="AK36" s="3322"/>
      <c r="AL36" s="3322"/>
      <c r="AM36" s="3322"/>
      <c r="AN36" s="3322"/>
      <c r="AO36" s="3322"/>
      <c r="AP36" s="3322"/>
      <c r="AQ36" s="3322"/>
      <c r="AR36" s="3322"/>
      <c r="AS36" s="2239"/>
      <c r="AT36" s="2239"/>
      <c r="AU36" s="2239"/>
      <c r="AV36" s="2239"/>
      <c r="AW36" s="2239"/>
      <c r="AX36" s="2239"/>
      <c r="AY36" s="2239"/>
      <c r="AZ36" s="3323"/>
      <c r="BA36" s="3324"/>
      <c r="BB36" s="3324"/>
      <c r="BC36" s="3324"/>
      <c r="BD36" s="3324"/>
      <c r="BE36" s="3324"/>
      <c r="BF36" s="3324"/>
      <c r="BG36" s="3324"/>
      <c r="BH36" s="3324"/>
      <c r="BI36" s="3325"/>
      <c r="BJ36" s="3325"/>
      <c r="BK36" s="3325"/>
      <c r="BL36" s="3325"/>
      <c r="BM36" s="3325"/>
      <c r="BN36" s="3325"/>
      <c r="BO36" s="3325"/>
      <c r="BP36" s="3325"/>
      <c r="BQ36" s="3218"/>
      <c r="BR36" s="3218"/>
      <c r="BS36" s="3218"/>
      <c r="BT36" s="3218"/>
      <c r="BU36" s="3218"/>
      <c r="BV36" s="3218"/>
      <c r="BW36" s="3218"/>
      <c r="BX36" s="3218"/>
      <c r="BY36" s="2303"/>
      <c r="BZ36" s="527"/>
      <c r="CA36" s="528" t="s">
        <v>471</v>
      </c>
    </row>
    <row r="37" spans="1:79" s="477" customFormat="1" ht="48" customHeight="1">
      <c r="A37"/>
      <c r="B37"/>
      <c r="C37"/>
      <c r="D37" s="385" t="s">
        <v>472</v>
      </c>
      <c r="E37" s="397" t="s">
        <v>69</v>
      </c>
      <c r="F37" s="389">
        <v>1</v>
      </c>
      <c r="G37" s="389" t="s">
        <v>473</v>
      </c>
      <c r="H37" s="389" t="s">
        <v>469</v>
      </c>
      <c r="I37" s="388">
        <v>0.2</v>
      </c>
      <c r="J37" s="389" t="s">
        <v>470</v>
      </c>
      <c r="K37" s="390">
        <v>42370</v>
      </c>
      <c r="L37" s="390">
        <v>42460</v>
      </c>
      <c r="M37" s="478"/>
      <c r="N37" s="478"/>
      <c r="O37" s="478">
        <v>1</v>
      </c>
      <c r="P37" s="478"/>
      <c r="Q37" s="478"/>
      <c r="R37" s="479"/>
      <c r="S37" s="479"/>
      <c r="T37" s="478"/>
      <c r="U37" s="479"/>
      <c r="V37" s="479"/>
      <c r="W37" s="479"/>
      <c r="X37" s="479"/>
      <c r="Y37" s="515">
        <f>SUM(M37:X37)</f>
        <v>1</v>
      </c>
      <c r="Z37" s="481">
        <v>0</v>
      </c>
      <c r="AA37" s="2287"/>
      <c r="AB37" s="482"/>
      <c r="AC37" s="483">
        <f>SUM(M37:N37)</f>
        <v>0</v>
      </c>
      <c r="AD37" s="484">
        <f t="shared" si="0"/>
        <v>0</v>
      </c>
      <c r="AE37" s="485">
        <v>0</v>
      </c>
      <c r="AF37" s="484" t="s">
        <v>55</v>
      </c>
      <c r="AG37" s="485">
        <v>0</v>
      </c>
      <c r="AH37" s="484">
        <v>0</v>
      </c>
      <c r="AI37" s="485"/>
      <c r="AJ37" s="2271"/>
      <c r="AK37" s="2070"/>
      <c r="AL37" s="2070"/>
      <c r="AM37" s="2070"/>
      <c r="AN37" s="2070"/>
      <c r="AO37" s="2070"/>
      <c r="AP37" s="2070"/>
      <c r="AQ37" s="2070"/>
      <c r="AR37" s="2070"/>
      <c r="AS37" s="1925"/>
      <c r="AT37" s="1925"/>
      <c r="AU37" s="1925"/>
      <c r="AV37" s="1925"/>
      <c r="AW37" s="1925"/>
      <c r="AX37" s="1925"/>
      <c r="AY37" s="1925"/>
      <c r="AZ37" s="2282"/>
      <c r="BA37" s="2283"/>
      <c r="BB37" s="2283"/>
      <c r="BC37" s="2283"/>
      <c r="BD37" s="2283"/>
      <c r="BE37" s="2283"/>
      <c r="BF37" s="2283"/>
      <c r="BG37" s="2283"/>
      <c r="BH37" s="2283"/>
      <c r="BI37" s="2073"/>
      <c r="BJ37" s="2073"/>
      <c r="BK37" s="2073"/>
      <c r="BL37" s="2073"/>
      <c r="BM37" s="2073"/>
      <c r="BN37" s="2073"/>
      <c r="BO37" s="2073"/>
      <c r="BP37" s="2073"/>
      <c r="BQ37" s="1959"/>
      <c r="BR37" s="1959"/>
      <c r="BS37" s="1959"/>
      <c r="BT37" s="1959"/>
      <c r="BU37" s="1959"/>
      <c r="BV37" s="1959"/>
      <c r="BW37" s="1959"/>
      <c r="BX37" s="1959"/>
      <c r="BY37" s="2103"/>
      <c r="BZ37" s="485"/>
      <c r="CA37" s="528" t="s">
        <v>474</v>
      </c>
    </row>
    <row r="38" spans="1:79" s="477" customFormat="1" ht="48" customHeight="1" thickBot="1">
      <c r="A38"/>
      <c r="B38"/>
      <c r="C38"/>
      <c r="D38" s="440" t="s">
        <v>475</v>
      </c>
      <c r="E38" s="423" t="s">
        <v>69</v>
      </c>
      <c r="F38" s="424">
        <v>4</v>
      </c>
      <c r="G38" s="424" t="s">
        <v>476</v>
      </c>
      <c r="H38" s="424" t="s">
        <v>469</v>
      </c>
      <c r="I38" s="402">
        <v>0.4</v>
      </c>
      <c r="J38" s="424" t="s">
        <v>477</v>
      </c>
      <c r="K38" s="403">
        <v>42370</v>
      </c>
      <c r="L38" s="403">
        <v>42735</v>
      </c>
      <c r="M38" s="487"/>
      <c r="N38" s="487"/>
      <c r="O38" s="487">
        <v>1</v>
      </c>
      <c r="P38" s="487">
        <v>1</v>
      </c>
      <c r="Q38" s="487"/>
      <c r="R38" s="488"/>
      <c r="S38" s="488">
        <v>1</v>
      </c>
      <c r="T38" s="487"/>
      <c r="U38" s="488"/>
      <c r="V38" s="488">
        <v>1</v>
      </c>
      <c r="W38" s="488"/>
      <c r="X38" s="488"/>
      <c r="Y38" s="519">
        <f>SUM(M38:X38)</f>
        <v>4</v>
      </c>
      <c r="Z38" s="490">
        <v>0</v>
      </c>
      <c r="AA38" s="2288"/>
      <c r="AB38" s="491"/>
      <c r="AC38" s="532">
        <f>SUM(M38:N38)</f>
        <v>0</v>
      </c>
      <c r="AD38" s="533">
        <f t="shared" si="0"/>
        <v>0</v>
      </c>
      <c r="AE38" s="534">
        <v>0</v>
      </c>
      <c r="AF38" s="533" t="s">
        <v>55</v>
      </c>
      <c r="AG38" s="534">
        <v>0</v>
      </c>
      <c r="AH38" s="533">
        <v>0</v>
      </c>
      <c r="AI38" s="534"/>
      <c r="AJ38" s="2275"/>
      <c r="AK38" s="2278"/>
      <c r="AL38" s="2278"/>
      <c r="AM38" s="2278"/>
      <c r="AN38" s="2278"/>
      <c r="AO38" s="2278"/>
      <c r="AP38" s="2278"/>
      <c r="AQ38" s="2278"/>
      <c r="AR38" s="2278"/>
      <c r="AS38" s="1925"/>
      <c r="AT38" s="1925"/>
      <c r="AU38" s="1925"/>
      <c r="AV38" s="1925"/>
      <c r="AW38" s="1925"/>
      <c r="AX38" s="1925"/>
      <c r="AY38" s="1925"/>
      <c r="AZ38" s="2282"/>
      <c r="BA38" s="2284"/>
      <c r="BB38" s="2284"/>
      <c r="BC38" s="2284"/>
      <c r="BD38" s="2284"/>
      <c r="BE38" s="2284"/>
      <c r="BF38" s="2284"/>
      <c r="BG38" s="2284"/>
      <c r="BH38" s="2284"/>
      <c r="BI38" s="2073"/>
      <c r="BJ38" s="2073"/>
      <c r="BK38" s="2073"/>
      <c r="BL38" s="2073"/>
      <c r="BM38" s="2073"/>
      <c r="BN38" s="2073"/>
      <c r="BO38" s="2073"/>
      <c r="BP38" s="2073"/>
      <c r="BQ38" s="1959"/>
      <c r="BR38" s="1959"/>
      <c r="BS38" s="1959"/>
      <c r="BT38" s="1959"/>
      <c r="BU38" s="1959"/>
      <c r="BV38" s="1959"/>
      <c r="BW38" s="1959"/>
      <c r="BX38" s="1959"/>
      <c r="BY38" s="2103"/>
      <c r="BZ38" s="485"/>
      <c r="CA38" s="485" t="s">
        <v>478</v>
      </c>
    </row>
    <row r="39" spans="1:79" s="477" customFormat="1" ht="39" thickBot="1">
      <c r="A39"/>
      <c r="B39"/>
      <c r="C39" s="535" t="s">
        <v>479</v>
      </c>
      <c r="D39" s="445" t="s">
        <v>480</v>
      </c>
      <c r="E39" s="446" t="s">
        <v>69</v>
      </c>
      <c r="F39" s="536">
        <v>1</v>
      </c>
      <c r="G39" s="536" t="s">
        <v>481</v>
      </c>
      <c r="H39" s="536" t="s">
        <v>482</v>
      </c>
      <c r="I39" s="537">
        <v>0.1</v>
      </c>
      <c r="J39" s="536" t="s">
        <v>483</v>
      </c>
      <c r="K39" s="538">
        <v>42370</v>
      </c>
      <c r="L39" s="538">
        <v>42735</v>
      </c>
      <c r="M39" s="539"/>
      <c r="N39" s="539"/>
      <c r="O39" s="539"/>
      <c r="P39" s="539"/>
      <c r="Q39" s="539"/>
      <c r="R39" s="539">
        <v>1</v>
      </c>
      <c r="S39" s="539"/>
      <c r="T39" s="539"/>
      <c r="U39" s="540"/>
      <c r="V39" s="540"/>
      <c r="W39" s="540"/>
      <c r="X39" s="540"/>
      <c r="Y39" s="541">
        <f>SUM(M39:X39)</f>
        <v>1</v>
      </c>
      <c r="Z39" s="542">
        <v>0</v>
      </c>
      <c r="AA39" s="2293"/>
      <c r="AB39" s="543"/>
      <c r="AC39" s="544">
        <f>SUM(M39:N39)</f>
        <v>0</v>
      </c>
      <c r="AD39" s="545">
        <f t="shared" si="0"/>
        <v>0</v>
      </c>
      <c r="AE39" s="546">
        <v>0</v>
      </c>
      <c r="AF39" s="545" t="s">
        <v>55</v>
      </c>
      <c r="AG39" s="546">
        <v>0</v>
      </c>
      <c r="AH39" s="545">
        <v>0</v>
      </c>
      <c r="AI39" s="546"/>
      <c r="AJ39" s="2276"/>
      <c r="AK39" s="2279"/>
      <c r="AL39" s="2279"/>
      <c r="AM39" s="2279"/>
      <c r="AN39" s="2279"/>
      <c r="AO39" s="2279"/>
      <c r="AP39" s="2279"/>
      <c r="AQ39" s="2279"/>
      <c r="AR39" s="2279"/>
      <c r="AS39" s="1925"/>
      <c r="AT39" s="1925"/>
      <c r="AU39" s="1925"/>
      <c r="AV39" s="1925"/>
      <c r="AW39" s="1925"/>
      <c r="AX39" s="1925"/>
      <c r="AY39" s="1925"/>
      <c r="AZ39" s="2282"/>
      <c r="BA39" s="2285"/>
      <c r="BB39" s="2285"/>
      <c r="BC39" s="2285"/>
      <c r="BD39" s="2285"/>
      <c r="BE39" s="2285"/>
      <c r="BF39" s="2285"/>
      <c r="BG39" s="2285"/>
      <c r="BH39" s="2285"/>
      <c r="BI39" s="2073"/>
      <c r="BJ39" s="2073"/>
      <c r="BK39" s="2073"/>
      <c r="BL39" s="2073"/>
      <c r="BM39" s="2073"/>
      <c r="BN39" s="2073"/>
      <c r="BO39" s="2073"/>
      <c r="BP39" s="2073"/>
      <c r="BQ39" s="1959"/>
      <c r="BR39" s="1959"/>
      <c r="BS39" s="1959"/>
      <c r="BT39" s="1959"/>
      <c r="BU39" s="1959"/>
      <c r="BV39" s="1959"/>
      <c r="BW39" s="1959"/>
      <c r="BX39" s="1959"/>
      <c r="BY39" s="2103"/>
      <c r="BZ39" s="485" t="s">
        <v>484</v>
      </c>
      <c r="CA39" s="485" t="s">
        <v>485</v>
      </c>
    </row>
    <row r="40" spans="1:79" s="477" customFormat="1" ht="48" customHeight="1" thickBot="1">
      <c r="A40"/>
      <c r="B40"/>
      <c r="C40" s="535" t="s">
        <v>486</v>
      </c>
      <c r="D40" s="447" t="s">
        <v>487</v>
      </c>
      <c r="E40" s="547" t="s">
        <v>69</v>
      </c>
      <c r="F40" s="548">
        <v>3</v>
      </c>
      <c r="G40" s="548" t="s">
        <v>488</v>
      </c>
      <c r="H40" s="549" t="s">
        <v>436</v>
      </c>
      <c r="I40" s="537">
        <v>0.1</v>
      </c>
      <c r="J40" s="549" t="s">
        <v>489</v>
      </c>
      <c r="K40" s="538">
        <v>42370</v>
      </c>
      <c r="L40" s="538">
        <v>42735</v>
      </c>
      <c r="M40" s="550"/>
      <c r="N40" s="550"/>
      <c r="O40" s="550"/>
      <c r="P40" s="550">
        <v>1</v>
      </c>
      <c r="Q40" s="550"/>
      <c r="R40" s="550"/>
      <c r="S40" s="550">
        <v>1</v>
      </c>
      <c r="T40" s="550"/>
      <c r="U40" s="551"/>
      <c r="V40" s="551">
        <v>1</v>
      </c>
      <c r="W40" s="551"/>
      <c r="X40" s="551"/>
      <c r="Y40" s="541">
        <f>SUM(M40:X40)</f>
        <v>3</v>
      </c>
      <c r="Z40" s="542">
        <v>0</v>
      </c>
      <c r="AA40" s="2293"/>
      <c r="AB40" s="543"/>
      <c r="AC40" s="544">
        <f>SUM(M40:N40)</f>
        <v>0</v>
      </c>
      <c r="AD40" s="545">
        <f t="shared" si="0"/>
        <v>0</v>
      </c>
      <c r="AE40" s="546">
        <v>0</v>
      </c>
      <c r="AF40" s="545" t="s">
        <v>55</v>
      </c>
      <c r="AG40" s="546">
        <v>0</v>
      </c>
      <c r="AH40" s="545">
        <v>0</v>
      </c>
      <c r="AI40" s="546"/>
      <c r="AJ40" s="2276"/>
      <c r="AK40" s="2055"/>
      <c r="AL40" s="2055"/>
      <c r="AM40" s="2055"/>
      <c r="AN40" s="2055"/>
      <c r="AO40" s="2055"/>
      <c r="AP40" s="2055"/>
      <c r="AQ40" s="2055"/>
      <c r="AR40" s="2055"/>
      <c r="AS40" s="1925"/>
      <c r="AT40" s="1925"/>
      <c r="AU40" s="1925"/>
      <c r="AV40" s="1925"/>
      <c r="AW40" s="1925"/>
      <c r="AX40" s="1925"/>
      <c r="AY40" s="1925"/>
      <c r="AZ40" s="2282"/>
      <c r="BA40" s="2057"/>
      <c r="BB40" s="2057"/>
      <c r="BC40" s="2057"/>
      <c r="BD40" s="2057"/>
      <c r="BE40" s="2057"/>
      <c r="BF40" s="2057"/>
      <c r="BG40" s="2057"/>
      <c r="BH40" s="2057"/>
      <c r="BI40" s="2073"/>
      <c r="BJ40" s="2073"/>
      <c r="BK40" s="2073"/>
      <c r="BL40" s="2073"/>
      <c r="BM40" s="2073"/>
      <c r="BN40" s="2073"/>
      <c r="BO40" s="2073"/>
      <c r="BP40" s="2073"/>
      <c r="BQ40" s="1959"/>
      <c r="BR40" s="1959"/>
      <c r="BS40" s="1959"/>
      <c r="BT40" s="1959"/>
      <c r="BU40" s="1959"/>
      <c r="BV40" s="1959"/>
      <c r="BW40" s="1959"/>
      <c r="BX40" s="1959"/>
      <c r="BY40" s="2103"/>
      <c r="BZ40" s="546" t="s">
        <v>490</v>
      </c>
      <c r="CA40" s="552" t="s">
        <v>491</v>
      </c>
    </row>
    <row r="41" spans="1:79" s="501" customFormat="1" ht="24" customHeight="1" thickBot="1">
      <c r="A41" t="s">
        <v>38</v>
      </c>
      <c r="B41"/>
      <c r="C41"/>
      <c r="D41"/>
      <c r="E41" s="497"/>
      <c r="F41" s="497"/>
      <c r="G41" s="497"/>
      <c r="H41" s="497"/>
      <c r="I41" s="498">
        <f>SUM(I36:I40)</f>
        <v>1</v>
      </c>
      <c r="J41" s="497"/>
      <c r="K41" s="497"/>
      <c r="L41" s="497"/>
      <c r="M41" s="497"/>
      <c r="N41" s="497"/>
      <c r="O41" s="497"/>
      <c r="P41" s="497"/>
      <c r="Q41" s="497"/>
      <c r="R41" s="497"/>
      <c r="S41" s="497"/>
      <c r="T41" s="497"/>
      <c r="U41" s="497"/>
      <c r="V41" s="497"/>
      <c r="W41" s="497"/>
      <c r="X41" s="497"/>
      <c r="Y41" s="499"/>
      <c r="Z41" s="500">
        <f>SUM(Z36:Z40)</f>
        <v>0</v>
      </c>
      <c r="AA41" s="2289"/>
      <c r="AB41" s="530"/>
      <c r="AC41" s="3326"/>
      <c r="AD41" s="3327">
        <v>1</v>
      </c>
      <c r="AE41" s="3327"/>
      <c r="AF41" s="3327">
        <f>AVERAGE(AF36:AF40)</f>
        <v>0</v>
      </c>
      <c r="AG41" s="3327"/>
      <c r="AH41" s="3327">
        <f>AVERAGE(AH36:AH40)</f>
        <v>0</v>
      </c>
      <c r="AI41" s="3327"/>
      <c r="AJ41" s="3328"/>
      <c r="AK41" s="3329"/>
      <c r="AL41" s="3329"/>
      <c r="AM41" s="3329"/>
      <c r="AN41" s="3329"/>
      <c r="AO41" s="3329"/>
      <c r="AP41" s="3329"/>
      <c r="AQ41" s="3329"/>
      <c r="AR41" s="3329"/>
      <c r="AS41" s="3330"/>
      <c r="AT41" s="3327"/>
      <c r="AU41" s="3327"/>
      <c r="AV41" s="3327"/>
      <c r="AW41" s="3327"/>
      <c r="AX41" s="3327"/>
      <c r="AY41" s="3327"/>
      <c r="AZ41" s="3327"/>
      <c r="BA41" s="3327"/>
      <c r="BB41" s="3327"/>
      <c r="BC41" s="3327"/>
      <c r="BD41" s="3327"/>
      <c r="BE41" s="3327"/>
      <c r="BF41" s="3327"/>
      <c r="BG41" s="3327"/>
      <c r="BH41" s="3327"/>
      <c r="BI41" s="3327"/>
      <c r="BJ41" s="3327"/>
      <c r="BK41" s="3327"/>
      <c r="BL41" s="3327"/>
      <c r="BM41" s="3327"/>
      <c r="BN41" s="3327"/>
      <c r="BO41" s="3327"/>
      <c r="BP41" s="3327"/>
      <c r="BQ41" s="3327"/>
      <c r="BR41" s="3327"/>
      <c r="BS41" s="3327"/>
      <c r="BT41" s="3327"/>
      <c r="BU41" s="3327"/>
      <c r="BV41" s="3327"/>
      <c r="BW41" s="3327"/>
      <c r="BX41" s="3327"/>
      <c r="BY41" s="3327"/>
      <c r="BZ41" s="3327"/>
      <c r="CA41" s="3331"/>
    </row>
    <row r="42" spans="1:79" s="477" customFormat="1" ht="36.75" customHeight="1" thickBot="1">
      <c r="A42" s="553">
        <v>3</v>
      </c>
      <c r="B42" s="553" t="s">
        <v>351</v>
      </c>
      <c r="C42" s="535" t="s">
        <v>352</v>
      </c>
      <c r="D42" s="554" t="s">
        <v>492</v>
      </c>
      <c r="E42" s="547" t="s">
        <v>69</v>
      </c>
      <c r="F42" s="555">
        <v>1</v>
      </c>
      <c r="G42" s="556" t="s">
        <v>481</v>
      </c>
      <c r="H42" s="557" t="s">
        <v>436</v>
      </c>
      <c r="I42" s="558">
        <v>1</v>
      </c>
      <c r="J42" s="559" t="s">
        <v>493</v>
      </c>
      <c r="K42" s="560">
        <v>42370</v>
      </c>
      <c r="L42" s="561">
        <v>42735</v>
      </c>
      <c r="M42" s="562"/>
      <c r="N42" s="562"/>
      <c r="O42" s="562"/>
      <c r="P42" s="562"/>
      <c r="Q42" s="562"/>
      <c r="R42" s="562">
        <v>1</v>
      </c>
      <c r="S42" s="562"/>
      <c r="T42" s="562"/>
      <c r="U42" s="563"/>
      <c r="V42" s="563"/>
      <c r="W42" s="563"/>
      <c r="X42" s="563"/>
      <c r="Y42" s="564">
        <f>SUM(M42:X42)</f>
        <v>1</v>
      </c>
      <c r="Z42" s="565">
        <v>0</v>
      </c>
      <c r="AA42" s="2294"/>
      <c r="AB42" s="566"/>
      <c r="AC42" s="544">
        <f>SUM(M42:N42)</f>
        <v>0</v>
      </c>
      <c r="AD42" s="545">
        <f t="shared" si="0"/>
        <v>0</v>
      </c>
      <c r="AE42" s="546">
        <v>0</v>
      </c>
      <c r="AF42" s="546" t="s">
        <v>55</v>
      </c>
      <c r="AG42" s="546">
        <v>0</v>
      </c>
      <c r="AH42" s="545">
        <v>0</v>
      </c>
      <c r="AI42" s="546"/>
      <c r="AJ42" s="2276"/>
      <c r="AK42" s="2055"/>
      <c r="AL42" s="2055"/>
      <c r="AM42" s="2055"/>
      <c r="AN42" s="2055"/>
      <c r="AO42" s="2055"/>
      <c r="AP42" s="2055"/>
      <c r="AQ42" s="2055"/>
      <c r="AR42" s="2055"/>
      <c r="AS42" s="2056"/>
      <c r="AT42" s="2056"/>
      <c r="AU42" s="2056"/>
      <c r="AV42" s="2056"/>
      <c r="AW42" s="2056"/>
      <c r="AX42" s="2056"/>
      <c r="AY42" s="2056"/>
      <c r="AZ42" s="2056"/>
      <c r="BA42" s="2057"/>
      <c r="BB42" s="2057"/>
      <c r="BC42" s="2057"/>
      <c r="BD42" s="2057"/>
      <c r="BE42" s="2057"/>
      <c r="BF42" s="2057"/>
      <c r="BG42" s="2057"/>
      <c r="BH42" s="2057"/>
      <c r="BI42" s="2058"/>
      <c r="BJ42" s="2058"/>
      <c r="BK42" s="2058"/>
      <c r="BL42" s="2058"/>
      <c r="BM42" s="2058"/>
      <c r="BN42" s="2058"/>
      <c r="BO42" s="2058"/>
      <c r="BP42" s="2058"/>
      <c r="BQ42" s="1959"/>
      <c r="BR42" s="1959"/>
      <c r="BS42" s="1959"/>
      <c r="BT42" s="1959"/>
      <c r="BU42" s="1959"/>
      <c r="BV42" s="1959"/>
      <c r="BW42" s="1959"/>
      <c r="BX42" s="1959"/>
      <c r="BY42" s="2103"/>
      <c r="BZ42" s="546" t="s">
        <v>494</v>
      </c>
      <c r="CA42" s="552" t="s">
        <v>495</v>
      </c>
    </row>
    <row r="43" spans="1:79" s="501" customFormat="1" ht="24" customHeight="1" thickBot="1">
      <c r="A43" t="s">
        <v>38</v>
      </c>
      <c r="B43"/>
      <c r="C43"/>
      <c r="D43"/>
      <c r="E43" s="497"/>
      <c r="F43" s="497"/>
      <c r="G43" s="497"/>
      <c r="H43" s="497"/>
      <c r="I43" s="567"/>
      <c r="J43" s="497"/>
      <c r="K43" s="497"/>
      <c r="L43" s="497"/>
      <c r="M43" s="497"/>
      <c r="N43" s="497"/>
      <c r="O43" s="497"/>
      <c r="P43" s="497"/>
      <c r="Q43" s="497"/>
      <c r="R43" s="497"/>
      <c r="S43" s="497"/>
      <c r="T43" s="497"/>
      <c r="U43" s="497"/>
      <c r="V43" s="497"/>
      <c r="W43" s="497"/>
      <c r="X43" s="497"/>
      <c r="Y43" s="499"/>
      <c r="Z43" s="529">
        <f>SUM(Z42)</f>
        <v>0</v>
      </c>
      <c r="AA43" s="2292"/>
      <c r="AB43" s="530"/>
      <c r="AC43" s="3326"/>
      <c r="AD43" s="3327">
        <v>1</v>
      </c>
      <c r="AE43" s="3327"/>
      <c r="AF43" s="3327" t="s">
        <v>55</v>
      </c>
      <c r="AG43" s="3327"/>
      <c r="AH43" s="3327">
        <f>AVERAGE(AH42)</f>
        <v>0</v>
      </c>
      <c r="AI43" s="3327"/>
      <c r="AJ43" s="3327"/>
      <c r="AK43" s="3332"/>
      <c r="AL43" s="3332"/>
      <c r="AM43" s="3332"/>
      <c r="AN43" s="3332"/>
      <c r="AO43" s="3332"/>
      <c r="AP43" s="3332"/>
      <c r="AQ43" s="3332"/>
      <c r="AR43" s="3332"/>
      <c r="AS43" s="3327"/>
      <c r="AT43" s="3327"/>
      <c r="AU43" s="3327"/>
      <c r="AV43" s="3327"/>
      <c r="AW43" s="3327"/>
      <c r="AX43" s="3327"/>
      <c r="AY43" s="3327"/>
      <c r="AZ43" s="3327"/>
      <c r="BA43" s="3327"/>
      <c r="BB43" s="3327"/>
      <c r="BC43" s="3327"/>
      <c r="BD43" s="3327"/>
      <c r="BE43" s="3327"/>
      <c r="BF43" s="3327"/>
      <c r="BG43" s="3327"/>
      <c r="BH43" s="3327"/>
      <c r="BI43" s="3327"/>
      <c r="BJ43" s="3327"/>
      <c r="BK43" s="3327"/>
      <c r="BL43" s="3327"/>
      <c r="BM43" s="3327"/>
      <c r="BN43" s="3327"/>
      <c r="BO43" s="3327"/>
      <c r="BP43" s="3327"/>
      <c r="BQ43" s="3327"/>
      <c r="BR43" s="3327"/>
      <c r="BS43" s="3327"/>
      <c r="BT43" s="3327"/>
      <c r="BU43" s="3327"/>
      <c r="BV43" s="3327"/>
      <c r="BW43" s="3327"/>
      <c r="BX43" s="3327"/>
      <c r="BY43" s="3327"/>
      <c r="BZ43" s="3327"/>
      <c r="CA43" s="3331"/>
    </row>
    <row r="44" spans="1:79" s="477" customFormat="1" ht="39" thickBot="1">
      <c r="A44">
        <v>4</v>
      </c>
      <c r="B44" t="s">
        <v>496</v>
      </c>
      <c r="C44" t="s">
        <v>356</v>
      </c>
      <c r="D44" s="415" t="s">
        <v>497</v>
      </c>
      <c r="E44" s="373" t="s">
        <v>69</v>
      </c>
      <c r="F44" s="416">
        <v>1</v>
      </c>
      <c r="G44" s="416" t="s">
        <v>498</v>
      </c>
      <c r="H44" s="374" t="s">
        <v>499</v>
      </c>
      <c r="I44" s="375">
        <v>0.2</v>
      </c>
      <c r="J44" s="374" t="s">
        <v>500</v>
      </c>
      <c r="K44" s="377">
        <v>42370</v>
      </c>
      <c r="L44" s="377">
        <v>42735</v>
      </c>
      <c r="M44" s="508"/>
      <c r="N44" s="508"/>
      <c r="O44" s="508"/>
      <c r="P44" s="508"/>
      <c r="Q44" s="508"/>
      <c r="R44" s="508">
        <v>1</v>
      </c>
      <c r="S44" s="508"/>
      <c r="T44" s="508"/>
      <c r="U44" s="509"/>
      <c r="V44" s="509"/>
      <c r="W44" s="509"/>
      <c r="X44" s="509"/>
      <c r="Y44" s="470">
        <f>SUM(M44:X44)</f>
        <v>1</v>
      </c>
      <c r="Z44" s="568">
        <v>0</v>
      </c>
      <c r="AA44" s="2295"/>
      <c r="AB44" s="472"/>
      <c r="AC44" s="473">
        <f>SUM(M44:N44)</f>
        <v>0</v>
      </c>
      <c r="AD44" s="474">
        <f t="shared" si="0"/>
        <v>0</v>
      </c>
      <c r="AE44" s="475">
        <v>0</v>
      </c>
      <c r="AF44" s="474" t="s">
        <v>55</v>
      </c>
      <c r="AG44" s="475">
        <v>0</v>
      </c>
      <c r="AH44" s="474">
        <f>AE44/Y44</f>
        <v>0</v>
      </c>
      <c r="AI44" s="475"/>
      <c r="AJ44" s="475"/>
      <c r="AK44" s="2055"/>
      <c r="AL44" s="2055"/>
      <c r="AM44" s="2055"/>
      <c r="AN44" s="2055"/>
      <c r="AO44" s="2055"/>
      <c r="AP44" s="2055"/>
      <c r="AQ44" s="2055"/>
      <c r="AR44" s="2055"/>
      <c r="AS44" s="2023"/>
      <c r="AT44" s="2023"/>
      <c r="AU44" s="2023"/>
      <c r="AV44" s="2023"/>
      <c r="AW44" s="2023"/>
      <c r="AX44" s="2023"/>
      <c r="AY44" s="2023"/>
      <c r="AZ44" s="2023"/>
      <c r="BA44" s="2024"/>
      <c r="BB44" s="2024"/>
      <c r="BC44" s="2024"/>
      <c r="BD44" s="2024"/>
      <c r="BE44" s="2024"/>
      <c r="BF44" s="2024"/>
      <c r="BG44" s="2024"/>
      <c r="BH44" s="2024"/>
      <c r="BI44" s="2058"/>
      <c r="BJ44" s="2058"/>
      <c r="BK44" s="2058"/>
      <c r="BL44" s="2058"/>
      <c r="BM44" s="2058"/>
      <c r="BN44" s="2058"/>
      <c r="BO44" s="2058"/>
      <c r="BP44" s="2058"/>
      <c r="BQ44" s="1959"/>
      <c r="BR44" s="1959"/>
      <c r="BS44" s="1959"/>
      <c r="BT44" s="1959"/>
      <c r="BU44" s="1959"/>
      <c r="BV44" s="1959"/>
      <c r="BW44" s="1959"/>
      <c r="BX44" s="1959"/>
      <c r="BY44" s="2103"/>
      <c r="BZ44" s="475" t="s">
        <v>501</v>
      </c>
      <c r="CA44" s="552" t="s">
        <v>495</v>
      </c>
    </row>
    <row r="45" spans="1:79" s="477" customFormat="1" ht="48" customHeight="1" thickBot="1">
      <c r="A45"/>
      <c r="B45"/>
      <c r="C45"/>
      <c r="D45" s="440" t="s">
        <v>502</v>
      </c>
      <c r="E45" s="423" t="s">
        <v>69</v>
      </c>
      <c r="F45" s="448">
        <v>1</v>
      </c>
      <c r="G45" s="448" t="s">
        <v>503</v>
      </c>
      <c r="H45" s="424" t="s">
        <v>499</v>
      </c>
      <c r="I45" s="402">
        <v>0.2</v>
      </c>
      <c r="J45" s="424" t="s">
        <v>504</v>
      </c>
      <c r="K45" s="403">
        <v>42370</v>
      </c>
      <c r="L45" s="403">
        <v>42735</v>
      </c>
      <c r="M45" s="517"/>
      <c r="N45" s="517"/>
      <c r="O45" s="517"/>
      <c r="P45" s="517">
        <v>1</v>
      </c>
      <c r="Q45" s="517"/>
      <c r="R45" s="517"/>
      <c r="S45" s="517"/>
      <c r="T45" s="517"/>
      <c r="U45" s="518"/>
      <c r="V45" s="518"/>
      <c r="W45" s="518"/>
      <c r="X45" s="518"/>
      <c r="Y45" s="489">
        <f>SUM(M45:X45)</f>
        <v>1</v>
      </c>
      <c r="Z45" s="569">
        <v>0</v>
      </c>
      <c r="AA45" s="2296"/>
      <c r="AB45" s="491"/>
      <c r="AC45" s="492">
        <f>SUM(M45:N45)</f>
        <v>0</v>
      </c>
      <c r="AD45" s="493">
        <f t="shared" si="0"/>
        <v>0</v>
      </c>
      <c r="AE45" s="494">
        <v>0</v>
      </c>
      <c r="AF45" s="493" t="s">
        <v>55</v>
      </c>
      <c r="AG45" s="494">
        <v>0</v>
      </c>
      <c r="AH45" s="474">
        <f>AE45/Y45</f>
        <v>0</v>
      </c>
      <c r="AI45" s="494"/>
      <c r="AJ45" s="494"/>
      <c r="AK45" s="2055"/>
      <c r="AL45" s="2055"/>
      <c r="AM45" s="2055"/>
      <c r="AN45" s="2055"/>
      <c r="AO45" s="2055"/>
      <c r="AP45" s="2055"/>
      <c r="AQ45" s="2055"/>
      <c r="AR45" s="2055"/>
      <c r="AS45" s="2056"/>
      <c r="AT45" s="2056"/>
      <c r="AU45" s="2056"/>
      <c r="AV45" s="2056"/>
      <c r="AW45" s="2056"/>
      <c r="AX45" s="2056"/>
      <c r="AY45" s="2056"/>
      <c r="AZ45" s="2056"/>
      <c r="BA45" s="2057"/>
      <c r="BB45" s="2057"/>
      <c r="BC45" s="2057"/>
      <c r="BD45" s="2057"/>
      <c r="BE45" s="2057"/>
      <c r="BF45" s="2057"/>
      <c r="BG45" s="2057"/>
      <c r="BH45" s="2057"/>
      <c r="BI45" s="2058"/>
      <c r="BJ45" s="2058"/>
      <c r="BK45" s="2058"/>
      <c r="BL45" s="2058"/>
      <c r="BM45" s="2058"/>
      <c r="BN45" s="2058"/>
      <c r="BO45" s="2058"/>
      <c r="BP45" s="2058"/>
      <c r="BQ45" s="1959"/>
      <c r="BR45" s="1959"/>
      <c r="BS45" s="1959"/>
      <c r="BT45" s="1959"/>
      <c r="BU45" s="1959"/>
      <c r="BV45" s="1959"/>
      <c r="BW45" s="1959"/>
      <c r="BX45" s="1959"/>
      <c r="BY45" s="2103"/>
      <c r="BZ45" s="494" t="s">
        <v>505</v>
      </c>
      <c r="CA45" s="495" t="s">
        <v>506</v>
      </c>
    </row>
    <row r="46" spans="1:79" s="477" customFormat="1" ht="70.5" customHeight="1" thickBot="1">
      <c r="A46"/>
      <c r="B46"/>
      <c r="C46" t="s">
        <v>507</v>
      </c>
      <c r="D46" s="570" t="s">
        <v>508</v>
      </c>
      <c r="E46" s="571" t="s">
        <v>509</v>
      </c>
      <c r="F46" s="572">
        <v>12</v>
      </c>
      <c r="G46" s="573" t="s">
        <v>361</v>
      </c>
      <c r="H46" s="449" t="s">
        <v>445</v>
      </c>
      <c r="I46" s="429">
        <v>0.2</v>
      </c>
      <c r="J46" s="574" t="s">
        <v>510</v>
      </c>
      <c r="K46" s="430">
        <v>42370</v>
      </c>
      <c r="L46" s="430">
        <v>42735</v>
      </c>
      <c r="M46" s="575">
        <v>1</v>
      </c>
      <c r="N46" s="575">
        <v>1</v>
      </c>
      <c r="O46" s="575">
        <v>1</v>
      </c>
      <c r="P46" s="575">
        <v>1</v>
      </c>
      <c r="Q46" s="575">
        <v>1</v>
      </c>
      <c r="R46" s="575">
        <v>1</v>
      </c>
      <c r="S46" s="575">
        <v>1</v>
      </c>
      <c r="T46" s="575">
        <v>1</v>
      </c>
      <c r="U46" s="521">
        <v>1</v>
      </c>
      <c r="V46" s="521">
        <v>1</v>
      </c>
      <c r="W46" s="521">
        <v>1</v>
      </c>
      <c r="X46" s="521">
        <v>1</v>
      </c>
      <c r="Y46" s="576">
        <f>SUM(M46:X46)</f>
        <v>12</v>
      </c>
      <c r="Z46" s="577">
        <v>0</v>
      </c>
      <c r="AA46" s="2297"/>
      <c r="AB46" s="524"/>
      <c r="AC46" s="525">
        <f>SUM(M46:N46)</f>
        <v>2</v>
      </c>
      <c r="AD46" s="526">
        <f t="shared" si="0"/>
        <v>1</v>
      </c>
      <c r="AE46" s="527">
        <v>2</v>
      </c>
      <c r="AF46" s="526">
        <f>AE46/AC46</f>
        <v>1</v>
      </c>
      <c r="AG46" s="526">
        <f>2/12</f>
        <v>0.16666666666666666</v>
      </c>
      <c r="AH46" s="474">
        <f>AE46/Y46</f>
        <v>0.16666666666666666</v>
      </c>
      <c r="AI46" s="527"/>
      <c r="AJ46" s="527"/>
      <c r="AK46" s="2055"/>
      <c r="AL46" s="2055"/>
      <c r="AM46" s="2055"/>
      <c r="AN46" s="2055"/>
      <c r="AO46" s="2055"/>
      <c r="AP46" s="2055"/>
      <c r="AQ46" s="2055"/>
      <c r="AR46" s="2055"/>
      <c r="AS46" s="2056"/>
      <c r="AT46" s="2056"/>
      <c r="AU46" s="2056"/>
      <c r="AV46" s="2056"/>
      <c r="AW46" s="2056"/>
      <c r="AX46" s="2056"/>
      <c r="AY46" s="2056"/>
      <c r="AZ46" s="2056"/>
      <c r="BA46" s="2057"/>
      <c r="BB46" s="2057"/>
      <c r="BC46" s="2057"/>
      <c r="BD46" s="2057"/>
      <c r="BE46" s="2057"/>
      <c r="BF46" s="2057"/>
      <c r="BG46" s="2057"/>
      <c r="BH46" s="2057"/>
      <c r="BI46" s="2058"/>
      <c r="BJ46" s="2058"/>
      <c r="BK46" s="2058"/>
      <c r="BL46" s="2058"/>
      <c r="BM46" s="2058"/>
      <c r="BN46" s="2058"/>
      <c r="BO46" s="2058"/>
      <c r="BP46" s="2058"/>
      <c r="BQ46" s="1959"/>
      <c r="BR46" s="1959"/>
      <c r="BS46" s="1959"/>
      <c r="BT46" s="1959"/>
      <c r="BU46" s="1959"/>
      <c r="BV46" s="1959"/>
      <c r="BW46" s="1959"/>
      <c r="BX46" s="1959"/>
      <c r="BY46" s="2103"/>
      <c r="BZ46" s="475" t="s">
        <v>424</v>
      </c>
      <c r="CA46" s="528"/>
    </row>
    <row r="47" spans="1:79" s="477" customFormat="1" ht="65.25" customHeight="1" thickBot="1">
      <c r="A47"/>
      <c r="B47"/>
      <c r="C47"/>
      <c r="D47" s="578" t="s">
        <v>511</v>
      </c>
      <c r="E47" s="511" t="s">
        <v>69</v>
      </c>
      <c r="F47" s="579">
        <v>12</v>
      </c>
      <c r="G47" s="579" t="s">
        <v>512</v>
      </c>
      <c r="H47" s="389" t="s">
        <v>499</v>
      </c>
      <c r="I47" s="388">
        <v>0.2</v>
      </c>
      <c r="J47" s="580" t="s">
        <v>513</v>
      </c>
      <c r="K47" s="390">
        <v>42370</v>
      </c>
      <c r="L47" s="390">
        <v>42735</v>
      </c>
      <c r="M47" s="581">
        <v>1</v>
      </c>
      <c r="N47" s="581">
        <v>1</v>
      </c>
      <c r="O47" s="581">
        <v>1</v>
      </c>
      <c r="P47" s="581">
        <v>1</v>
      </c>
      <c r="Q47" s="581">
        <v>1</v>
      </c>
      <c r="R47" s="581">
        <v>1</v>
      </c>
      <c r="S47" s="581">
        <v>1</v>
      </c>
      <c r="T47" s="581">
        <v>1</v>
      </c>
      <c r="U47" s="514">
        <v>1</v>
      </c>
      <c r="V47" s="514">
        <v>1</v>
      </c>
      <c r="W47" s="514">
        <v>1</v>
      </c>
      <c r="X47" s="514">
        <v>1</v>
      </c>
      <c r="Y47" s="480">
        <f>SUM(M47:X47)</f>
        <v>12</v>
      </c>
      <c r="Z47" s="582">
        <v>0</v>
      </c>
      <c r="AA47" s="2298"/>
      <c r="AB47" s="482"/>
      <c r="AC47" s="483">
        <f>SUM(M47:N47)</f>
        <v>2</v>
      </c>
      <c r="AD47" s="484">
        <f t="shared" si="0"/>
        <v>1</v>
      </c>
      <c r="AE47" s="485">
        <v>2</v>
      </c>
      <c r="AF47" s="526">
        <f>AE47/AC47</f>
        <v>1</v>
      </c>
      <c r="AG47" s="526">
        <f>2/12</f>
        <v>0.16666666666666666</v>
      </c>
      <c r="AH47" s="474">
        <f>AE47/Y47</f>
        <v>0.16666666666666666</v>
      </c>
      <c r="AI47" s="485"/>
      <c r="AJ47" s="485"/>
      <c r="AK47" s="2055"/>
      <c r="AL47" s="2055"/>
      <c r="AM47" s="2055"/>
      <c r="AN47" s="2055"/>
      <c r="AO47" s="2055"/>
      <c r="AP47" s="2055"/>
      <c r="AQ47" s="2055"/>
      <c r="AR47" s="2055"/>
      <c r="AS47" s="2023"/>
      <c r="AT47" s="2023"/>
      <c r="AU47" s="2023"/>
      <c r="AV47" s="2023"/>
      <c r="AW47" s="2023"/>
      <c r="AX47" s="2023"/>
      <c r="AY47" s="2023"/>
      <c r="AZ47" s="2023"/>
      <c r="BA47" s="2024"/>
      <c r="BB47" s="2024"/>
      <c r="BC47" s="2024"/>
      <c r="BD47" s="2024"/>
      <c r="BE47" s="2024"/>
      <c r="BF47" s="2024"/>
      <c r="BG47" s="2024"/>
      <c r="BH47" s="2024"/>
      <c r="BI47" s="2058"/>
      <c r="BJ47" s="2058"/>
      <c r="BK47" s="2058"/>
      <c r="BL47" s="2058"/>
      <c r="BM47" s="2058"/>
      <c r="BN47" s="2058"/>
      <c r="BO47" s="2058"/>
      <c r="BP47" s="2058"/>
      <c r="BQ47" s="1959"/>
      <c r="BR47" s="1959"/>
      <c r="BS47" s="1959"/>
      <c r="BT47" s="1959"/>
      <c r="BU47" s="1959"/>
      <c r="BV47" s="1959"/>
      <c r="BW47" s="1959"/>
      <c r="BX47" s="1959"/>
      <c r="BY47" s="2103"/>
      <c r="BZ47" s="475" t="s">
        <v>424</v>
      </c>
      <c r="CA47" s="486"/>
    </row>
    <row r="48" spans="1:79" s="477" customFormat="1" ht="26.25" thickBot="1">
      <c r="A48"/>
      <c r="B48"/>
      <c r="C48"/>
      <c r="D48" s="399" t="s">
        <v>413</v>
      </c>
      <c r="E48" s="583" t="s">
        <v>69</v>
      </c>
      <c r="F48" s="438">
        <v>1</v>
      </c>
      <c r="G48" s="438" t="s">
        <v>67</v>
      </c>
      <c r="H48" s="401" t="s">
        <v>499</v>
      </c>
      <c r="I48" s="402">
        <v>0.2</v>
      </c>
      <c r="J48" s="424" t="s">
        <v>500</v>
      </c>
      <c r="K48" s="403">
        <v>42370</v>
      </c>
      <c r="L48" s="403">
        <v>42735</v>
      </c>
      <c r="M48" s="517"/>
      <c r="N48" s="517"/>
      <c r="O48" s="517"/>
      <c r="P48" s="517"/>
      <c r="Q48" s="517"/>
      <c r="R48" s="517">
        <v>1</v>
      </c>
      <c r="S48" s="517"/>
      <c r="T48" s="517"/>
      <c r="U48" s="518"/>
      <c r="V48" s="518"/>
      <c r="W48" s="518"/>
      <c r="X48" s="518"/>
      <c r="Y48" s="489">
        <f>SUM(M48:X48)</f>
        <v>1</v>
      </c>
      <c r="Z48" s="569">
        <v>0</v>
      </c>
      <c r="AA48" s="2296"/>
      <c r="AB48" s="491"/>
      <c r="AC48" s="3314">
        <f>SUM(M48:N48)</f>
        <v>0</v>
      </c>
      <c r="AD48" s="3037">
        <f t="shared" si="0"/>
        <v>0</v>
      </c>
      <c r="AE48" s="3315">
        <v>0</v>
      </c>
      <c r="AF48" s="526" t="s">
        <v>55</v>
      </c>
      <c r="AG48" s="3315">
        <v>0</v>
      </c>
      <c r="AH48" s="474">
        <f>AE48/Y48</f>
        <v>0</v>
      </c>
      <c r="AI48" s="3315"/>
      <c r="AJ48" s="3315"/>
      <c r="AK48" s="2227"/>
      <c r="AL48" s="2227"/>
      <c r="AM48" s="2227"/>
      <c r="AN48" s="2227"/>
      <c r="AO48" s="2227"/>
      <c r="AP48" s="2227"/>
      <c r="AQ48" s="2227"/>
      <c r="AR48" s="2227"/>
      <c r="AS48" s="3335"/>
      <c r="AT48" s="3335"/>
      <c r="AU48" s="3335"/>
      <c r="AV48" s="3335"/>
      <c r="AW48" s="3335"/>
      <c r="AX48" s="3335"/>
      <c r="AY48" s="3335"/>
      <c r="AZ48" s="3335"/>
      <c r="BA48" s="3336"/>
      <c r="BB48" s="3336"/>
      <c r="BC48" s="3336"/>
      <c r="BD48" s="3336"/>
      <c r="BE48" s="3336"/>
      <c r="BF48" s="3336"/>
      <c r="BG48" s="3336"/>
      <c r="BH48" s="3336"/>
      <c r="BI48" s="3120"/>
      <c r="BJ48" s="3120"/>
      <c r="BK48" s="3120"/>
      <c r="BL48" s="3120"/>
      <c r="BM48" s="3120"/>
      <c r="BN48" s="3120"/>
      <c r="BO48" s="3120"/>
      <c r="BP48" s="3120"/>
      <c r="BQ48" s="1960"/>
      <c r="BR48" s="1960"/>
      <c r="BS48" s="1960"/>
      <c r="BT48" s="1960"/>
      <c r="BU48" s="1960"/>
      <c r="BV48" s="1960"/>
      <c r="BW48" s="1960"/>
      <c r="BX48" s="1960"/>
      <c r="BY48" s="2104"/>
      <c r="BZ48" s="3315" t="s">
        <v>514</v>
      </c>
      <c r="CA48" s="3317" t="s">
        <v>495</v>
      </c>
    </row>
    <row r="49" spans="1:79" s="501" customFormat="1" ht="24" customHeight="1" thickBot="1">
      <c r="A49" t="s">
        <v>38</v>
      </c>
      <c r="B49"/>
      <c r="C49"/>
      <c r="D49"/>
      <c r="E49" s="497"/>
      <c r="F49" s="497"/>
      <c r="G49" s="497"/>
      <c r="H49" s="497"/>
      <c r="I49" s="498">
        <f>SUM(I44:I48)</f>
        <v>1</v>
      </c>
      <c r="J49" s="497"/>
      <c r="K49" s="497"/>
      <c r="L49" s="497"/>
      <c r="M49" s="497"/>
      <c r="N49" s="497"/>
      <c r="O49" s="497"/>
      <c r="P49" s="497"/>
      <c r="Q49" s="497"/>
      <c r="R49" s="497"/>
      <c r="S49" s="497"/>
      <c r="T49" s="497"/>
      <c r="U49" s="497"/>
      <c r="V49" s="497"/>
      <c r="W49" s="497"/>
      <c r="X49" s="497"/>
      <c r="Y49" s="499"/>
      <c r="Z49" s="529">
        <f>SUM(Z44:Z48)</f>
        <v>0</v>
      </c>
      <c r="AA49" s="2292"/>
      <c r="AB49" s="3312"/>
      <c r="AC49" s="3329"/>
      <c r="AD49" s="3329">
        <v>1</v>
      </c>
      <c r="AE49" s="3329"/>
      <c r="AF49" s="3329">
        <f>AVERAGE(AF44:AF48)</f>
        <v>1</v>
      </c>
      <c r="AG49" s="3329"/>
      <c r="AH49" s="3329">
        <f>AVERAGE(AH44:AH48)</f>
        <v>0.06666666666666667</v>
      </c>
      <c r="AI49" s="3329"/>
      <c r="AJ49" s="3329"/>
      <c r="AK49" s="3329"/>
      <c r="AL49" s="3329"/>
      <c r="AM49" s="3329"/>
      <c r="AN49" s="3329"/>
      <c r="AO49" s="3329"/>
      <c r="AP49" s="3329"/>
      <c r="AQ49" s="3329"/>
      <c r="AR49" s="3329"/>
      <c r="AS49" s="3329"/>
      <c r="AT49" s="3329"/>
      <c r="AU49" s="3329"/>
      <c r="AV49" s="3329"/>
      <c r="AW49" s="3329"/>
      <c r="AX49" s="3329"/>
      <c r="AY49" s="3329"/>
      <c r="AZ49" s="3329"/>
      <c r="BA49" s="3329"/>
      <c r="BB49" s="3329"/>
      <c r="BC49" s="3329"/>
      <c r="BD49" s="3329"/>
      <c r="BE49" s="3329"/>
      <c r="BF49" s="3329"/>
      <c r="BG49" s="3329"/>
      <c r="BH49" s="3329"/>
      <c r="BI49" s="3329"/>
      <c r="BJ49" s="3329"/>
      <c r="BK49" s="3329"/>
      <c r="BL49" s="3329"/>
      <c r="BM49" s="3329"/>
      <c r="BN49" s="3329"/>
      <c r="BO49" s="3329"/>
      <c r="BP49" s="3329"/>
      <c r="BQ49" s="3329"/>
      <c r="BR49" s="3329"/>
      <c r="BS49" s="3329"/>
      <c r="BT49" s="3329"/>
      <c r="BU49" s="3329"/>
      <c r="BV49" s="3329"/>
      <c r="BW49" s="3329"/>
      <c r="BX49" s="3329"/>
      <c r="BY49" s="3329"/>
      <c r="BZ49" s="3329"/>
      <c r="CA49" s="3329"/>
    </row>
    <row r="50" spans="1:79" s="501" customFormat="1" ht="24" customHeight="1" thickBot="1">
      <c r="A50" t="s">
        <v>39</v>
      </c>
      <c r="B50"/>
      <c r="C50"/>
      <c r="D50"/>
      <c r="E50" s="584"/>
      <c r="F50" s="585"/>
      <c r="G50" s="585"/>
      <c r="H50" s="585"/>
      <c r="I50" s="586"/>
      <c r="J50" s="585"/>
      <c r="K50" s="585"/>
      <c r="L50" s="585"/>
      <c r="M50" s="585"/>
      <c r="N50" s="585"/>
      <c r="O50" s="585"/>
      <c r="P50" s="585"/>
      <c r="Q50" s="585"/>
      <c r="R50" s="585"/>
      <c r="S50" s="585"/>
      <c r="T50" s="585"/>
      <c r="U50" s="585"/>
      <c r="V50" s="585"/>
      <c r="W50" s="585"/>
      <c r="X50" s="585"/>
      <c r="Y50" s="587"/>
      <c r="Z50" s="588">
        <f>Z49+Z43+Z41+Z35</f>
        <v>0</v>
      </c>
      <c r="AA50" s="2299"/>
      <c r="AB50" s="3333"/>
      <c r="AC50" s="3045"/>
      <c r="AD50" s="3045">
        <v>1</v>
      </c>
      <c r="AE50" s="3045"/>
      <c r="AF50" s="3045">
        <f>AVERAGE(AF49,AF43,AF41,AF35,)</f>
        <v>0.5</v>
      </c>
      <c r="AG50" s="3045"/>
      <c r="AH50" s="3045">
        <f>AVERAGE(AH49,AH43,AH41,AH35)</f>
        <v>0.055357142857142855</v>
      </c>
      <c r="AI50" s="3045"/>
      <c r="AJ50" s="3045"/>
      <c r="AK50" s="3045"/>
      <c r="AL50" s="3045"/>
      <c r="AM50" s="3045"/>
      <c r="AN50" s="3045"/>
      <c r="AO50" s="3045"/>
      <c r="AP50" s="3045"/>
      <c r="AQ50" s="3045"/>
      <c r="AR50" s="3045"/>
      <c r="AS50" s="3045"/>
      <c r="AT50" s="3045"/>
      <c r="AU50" s="3045"/>
      <c r="AV50" s="3045"/>
      <c r="AW50" s="3045"/>
      <c r="AX50" s="3045"/>
      <c r="AY50" s="3045"/>
      <c r="AZ50" s="3045"/>
      <c r="BA50" s="3045"/>
      <c r="BB50" s="3045"/>
      <c r="BC50" s="3045"/>
      <c r="BD50" s="3045"/>
      <c r="BE50" s="3045"/>
      <c r="BF50" s="3045"/>
      <c r="BG50" s="3045"/>
      <c r="BH50" s="3045"/>
      <c r="BI50" s="3045"/>
      <c r="BJ50" s="3045"/>
      <c r="BK50" s="3045"/>
      <c r="BL50" s="3045"/>
      <c r="BM50" s="3045"/>
      <c r="BN50" s="3045"/>
      <c r="BO50" s="3045"/>
      <c r="BP50" s="3045"/>
      <c r="BQ50" s="3045"/>
      <c r="BR50" s="3045"/>
      <c r="BS50" s="3045"/>
      <c r="BT50" s="3045"/>
      <c r="BU50" s="3045"/>
      <c r="BV50" s="3045"/>
      <c r="BW50" s="3045"/>
      <c r="BX50" s="3045"/>
      <c r="BY50" s="3045"/>
      <c r="BZ50" s="3045"/>
      <c r="CA50" s="3045"/>
    </row>
    <row r="51" spans="1:79" s="454" customFormat="1" ht="24" customHeight="1" thickBot="1">
      <c r="A51" s="589"/>
      <c r="B51" s="590"/>
      <c r="C51" s="591"/>
      <c r="D51" s="591"/>
      <c r="E51" s="591"/>
      <c r="F51" s="592"/>
      <c r="G51" s="591"/>
      <c r="H51" s="591"/>
      <c r="I51" s="593"/>
      <c r="J51" s="591"/>
      <c r="K51" s="594"/>
      <c r="L51" s="594"/>
      <c r="M51" s="591"/>
      <c r="N51" s="591"/>
      <c r="O51" s="591"/>
      <c r="P51" s="591"/>
      <c r="Q51" s="591"/>
      <c r="R51" s="591"/>
      <c r="S51" s="591"/>
      <c r="T51" s="591"/>
      <c r="U51" s="591"/>
      <c r="V51" s="591"/>
      <c r="W51" s="591"/>
      <c r="X51" s="591"/>
      <c r="Y51" s="595"/>
      <c r="Z51" s="596">
        <f>Z50+Z23</f>
        <v>0</v>
      </c>
      <c r="AA51" s="2300"/>
      <c r="AB51" s="3334"/>
      <c r="AC51" s="3337"/>
      <c r="AD51" s="3337">
        <v>1</v>
      </c>
      <c r="AE51" s="3337"/>
      <c r="AF51" s="3337">
        <f>AVERAGE(AF50,AF23)</f>
        <v>0.75</v>
      </c>
      <c r="AG51" s="3337"/>
      <c r="AH51" s="3337">
        <f>AVERAGE(AH50,AH23)</f>
        <v>0.11101190476190476</v>
      </c>
      <c r="AI51" s="3337"/>
      <c r="AJ51" s="3337"/>
      <c r="AK51" s="3337"/>
      <c r="AL51" s="3337"/>
      <c r="AM51" s="3337"/>
      <c r="AN51" s="3337"/>
      <c r="AO51" s="3337"/>
      <c r="AP51" s="3337"/>
      <c r="AQ51" s="3337"/>
      <c r="AR51" s="3337"/>
      <c r="AS51" s="3337"/>
      <c r="AT51" s="3337"/>
      <c r="AU51" s="3337"/>
      <c r="AV51" s="3337"/>
      <c r="AW51" s="3337"/>
      <c r="AX51" s="3337"/>
      <c r="AY51" s="3337"/>
      <c r="AZ51" s="3337"/>
      <c r="BA51" s="3337"/>
      <c r="BB51" s="3337"/>
      <c r="BC51" s="3337"/>
      <c r="BD51" s="3337"/>
      <c r="BE51" s="3337"/>
      <c r="BF51" s="3337"/>
      <c r="BG51" s="3337"/>
      <c r="BH51" s="3337"/>
      <c r="BI51" s="3337"/>
      <c r="BJ51" s="3337"/>
      <c r="BK51" s="3337"/>
      <c r="BL51" s="3337"/>
      <c r="BM51" s="3337"/>
      <c r="BN51" s="3337"/>
      <c r="BO51" s="3337"/>
      <c r="BP51" s="3337"/>
      <c r="BQ51" s="3337"/>
      <c r="BR51" s="3337"/>
      <c r="BS51" s="3337"/>
      <c r="BT51" s="3337"/>
      <c r="BU51" s="3337"/>
      <c r="BV51" s="3337"/>
      <c r="BW51" s="3337"/>
      <c r="BX51" s="3337"/>
      <c r="BY51" s="3337"/>
      <c r="BZ51" s="3337"/>
      <c r="CA51" s="3337"/>
    </row>
    <row r="52" ht="16.5">
      <c r="BY52" s="2165"/>
    </row>
    <row r="53" ht="16.5">
      <c r="BY53" s="2165"/>
    </row>
    <row r="54" ht="16.5">
      <c r="BY54" s="2165"/>
    </row>
    <row r="55" ht="16.5">
      <c r="BY55" s="2165"/>
    </row>
    <row r="56" ht="16.5">
      <c r="BY56" s="2165"/>
    </row>
    <row r="57" ht="16.5">
      <c r="BY57" s="2165"/>
    </row>
    <row r="58" ht="16.5">
      <c r="BY58" s="2165"/>
    </row>
    <row r="59" ht="16.5">
      <c r="BY59" s="2165"/>
    </row>
    <row r="60" ht="16.5">
      <c r="BY60" s="2165"/>
    </row>
    <row r="61" ht="16.5">
      <c r="BY61" s="2165"/>
    </row>
    <row r="62" ht="16.5">
      <c r="BY62" s="2165"/>
    </row>
    <row r="63" ht="16.5">
      <c r="BY63" s="2165"/>
    </row>
    <row r="64" ht="16.5">
      <c r="BY64" s="2165"/>
    </row>
    <row r="65" spans="2:77" ht="16.5">
      <c r="B65" s="453"/>
      <c r="Y65" s="453"/>
      <c r="BY65" s="2165"/>
    </row>
    <row r="66" spans="2:77" ht="16.5">
      <c r="B66" s="453"/>
      <c r="Y66" s="453"/>
      <c r="BY66" s="2165"/>
    </row>
    <row r="67" spans="2:77" ht="16.5">
      <c r="B67" s="453"/>
      <c r="Y67" s="453"/>
      <c r="BY67" s="2165"/>
    </row>
    <row r="68" spans="2:77" ht="16.5">
      <c r="B68" s="453"/>
      <c r="Y68" s="453"/>
      <c r="BY68" s="2165"/>
    </row>
    <row r="69" spans="2:77" ht="16.5">
      <c r="B69" s="453"/>
      <c r="Y69" s="453"/>
      <c r="BY69" s="2165"/>
    </row>
    <row r="70" spans="2:77" ht="16.5">
      <c r="B70" s="453"/>
      <c r="Y70" s="453"/>
      <c r="BY70" s="2165"/>
    </row>
    <row r="71" ht="16.5">
      <c r="BY71" s="2165"/>
    </row>
    <row r="72" ht="16.5">
      <c r="BY72" s="2165"/>
    </row>
    <row r="73" ht="16.5">
      <c r="BY73" s="2165"/>
    </row>
    <row r="74" ht="16.5">
      <c r="BY74" s="2165"/>
    </row>
    <row r="75" ht="16.5">
      <c r="BY75" s="2165"/>
    </row>
    <row r="76" ht="16.5">
      <c r="BY76" s="2165"/>
    </row>
    <row r="77" ht="16.5">
      <c r="BY77" s="2165"/>
    </row>
    <row r="78" ht="16.5">
      <c r="BY78" s="2165"/>
    </row>
    <row r="80" ht="16.5">
      <c r="BY80" s="2129"/>
    </row>
    <row r="83" ht="16.5">
      <c r="BY83" s="2125"/>
    </row>
    <row r="84" ht="16.5">
      <c r="BY84" s="2125"/>
    </row>
    <row r="85" ht="16.5">
      <c r="BY85" s="2126"/>
    </row>
  </sheetData>
  <sheetProtection/>
  <mergeCells count="42">
    <mergeCell ref="A5:AB5"/>
    <mergeCell ref="AC5:CA9"/>
    <mergeCell ref="A6:AB6"/>
    <mergeCell ref="A7:AB7"/>
    <mergeCell ref="A8:AB8"/>
    <mergeCell ref="A1:C4"/>
    <mergeCell ref="D1:AI2"/>
    <mergeCell ref="AJ1:BZ4"/>
    <mergeCell ref="CA1:CA4"/>
    <mergeCell ref="D3:AI4"/>
    <mergeCell ref="A24:AB24"/>
    <mergeCell ref="A9:AB9"/>
    <mergeCell ref="A11:D11"/>
    <mergeCell ref="E11:AB11"/>
    <mergeCell ref="AC11:CA11"/>
    <mergeCell ref="A13:D13"/>
    <mergeCell ref="E13:AB13"/>
    <mergeCell ref="AC13:CA13"/>
    <mergeCell ref="A16:A21"/>
    <mergeCell ref="B16:B21"/>
    <mergeCell ref="C16:C21"/>
    <mergeCell ref="A22:D22"/>
    <mergeCell ref="A23:D23"/>
    <mergeCell ref="A25:D25"/>
    <mergeCell ref="E25:AB25"/>
    <mergeCell ref="AC25:CA25"/>
    <mergeCell ref="A28:A34"/>
    <mergeCell ref="B28:B34"/>
    <mergeCell ref="C28:C30"/>
    <mergeCell ref="C31:C34"/>
    <mergeCell ref="A50:D50"/>
    <mergeCell ref="A35:D35"/>
    <mergeCell ref="A36:A40"/>
    <mergeCell ref="B36:B40"/>
    <mergeCell ref="C36:C38"/>
    <mergeCell ref="A41:D41"/>
    <mergeCell ref="A43:D43"/>
    <mergeCell ref="A44:A48"/>
    <mergeCell ref="B44:B48"/>
    <mergeCell ref="C44:C45"/>
    <mergeCell ref="C46:C48"/>
    <mergeCell ref="A49:D49"/>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PA - Primer Bimestre 2016</dc:title>
  <dc:subject/>
  <dc:creator>Ana Maria Canal</dc:creator>
  <cp:keywords/>
  <dc:description/>
  <cp:lastModifiedBy>Fabian Fabara</cp:lastModifiedBy>
  <cp:lastPrinted>2016-04-08T13:48:51Z</cp:lastPrinted>
  <dcterms:created xsi:type="dcterms:W3CDTF">2015-01-29T01:23:05Z</dcterms:created>
  <dcterms:modified xsi:type="dcterms:W3CDTF">2016-11-01T18:03:28Z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0x0101009BAA7F6B24F67D48A8D738929B3153FE</vt:lpwstr>
  </property>
  <property fmtid="{D5CDD505-2E9C-101B-9397-08002B2CF9AE}" pid="3" name="PublishingExpirationDate">
    <vt:lpwstr/>
  </property>
  <property fmtid="{D5CDD505-2E9C-101B-9397-08002B2CF9AE}" pid="4" name="PublishingStartDate">
    <vt:lpwstr/>
  </property>
</Properties>
</file>