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75" windowHeight="7200" activeTab="0"/>
  </bookViews>
  <sheets>
    <sheet name="PAA 2017 - Publicar en web (2)" sheetId="1" r:id="rId1"/>
  </sheets>
  <definedNames>
    <definedName name="_xlnm._FilterDatabase" localSheetId="0" hidden="1">'PAA 2017 - Publicar en web (2)'!$A$35:$CR$79</definedName>
  </definedNames>
  <calcPr fullCalcOnLoad="1"/>
</workbook>
</file>

<file path=xl/sharedStrings.xml><?xml version="1.0" encoding="utf-8"?>
<sst xmlns="http://schemas.openxmlformats.org/spreadsheetml/2006/main" count="567" uniqueCount="180">
  <si>
    <t>PLAN ANUAL DE ADQUISICIONES - VIGENCIA 2017</t>
  </si>
  <si>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</si>
  <si>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A. INFORMACIÓN GENERAL DE LA ENTIDAD</t>
  </si>
  <si>
    <t>Nombre</t>
  </si>
  <si>
    <t>Unidad Nacional para la Gestión del Riesgo de Desastres</t>
  </si>
  <si>
    <t>Dirección</t>
  </si>
  <si>
    <t>Av. Calle 26 No. 92 - 32, edificio Gold 4 piso 2, Bogotá D.C.</t>
  </si>
  <si>
    <t>Teléfono</t>
  </si>
  <si>
    <t>Página web</t>
  </si>
  <si>
    <t>www.gestiondelriesgo.gov.co</t>
  </si>
  <si>
    <t>Misión y visión</t>
  </si>
  <si>
    <r>
      <rPr>
        <b/>
        <sz val="11"/>
        <color indexed="8"/>
        <rFont val="Arial Narrow"/>
        <family val="2"/>
      </rPr>
      <t xml:space="preserve">MISION: </t>
    </r>
    <r>
      <rPr>
        <sz val="11"/>
        <color indexed="8"/>
        <rFont val="Arial Narrow"/>
        <family val="2"/>
      </rPr>
      <t xml:space="preserve">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
</t>
    </r>
    <r>
      <rPr>
        <b/>
        <sz val="11"/>
        <color indexed="8"/>
        <rFont val="Arial Narrow"/>
        <family val="2"/>
      </rPr>
      <t xml:space="preserve">VISION: </t>
    </r>
    <r>
      <rPr>
        <sz val="11"/>
        <color indexed="8"/>
        <rFont val="Arial Narrow"/>
        <family val="2"/>
      </rPr>
      <t xml:space="preserve">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r>
  </si>
  <si>
    <t>Perspectiva estratégica</t>
  </si>
  <si>
    <r>
      <t xml:space="preserve">La Unidad Nacional para la Gestión del Riesgo de Desastres-UNGRD,  cuenta con 5 ejes en el Plan Estratégico:
 (1.)Fortalecimiento de la Gobernabilidad y el desarrollo del Sistema Nacional de Gestión del Riesgo de Desastres.(2.) Conocimiento del Riesgo (3.)Reducción del Riesgo(4.)Manejo de Desastres y (5.)Fortalecimiento institucional de la UNGRD. Las compras se centralizan en Bogotá y se espera que el P.A.A. se convierta en una herramienta que le permita a la UNGRD buenos resultados en los procesos de contratación, brindando   mejores condiciones de calidad, precio, cumplimiento, servicio. La UNGRD, cuenta con una planta de personal de 102 personas y un presupuesto anual de </t>
    </r>
    <r>
      <rPr>
        <b/>
        <sz val="11"/>
        <color indexed="10"/>
        <rFont val="Arial Narrow"/>
        <family val="2"/>
      </rPr>
      <t>$ 84.025.966.026.</t>
    </r>
  </si>
  <si>
    <t>Información de contacto</t>
  </si>
  <si>
    <t>Angela Patricia Calderón Palacio
Secretaria Técnica PAA UNGRD  
angela.calderon@gestiondelriesgo.gov.co
Tel. 5529696 Ext.826</t>
  </si>
  <si>
    <t>Valor total del PAA</t>
  </si>
  <si>
    <t>Límite de contratación menor cuantía</t>
  </si>
  <si>
    <t>Límite de contratación mínima cuantía</t>
  </si>
  <si>
    <t>Fecha de última actualización del PAA</t>
  </si>
  <si>
    <r>
      <rPr>
        <b/>
        <sz val="11"/>
        <color indexed="8"/>
        <rFont val="Arial"/>
        <family val="2"/>
      </rPr>
      <t>MISION</t>
    </r>
    <r>
      <rPr>
        <sz val="11"/>
        <color indexed="8"/>
        <rFont val="Arial"/>
        <family val="2"/>
      </rPr>
      <t xml:space="preserve">: 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
</t>
    </r>
    <r>
      <rPr>
        <b/>
        <sz val="11"/>
        <color indexed="8"/>
        <rFont val="Arial"/>
        <family val="2"/>
      </rPr>
      <t>VISION</t>
    </r>
    <r>
      <rPr>
        <sz val="11"/>
        <color indexed="8"/>
        <rFont val="Arial"/>
        <family val="2"/>
      </rPr>
      <t xml:space="preserve">: 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r>
  </si>
  <si>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</si>
  <si>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r>
      <t xml:space="preserve">La Unidad Nacional para la Gestión del Riesgo de Desastres-UNGRD,  cuenta con 5 ejes en el Plan Estratégico:
 (1.)Fortalecimiento de la Gobernabilidad y el desarrollo del Sistema Nacional de Gestión del Riesgo de Desastres.
(2.) Conocimiento del Riesgo 
(3.)Reducción del Riesgo
(4.)Manejo de Desastres y (5.)Fortalecimiento institucional de la UNGRD. 
Las compras se centralizan en Bogotá y se espera que el P.A.A. se convierta en una herramienta que le permita a la UNGRD buenos resultados en los procesos de contratación, brindando   mejores condiciones de calidad, precio, cumplimiento, servicio. La UNGRD, cuenta con una planta de personal de 102 personas y un presupuesto anual de </t>
    </r>
    <r>
      <rPr>
        <b/>
        <sz val="11"/>
        <rFont val="Arial"/>
        <family val="2"/>
      </rPr>
      <t>85,290,540,773</t>
    </r>
  </si>
  <si>
    <t>Angela Patricia Calderón                                         
Secretaria Técnica PAA UNGRD 
Tel. 5529696 Ext.826
Angela.calderon@gestiondelriesgo.gov.co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</si>
  <si>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</si>
  <si>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</si>
  <si>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Descripción</t>
  </si>
  <si>
    <t>Fecha estimada de inicio de proceso de selección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</si>
  <si>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</si>
  <si>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</si>
  <si>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</si>
  <si>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</si>
  <si>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</si>
  <si>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</si>
  <si>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</si>
  <si>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Suscripción de la actualización periódica de la colección de Códigos con los cuales cuenta la Unidad Nacional de Gestión del Riesgo de Desastres –UNGRD, conforme las reformas que se realicen a la Legislación Colombiana.</t>
  </si>
  <si>
    <t>Febrero</t>
  </si>
  <si>
    <t>12 meses</t>
  </si>
  <si>
    <t>Contratación directa</t>
  </si>
  <si>
    <t>UNGRD</t>
  </si>
  <si>
    <t>NO</t>
  </si>
  <si>
    <t>N/A</t>
  </si>
  <si>
    <t>Benjamín Ricardo Collante Fernandez
Teléfono: 5529696 ext. 301
Correo electrónico: benjamin.collante@gestiondelriesgo.gov.co</t>
  </si>
  <si>
    <t>Prestar el servicio de vigilancia y dependencia judicial en los diferentes despachos judiciales del país en que sea parte la Unidad Nacional para la Gestión del Riesgo de Desastres-</t>
  </si>
  <si>
    <t>Contratación mínima cuantía</t>
  </si>
  <si>
    <t xml:space="preserve">
81112100        
81111600</t>
  </si>
  <si>
    <t>Soporte y mantenimiento preventivo y correctivo plataforma Sharepoint</t>
  </si>
  <si>
    <t>Marzo</t>
  </si>
  <si>
    <t>Menor Cuantia</t>
  </si>
  <si>
    <t>GINNA PAOLA PACHECO LOBELO
Jefe Oficina Asesora de Planeación e Información 
Teléfono:  5529696 Ext. 601
Correo: ginna.pacheco@gestiondelriesgo.gov.co</t>
  </si>
  <si>
    <t>81112501
81112500</t>
  </si>
  <si>
    <t>Actualizacion licencias ArcGis Online</t>
  </si>
  <si>
    <t>Junio</t>
  </si>
  <si>
    <t>Acuerdo marco de Precio</t>
  </si>
  <si>
    <t xml:space="preserve">43231513
</t>
  </si>
  <si>
    <t>CCE - ArcGIS for Desktop Advanced Concurrent Primary Mainten</t>
  </si>
  <si>
    <t>Contratación de servicios y de elementos necesarios para el desarrollo de las actividades planificadas dentro del Plan de Trabajo para el mantenimiento del Sistema de Gestión Ambiental.</t>
  </si>
  <si>
    <t>9 meses</t>
  </si>
  <si>
    <t>93151509  
82101500
82101900</t>
  </si>
  <si>
    <t>Servicio de diseño y diagramación de piezas gráficas de la Unidad Nacional para la Gestión del Riesgo de Desastres - UNGRD.</t>
  </si>
  <si>
    <t>10 meses</t>
  </si>
  <si>
    <t>Menor  Cuantia</t>
  </si>
  <si>
    <t>ANA MARÍA ESCOBAR FERNÁNDEZ
Jefe Oficina Asesora de Comunicaciones
Teléfono:  5529696 Ext. 501
Correo: anamaria.escobar@gestiondelriesgo.gov.co</t>
  </si>
  <si>
    <t>Impresión de pieza graficas,  publicitarias y material POP, Institucional UNGRD, Oficina Asesora de Comunicaciones y Centro de Documentación.</t>
  </si>
  <si>
    <t>Adquisición de software de suscripción de envío masivo de correos electrónicos (Mail CHIMT)</t>
  </si>
  <si>
    <t>Julio</t>
  </si>
  <si>
    <t>Minima Cuantia</t>
  </si>
  <si>
    <t>Renovación Suscripciones a Revista Semana.</t>
  </si>
  <si>
    <t>Minima cuantia</t>
  </si>
  <si>
    <t>55101531
81112501
81112500</t>
  </si>
  <si>
    <t>Renovación de la suscripción de cinco (5) LICENCIAS DEL SOFTWARE Adobe Creative Cloud For Teams, que funcionan bajo el esquema de suscripción anual, necesarias para los equipos de cómputo de la Oficina Asesora de Comunicaciones</t>
  </si>
  <si>
    <t>Noviembre</t>
  </si>
  <si>
    <t>12 Meses</t>
  </si>
  <si>
    <t>Minima Cuantía</t>
  </si>
  <si>
    <t>Renovación suscripción Periodico El Tiempo y El Portafolio</t>
  </si>
  <si>
    <t xml:space="preserve">80161507
</t>
  </si>
  <si>
    <t>Adquisición de Equipos y Accesorios para Equipos Audiovisuales (1 Tripodes para Video, Maleta para Osmo y Camara DSLR y Flash para Cuerpo DSLR)</t>
  </si>
  <si>
    <t>30 días</t>
  </si>
  <si>
    <t>Mínima cuantia.</t>
  </si>
  <si>
    <t>81112501
81112500
55101531</t>
  </si>
  <si>
    <t>Renovación de licencias Adobe Acrobat Pro Dc</t>
  </si>
  <si>
    <t>Mayo</t>
  </si>
  <si>
    <t>Mínima Cuantía</t>
  </si>
  <si>
    <t>Soporte,mantenimiento repositorio institucional - Biblioteca digital</t>
  </si>
  <si>
    <t>Menor cuantía</t>
  </si>
  <si>
    <t>Soporte y mantenimiento del software bibliográfico KOHA-JOOMLA</t>
  </si>
  <si>
    <t>Mantenimiento de equipos de fotografia y video.</t>
  </si>
  <si>
    <t>Abril</t>
  </si>
  <si>
    <t>8 meses</t>
  </si>
  <si>
    <t>53101904 
53101604
53101804 
53101504
53101802
53101602
53103001 
53101502 
53111602</t>
  </si>
  <si>
    <t>Suministro de  dotacion  a los funcionarios  de la Unidad Nacional para la Gestión del Riesgo de Desastres</t>
  </si>
  <si>
    <t xml:space="preserve">Abril </t>
  </si>
  <si>
    <t xml:space="preserve">Acuerdo Marco de Precios </t>
  </si>
  <si>
    <t>Diana Catalina Torres Acosta  
Coordinadora Talento Humano 
tel: 3202398468
diana.torres@gestiondelriesgo.gov.co</t>
  </si>
  <si>
    <t>81112501
81112501</t>
  </si>
  <si>
    <t xml:space="preserve">Arrendamiento de un software para la liquidación de nómina para el personal de la UNGRD </t>
  </si>
  <si>
    <t xml:space="preserve">Contratacion Directa </t>
  </si>
  <si>
    <t>SI</t>
  </si>
  <si>
    <t xml:space="preserve">Contratar el suministro de tiquetes aereos necesarios para el desplazamiento de los funcionarios de la UNGRD -  tiquetes al  interior y exterior  </t>
  </si>
  <si>
    <t>11 meses</t>
  </si>
  <si>
    <t>Pretación de servicios para la organización logística y realización de actividades establecidas dentro del Plan Anual de Bienestar Social  e Incentivos de los servidores Públicos de la UNGRD para la vigencia 2017.</t>
  </si>
  <si>
    <t>Menor cuantia</t>
  </si>
  <si>
    <t>Contratar la presentacion de  servicios para la realizacion de  exámenes médicos ocupacionales para los funcionarios de la entidad</t>
  </si>
  <si>
    <t xml:space="preserve">Minima cuantia </t>
  </si>
  <si>
    <t>93141810
86101705</t>
  </si>
  <si>
    <t>Contratación del servicio para la realización de capacitación para el personal de la UNGRD  en el 2016</t>
  </si>
  <si>
    <t>Contratar la prestacion de  servicios para las actividades de seguridad y salud en el trabajo.</t>
  </si>
  <si>
    <t>Renovación licencia de pruebas psicotécnicas</t>
  </si>
  <si>
    <t>Arriendo del bien inmueble ubicado en el segundo piso del Edificio Gold 4 para la operaciónn de las actividades de la UNGRD</t>
  </si>
  <si>
    <t>Enero</t>
  </si>
  <si>
    <t>Contratación Directa</t>
  </si>
  <si>
    <t>Angela Calderón Palacio
Coordinadora Grupo de Apoyo Administrativo
Teléfono: 5529696 Ext. 826
angela.calderon@gestiondelriesgo.gov.co</t>
  </si>
  <si>
    <t xml:space="preserve">Contratar la prestación de los servicios postales con el operador oficial de correos SERVICIOS POSTALES NACIONALES S.A. 4-72, para la admisión, recibo, curso y entrega de correo, correspondencia, paquetes y/o toda comunicación  escrita que requiera la UNGRD. </t>
  </si>
  <si>
    <t>84131607  
84131503 
84121806</t>
  </si>
  <si>
    <t>Adquirir los seguros de los vehículos del parque automotor de propiedad de la UNGRD</t>
  </si>
  <si>
    <t>1 mes</t>
  </si>
  <si>
    <t>Acuerdo marco</t>
  </si>
  <si>
    <t>Contratar los seguros que amparen los intereses patrimoniales actuales y futuros, así como los bienes de propiedad de la Unidad Nacional para la Gestión del Riesgo de Desastres</t>
  </si>
  <si>
    <t>56101715
44103103
44111515
44122003
26111704</t>
  </si>
  <si>
    <t>Adquisición de útiles de escritorio, elementos de oficina y papelería requeridos para el normal funcionamiento de la UNGRD.</t>
  </si>
  <si>
    <t>Amparar adquisición de elementos de útiles de escritorio, elementos de oficina y papelería para el normal funcionamiento de la UNGRD conforme el acuerdo marco</t>
  </si>
  <si>
    <t>81112100
81111600</t>
  </si>
  <si>
    <t>Prestar el servicio de mantenimiento preventivo y correctivo a los bienes y elementos de la UNGRD, como entidad que dirige y coordina el SNGRD y ordena el gasto del FNGRD.</t>
  </si>
  <si>
    <t>Selección Abreviada de Menor Cuantía</t>
  </si>
  <si>
    <t>Suministro de combustible necesario para los vehículos adscritos a la UNGRD, en ocasión a la respuesta de emergencias y demás actividades administrativas y misionales</t>
  </si>
  <si>
    <t>81112100                           
81111600</t>
  </si>
  <si>
    <t>Mantenimiento preventivo y correctivo con repuestos originales e insumos a todo costo para los vehículos que conforman el parque automotor del SNGRD al servicio de la UNGRD</t>
  </si>
  <si>
    <t>SOAT - Adquisición Seguros Obligatorios Vehículos UNGRD</t>
  </si>
  <si>
    <t>Depende del vencimiento del SOAT</t>
  </si>
  <si>
    <t xml:space="preserve">Realizar la renovación de licencias de correo electrónico a través de la plataforma Google Apps, conforme a los lineamientos establecidos </t>
  </si>
  <si>
    <t>Alquiler de equipos de computo</t>
  </si>
  <si>
    <t>Canales de Internet</t>
  </si>
  <si>
    <t>Soporte a las licencias del aplicativo PC-Secure para manejo de seguridad de estaciones cliente</t>
  </si>
  <si>
    <t>Servicio de mantenimiento preventivo, correctivo y soporte de mano de obra en sitios para equipos de cómputo, servidores y switch de la UNGRD</t>
  </si>
  <si>
    <t>10 Meses</t>
  </si>
  <si>
    <t>IPV6 - Adquisición de equipos para monitoreo de herramientas IPV6</t>
  </si>
  <si>
    <t>4 Meses</t>
  </si>
  <si>
    <t>Adquisición dispositivo de almacenamiento de respaldo en disco</t>
  </si>
  <si>
    <t>1 Mes</t>
  </si>
  <si>
    <t>Adquisición Software de escaneo de red</t>
  </si>
  <si>
    <t>TOTAL PLAN ANUAL DE ADQUISICIONES VIGECIA 2017</t>
  </si>
  <si>
    <t>B. ADQUISICIONES PLANEADAS GASTOS GENERALES</t>
  </si>
  <si>
    <t>SUBDIRECCIÓN GENERAL - POLITICAS</t>
  </si>
  <si>
    <t>Prestar los servicios profesionales a la Unidad Nacional para la Gestión del Riesgo de Desastres - UNGRD- . para el apoyo en el acompañamiento en el proyecto de Fortalecimiento de las politicas e Instrumentos Financieros del SNGRD.</t>
  </si>
  <si>
    <t>SERVICIO
80101505</t>
  </si>
  <si>
    <t>Socializacion del documento de seguimiento y evaluación al PNGRD con actores del SNGRD.</t>
  </si>
  <si>
    <t>Prestar los servicios profesionales para elaborar los lineamientos de política de corresponsabilidad en la gestión del riesgo de desastres.</t>
  </si>
  <si>
    <t>SUBDIRECCIÓN GENERAL - PROYECTOS DE INVERSIÓN AT</t>
  </si>
  <si>
    <t>Prestar los Servicios Profesionales para Liderar Financiera y Administrativa el Proyecto "Asistencia Técnica a las Entidades Territoriales en la implementación de los componentes del Sistema Nacional de Gestión del Riesgo de Desastres de Acuerdo a lo establecido en la Ley 1523 de 2012" ejecutado por la Unidad Nacional para la Gestión del Riesgo de Desastres</t>
  </si>
  <si>
    <t>Prestar los servicios de apoyo a la gestión en los procedimientos administrativos, financieros y operativos, a la Subdirección General, en el marco del proyecto de "Asistencia Técnica a las entidades territoriales en la implementación de los componentes del Sistema Nacional de Gestión del Riesgo de Desastres de acuerdo a lo establecido en la Ley 1523 de 2012".</t>
  </si>
  <si>
    <t>Prestación de servicios profesionales para apoyar la gestión de la Unidad Nacional para la Gestión del Riesgo de Desastres en el marco del Proyecto de Asistencia Técnica en Gestión Local del Riesgo a Nivel Municial y Departamental para el acompañamiento de entidades territoriales en construcción de Documentos de Lineamientos de integración de la Gestión del Riesgo en Planes de Ordenamiento Territorial, articulados al plan de inversiones de municipios priorizados, de acuerdo con lo definido en la Ley 1523 de 2012</t>
  </si>
  <si>
    <t>Prestar los servicios profesionales para apoyar la gestión de la Unidad Nacional para la Gestión del Riesgo de Desastres en el marco del proyecto "Asistencia técnica a las entidades territoriales en la implementación de los componentes del Sistema Nacional De Gestión Del Riesgo De desastres de acuerdo a lo establecido en la ley 1523 de 2012" brindando acompañamiento a los municipios asignados por la Unidad Nacional para la Gestión del Riesgo de Desastres en el apoyo a la Formulación de Proyectos de inversión asociados a la Gestión del Riesgo de Desastres.</t>
  </si>
  <si>
    <t>Realizar Asistencia Tecnica en Municipios y Departamentos</t>
  </si>
  <si>
    <t>OFICINA ASESORA DE PLANEACIÓN E INFORMACIÓN - PROYECTOS DE INVERSIÓN SI</t>
  </si>
  <si>
    <t>Prestar los servicios profesionales a la Unidad Nacional para la Gestión del Riesgo de Desastres - UNGRD- .  Prestar los servicios profesionales en las actividades de fortalecimiento e "Implementación del Sistema Nacional de Información para la Gestión del Riesgo de Desastres</t>
  </si>
  <si>
    <t>Desarrollo del Software como Aplicación del Diseño Lógico</t>
  </si>
  <si>
    <t>Prestar los servicios profesionales para realizar un diagnóstico de las lecciones aprendidas en los procesos de reconstrucción postdesastre y recomendaciones para la estrategia nacional.</t>
  </si>
  <si>
    <t>11 Meses 13 dias</t>
  </si>
  <si>
    <t>UNGRD-POLITICAS</t>
  </si>
  <si>
    <t>febrero</t>
  </si>
  <si>
    <t>Octubre</t>
  </si>
  <si>
    <t>3 meses</t>
  </si>
  <si>
    <t>Viaticos-Eventos-Logistica y Tiquetes</t>
  </si>
  <si>
    <t xml:space="preserve">4 meses </t>
  </si>
  <si>
    <t>5 Meses</t>
  </si>
  <si>
    <t>11 meses 21 dias</t>
  </si>
  <si>
    <t>UNGRD Proyecto de inversión AT</t>
  </si>
  <si>
    <t>11 meses 13 dias</t>
  </si>
  <si>
    <t xml:space="preserve">11 meses </t>
  </si>
  <si>
    <t>5 meses 15 dias</t>
  </si>
  <si>
    <t>Tiquetes</t>
  </si>
  <si>
    <t>Viaticos</t>
  </si>
  <si>
    <t xml:space="preserve">5 MESES   </t>
  </si>
  <si>
    <t>UNGRD Proyecto de inversión SI</t>
  </si>
  <si>
    <t>julio</t>
  </si>
  <si>
    <t>6 meses</t>
  </si>
  <si>
    <t>Graciela Ustariz Manjarrés
Subdirectora General
Tel: 5529696 Ext. 701
graciela.ustariz@gestiondelriesgo.gov.co</t>
  </si>
  <si>
    <t>Diego Peña
Subdirección Conocimiento del Riesgo
Unidad Nacional para la Gestión del Riesgo de Desastres
Tel:5529696</t>
  </si>
  <si>
    <t>Ivan Hernando Caicedo
Subdirección Reducción del Riesgo
Unidad Nacional para la Gestión del Riesgo de Desastres
Tel:5529696</t>
  </si>
  <si>
    <r>
      <t xml:space="preserve">Ginna Paola Pacheco Lobelo
Jefe Oficina Asesora de Planeación e Información 
</t>
    </r>
    <r>
      <rPr>
        <b/>
        <sz val="12"/>
        <rFont val="Arial Narrow"/>
        <family val="2"/>
      </rPr>
      <t>Teléfono</t>
    </r>
    <r>
      <rPr>
        <sz val="12"/>
        <rFont val="Arial Narrow"/>
        <family val="2"/>
      </rPr>
      <t xml:space="preserve">:  5529696 Ext. 601
</t>
    </r>
    <r>
      <rPr>
        <b/>
        <sz val="12"/>
        <rFont val="Arial Narrow"/>
        <family val="2"/>
      </rPr>
      <t xml:space="preserve">Correo: </t>
    </r>
    <r>
      <rPr>
        <sz val="12"/>
        <rFont val="Arial Narrow"/>
        <family val="2"/>
      </rPr>
      <t>ginna.pacheco@gestiondelriesgo.gov.co</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</si>
</sst>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80">
    <font>
      <sz val="11"/>
      <color theme="1"/>
      <name val="Calibri"/>
      <family val="2"/>
    </font>
    <font>
      <sz val="11"/>
      <color indexed="8"/>
      <name val="Calibri"/>
      <family val="2"/>
    </font>
    <font>
      <sz val="11"/>
      <color indexed="9"/>
      <name val="Calibri"/>
      <family val="2"/>
    </font>
    <font>
      <b/>
      <sz val="22"/>
      <color indexed="8"/>
      <name val="Calibri"/>
      <family val="2"/>
    </font>
    <font>
      <sz val="11"/>
      <color indexed="8"/>
      <name val="Arial Narrow"/>
      <family val="2"/>
    </font>
    <font>
      <sz val="14"/>
      <color indexed="8"/>
      <name val="Calibri"/>
      <family val="2"/>
    </font>
    <font>
      <b/>
      <sz val="14"/>
      <name val="Arial Narrow"/>
      <family val="2"/>
    </font>
    <font>
      <sz val="14"/>
      <color indexed="8"/>
      <name val="Arial"/>
      <family val="2"/>
    </font>
    <font>
      <sz val="11"/>
      <color indexed="8"/>
      <name val="Arial"/>
      <family val="2"/>
    </font>
    <font>
      <b/>
      <sz val="11"/>
      <name val="Arial Narrow"/>
      <family val="2"/>
    </font>
    <font>
      <u val="single"/>
      <sz val="11"/>
      <color indexed="12"/>
      <name val="Calibri"/>
      <family val="2"/>
    </font>
    <font>
      <u val="single"/>
      <sz val="11"/>
      <color indexed="12"/>
      <name val="Arial Narrow"/>
      <family val="2"/>
    </font>
    <font>
      <b/>
      <sz val="11"/>
      <color indexed="8"/>
      <name val="Arial Narrow"/>
      <family val="2"/>
    </font>
    <font>
      <sz val="11"/>
      <name val="Arial Narrow"/>
      <family val="2"/>
    </font>
    <font>
      <b/>
      <sz val="11"/>
      <color indexed="10"/>
      <name val="Arial Narrow"/>
      <family val="2"/>
    </font>
    <font>
      <b/>
      <sz val="12"/>
      <name val="Arial"/>
      <family val="2"/>
    </font>
    <font>
      <b/>
      <sz val="11"/>
      <color indexed="8"/>
      <name val="Arial"/>
      <family val="2"/>
    </font>
    <font>
      <u val="single"/>
      <sz val="11"/>
      <color indexed="12"/>
      <name val="Arial"/>
      <family val="2"/>
    </font>
    <font>
      <sz val="11"/>
      <name val="Arial"/>
      <family val="2"/>
    </font>
    <font>
      <b/>
      <sz val="11"/>
      <name val="Arial"/>
      <family val="2"/>
    </font>
    <font>
      <b/>
      <sz val="11"/>
      <color indexed="9"/>
      <name val="Arial"/>
      <family val="2"/>
    </font>
    <font>
      <sz val="11"/>
      <color indexed="56"/>
      <name val="Arial"/>
      <family val="2"/>
    </font>
    <font>
      <sz val="10"/>
      <name val="Arial"/>
      <family val="2"/>
    </font>
    <font>
      <b/>
      <sz val="12"/>
      <color indexed="9"/>
      <name val="Arial Narrow"/>
      <family val="2"/>
    </font>
    <font>
      <sz val="12"/>
      <name val="Arial Narrow"/>
      <family val="2"/>
    </font>
    <font>
      <sz val="12"/>
      <color indexed="8"/>
      <name val="Arial Narrow"/>
      <family val="2"/>
    </font>
    <font>
      <sz val="12"/>
      <color indexed="9"/>
      <name val="Arial Narrow"/>
      <family val="2"/>
    </font>
    <font>
      <sz val="12"/>
      <color indexed="56"/>
      <name val="Arial Narrow"/>
      <family val="2"/>
    </font>
    <font>
      <b/>
      <sz val="12"/>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sz val="14"/>
      <color theme="1"/>
      <name val="Calibri"/>
      <family val="2"/>
    </font>
    <font>
      <sz val="14"/>
      <color theme="1"/>
      <name val="Arial"/>
      <family val="2"/>
    </font>
    <font>
      <sz val="11"/>
      <color theme="1"/>
      <name val="Arial"/>
      <family val="2"/>
    </font>
    <font>
      <u val="single"/>
      <sz val="11"/>
      <color theme="10"/>
      <name val="Arial Narrow"/>
      <family val="2"/>
    </font>
    <font>
      <b/>
      <sz val="11"/>
      <color theme="1"/>
      <name val="Arial Narrow"/>
      <family val="2"/>
    </font>
    <font>
      <b/>
      <sz val="11"/>
      <color rgb="FFFF0000"/>
      <name val="Arial Narrow"/>
      <family val="2"/>
    </font>
    <font>
      <b/>
      <sz val="11"/>
      <color theme="1"/>
      <name val="Arial"/>
      <family val="2"/>
    </font>
    <font>
      <u val="single"/>
      <sz val="11"/>
      <color rgb="FF0000FF"/>
      <name val="Arial"/>
      <family val="2"/>
    </font>
    <font>
      <sz val="11"/>
      <color rgb="FF000000"/>
      <name val="Arial"/>
      <family val="2"/>
    </font>
    <font>
      <b/>
      <sz val="11"/>
      <color theme="0"/>
      <name val="Arial"/>
      <family val="2"/>
    </font>
    <font>
      <sz val="11"/>
      <color rgb="FF002060"/>
      <name val="Arial"/>
      <family val="2"/>
    </font>
    <font>
      <sz val="12"/>
      <color rgb="FF000000"/>
      <name val="Arial Narrow"/>
      <family val="2"/>
    </font>
    <font>
      <sz val="12"/>
      <color theme="1"/>
      <name val="Arial Narrow"/>
      <family val="2"/>
    </font>
    <font>
      <sz val="12"/>
      <color theme="0"/>
      <name val="Arial Narrow"/>
      <family val="2"/>
    </font>
    <font>
      <b/>
      <sz val="12"/>
      <color theme="0"/>
      <name val="Arial Narrow"/>
      <family val="2"/>
    </font>
    <font>
      <sz val="12"/>
      <color rgb="FF003366"/>
      <name val="Arial Narrow"/>
      <family val="2"/>
    </font>
    <font>
      <b/>
      <sz val="2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FF"/>
        <bgColor indexed="64"/>
      </patternFill>
    </fill>
    <fill>
      <patternFill patternType="solid">
        <fgColor rgb="FF0070C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border>
    <border>
      <left style="thin"/>
      <right style="medium"/>
      <top/>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bottom style="thin"/>
    </border>
    <border>
      <left style="medium"/>
      <right style="medium"/>
      <top/>
      <bottom style="thin"/>
    </border>
    <border>
      <left/>
      <right/>
      <top/>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style="thin"/>
      <bottom style="medium"/>
    </border>
    <border>
      <left style="medium"/>
      <right/>
      <top style="thin"/>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thin"/>
      <right style="thin"/>
      <top/>
      <bottom/>
    </border>
    <border>
      <left/>
      <right style="thin"/>
      <top/>
      <bottom style="medium"/>
    </border>
    <border>
      <left style="medium"/>
      <right/>
      <top style="medium"/>
      <bottom/>
    </border>
    <border>
      <left/>
      <right style="thin"/>
      <top/>
      <bottom/>
    </border>
    <border>
      <left/>
      <right/>
      <top style="medium"/>
      <bottom/>
    </border>
    <border>
      <left/>
      <right style="medium"/>
      <top style="medium"/>
      <bottom/>
    </border>
    <border>
      <left style="medium"/>
      <right/>
      <top/>
      <bottom/>
    </border>
    <border>
      <left/>
      <right style="medium"/>
      <top/>
      <bottom/>
    </border>
    <border>
      <left/>
      <right style="thin"/>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84">
    <xf numFmtId="0" fontId="0" fillId="0" borderId="0" xfId="0" applyFont="1" applyAlignment="1">
      <alignment/>
    </xf>
    <xf numFmtId="0" fontId="0" fillId="0" borderId="0" xfId="0" applyAlignment="1">
      <alignment horizontal="justify" vertical="center"/>
    </xf>
    <xf numFmtId="0" fontId="0" fillId="0" borderId="0" xfId="0" applyAlignment="1">
      <alignment horizontal="center"/>
    </xf>
    <xf numFmtId="0" fontId="0" fillId="33" borderId="0" xfId="59" applyFill="1" applyAlignment="1">
      <alignment wrapText="1"/>
      <protection/>
    </xf>
    <xf numFmtId="0" fontId="0" fillId="33" borderId="0" xfId="59" applyFill="1" applyAlignment="1">
      <alignment horizontal="justify" vertical="center" wrapText="1"/>
      <protection/>
    </xf>
    <xf numFmtId="0" fontId="0" fillId="33" borderId="0" xfId="59" applyFill="1" applyAlignment="1">
      <alignment horizontal="center" wrapText="1"/>
      <protection/>
    </xf>
    <xf numFmtId="0" fontId="62" fillId="34" borderId="10" xfId="59" applyFont="1" applyFill="1" applyBorder="1" applyAlignment="1">
      <alignment vertical="center" wrapText="1"/>
      <protection/>
    </xf>
    <xf numFmtId="0" fontId="62" fillId="34" borderId="11" xfId="59" applyFont="1" applyFill="1" applyBorder="1" applyAlignment="1">
      <alignment vertical="center" wrapText="1"/>
      <protection/>
    </xf>
    <xf numFmtId="0" fontId="62" fillId="34" borderId="12" xfId="59" applyFont="1" applyFill="1" applyBorder="1" applyAlignment="1">
      <alignment vertical="center" wrapText="1"/>
      <protection/>
    </xf>
    <xf numFmtId="0" fontId="63" fillId="33" borderId="0" xfId="59" applyFont="1" applyFill="1" applyAlignment="1">
      <alignment wrapText="1"/>
      <protection/>
    </xf>
    <xf numFmtId="0" fontId="6" fillId="33" borderId="0" xfId="59" applyFont="1" applyFill="1" applyAlignment="1">
      <alignment vertical="center"/>
      <protection/>
    </xf>
    <xf numFmtId="0" fontId="64" fillId="33" borderId="0" xfId="59" applyFont="1" applyFill="1" applyAlignment="1">
      <alignment horizontal="justify" vertical="center" wrapText="1"/>
      <protection/>
    </xf>
    <xf numFmtId="0" fontId="65" fillId="33" borderId="0" xfId="59" applyFont="1" applyFill="1" applyAlignment="1">
      <alignment wrapText="1"/>
      <protection/>
    </xf>
    <xf numFmtId="0" fontId="65" fillId="33" borderId="0" xfId="59" applyFont="1" applyFill="1" applyBorder="1" applyAlignment="1">
      <alignment horizontal="center" wrapText="1"/>
      <protection/>
    </xf>
    <xf numFmtId="0" fontId="65" fillId="33" borderId="0" xfId="59" applyFont="1" applyFill="1" applyAlignment="1">
      <alignment horizontal="center" wrapText="1"/>
      <protection/>
    </xf>
    <xf numFmtId="0" fontId="9" fillId="33" borderId="0" xfId="59" applyFont="1" applyFill="1" applyAlignment="1">
      <alignment vertical="center"/>
      <protection/>
    </xf>
    <xf numFmtId="0" fontId="62" fillId="33" borderId="0" xfId="59" applyFont="1" applyFill="1" applyAlignment="1">
      <alignment horizontal="justify" vertical="center" wrapText="1"/>
      <protection/>
    </xf>
    <xf numFmtId="0" fontId="62" fillId="33" borderId="0" xfId="59" applyFont="1" applyFill="1" applyAlignment="1">
      <alignment horizontal="left" wrapText="1"/>
      <protection/>
    </xf>
    <xf numFmtId="0" fontId="62" fillId="33" borderId="0" xfId="59" applyFont="1" applyFill="1" applyBorder="1" applyAlignment="1">
      <alignment horizontal="center" wrapText="1"/>
      <protection/>
    </xf>
    <xf numFmtId="0" fontId="62" fillId="33" borderId="0" xfId="59" applyFont="1" applyFill="1" applyBorder="1" applyAlignment="1">
      <alignment horizontal="left" wrapText="1"/>
      <protection/>
    </xf>
    <xf numFmtId="0" fontId="9" fillId="33" borderId="13" xfId="59" applyFont="1" applyFill="1" applyBorder="1" applyAlignment="1">
      <alignment vertical="center" wrapText="1"/>
      <protection/>
    </xf>
    <xf numFmtId="0" fontId="62" fillId="0" borderId="14" xfId="59" applyFont="1" applyBorder="1" applyAlignment="1">
      <alignment wrapText="1"/>
      <protection/>
    </xf>
    <xf numFmtId="0" fontId="62" fillId="0" borderId="15" xfId="59" applyFont="1" applyBorder="1" applyAlignment="1">
      <alignment wrapText="1"/>
      <protection/>
    </xf>
    <xf numFmtId="0" fontId="62" fillId="0" borderId="16" xfId="59" applyFont="1" applyBorder="1" applyAlignment="1">
      <alignment wrapText="1"/>
      <protection/>
    </xf>
    <xf numFmtId="0" fontId="9" fillId="33" borderId="17" xfId="59" applyFont="1" applyFill="1" applyBorder="1" applyAlignment="1">
      <alignment vertical="center" wrapText="1"/>
      <protection/>
    </xf>
    <xf numFmtId="0" fontId="62" fillId="0" borderId="18" xfId="59" applyFont="1" applyBorder="1" applyAlignment="1">
      <alignment wrapText="1"/>
      <protection/>
    </xf>
    <xf numFmtId="0" fontId="62" fillId="0" borderId="19" xfId="59" applyFont="1" applyBorder="1" applyAlignment="1">
      <alignment wrapText="1"/>
      <protection/>
    </xf>
    <xf numFmtId="0" fontId="62" fillId="0" borderId="20" xfId="59" applyFont="1" applyBorder="1" applyAlignment="1">
      <alignment wrapText="1"/>
      <protection/>
    </xf>
    <xf numFmtId="0" fontId="62" fillId="0" borderId="18" xfId="59" applyFont="1" applyBorder="1" applyAlignment="1" quotePrefix="1">
      <alignment vertical="center" wrapText="1"/>
      <protection/>
    </xf>
    <xf numFmtId="0" fontId="62" fillId="0" borderId="19" xfId="59" applyFont="1" applyBorder="1" applyAlignment="1" quotePrefix="1">
      <alignment vertical="center" wrapText="1"/>
      <protection/>
    </xf>
    <xf numFmtId="0" fontId="62" fillId="0" borderId="20" xfId="59" applyFont="1" applyBorder="1" applyAlignment="1" quotePrefix="1">
      <alignment vertical="center" wrapText="1"/>
      <protection/>
    </xf>
    <xf numFmtId="0" fontId="66" fillId="0" borderId="18" xfId="46" applyFont="1" applyBorder="1" applyAlignment="1" quotePrefix="1">
      <alignment wrapText="1"/>
    </xf>
    <xf numFmtId="0" fontId="66" fillId="0" borderId="19" xfId="46" applyFont="1" applyBorder="1" applyAlignment="1" quotePrefix="1">
      <alignment wrapText="1"/>
    </xf>
    <xf numFmtId="0" fontId="66" fillId="0" borderId="20" xfId="46" applyFont="1" applyBorder="1" applyAlignment="1" quotePrefix="1">
      <alignment wrapText="1"/>
    </xf>
    <xf numFmtId="0" fontId="9" fillId="33" borderId="17" xfId="59" applyFont="1" applyFill="1" applyBorder="1" applyAlignment="1">
      <alignment horizontal="center" vertical="center" wrapText="1"/>
      <protection/>
    </xf>
    <xf numFmtId="0" fontId="62" fillId="0" borderId="18" xfId="59" applyFont="1" applyBorder="1" applyAlignment="1">
      <alignment vertical="center" wrapText="1" readingOrder="1"/>
      <protection/>
    </xf>
    <xf numFmtId="0" fontId="62" fillId="0" borderId="19" xfId="59" applyFont="1" applyBorder="1" applyAlignment="1">
      <alignment vertical="center" wrapText="1" readingOrder="1"/>
      <protection/>
    </xf>
    <xf numFmtId="0" fontId="62" fillId="0" borderId="20" xfId="59" applyFont="1" applyBorder="1" applyAlignment="1">
      <alignment vertical="center" wrapText="1" readingOrder="1"/>
      <protection/>
    </xf>
    <xf numFmtId="0" fontId="13" fillId="0" borderId="18" xfId="59" applyFont="1" applyBorder="1" applyAlignment="1">
      <alignment vertical="center" wrapText="1" readingOrder="1"/>
      <protection/>
    </xf>
    <xf numFmtId="0" fontId="13" fillId="0" borderId="19" xfId="59" applyFont="1" applyBorder="1" applyAlignment="1">
      <alignment vertical="center" wrapText="1" readingOrder="1"/>
      <protection/>
    </xf>
    <xf numFmtId="0" fontId="13" fillId="0" borderId="20" xfId="59" applyFont="1" applyBorder="1" applyAlignment="1">
      <alignment vertical="center" wrapText="1" readingOrder="1"/>
      <protection/>
    </xf>
    <xf numFmtId="0" fontId="67" fillId="35" borderId="0" xfId="59" applyFont="1" applyFill="1" applyAlignment="1">
      <alignment horizontal="justify" vertical="center" wrapText="1"/>
      <protection/>
    </xf>
    <xf numFmtId="0" fontId="67" fillId="35" borderId="0" xfId="59" applyFont="1" applyFill="1" applyAlignment="1">
      <alignment wrapText="1"/>
      <protection/>
    </xf>
    <xf numFmtId="0" fontId="67" fillId="35" borderId="0" xfId="59" applyFont="1" applyFill="1" applyAlignment="1">
      <alignment horizontal="center" wrapText="1"/>
      <protection/>
    </xf>
    <xf numFmtId="164" fontId="68" fillId="35" borderId="18" xfId="59" applyNumberFormat="1" applyFont="1" applyFill="1" applyBorder="1" applyAlignment="1">
      <alignment horizontal="justify" vertical="center" wrapText="1"/>
      <protection/>
    </xf>
    <xf numFmtId="164" fontId="68" fillId="35" borderId="19" xfId="59" applyNumberFormat="1" applyFont="1" applyFill="1" applyBorder="1" applyAlignment="1">
      <alignment vertical="center" wrapText="1"/>
      <protection/>
    </xf>
    <xf numFmtId="164" fontId="68" fillId="35" borderId="19" xfId="59" applyNumberFormat="1" applyFont="1" applyFill="1" applyBorder="1" applyAlignment="1">
      <alignment horizontal="center" vertical="center" wrapText="1"/>
      <protection/>
    </xf>
    <xf numFmtId="164" fontId="68" fillId="35" borderId="20" xfId="59" applyNumberFormat="1" applyFont="1" applyFill="1" applyBorder="1" applyAlignment="1">
      <alignment horizontal="center" vertical="center" wrapText="1"/>
      <protection/>
    </xf>
    <xf numFmtId="164" fontId="68" fillId="35" borderId="19" xfId="59" applyNumberFormat="1" applyFont="1" applyFill="1" applyBorder="1" applyAlignment="1">
      <alignment horizontal="left" vertical="center" wrapText="1"/>
      <protection/>
    </xf>
    <xf numFmtId="0" fontId="9" fillId="33" borderId="21" xfId="59" applyFont="1" applyFill="1" applyBorder="1" applyAlignment="1">
      <alignment vertical="center" wrapText="1"/>
      <protection/>
    </xf>
    <xf numFmtId="14" fontId="68" fillId="0" borderId="18" xfId="59" applyNumberFormat="1" applyFont="1" applyBorder="1" applyAlignment="1">
      <alignment wrapText="1"/>
      <protection/>
    </xf>
    <xf numFmtId="14" fontId="68" fillId="0" borderId="19" xfId="59" applyNumberFormat="1" applyFont="1" applyBorder="1" applyAlignment="1">
      <alignment wrapText="1"/>
      <protection/>
    </xf>
    <xf numFmtId="14" fontId="68" fillId="0" borderId="20" xfId="59" applyNumberFormat="1" applyFont="1" applyBorder="1" applyAlignment="1">
      <alignment wrapText="1"/>
      <protection/>
    </xf>
    <xf numFmtId="0" fontId="13" fillId="33" borderId="22" xfId="59" applyFont="1" applyFill="1" applyBorder="1" applyAlignment="1">
      <alignment vertical="center" wrapText="1"/>
      <protection/>
    </xf>
    <xf numFmtId="0" fontId="62" fillId="33" borderId="23" xfId="59" applyFont="1" applyFill="1" applyBorder="1" applyAlignment="1">
      <alignment horizontal="justify" vertical="center" wrapText="1"/>
      <protection/>
    </xf>
    <xf numFmtId="0" fontId="62" fillId="33" borderId="23" xfId="59" applyFont="1" applyFill="1" applyBorder="1" applyAlignment="1">
      <alignment wrapText="1"/>
      <protection/>
    </xf>
    <xf numFmtId="0" fontId="62" fillId="33" borderId="23" xfId="59" applyFont="1" applyFill="1" applyBorder="1" applyAlignment="1">
      <alignment horizontal="center" wrapText="1"/>
      <protection/>
    </xf>
    <xf numFmtId="0" fontId="62" fillId="33" borderId="24" xfId="59" applyFont="1" applyFill="1" applyBorder="1" applyAlignment="1">
      <alignment horizontal="center" wrapText="1"/>
      <protection/>
    </xf>
    <xf numFmtId="0" fontId="13" fillId="33" borderId="0" xfId="59" applyFont="1" applyFill="1" applyBorder="1" applyAlignment="1">
      <alignment vertical="center" wrapText="1"/>
      <protection/>
    </xf>
    <xf numFmtId="0" fontId="62" fillId="33" borderId="0" xfId="59" applyFont="1" applyFill="1" applyBorder="1" applyAlignment="1">
      <alignment horizontal="justify" vertical="center" wrapText="1"/>
      <protection/>
    </xf>
    <xf numFmtId="0" fontId="62" fillId="33" borderId="0" xfId="59" applyFont="1" applyFill="1" applyBorder="1" applyAlignment="1">
      <alignment wrapText="1"/>
      <protection/>
    </xf>
    <xf numFmtId="0" fontId="65" fillId="33" borderId="0" xfId="0" applyFont="1" applyFill="1" applyBorder="1" applyAlignment="1">
      <alignment wrapText="1"/>
    </xf>
    <xf numFmtId="0" fontId="15" fillId="33" borderId="0" xfId="0" applyFont="1" applyFill="1" applyAlignment="1">
      <alignment vertical="center"/>
    </xf>
    <xf numFmtId="0" fontId="65" fillId="33" borderId="0" xfId="0" applyFont="1" applyFill="1" applyBorder="1" applyAlignment="1">
      <alignment vertical="center" wrapText="1"/>
    </xf>
    <xf numFmtId="0" fontId="62" fillId="33" borderId="0" xfId="0" applyFont="1" applyFill="1" applyBorder="1" applyAlignment="1">
      <alignment vertical="center" wrapText="1"/>
    </xf>
    <xf numFmtId="0" fontId="0" fillId="33" borderId="0" xfId="0" applyFill="1" applyAlignment="1">
      <alignment wrapText="1"/>
    </xf>
    <xf numFmtId="0" fontId="0" fillId="0" borderId="0" xfId="0" applyAlignment="1">
      <alignment wrapText="1"/>
    </xf>
    <xf numFmtId="0" fontId="69" fillId="33" borderId="13" xfId="0" applyFont="1" applyFill="1" applyBorder="1" applyAlignment="1">
      <alignment horizontal="left" vertical="center" wrapText="1"/>
    </xf>
    <xf numFmtId="0" fontId="65" fillId="33" borderId="25" xfId="0" applyFont="1" applyFill="1" applyBorder="1" applyAlignment="1">
      <alignment wrapText="1"/>
    </xf>
    <xf numFmtId="0" fontId="65" fillId="33" borderId="0" xfId="0" applyFont="1" applyFill="1" applyAlignment="1">
      <alignment wrapText="1"/>
    </xf>
    <xf numFmtId="0" fontId="69" fillId="33" borderId="17" xfId="0" applyFont="1" applyFill="1" applyBorder="1" applyAlignment="1">
      <alignment horizontal="left" vertical="center" wrapText="1"/>
    </xf>
    <xf numFmtId="0" fontId="65" fillId="33" borderId="26" xfId="0" applyFont="1" applyFill="1" applyBorder="1" applyAlignment="1">
      <alignment wrapText="1"/>
    </xf>
    <xf numFmtId="0" fontId="65" fillId="33" borderId="26" xfId="0" applyFont="1" applyFill="1" applyBorder="1" applyAlignment="1">
      <alignment horizontal="left" vertical="center" wrapText="1"/>
    </xf>
    <xf numFmtId="0" fontId="69" fillId="33" borderId="21" xfId="0" applyFont="1" applyFill="1" applyBorder="1" applyAlignment="1">
      <alignment horizontal="left" vertical="center" wrapText="1"/>
    </xf>
    <xf numFmtId="0" fontId="70" fillId="33" borderId="27" xfId="0" applyFont="1" applyFill="1" applyBorder="1" applyAlignment="1">
      <alignment wrapText="1"/>
    </xf>
    <xf numFmtId="0" fontId="69" fillId="33" borderId="28" xfId="0" applyFont="1" applyFill="1" applyBorder="1" applyAlignment="1">
      <alignment horizontal="left" vertical="center" wrapText="1"/>
    </xf>
    <xf numFmtId="0" fontId="71" fillId="33" borderId="29" xfId="0" applyFont="1" applyFill="1" applyBorder="1" applyAlignment="1">
      <alignment vertical="center" wrapText="1"/>
    </xf>
    <xf numFmtId="0" fontId="69" fillId="33" borderId="30" xfId="0" applyFont="1" applyFill="1" applyBorder="1" applyAlignment="1">
      <alignment horizontal="left" vertical="center" wrapText="1"/>
    </xf>
    <xf numFmtId="0" fontId="18" fillId="33" borderId="31" xfId="0" applyFont="1" applyFill="1" applyBorder="1" applyAlignment="1">
      <alignment vertical="center" wrapText="1"/>
    </xf>
    <xf numFmtId="0" fontId="71" fillId="33" borderId="29" xfId="0" applyFont="1" applyFill="1" applyBorder="1" applyAlignment="1">
      <alignment wrapText="1"/>
    </xf>
    <xf numFmtId="164" fontId="19" fillId="33" borderId="25" xfId="0" applyNumberFormat="1" applyFont="1" applyFill="1" applyBorder="1" applyAlignment="1">
      <alignment wrapText="1"/>
    </xf>
    <xf numFmtId="164" fontId="19" fillId="33" borderId="26" xfId="0" applyNumberFormat="1" applyFont="1" applyFill="1" applyBorder="1" applyAlignment="1">
      <alignment vertical="center" wrapText="1"/>
    </xf>
    <xf numFmtId="14" fontId="69" fillId="33" borderId="27" xfId="0" applyNumberFormat="1" applyFont="1" applyFill="1" applyBorder="1" applyAlignment="1">
      <alignment vertical="center" wrapText="1"/>
    </xf>
    <xf numFmtId="0" fontId="15" fillId="33" borderId="0" xfId="59" applyFont="1" applyFill="1" applyAlignment="1">
      <alignment vertical="center"/>
      <protection/>
    </xf>
    <xf numFmtId="0" fontId="65" fillId="33" borderId="0" xfId="59" applyFont="1" applyFill="1" applyAlignment="1">
      <alignment horizontal="justify" vertical="center" wrapText="1"/>
      <protection/>
    </xf>
    <xf numFmtId="0" fontId="65" fillId="33" borderId="0" xfId="59" applyFont="1" applyFill="1" applyBorder="1" applyAlignment="1">
      <alignment wrapText="1"/>
      <protection/>
    </xf>
    <xf numFmtId="0" fontId="65" fillId="0" borderId="0" xfId="0" applyFont="1" applyAlignment="1">
      <alignment/>
    </xf>
    <xf numFmtId="0" fontId="72" fillId="23" borderId="10" xfId="38" applyFont="1" applyBorder="1" applyAlignment="1">
      <alignment horizontal="center" vertical="center" wrapText="1"/>
    </xf>
    <xf numFmtId="0" fontId="72" fillId="23" borderId="32" xfId="38" applyFont="1" applyBorder="1" applyAlignment="1">
      <alignment horizontal="center" vertical="center" wrapText="1"/>
    </xf>
    <xf numFmtId="0" fontId="72" fillId="23" borderId="11" xfId="38" applyFont="1" applyBorder="1" applyAlignment="1">
      <alignment horizontal="center" vertical="center" wrapText="1"/>
    </xf>
    <xf numFmtId="0" fontId="65" fillId="0" borderId="0" xfId="59" applyFont="1" applyAlignment="1">
      <alignment wrapText="1"/>
      <protection/>
    </xf>
    <xf numFmtId="0" fontId="69" fillId="33" borderId="0" xfId="59" applyFont="1" applyFill="1" applyAlignment="1">
      <alignment horizontal="center" wrapText="1"/>
      <protection/>
    </xf>
    <xf numFmtId="0" fontId="18" fillId="33" borderId="33" xfId="59" applyFont="1" applyFill="1" applyBorder="1" applyAlignment="1">
      <alignment horizontal="center" vertical="center" wrapText="1"/>
      <protection/>
    </xf>
    <xf numFmtId="0" fontId="18" fillId="0" borderId="34" xfId="59" applyFont="1" applyFill="1" applyBorder="1" applyAlignment="1">
      <alignment horizontal="justify" vertical="center" wrapText="1"/>
      <protection/>
    </xf>
    <xf numFmtId="0" fontId="18" fillId="0" borderId="34" xfId="59" applyFont="1" applyFill="1" applyBorder="1" applyAlignment="1">
      <alignment horizontal="center" vertical="center" wrapText="1"/>
      <protection/>
    </xf>
    <xf numFmtId="0" fontId="18" fillId="0" borderId="35" xfId="59" applyFont="1" applyFill="1" applyBorder="1" applyAlignment="1">
      <alignment horizontal="center" vertical="center" wrapText="1"/>
      <protection/>
    </xf>
    <xf numFmtId="0" fontId="65" fillId="0" borderId="34" xfId="59" applyFont="1" applyFill="1" applyBorder="1" applyAlignment="1">
      <alignment horizontal="center" vertical="center" wrapText="1"/>
      <protection/>
    </xf>
    <xf numFmtId="164" fontId="18" fillId="0" borderId="35" xfId="55" applyNumberFormat="1" applyFont="1" applyFill="1" applyBorder="1" applyAlignment="1">
      <alignment vertical="center" wrapText="1"/>
    </xf>
    <xf numFmtId="0" fontId="18" fillId="33" borderId="35" xfId="59" applyFont="1" applyFill="1" applyBorder="1" applyAlignment="1">
      <alignment horizontal="center" vertical="center" wrapText="1"/>
      <protection/>
    </xf>
    <xf numFmtId="0" fontId="18" fillId="33" borderId="36" xfId="59" applyFont="1" applyFill="1" applyBorder="1" applyAlignment="1">
      <alignment horizontal="center" vertical="center" wrapText="1"/>
      <protection/>
    </xf>
    <xf numFmtId="0" fontId="18" fillId="0" borderId="37" xfId="59" applyFont="1" applyFill="1" applyBorder="1" applyAlignment="1">
      <alignment horizontal="justify" vertical="center" wrapText="1"/>
      <protection/>
    </xf>
    <xf numFmtId="0" fontId="18" fillId="0" borderId="37" xfId="59" applyFont="1" applyFill="1" applyBorder="1" applyAlignment="1">
      <alignment horizontal="center" vertical="center" wrapText="1"/>
      <protection/>
    </xf>
    <xf numFmtId="0" fontId="18" fillId="0" borderId="19" xfId="59" applyFont="1" applyFill="1" applyBorder="1" applyAlignment="1">
      <alignment horizontal="center" vertical="center" wrapText="1"/>
      <protection/>
    </xf>
    <xf numFmtId="0" fontId="65" fillId="0" borderId="37" xfId="59" applyFont="1" applyFill="1" applyBorder="1" applyAlignment="1">
      <alignment horizontal="center" vertical="center" wrapText="1"/>
      <protection/>
    </xf>
    <xf numFmtId="164" fontId="18" fillId="0" borderId="19" xfId="55" applyNumberFormat="1" applyFont="1" applyFill="1" applyBorder="1" applyAlignment="1">
      <alignment vertical="center" wrapText="1"/>
    </xf>
    <xf numFmtId="0" fontId="18" fillId="33" borderId="19" xfId="59" applyFont="1" applyFill="1" applyBorder="1" applyAlignment="1">
      <alignment horizontal="center" vertical="center" wrapText="1"/>
      <protection/>
    </xf>
    <xf numFmtId="0" fontId="18" fillId="0" borderId="36" xfId="59" applyFont="1" applyFill="1" applyBorder="1" applyAlignment="1">
      <alignment horizontal="center" vertical="center" wrapText="1"/>
      <protection/>
    </xf>
    <xf numFmtId="14" fontId="65" fillId="0" borderId="19" xfId="59" applyNumberFormat="1" applyFont="1" applyFill="1" applyBorder="1" applyAlignment="1">
      <alignment horizontal="center" vertical="center" wrapText="1"/>
      <protection/>
    </xf>
    <xf numFmtId="0" fontId="65" fillId="33" borderId="37" xfId="59" applyFont="1" applyFill="1" applyBorder="1" applyAlignment="1">
      <alignment horizontal="center" vertical="center" wrapText="1"/>
      <protection/>
    </xf>
    <xf numFmtId="0" fontId="18" fillId="0" borderId="19" xfId="59" applyFont="1" applyBorder="1" applyAlignment="1">
      <alignment horizontal="center" vertical="center" wrapText="1"/>
      <protection/>
    </xf>
    <xf numFmtId="0" fontId="65" fillId="0" borderId="37" xfId="59" applyFont="1" applyBorder="1" applyAlignment="1">
      <alignment horizontal="center" vertical="center" wrapText="1"/>
      <protection/>
    </xf>
    <xf numFmtId="0" fontId="73" fillId="0" borderId="36" xfId="59" applyFont="1" applyFill="1" applyBorder="1" applyAlignment="1">
      <alignment horizontal="center" vertical="center" wrapText="1"/>
      <protection/>
    </xf>
    <xf numFmtId="0" fontId="65" fillId="0" borderId="19" xfId="59" applyFont="1" applyFill="1" applyBorder="1" applyAlignment="1">
      <alignment horizontal="center" vertical="center" wrapText="1"/>
      <protection/>
    </xf>
    <xf numFmtId="164" fontId="18" fillId="0" borderId="19" xfId="55" applyNumberFormat="1" applyFont="1" applyFill="1" applyBorder="1" applyAlignment="1">
      <alignment horizontal="center" vertical="center" wrapText="1"/>
    </xf>
    <xf numFmtId="0" fontId="18" fillId="33" borderId="37" xfId="38" applyFont="1" applyFill="1" applyBorder="1" applyAlignment="1">
      <alignment horizontal="center" vertical="center" wrapText="1"/>
    </xf>
    <xf numFmtId="17" fontId="18" fillId="0" borderId="37" xfId="59" applyNumberFormat="1" applyFont="1" applyFill="1" applyBorder="1" applyAlignment="1">
      <alignment horizontal="center" vertical="center" wrapText="1"/>
      <protection/>
    </xf>
    <xf numFmtId="14" fontId="18" fillId="0" borderId="19" xfId="59" applyNumberFormat="1" applyFont="1" applyFill="1" applyBorder="1" applyAlignment="1">
      <alignment horizontal="center" vertical="center" wrapText="1"/>
      <protection/>
    </xf>
    <xf numFmtId="0" fontId="18" fillId="0" borderId="37" xfId="58" applyFont="1" applyFill="1" applyBorder="1" applyAlignment="1">
      <alignment horizontal="justify" vertical="center" wrapText="1"/>
      <protection/>
    </xf>
    <xf numFmtId="0" fontId="65" fillId="0" borderId="19" xfId="58" applyFont="1" applyFill="1" applyBorder="1" applyAlignment="1">
      <alignment horizontal="center" vertical="center" wrapText="1"/>
      <protection/>
    </xf>
    <xf numFmtId="0" fontId="18" fillId="0" borderId="37" xfId="58" applyFont="1" applyFill="1" applyBorder="1" applyAlignment="1">
      <alignment horizontal="center" vertical="center" wrapText="1"/>
      <protection/>
    </xf>
    <xf numFmtId="0" fontId="18" fillId="0" borderId="19" xfId="58" applyFont="1" applyFill="1" applyBorder="1" applyAlignment="1">
      <alignment horizontal="center" vertical="center" wrapText="1"/>
      <protection/>
    </xf>
    <xf numFmtId="0" fontId="18" fillId="33" borderId="36" xfId="0" applyFont="1" applyFill="1" applyBorder="1" applyAlignment="1">
      <alignment horizontal="center" vertical="center" wrapText="1"/>
    </xf>
    <xf numFmtId="0" fontId="18" fillId="33" borderId="36" xfId="60" applyFont="1" applyFill="1" applyBorder="1" applyAlignment="1">
      <alignment horizontal="center" vertical="center"/>
      <protection/>
    </xf>
    <xf numFmtId="0" fontId="18" fillId="33" borderId="38" xfId="59" applyFont="1" applyFill="1" applyBorder="1" applyAlignment="1">
      <alignment horizontal="center" vertical="center" wrapText="1"/>
      <protection/>
    </xf>
    <xf numFmtId="0" fontId="18" fillId="0" borderId="39" xfId="58" applyFont="1" applyFill="1" applyBorder="1" applyAlignment="1">
      <alignment horizontal="justify" vertical="center" wrapText="1"/>
      <protection/>
    </xf>
    <xf numFmtId="0" fontId="65" fillId="0" borderId="40" xfId="58" applyFont="1" applyFill="1" applyBorder="1" applyAlignment="1">
      <alignment horizontal="center" vertical="center" wrapText="1"/>
      <protection/>
    </xf>
    <xf numFmtId="0" fontId="18" fillId="0" borderId="39" xfId="58" applyFont="1" applyFill="1" applyBorder="1" applyAlignment="1">
      <alignment horizontal="center" vertical="center" wrapText="1"/>
      <protection/>
    </xf>
    <xf numFmtId="0" fontId="18" fillId="0" borderId="40" xfId="58" applyFont="1" applyFill="1" applyBorder="1" applyAlignment="1">
      <alignment horizontal="center" vertical="center" wrapText="1"/>
      <protection/>
    </xf>
    <xf numFmtId="0" fontId="65" fillId="0" borderId="39" xfId="59" applyFont="1" applyFill="1" applyBorder="1" applyAlignment="1">
      <alignment horizontal="center" vertical="center" wrapText="1"/>
      <protection/>
    </xf>
    <xf numFmtId="164" fontId="18" fillId="0" borderId="40" xfId="55" applyNumberFormat="1" applyFont="1" applyFill="1" applyBorder="1" applyAlignment="1">
      <alignment horizontal="center" vertical="center" wrapText="1"/>
    </xf>
    <xf numFmtId="0" fontId="18" fillId="0" borderId="39" xfId="59" applyFont="1" applyFill="1" applyBorder="1" applyAlignment="1">
      <alignment horizontal="center" vertical="center" wrapText="1"/>
      <protection/>
    </xf>
    <xf numFmtId="0" fontId="18" fillId="0" borderId="40" xfId="59" applyFont="1" applyFill="1" applyBorder="1" applyAlignment="1">
      <alignment horizontal="center" vertical="center" wrapText="1"/>
      <protection/>
    </xf>
    <xf numFmtId="44" fontId="19" fillId="0" borderId="32" xfId="53" applyFont="1" applyFill="1" applyBorder="1" applyAlignment="1">
      <alignment horizontal="right" vertical="center" wrapText="1"/>
    </xf>
    <xf numFmtId="0" fontId="18" fillId="0" borderId="0" xfId="59" applyFont="1" applyFill="1" applyBorder="1" applyAlignment="1">
      <alignment horizontal="center" vertical="center" wrapText="1"/>
      <protection/>
    </xf>
    <xf numFmtId="0" fontId="18" fillId="33" borderId="0" xfId="59" applyFont="1" applyFill="1" applyBorder="1" applyAlignment="1">
      <alignment horizontal="center" vertical="center" wrapText="1"/>
      <protection/>
    </xf>
    <xf numFmtId="0" fontId="65" fillId="0" borderId="0" xfId="0" applyFont="1" applyAlignment="1">
      <alignment horizontal="justify" vertical="center"/>
    </xf>
    <xf numFmtId="0" fontId="65" fillId="0" borderId="0" xfId="0" applyFont="1" applyAlignment="1">
      <alignment horizontal="center"/>
    </xf>
    <xf numFmtId="0" fontId="18" fillId="0" borderId="35" xfId="59" applyNumberFormat="1" applyFont="1" applyFill="1" applyBorder="1" applyAlignment="1">
      <alignment horizontal="center" vertical="center" wrapText="1"/>
      <protection/>
    </xf>
    <xf numFmtId="0" fontId="18" fillId="33" borderId="34" xfId="59" applyFont="1" applyFill="1" applyBorder="1" applyAlignment="1">
      <alignment horizontal="center" vertical="center" wrapText="1"/>
      <protection/>
    </xf>
    <xf numFmtId="0" fontId="18" fillId="33" borderId="37" xfId="59" applyFont="1" applyFill="1" applyBorder="1" applyAlignment="1">
      <alignment horizontal="center" vertical="center" wrapText="1"/>
      <protection/>
    </xf>
    <xf numFmtId="0" fontId="18" fillId="33" borderId="39" xfId="59" applyFont="1" applyFill="1" applyBorder="1" applyAlignment="1">
      <alignment horizontal="center" vertical="center" wrapText="1"/>
      <protection/>
    </xf>
    <xf numFmtId="0" fontId="24" fillId="33" borderId="41" xfId="0" applyFont="1" applyFill="1" applyBorder="1" applyAlignment="1">
      <alignment horizontal="center" vertical="center" wrapText="1"/>
    </xf>
    <xf numFmtId="0" fontId="74" fillId="36" borderId="42" xfId="0" applyFont="1" applyFill="1" applyBorder="1" applyAlignment="1">
      <alignment horizontal="justify" vertical="center" wrapText="1"/>
    </xf>
    <xf numFmtId="0" fontId="24" fillId="0" borderId="18"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75" fillId="0" borderId="42" xfId="0" applyFont="1" applyBorder="1" applyAlignment="1">
      <alignment horizontal="justify" vertical="center" wrapText="1"/>
    </xf>
    <xf numFmtId="0" fontId="74" fillId="0" borderId="42" xfId="0" applyFont="1" applyBorder="1" applyAlignment="1">
      <alignment horizontal="justify" vertical="center" wrapText="1"/>
    </xf>
    <xf numFmtId="0" fontId="24" fillId="33" borderId="43" xfId="0" applyFont="1" applyFill="1" applyBorder="1" applyAlignment="1">
      <alignment horizontal="center" vertical="center" wrapText="1"/>
    </xf>
    <xf numFmtId="0" fontId="74" fillId="33" borderId="43" xfId="0" applyFont="1" applyFill="1" applyBorder="1" applyAlignment="1">
      <alignment horizontal="justify" vertical="center" wrapText="1"/>
    </xf>
    <xf numFmtId="0" fontId="24" fillId="33" borderId="42" xfId="0" applyFont="1" applyFill="1" applyBorder="1" applyAlignment="1">
      <alignment horizontal="center" vertical="center" wrapText="1"/>
    </xf>
    <xf numFmtId="0" fontId="74" fillId="33" borderId="42" xfId="0" applyFont="1" applyFill="1" applyBorder="1" applyAlignment="1">
      <alignment horizontal="justify" vertical="center" wrapText="1"/>
    </xf>
    <xf numFmtId="0" fontId="75" fillId="33" borderId="42" xfId="0" applyFont="1" applyFill="1" applyBorder="1" applyAlignment="1">
      <alignment horizontal="justify" vertical="center" wrapText="1"/>
    </xf>
    <xf numFmtId="0" fontId="0" fillId="0" borderId="42" xfId="0" applyBorder="1" applyAlignment="1">
      <alignment vertical="center" wrapText="1"/>
    </xf>
    <xf numFmtId="0" fontId="76" fillId="37" borderId="44" xfId="0" applyFont="1" applyFill="1" applyBorder="1" applyAlignment="1">
      <alignment wrapText="1"/>
    </xf>
    <xf numFmtId="164" fontId="77" fillId="37" borderId="45" xfId="0" applyNumberFormat="1" applyFont="1" applyFill="1" applyBorder="1" applyAlignment="1">
      <alignment vertical="center" wrapText="1"/>
    </xf>
    <xf numFmtId="0" fontId="78" fillId="36" borderId="42" xfId="0" applyFont="1" applyFill="1" applyBorder="1" applyAlignment="1">
      <alignment horizontal="center" vertical="center" wrapText="1"/>
    </xf>
    <xf numFmtId="0" fontId="78" fillId="33" borderId="42" xfId="0" applyFont="1" applyFill="1" applyBorder="1" applyAlignment="1">
      <alignment horizontal="center" vertical="center" wrapText="1"/>
    </xf>
    <xf numFmtId="0" fontId="78" fillId="0" borderId="42" xfId="0" applyFont="1" applyFill="1" applyBorder="1" applyAlignment="1">
      <alignment horizontal="center" vertical="center" wrapText="1"/>
    </xf>
    <xf numFmtId="8" fontId="78" fillId="36" borderId="42" xfId="0" applyNumberFormat="1" applyFont="1" applyFill="1" applyBorder="1" applyAlignment="1">
      <alignment horizontal="right" vertical="center" wrapText="1"/>
    </xf>
    <xf numFmtId="8" fontId="78" fillId="33" borderId="42" xfId="0" applyNumberFormat="1" applyFont="1" applyFill="1" applyBorder="1" applyAlignment="1">
      <alignment horizontal="right" vertical="center" wrapText="1"/>
    </xf>
    <xf numFmtId="0" fontId="76" fillId="37" borderId="46" xfId="0" applyFont="1" applyFill="1" applyBorder="1" applyAlignment="1">
      <alignment wrapText="1"/>
    </xf>
    <xf numFmtId="164" fontId="77" fillId="37" borderId="0" xfId="0" applyNumberFormat="1" applyFont="1" applyFill="1" applyBorder="1" applyAlignment="1">
      <alignment vertical="center" wrapText="1"/>
    </xf>
    <xf numFmtId="0" fontId="24" fillId="0" borderId="42" xfId="59" applyFont="1" applyFill="1" applyBorder="1" applyAlignment="1">
      <alignment horizontal="center" vertical="center" wrapText="1"/>
      <protection/>
    </xf>
    <xf numFmtId="0" fontId="77" fillId="37" borderId="10" xfId="0" applyFont="1" applyFill="1" applyBorder="1" applyAlignment="1">
      <alignment horizontal="left" vertical="center" wrapText="1"/>
    </xf>
    <xf numFmtId="0" fontId="77" fillId="37" borderId="47" xfId="0" applyFont="1" applyFill="1" applyBorder="1" applyAlignment="1">
      <alignment horizontal="left" vertical="center" wrapText="1"/>
    </xf>
    <xf numFmtId="0" fontId="77" fillId="37" borderId="48" xfId="0" applyFont="1" applyFill="1" applyBorder="1" applyAlignment="1">
      <alignment horizontal="left" vertical="center" wrapText="1"/>
    </xf>
    <xf numFmtId="0" fontId="77" fillId="37" borderId="49" xfId="0" applyFont="1" applyFill="1" applyBorder="1" applyAlignment="1">
      <alignment horizontal="left" vertical="center" wrapText="1"/>
    </xf>
    <xf numFmtId="0" fontId="79" fillId="33" borderId="0" xfId="59" applyFont="1" applyFill="1" applyAlignment="1">
      <alignment horizontal="center"/>
      <protection/>
    </xf>
    <xf numFmtId="0" fontId="65" fillId="33" borderId="10"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51"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53"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65" fillId="33" borderId="23" xfId="0" applyFont="1" applyFill="1" applyBorder="1" applyAlignment="1">
      <alignment horizontal="center" vertical="center" wrapText="1"/>
    </xf>
    <xf numFmtId="0" fontId="65" fillId="33" borderId="24" xfId="0" applyFont="1" applyFill="1" applyBorder="1" applyAlignment="1">
      <alignment horizontal="center" vertical="center" wrapText="1"/>
    </xf>
    <xf numFmtId="0" fontId="19" fillId="0" borderId="22" xfId="58" applyFont="1" applyFill="1" applyBorder="1" applyAlignment="1">
      <alignment horizontal="left" vertical="center" wrapText="1"/>
      <protection/>
    </xf>
    <xf numFmtId="0" fontId="19" fillId="0" borderId="23" xfId="58" applyFont="1" applyFill="1" applyBorder="1" applyAlignment="1">
      <alignment horizontal="left" vertical="center" wrapText="1"/>
      <protection/>
    </xf>
    <xf numFmtId="0" fontId="19" fillId="0" borderId="24" xfId="58" applyFont="1" applyFill="1" applyBorder="1" applyAlignment="1">
      <alignment horizontal="left" vertical="center" wrapText="1"/>
      <protection/>
    </xf>
    <xf numFmtId="0" fontId="77" fillId="37" borderId="54" xfId="0" applyFont="1" applyFill="1" applyBorder="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2 2" xfId="51"/>
    <cellStyle name="Millares 3" xfId="52"/>
    <cellStyle name="Currency" xfId="53"/>
    <cellStyle name="Currency [0]" xfId="54"/>
    <cellStyle name="Moneda 2" xfId="55"/>
    <cellStyle name="Neutral" xfId="56"/>
    <cellStyle name="Normal 2" xfId="57"/>
    <cellStyle name="Normal 2 2" xfId="58"/>
    <cellStyle name="Normal 3" xfId="59"/>
    <cellStyle name="Normal 6"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1</xdr:row>
      <xdr:rowOff>66675</xdr:rowOff>
    </xdr:from>
    <xdr:to>
      <xdr:col>2</xdr:col>
      <xdr:colOff>457200</xdr:colOff>
      <xdr:row>20</xdr:row>
      <xdr:rowOff>85725</xdr:rowOff>
    </xdr:to>
    <xdr:pic>
      <xdr:nvPicPr>
        <xdr:cNvPr id="1" name="1 Imagen"/>
        <xdr:cNvPicPr preferRelativeResize="1">
          <a:picLocks noChangeAspect="1"/>
        </xdr:cNvPicPr>
      </xdr:nvPicPr>
      <xdr:blipFill>
        <a:blip r:embed="rId1"/>
        <a:stretch>
          <a:fillRect/>
        </a:stretch>
      </xdr:blipFill>
      <xdr:spPr>
        <a:xfrm>
          <a:off x="342900" y="381000"/>
          <a:ext cx="29051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tiondelriesgo.gov.co/" TargetMode="External" /><Relationship Id="rId2" Type="http://schemas.openxmlformats.org/officeDocument/2006/relationships/hyperlink" Target="http://www.gestiondelriesgo.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R110"/>
  <sheetViews>
    <sheetView showGridLines="0" tabSelected="1" zoomScale="70" zoomScaleNormal="70" zoomScalePageLayoutView="0" workbookViewId="0" topLeftCell="A1">
      <selection activeCell="A1" sqref="A1"/>
    </sheetView>
  </sheetViews>
  <sheetFormatPr defaultColWidth="11.421875" defaultRowHeight="15"/>
  <cols>
    <col min="1" max="1" width="5.140625" style="0" customWidth="1"/>
    <col min="2" max="2" width="36.7109375" style="0" customWidth="1"/>
    <col min="3" max="3" width="81.140625" style="1" customWidth="1"/>
    <col min="4" max="4" width="21.7109375" style="0" customWidth="1"/>
    <col min="5" max="5" width="18.8515625" style="0" bestFit="1" customWidth="1"/>
    <col min="6" max="6" width="27.57421875" style="2" customWidth="1"/>
    <col min="7" max="7" width="20.140625" style="0" customWidth="1"/>
    <col min="8" max="8" width="28.8515625" style="0" customWidth="1"/>
    <col min="9" max="9" width="16.421875" style="0" customWidth="1"/>
    <col min="10" max="10" width="18.28125" style="0" customWidth="1"/>
    <col min="11" max="11" width="62.8515625" style="2" customWidth="1"/>
  </cols>
  <sheetData>
    <row r="1" ht="24.75" customHeight="1"/>
    <row r="2" spans="1:12" ht="24.75" customHeight="1">
      <c r="A2" s="3"/>
      <c r="C2" s="4"/>
      <c r="D2" s="3"/>
      <c r="E2" s="3"/>
      <c r="F2" s="5"/>
      <c r="G2" s="3"/>
      <c r="H2" s="3"/>
      <c r="I2" s="3"/>
      <c r="J2" s="3"/>
      <c r="K2" s="5"/>
      <c r="L2" s="3"/>
    </row>
    <row r="3" spans="1:95" ht="24.75" customHeight="1">
      <c r="A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row>
    <row r="4" spans="1:95" ht="28.5">
      <c r="A4" s="167" t="s">
        <v>0</v>
      </c>
      <c r="B4" s="167"/>
      <c r="C4" s="167"/>
      <c r="D4" s="167"/>
      <c r="E4" s="167"/>
      <c r="F4" s="167"/>
      <c r="G4" s="167"/>
      <c r="H4" s="167"/>
      <c r="I4" s="167"/>
      <c r="J4" s="167"/>
      <c r="K4" s="16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5" ht="9.75" customHeight="1" hidden="1" thickBot="1">
      <c r="A5" s="3"/>
      <c r="B5" s="6" t="s">
        <v>1</v>
      </c>
      <c r="C5" s="7"/>
      <c r="D5" s="7"/>
      <c r="E5" s="7"/>
      <c r="F5" s="7"/>
      <c r="G5" s="7"/>
      <c r="H5" s="7"/>
      <c r="I5" s="7"/>
      <c r="J5" s="7"/>
      <c r="K5" s="8"/>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row>
    <row r="6" spans="1:95" ht="9.75" customHeight="1" hidden="1">
      <c r="A6" s="9"/>
      <c r="B6" s="10" t="s">
        <v>2</v>
      </c>
      <c r="C6" s="11"/>
      <c r="D6" s="12"/>
      <c r="E6" s="12"/>
      <c r="F6" s="13"/>
      <c r="G6" s="12"/>
      <c r="H6" s="12"/>
      <c r="I6" s="12"/>
      <c r="J6" s="12"/>
      <c r="K6" s="14"/>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row>
    <row r="7" spans="1:95" ht="9.75" customHeight="1" hidden="1" thickBot="1">
      <c r="A7" s="3"/>
      <c r="B7" s="15"/>
      <c r="C7" s="16"/>
      <c r="D7" s="17"/>
      <c r="E7" s="17"/>
      <c r="F7" s="18"/>
      <c r="G7" s="19"/>
      <c r="H7" s="19"/>
      <c r="I7" s="19"/>
      <c r="J7" s="19"/>
      <c r="K7" s="18"/>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row>
    <row r="8" spans="1:68" ht="9.75" customHeight="1" hidden="1">
      <c r="A8" s="3"/>
      <c r="B8" s="20" t="s">
        <v>3</v>
      </c>
      <c r="C8" s="21" t="s">
        <v>4</v>
      </c>
      <c r="D8" s="22"/>
      <c r="E8" s="22"/>
      <c r="F8" s="22"/>
      <c r="G8" s="22"/>
      <c r="H8" s="22"/>
      <c r="I8" s="22"/>
      <c r="J8" s="22"/>
      <c r="K8" s="2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9.75" customHeight="1" hidden="1">
      <c r="A9" s="3"/>
      <c r="B9" s="24" t="s">
        <v>5</v>
      </c>
      <c r="C9" s="25" t="s">
        <v>6</v>
      </c>
      <c r="D9" s="26"/>
      <c r="E9" s="26"/>
      <c r="F9" s="26"/>
      <c r="G9" s="26"/>
      <c r="H9" s="26"/>
      <c r="I9" s="26"/>
      <c r="J9" s="26"/>
      <c r="K9" s="27"/>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9.75" customHeight="1" hidden="1">
      <c r="A10" s="3"/>
      <c r="B10" s="24" t="s">
        <v>7</v>
      </c>
      <c r="C10" s="28">
        <v>5529696</v>
      </c>
      <c r="D10" s="29"/>
      <c r="E10" s="29"/>
      <c r="F10" s="29"/>
      <c r="G10" s="29"/>
      <c r="H10" s="29"/>
      <c r="I10" s="29"/>
      <c r="J10" s="29"/>
      <c r="K10" s="30"/>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9.75" customHeight="1" hidden="1">
      <c r="A11" s="3"/>
      <c r="B11" s="24" t="s">
        <v>8</v>
      </c>
      <c r="C11" s="31" t="s">
        <v>9</v>
      </c>
      <c r="D11" s="32"/>
      <c r="E11" s="32"/>
      <c r="F11" s="32"/>
      <c r="G11" s="32"/>
      <c r="H11" s="32"/>
      <c r="I11" s="32"/>
      <c r="J11" s="32"/>
      <c r="K11" s="3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46" ht="9.75" customHeight="1" hidden="1">
      <c r="A12" s="3"/>
      <c r="B12" s="34" t="s">
        <v>10</v>
      </c>
      <c r="C12" s="35" t="s">
        <v>11</v>
      </c>
      <c r="D12" s="36"/>
      <c r="E12" s="36"/>
      <c r="F12" s="36"/>
      <c r="G12" s="36"/>
      <c r="H12" s="36"/>
      <c r="I12" s="36"/>
      <c r="J12" s="36"/>
      <c r="K12" s="37"/>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68" ht="9.75" customHeight="1" hidden="1">
      <c r="A13" s="3"/>
      <c r="B13" s="34" t="s">
        <v>12</v>
      </c>
      <c r="C13" s="38" t="s">
        <v>13</v>
      </c>
      <c r="D13" s="39"/>
      <c r="E13" s="39"/>
      <c r="F13" s="39"/>
      <c r="G13" s="39"/>
      <c r="H13" s="39"/>
      <c r="I13" s="39"/>
      <c r="J13" s="39"/>
      <c r="K13" s="40"/>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9.75" customHeight="1" hidden="1">
      <c r="A14" s="3"/>
      <c r="B14" s="34" t="s">
        <v>14</v>
      </c>
      <c r="C14" s="25" t="s">
        <v>15</v>
      </c>
      <c r="D14" s="26"/>
      <c r="E14" s="26"/>
      <c r="F14" s="26"/>
      <c r="G14" s="26"/>
      <c r="H14" s="26"/>
      <c r="I14" s="26"/>
      <c r="J14" s="26"/>
      <c r="K14" s="27"/>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9.75" customHeight="1" hidden="1">
      <c r="A15" s="3"/>
      <c r="B15" s="24" t="s">
        <v>16</v>
      </c>
      <c r="C15" s="41"/>
      <c r="D15" s="42"/>
      <c r="E15" s="42"/>
      <c r="F15" s="43"/>
      <c r="G15" s="42"/>
      <c r="H15" s="42"/>
      <c r="I15" s="42"/>
      <c r="J15" s="42"/>
      <c r="K15" s="4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9.75" customHeight="1" hidden="1">
      <c r="A16" s="3"/>
      <c r="B16" s="24" t="s">
        <v>17</v>
      </c>
      <c r="C16" s="44">
        <v>310254300</v>
      </c>
      <c r="D16" s="45"/>
      <c r="E16" s="45"/>
      <c r="F16" s="46"/>
      <c r="G16" s="45"/>
      <c r="H16" s="45"/>
      <c r="I16" s="45"/>
      <c r="J16" s="45"/>
      <c r="K16" s="47"/>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9.75" customHeight="1" hidden="1">
      <c r="A17" s="3"/>
      <c r="B17" s="24" t="s">
        <v>18</v>
      </c>
      <c r="C17" s="44">
        <v>31025430</v>
      </c>
      <c r="D17" s="48"/>
      <c r="E17" s="48"/>
      <c r="F17" s="46"/>
      <c r="G17" s="48"/>
      <c r="H17" s="48"/>
      <c r="I17" s="48"/>
      <c r="J17" s="48"/>
      <c r="K17" s="47"/>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9.75" customHeight="1" hidden="1" thickBot="1">
      <c r="A18" s="3"/>
      <c r="B18" s="49" t="s">
        <v>19</v>
      </c>
      <c r="C18" s="50">
        <v>42374</v>
      </c>
      <c r="D18" s="51"/>
      <c r="E18" s="51"/>
      <c r="F18" s="51"/>
      <c r="G18" s="51"/>
      <c r="H18" s="51"/>
      <c r="I18" s="51"/>
      <c r="J18" s="51"/>
      <c r="K18" s="52"/>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9.75" customHeight="1" hidden="1" thickBot="1">
      <c r="A19" s="3"/>
      <c r="B19" s="53"/>
      <c r="C19" s="54"/>
      <c r="D19" s="55"/>
      <c r="E19" s="55"/>
      <c r="F19" s="56"/>
      <c r="G19" s="55"/>
      <c r="H19" s="55"/>
      <c r="I19" s="55"/>
      <c r="J19" s="55"/>
      <c r="K19" s="57"/>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24.75" customHeight="1">
      <c r="A20" s="3"/>
      <c r="B20" s="58"/>
      <c r="C20" s="59"/>
      <c r="D20" s="60"/>
      <c r="E20" s="60"/>
      <c r="F20" s="18"/>
      <c r="G20" s="60"/>
      <c r="H20" s="60"/>
      <c r="I20" s="60"/>
      <c r="J20" s="60"/>
      <c r="K20" s="18"/>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24.75" customHeight="1">
      <c r="A21" s="3"/>
      <c r="B21" s="58"/>
      <c r="C21" s="59"/>
      <c r="D21" s="60"/>
      <c r="E21" s="60"/>
      <c r="F21" s="18"/>
      <c r="G21" s="60"/>
      <c r="H21" s="60"/>
      <c r="I21" s="60"/>
      <c r="J21" s="60"/>
      <c r="K21" s="18"/>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96" s="66" customFormat="1" ht="51" customHeight="1" thickBot="1">
      <c r="A22" s="61"/>
      <c r="B22" s="62" t="s">
        <v>2</v>
      </c>
      <c r="C22" s="63"/>
      <c r="D22" s="63"/>
      <c r="E22" s="63"/>
      <c r="F22" s="63"/>
      <c r="G22" s="63"/>
      <c r="H22" s="64"/>
      <c r="I22" s="64"/>
      <c r="J22" s="64"/>
      <c r="K22" s="64"/>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row>
    <row r="23" spans="1:11" s="69" customFormat="1" ht="18" customHeight="1">
      <c r="A23" s="61"/>
      <c r="B23" s="67" t="s">
        <v>3</v>
      </c>
      <c r="C23" s="68" t="s">
        <v>4</v>
      </c>
      <c r="D23" s="61"/>
      <c r="E23" s="63"/>
      <c r="F23" s="63"/>
      <c r="G23" s="63"/>
      <c r="H23" s="63"/>
      <c r="I23" s="63"/>
      <c r="J23" s="63"/>
      <c r="K23" s="63"/>
    </row>
    <row r="24" spans="1:11" s="69" customFormat="1" ht="16.5" customHeight="1">
      <c r="A24" s="61"/>
      <c r="B24" s="70" t="s">
        <v>5</v>
      </c>
      <c r="C24" s="71" t="s">
        <v>6</v>
      </c>
      <c r="D24" s="63"/>
      <c r="E24" s="63"/>
      <c r="F24" s="63"/>
      <c r="G24" s="63"/>
      <c r="H24" s="63"/>
      <c r="I24" s="63"/>
      <c r="J24" s="63"/>
      <c r="K24" s="63"/>
    </row>
    <row r="25" spans="1:11" s="69" customFormat="1" ht="16.5" customHeight="1">
      <c r="A25" s="61"/>
      <c r="B25" s="70" t="s">
        <v>7</v>
      </c>
      <c r="C25" s="72">
        <v>5529696</v>
      </c>
      <c r="D25" s="63"/>
      <c r="E25" s="63"/>
      <c r="F25" s="63"/>
      <c r="G25" s="63"/>
      <c r="H25" s="63"/>
      <c r="I25" s="63"/>
      <c r="J25" s="63"/>
      <c r="K25" s="63"/>
    </row>
    <row r="26" spans="1:11" s="69" customFormat="1" ht="16.5" customHeight="1" thickBot="1">
      <c r="A26" s="61"/>
      <c r="B26" s="73" t="s">
        <v>8</v>
      </c>
      <c r="C26" s="74" t="str">
        <f>HYPERLINK("http://www.gestiondelriesgo.gov.co/","www.gestiondelriesgo.gov.co")</f>
        <v>www.gestiondelriesgo.gov.co</v>
      </c>
      <c r="D26" s="63"/>
      <c r="E26" s="63"/>
      <c r="F26" s="63"/>
      <c r="G26" s="63"/>
      <c r="H26" s="63"/>
      <c r="I26" s="63"/>
      <c r="J26" s="63"/>
      <c r="K26" s="63"/>
    </row>
    <row r="27" spans="1:11" s="69" customFormat="1" ht="236.25" customHeight="1" thickBot="1">
      <c r="A27" s="61"/>
      <c r="B27" s="75" t="s">
        <v>10</v>
      </c>
      <c r="C27" s="76" t="s">
        <v>20</v>
      </c>
      <c r="E27" s="168" t="s">
        <v>21</v>
      </c>
      <c r="F27" s="169"/>
      <c r="G27" s="170"/>
      <c r="H27" s="63"/>
      <c r="I27" s="63"/>
      <c r="J27" s="63"/>
      <c r="K27" s="63"/>
    </row>
    <row r="28" spans="1:11" s="69" customFormat="1" ht="234.75" customHeight="1" thickBot="1">
      <c r="A28" s="61"/>
      <c r="B28" s="77" t="s">
        <v>12</v>
      </c>
      <c r="C28" s="78" t="s">
        <v>22</v>
      </c>
      <c r="D28" s="63"/>
      <c r="E28" s="63"/>
      <c r="F28" s="63"/>
      <c r="G28" s="63"/>
      <c r="H28" s="63"/>
      <c r="I28" s="63"/>
      <c r="J28" s="63"/>
      <c r="K28" s="63"/>
    </row>
    <row r="29" spans="1:11" s="69" customFormat="1" ht="59.25" customHeight="1" thickBot="1">
      <c r="A29" s="61"/>
      <c r="B29" s="75" t="s">
        <v>14</v>
      </c>
      <c r="C29" s="79" t="s">
        <v>23</v>
      </c>
      <c r="D29" s="61"/>
      <c r="E29" s="171" t="s">
        <v>24</v>
      </c>
      <c r="F29" s="172"/>
      <c r="G29" s="173"/>
      <c r="H29" s="63"/>
      <c r="I29" s="63"/>
      <c r="J29" s="63"/>
      <c r="K29" s="63"/>
    </row>
    <row r="30" spans="1:11" s="69" customFormat="1" ht="43.5" customHeight="1">
      <c r="A30" s="61"/>
      <c r="B30" s="67" t="s">
        <v>16</v>
      </c>
      <c r="C30" s="80">
        <f>H79</f>
        <v>3342949292.2599998</v>
      </c>
      <c r="D30" s="63"/>
      <c r="E30" s="174"/>
      <c r="F30" s="175"/>
      <c r="G30" s="176"/>
      <c r="H30" s="63"/>
      <c r="I30" s="63"/>
      <c r="J30" s="63"/>
      <c r="K30" s="63"/>
    </row>
    <row r="31" spans="1:11" s="69" customFormat="1" ht="43.5" customHeight="1">
      <c r="A31" s="61"/>
      <c r="B31" s="70" t="s">
        <v>17</v>
      </c>
      <c r="C31" s="81">
        <v>206560760</v>
      </c>
      <c r="D31" s="63"/>
      <c r="E31" s="174"/>
      <c r="F31" s="175"/>
      <c r="G31" s="176"/>
      <c r="H31" s="63"/>
      <c r="I31" s="63"/>
      <c r="J31" s="63"/>
      <c r="K31" s="63"/>
    </row>
    <row r="32" spans="1:11" s="69" customFormat="1" ht="43.5" customHeight="1">
      <c r="A32" s="61"/>
      <c r="B32" s="70" t="s">
        <v>18</v>
      </c>
      <c r="C32" s="81">
        <v>20656076</v>
      </c>
      <c r="D32" s="63"/>
      <c r="E32" s="174"/>
      <c r="F32" s="175"/>
      <c r="G32" s="176"/>
      <c r="H32" s="63"/>
      <c r="I32" s="63"/>
      <c r="J32" s="63"/>
      <c r="K32" s="63"/>
    </row>
    <row r="33" spans="1:11" s="69" customFormat="1" ht="43.5" customHeight="1" thickBot="1">
      <c r="A33" s="61"/>
      <c r="B33" s="73" t="s">
        <v>19</v>
      </c>
      <c r="C33" s="82">
        <v>42758</v>
      </c>
      <c r="D33" s="63"/>
      <c r="E33" s="177"/>
      <c r="F33" s="178"/>
      <c r="G33" s="179"/>
      <c r="H33" s="63"/>
      <c r="I33" s="63"/>
      <c r="J33" s="63"/>
      <c r="K33" s="63"/>
    </row>
    <row r="34" spans="1:68" s="86" customFormat="1" ht="51.75" customHeight="1" thickBot="1">
      <c r="A34" s="12"/>
      <c r="B34" s="83" t="s">
        <v>141</v>
      </c>
      <c r="C34" s="84"/>
      <c r="D34" s="12"/>
      <c r="E34" s="12"/>
      <c r="F34" s="13"/>
      <c r="G34" s="85"/>
      <c r="H34" s="12"/>
      <c r="I34" s="12"/>
      <c r="J34" s="12"/>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1:68" s="86" customFormat="1" ht="90" customHeight="1" thickBot="1">
      <c r="A35" s="12"/>
      <c r="B35" s="87" t="s">
        <v>25</v>
      </c>
      <c r="C35" s="88" t="s">
        <v>26</v>
      </c>
      <c r="D35" s="89" t="s">
        <v>27</v>
      </c>
      <c r="E35" s="88" t="s">
        <v>28</v>
      </c>
      <c r="F35" s="89" t="s">
        <v>29</v>
      </c>
      <c r="G35" s="88" t="s">
        <v>30</v>
      </c>
      <c r="H35" s="89" t="s">
        <v>31</v>
      </c>
      <c r="I35" s="88" t="s">
        <v>32</v>
      </c>
      <c r="J35" s="89" t="s">
        <v>33</v>
      </c>
      <c r="K35" s="88" t="s">
        <v>34</v>
      </c>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row>
    <row r="36" spans="1:68" s="86" customFormat="1" ht="73.5" customHeight="1">
      <c r="A36" s="91"/>
      <c r="B36" s="92">
        <v>55101531</v>
      </c>
      <c r="C36" s="93" t="s">
        <v>35</v>
      </c>
      <c r="D36" s="137" t="s">
        <v>36</v>
      </c>
      <c r="E36" s="94" t="s">
        <v>37</v>
      </c>
      <c r="F36" s="95" t="s">
        <v>38</v>
      </c>
      <c r="G36" s="96" t="s">
        <v>39</v>
      </c>
      <c r="H36" s="97">
        <v>5000000</v>
      </c>
      <c r="I36" s="94" t="s">
        <v>40</v>
      </c>
      <c r="J36" s="98" t="s">
        <v>41</v>
      </c>
      <c r="K36" s="138" t="s">
        <v>42</v>
      </c>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row>
    <row r="37" spans="1:68" s="86" customFormat="1" ht="74.25" customHeight="1">
      <c r="A37" s="91"/>
      <c r="B37" s="99">
        <v>80111604</v>
      </c>
      <c r="C37" s="100" t="s">
        <v>43</v>
      </c>
      <c r="D37" s="137" t="s">
        <v>36</v>
      </c>
      <c r="E37" s="101" t="s">
        <v>37</v>
      </c>
      <c r="F37" s="102" t="s">
        <v>44</v>
      </c>
      <c r="G37" s="103" t="s">
        <v>39</v>
      </c>
      <c r="H37" s="104">
        <v>25000000</v>
      </c>
      <c r="I37" s="101" t="s">
        <v>40</v>
      </c>
      <c r="J37" s="105" t="s">
        <v>41</v>
      </c>
      <c r="K37" s="139" t="s">
        <v>42</v>
      </c>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row>
    <row r="38" spans="1:68" s="86" customFormat="1" ht="77.25" customHeight="1">
      <c r="A38" s="91"/>
      <c r="B38" s="106" t="s">
        <v>45</v>
      </c>
      <c r="C38" s="100" t="s">
        <v>46</v>
      </c>
      <c r="D38" s="107" t="s">
        <v>47</v>
      </c>
      <c r="E38" s="101" t="s">
        <v>37</v>
      </c>
      <c r="F38" s="102" t="s">
        <v>48</v>
      </c>
      <c r="G38" s="103" t="s">
        <v>39</v>
      </c>
      <c r="H38" s="104">
        <f>150600000+43000000</f>
        <v>193600000</v>
      </c>
      <c r="I38" s="108" t="s">
        <v>40</v>
      </c>
      <c r="J38" s="109" t="s">
        <v>41</v>
      </c>
      <c r="K38" s="139" t="s">
        <v>49</v>
      </c>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row>
    <row r="39" spans="1:68" s="86" customFormat="1" ht="68.25" customHeight="1">
      <c r="A39" s="91"/>
      <c r="B39" s="106" t="s">
        <v>50</v>
      </c>
      <c r="C39" s="100" t="s">
        <v>51</v>
      </c>
      <c r="D39" s="107" t="s">
        <v>52</v>
      </c>
      <c r="E39" s="101" t="s">
        <v>37</v>
      </c>
      <c r="F39" s="102" t="s">
        <v>53</v>
      </c>
      <c r="G39" s="103" t="s">
        <v>39</v>
      </c>
      <c r="H39" s="104">
        <v>40000000</v>
      </c>
      <c r="I39" s="110" t="s">
        <v>40</v>
      </c>
      <c r="J39" s="109" t="s">
        <v>41</v>
      </c>
      <c r="K39" s="139" t="s">
        <v>49</v>
      </c>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row>
    <row r="40" spans="1:68" s="86" customFormat="1" ht="75" customHeight="1">
      <c r="A40" s="91"/>
      <c r="B40" s="106" t="s">
        <v>54</v>
      </c>
      <c r="C40" s="100" t="s">
        <v>55</v>
      </c>
      <c r="D40" s="107" t="s">
        <v>52</v>
      </c>
      <c r="E40" s="101" t="s">
        <v>37</v>
      </c>
      <c r="F40" s="102" t="s">
        <v>53</v>
      </c>
      <c r="G40" s="103" t="s">
        <v>39</v>
      </c>
      <c r="H40" s="104">
        <v>11907138</v>
      </c>
      <c r="I40" s="110" t="s">
        <v>40</v>
      </c>
      <c r="J40" s="109" t="s">
        <v>41</v>
      </c>
      <c r="K40" s="139" t="s">
        <v>49</v>
      </c>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row>
    <row r="41" spans="1:68" s="86" customFormat="1" ht="74.25" customHeight="1">
      <c r="A41" s="91"/>
      <c r="B41" s="111">
        <v>82101801</v>
      </c>
      <c r="C41" s="100" t="s">
        <v>56</v>
      </c>
      <c r="D41" s="112" t="s">
        <v>36</v>
      </c>
      <c r="E41" s="101" t="s">
        <v>57</v>
      </c>
      <c r="F41" s="102"/>
      <c r="G41" s="103" t="s">
        <v>39</v>
      </c>
      <c r="H41" s="104">
        <v>12000000</v>
      </c>
      <c r="I41" s="103" t="s">
        <v>40</v>
      </c>
      <c r="J41" s="109" t="s">
        <v>41</v>
      </c>
      <c r="K41" s="139" t="s">
        <v>49</v>
      </c>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row>
    <row r="42" spans="1:11" s="86" customFormat="1" ht="72" customHeight="1">
      <c r="A42" s="91"/>
      <c r="B42" s="99" t="s">
        <v>58</v>
      </c>
      <c r="C42" s="100" t="s">
        <v>59</v>
      </c>
      <c r="D42" s="102" t="s">
        <v>36</v>
      </c>
      <c r="E42" s="101" t="s">
        <v>60</v>
      </c>
      <c r="F42" s="102" t="s">
        <v>61</v>
      </c>
      <c r="G42" s="103" t="s">
        <v>39</v>
      </c>
      <c r="H42" s="113">
        <v>80000000</v>
      </c>
      <c r="I42" s="114" t="s">
        <v>40</v>
      </c>
      <c r="J42" s="102" t="s">
        <v>41</v>
      </c>
      <c r="K42" s="139" t="s">
        <v>62</v>
      </c>
    </row>
    <row r="43" spans="1:11" s="86" customFormat="1" ht="72" customHeight="1">
      <c r="A43" s="91"/>
      <c r="B43" s="99" t="s">
        <v>58</v>
      </c>
      <c r="C43" s="100" t="s">
        <v>63</v>
      </c>
      <c r="D43" s="102" t="s">
        <v>36</v>
      </c>
      <c r="E43" s="101" t="s">
        <v>60</v>
      </c>
      <c r="F43" s="102" t="s">
        <v>61</v>
      </c>
      <c r="G43" s="103" t="s">
        <v>39</v>
      </c>
      <c r="H43" s="113">
        <v>73000000</v>
      </c>
      <c r="I43" s="101" t="s">
        <v>40</v>
      </c>
      <c r="J43" s="102" t="s">
        <v>41</v>
      </c>
      <c r="K43" s="139" t="s">
        <v>62</v>
      </c>
    </row>
    <row r="44" spans="1:11" s="86" customFormat="1" ht="72" customHeight="1">
      <c r="A44" s="91"/>
      <c r="B44" s="99">
        <v>55101531</v>
      </c>
      <c r="C44" s="100" t="s">
        <v>64</v>
      </c>
      <c r="D44" s="102" t="s">
        <v>65</v>
      </c>
      <c r="E44" s="101" t="s">
        <v>37</v>
      </c>
      <c r="F44" s="102" t="s">
        <v>66</v>
      </c>
      <c r="G44" s="103" t="s">
        <v>39</v>
      </c>
      <c r="H44" s="113">
        <v>3500000</v>
      </c>
      <c r="I44" s="101" t="s">
        <v>40</v>
      </c>
      <c r="J44" s="102" t="s">
        <v>41</v>
      </c>
      <c r="K44" s="139" t="s">
        <v>62</v>
      </c>
    </row>
    <row r="45" spans="1:11" s="86" customFormat="1" ht="72" customHeight="1">
      <c r="A45" s="91"/>
      <c r="B45" s="99">
        <v>55101519</v>
      </c>
      <c r="C45" s="100" t="s">
        <v>67</v>
      </c>
      <c r="D45" s="102" t="s">
        <v>47</v>
      </c>
      <c r="E45" s="101" t="s">
        <v>37</v>
      </c>
      <c r="F45" s="102" t="s">
        <v>68</v>
      </c>
      <c r="G45" s="103" t="s">
        <v>39</v>
      </c>
      <c r="H45" s="113">
        <v>500000</v>
      </c>
      <c r="I45" s="101" t="s">
        <v>40</v>
      </c>
      <c r="J45" s="102" t="s">
        <v>41</v>
      </c>
      <c r="K45" s="139" t="s">
        <v>62</v>
      </c>
    </row>
    <row r="46" spans="1:11" s="86" customFormat="1" ht="72" customHeight="1">
      <c r="A46" s="91"/>
      <c r="B46" s="99" t="s">
        <v>69</v>
      </c>
      <c r="C46" s="100" t="s">
        <v>70</v>
      </c>
      <c r="D46" s="102" t="s">
        <v>71</v>
      </c>
      <c r="E46" s="101" t="s">
        <v>72</v>
      </c>
      <c r="F46" s="102" t="s">
        <v>73</v>
      </c>
      <c r="G46" s="103" t="s">
        <v>39</v>
      </c>
      <c r="H46" s="113">
        <v>16500000</v>
      </c>
      <c r="I46" s="101" t="s">
        <v>40</v>
      </c>
      <c r="J46" s="102" t="s">
        <v>41</v>
      </c>
      <c r="K46" s="139" t="s">
        <v>62</v>
      </c>
    </row>
    <row r="47" spans="1:11" s="86" customFormat="1" ht="72" customHeight="1">
      <c r="A47" s="91"/>
      <c r="B47" s="99">
        <v>55101519</v>
      </c>
      <c r="C47" s="100" t="s">
        <v>74</v>
      </c>
      <c r="D47" s="102" t="s">
        <v>71</v>
      </c>
      <c r="E47" s="101" t="s">
        <v>72</v>
      </c>
      <c r="F47" s="102" t="s">
        <v>68</v>
      </c>
      <c r="G47" s="103" t="s">
        <v>39</v>
      </c>
      <c r="H47" s="113">
        <v>500000</v>
      </c>
      <c r="I47" s="101" t="s">
        <v>40</v>
      </c>
      <c r="J47" s="102" t="s">
        <v>41</v>
      </c>
      <c r="K47" s="139" t="s">
        <v>62</v>
      </c>
    </row>
    <row r="48" spans="1:11" s="86" customFormat="1" ht="72" customHeight="1">
      <c r="A48" s="91"/>
      <c r="B48" s="106" t="s">
        <v>75</v>
      </c>
      <c r="C48" s="100" t="s">
        <v>76</v>
      </c>
      <c r="D48" s="102" t="s">
        <v>47</v>
      </c>
      <c r="E48" s="101" t="s">
        <v>77</v>
      </c>
      <c r="F48" s="102" t="s">
        <v>78</v>
      </c>
      <c r="G48" s="103" t="s">
        <v>39</v>
      </c>
      <c r="H48" s="113">
        <v>3300000</v>
      </c>
      <c r="I48" s="101" t="s">
        <v>40</v>
      </c>
      <c r="J48" s="102" t="s">
        <v>41</v>
      </c>
      <c r="K48" s="139" t="s">
        <v>62</v>
      </c>
    </row>
    <row r="49" spans="1:11" s="86" customFormat="1" ht="72" customHeight="1">
      <c r="A49" s="91"/>
      <c r="B49" s="99" t="s">
        <v>79</v>
      </c>
      <c r="C49" s="100" t="s">
        <v>80</v>
      </c>
      <c r="D49" s="102" t="s">
        <v>81</v>
      </c>
      <c r="E49" s="101" t="s">
        <v>72</v>
      </c>
      <c r="F49" s="102" t="s">
        <v>82</v>
      </c>
      <c r="G49" s="103" t="s">
        <v>39</v>
      </c>
      <c r="H49" s="113">
        <v>2500000</v>
      </c>
      <c r="I49" s="101" t="s">
        <v>40</v>
      </c>
      <c r="J49" s="102" t="s">
        <v>41</v>
      </c>
      <c r="K49" s="139" t="s">
        <v>62</v>
      </c>
    </row>
    <row r="50" spans="1:11" s="86" customFormat="1" ht="72" customHeight="1">
      <c r="A50" s="91"/>
      <c r="B50" s="99">
        <v>81112212</v>
      </c>
      <c r="C50" s="100" t="s">
        <v>83</v>
      </c>
      <c r="D50" s="102" t="s">
        <v>36</v>
      </c>
      <c r="E50" s="115" t="s">
        <v>37</v>
      </c>
      <c r="F50" s="102" t="s">
        <v>84</v>
      </c>
      <c r="G50" s="103" t="s">
        <v>39</v>
      </c>
      <c r="H50" s="113">
        <v>23000000</v>
      </c>
      <c r="I50" s="101" t="s">
        <v>40</v>
      </c>
      <c r="J50" s="102" t="s">
        <v>41</v>
      </c>
      <c r="K50" s="139" t="s">
        <v>62</v>
      </c>
    </row>
    <row r="51" spans="1:11" s="86" customFormat="1" ht="72" customHeight="1">
      <c r="A51" s="91"/>
      <c r="B51" s="99">
        <v>81112212</v>
      </c>
      <c r="C51" s="100" t="s">
        <v>85</v>
      </c>
      <c r="D51" s="102" t="s">
        <v>36</v>
      </c>
      <c r="E51" s="115" t="s">
        <v>37</v>
      </c>
      <c r="F51" s="102" t="s">
        <v>68</v>
      </c>
      <c r="G51" s="103" t="s">
        <v>39</v>
      </c>
      <c r="H51" s="113">
        <v>20000000</v>
      </c>
      <c r="I51" s="101" t="s">
        <v>40</v>
      </c>
      <c r="J51" s="102" t="s">
        <v>41</v>
      </c>
      <c r="K51" s="139" t="s">
        <v>62</v>
      </c>
    </row>
    <row r="52" spans="1:11" s="86" customFormat="1" ht="72" customHeight="1">
      <c r="A52" s="91"/>
      <c r="B52" s="99">
        <v>86141702</v>
      </c>
      <c r="C52" s="100" t="s">
        <v>86</v>
      </c>
      <c r="D52" s="102" t="s">
        <v>87</v>
      </c>
      <c r="E52" s="101" t="s">
        <v>88</v>
      </c>
      <c r="F52" s="102" t="s">
        <v>84</v>
      </c>
      <c r="G52" s="103" t="s">
        <v>39</v>
      </c>
      <c r="H52" s="113">
        <v>5000000</v>
      </c>
      <c r="I52" s="101" t="s">
        <v>40</v>
      </c>
      <c r="J52" s="102" t="s">
        <v>41</v>
      </c>
      <c r="K52" s="139" t="s">
        <v>62</v>
      </c>
    </row>
    <row r="53" spans="1:11" s="86" customFormat="1" ht="150" customHeight="1">
      <c r="A53" s="91"/>
      <c r="B53" s="99" t="s">
        <v>89</v>
      </c>
      <c r="C53" s="100" t="s">
        <v>90</v>
      </c>
      <c r="D53" s="116" t="s">
        <v>91</v>
      </c>
      <c r="E53" s="101" t="s">
        <v>88</v>
      </c>
      <c r="F53" s="102" t="s">
        <v>92</v>
      </c>
      <c r="G53" s="103" t="s">
        <v>39</v>
      </c>
      <c r="H53" s="113">
        <v>7500000</v>
      </c>
      <c r="I53" s="101" t="s">
        <v>40</v>
      </c>
      <c r="J53" s="105" t="s">
        <v>41</v>
      </c>
      <c r="K53" s="101" t="s">
        <v>93</v>
      </c>
    </row>
    <row r="54" spans="1:11" s="86" customFormat="1" ht="80.25" customHeight="1">
      <c r="A54" s="91"/>
      <c r="B54" s="99" t="s">
        <v>94</v>
      </c>
      <c r="C54" s="100" t="s">
        <v>95</v>
      </c>
      <c r="D54" s="102" t="s">
        <v>36</v>
      </c>
      <c r="E54" s="101" t="s">
        <v>60</v>
      </c>
      <c r="F54" s="102" t="s">
        <v>96</v>
      </c>
      <c r="G54" s="103" t="s">
        <v>39</v>
      </c>
      <c r="H54" s="113">
        <v>56000000</v>
      </c>
      <c r="I54" s="101" t="s">
        <v>97</v>
      </c>
      <c r="J54" s="105" t="s">
        <v>41</v>
      </c>
      <c r="K54" s="101" t="s">
        <v>93</v>
      </c>
    </row>
    <row r="55" spans="1:11" s="86" customFormat="1" ht="72.75" customHeight="1">
      <c r="A55" s="91"/>
      <c r="B55" s="99">
        <v>90121603</v>
      </c>
      <c r="C55" s="100" t="s">
        <v>98</v>
      </c>
      <c r="D55" s="102" t="s">
        <v>36</v>
      </c>
      <c r="E55" s="101" t="s">
        <v>99</v>
      </c>
      <c r="F55" s="102" t="s">
        <v>92</v>
      </c>
      <c r="G55" s="103" t="s">
        <v>39</v>
      </c>
      <c r="H55" s="113">
        <v>150000000</v>
      </c>
      <c r="I55" s="101" t="s">
        <v>40</v>
      </c>
      <c r="J55" s="105" t="s">
        <v>41</v>
      </c>
      <c r="K55" s="101" t="s">
        <v>93</v>
      </c>
    </row>
    <row r="56" spans="1:11" s="86" customFormat="1" ht="72.75" customHeight="1">
      <c r="A56" s="91"/>
      <c r="B56" s="99">
        <v>93141506</v>
      </c>
      <c r="C56" s="100" t="s">
        <v>100</v>
      </c>
      <c r="D56" s="102" t="s">
        <v>47</v>
      </c>
      <c r="E56" s="101" t="s">
        <v>57</v>
      </c>
      <c r="F56" s="102" t="s">
        <v>101</v>
      </c>
      <c r="G56" s="103" t="s">
        <v>39</v>
      </c>
      <c r="H56" s="113">
        <v>220000000</v>
      </c>
      <c r="I56" s="101" t="s">
        <v>40</v>
      </c>
      <c r="J56" s="105" t="s">
        <v>41</v>
      </c>
      <c r="K56" s="101" t="s">
        <v>93</v>
      </c>
    </row>
    <row r="57" spans="1:11" s="86" customFormat="1" ht="73.5" customHeight="1">
      <c r="A57" s="91"/>
      <c r="B57" s="99">
        <v>93141808</v>
      </c>
      <c r="C57" s="100" t="s">
        <v>102</v>
      </c>
      <c r="D57" s="102" t="s">
        <v>36</v>
      </c>
      <c r="E57" s="101" t="s">
        <v>99</v>
      </c>
      <c r="F57" s="102" t="s">
        <v>103</v>
      </c>
      <c r="G57" s="103" t="s">
        <v>39</v>
      </c>
      <c r="H57" s="113">
        <v>15000000</v>
      </c>
      <c r="I57" s="101" t="s">
        <v>40</v>
      </c>
      <c r="J57" s="105" t="s">
        <v>41</v>
      </c>
      <c r="K57" s="101" t="s">
        <v>93</v>
      </c>
    </row>
    <row r="58" spans="1:11" s="86" customFormat="1" ht="76.5" customHeight="1">
      <c r="A58" s="91"/>
      <c r="B58" s="99" t="s">
        <v>104</v>
      </c>
      <c r="C58" s="100" t="s">
        <v>105</v>
      </c>
      <c r="D58" s="102" t="s">
        <v>47</v>
      </c>
      <c r="E58" s="101" t="s">
        <v>57</v>
      </c>
      <c r="F58" s="102" t="s">
        <v>103</v>
      </c>
      <c r="G58" s="103" t="s">
        <v>39</v>
      </c>
      <c r="H58" s="113">
        <v>25000000</v>
      </c>
      <c r="I58" s="101" t="s">
        <v>40</v>
      </c>
      <c r="J58" s="105" t="s">
        <v>41</v>
      </c>
      <c r="K58" s="101" t="s">
        <v>93</v>
      </c>
    </row>
    <row r="59" spans="1:11" s="86" customFormat="1" ht="73.5" customHeight="1">
      <c r="A59" s="91"/>
      <c r="B59" s="99">
        <v>93141808</v>
      </c>
      <c r="C59" s="100" t="s">
        <v>106</v>
      </c>
      <c r="D59" s="102" t="s">
        <v>87</v>
      </c>
      <c r="E59" s="101" t="s">
        <v>57</v>
      </c>
      <c r="F59" s="102" t="s">
        <v>101</v>
      </c>
      <c r="G59" s="103" t="s">
        <v>39</v>
      </c>
      <c r="H59" s="113">
        <v>60000000</v>
      </c>
      <c r="I59" s="101" t="s">
        <v>40</v>
      </c>
      <c r="J59" s="105" t="s">
        <v>41</v>
      </c>
      <c r="K59" s="101" t="s">
        <v>93</v>
      </c>
    </row>
    <row r="60" spans="1:11" s="86" customFormat="1" ht="73.5" customHeight="1">
      <c r="A60" s="91"/>
      <c r="B60" s="99">
        <v>80112501</v>
      </c>
      <c r="C60" s="100" t="s">
        <v>107</v>
      </c>
      <c r="D60" s="102" t="s">
        <v>91</v>
      </c>
      <c r="E60" s="101" t="s">
        <v>88</v>
      </c>
      <c r="F60" s="102" t="s">
        <v>96</v>
      </c>
      <c r="G60" s="103" t="s">
        <v>39</v>
      </c>
      <c r="H60" s="113">
        <v>1000000</v>
      </c>
      <c r="I60" s="101" t="s">
        <v>40</v>
      </c>
      <c r="J60" s="105" t="s">
        <v>41</v>
      </c>
      <c r="K60" s="101" t="s">
        <v>93</v>
      </c>
    </row>
    <row r="61" spans="1:11" s="86" customFormat="1" ht="73.5" customHeight="1">
      <c r="A61" s="91"/>
      <c r="B61" s="99">
        <v>80131502</v>
      </c>
      <c r="C61" s="117" t="s">
        <v>108</v>
      </c>
      <c r="D61" s="118" t="s">
        <v>41</v>
      </c>
      <c r="E61" s="119" t="s">
        <v>41</v>
      </c>
      <c r="F61" s="120" t="s">
        <v>110</v>
      </c>
      <c r="G61" s="103" t="s">
        <v>39</v>
      </c>
      <c r="H61" s="113">
        <v>804877651</v>
      </c>
      <c r="I61" s="101" t="s">
        <v>41</v>
      </c>
      <c r="J61" s="102" t="s">
        <v>41</v>
      </c>
      <c r="K61" s="139" t="s">
        <v>111</v>
      </c>
    </row>
    <row r="62" spans="1:11" s="86" customFormat="1" ht="78" customHeight="1">
      <c r="A62" s="91"/>
      <c r="B62" s="99">
        <v>78102203</v>
      </c>
      <c r="C62" s="117" t="s">
        <v>112</v>
      </c>
      <c r="D62" s="118" t="s">
        <v>109</v>
      </c>
      <c r="E62" s="119" t="s">
        <v>37</v>
      </c>
      <c r="F62" s="120" t="s">
        <v>110</v>
      </c>
      <c r="G62" s="103" t="s">
        <v>39</v>
      </c>
      <c r="H62" s="113">
        <v>24600000</v>
      </c>
      <c r="I62" s="101" t="s">
        <v>97</v>
      </c>
      <c r="J62" s="102" t="s">
        <v>41</v>
      </c>
      <c r="K62" s="139" t="s">
        <v>111</v>
      </c>
    </row>
    <row r="63" spans="1:11" s="86" customFormat="1" ht="66.75" customHeight="1">
      <c r="A63" s="91"/>
      <c r="B63" s="99" t="s">
        <v>113</v>
      </c>
      <c r="C63" s="117" t="s">
        <v>114</v>
      </c>
      <c r="D63" s="118" t="s">
        <v>87</v>
      </c>
      <c r="E63" s="119" t="s">
        <v>115</v>
      </c>
      <c r="F63" s="120" t="s">
        <v>116</v>
      </c>
      <c r="G63" s="103" t="s">
        <v>39</v>
      </c>
      <c r="H63" s="113">
        <v>22205398</v>
      </c>
      <c r="I63" s="101" t="s">
        <v>40</v>
      </c>
      <c r="J63" s="102" t="s">
        <v>41</v>
      </c>
      <c r="K63" s="139" t="s">
        <v>111</v>
      </c>
    </row>
    <row r="64" spans="1:11" s="86" customFormat="1" ht="69.75" customHeight="1">
      <c r="A64" s="91"/>
      <c r="B64" s="99" t="s">
        <v>113</v>
      </c>
      <c r="C64" s="117" t="s">
        <v>117</v>
      </c>
      <c r="D64" s="118" t="s">
        <v>87</v>
      </c>
      <c r="E64" s="119" t="s">
        <v>115</v>
      </c>
      <c r="F64" s="120" t="s">
        <v>116</v>
      </c>
      <c r="G64" s="103" t="s">
        <v>39</v>
      </c>
      <c r="H64" s="113">
        <v>90427883.86</v>
      </c>
      <c r="I64" s="101" t="s">
        <v>40</v>
      </c>
      <c r="J64" s="102" t="s">
        <v>41</v>
      </c>
      <c r="K64" s="139" t="s">
        <v>111</v>
      </c>
    </row>
    <row r="65" spans="1:11" s="86" customFormat="1" ht="90" customHeight="1">
      <c r="A65" s="91"/>
      <c r="B65" s="99" t="s">
        <v>118</v>
      </c>
      <c r="C65" s="117" t="s">
        <v>119</v>
      </c>
      <c r="D65" s="118" t="s">
        <v>36</v>
      </c>
      <c r="E65" s="119" t="s">
        <v>60</v>
      </c>
      <c r="F65" s="120" t="s">
        <v>110</v>
      </c>
      <c r="G65" s="103" t="s">
        <v>39</v>
      </c>
      <c r="H65" s="113">
        <v>56220021</v>
      </c>
      <c r="I65" s="101" t="s">
        <v>40</v>
      </c>
      <c r="J65" s="102" t="s">
        <v>41</v>
      </c>
      <c r="K65" s="139" t="s">
        <v>111</v>
      </c>
    </row>
    <row r="66" spans="1:11" s="86" customFormat="1" ht="90.75" customHeight="1">
      <c r="A66" s="91"/>
      <c r="B66" s="99" t="s">
        <v>118</v>
      </c>
      <c r="C66" s="117" t="s">
        <v>120</v>
      </c>
      <c r="D66" s="118" t="s">
        <v>109</v>
      </c>
      <c r="E66" s="119" t="s">
        <v>37</v>
      </c>
      <c r="F66" s="120" t="s">
        <v>116</v>
      </c>
      <c r="G66" s="103" t="s">
        <v>39</v>
      </c>
      <c r="H66" s="113">
        <v>28106342</v>
      </c>
      <c r="I66" s="101" t="s">
        <v>40</v>
      </c>
      <c r="J66" s="102" t="s">
        <v>41</v>
      </c>
      <c r="K66" s="139" t="s">
        <v>111</v>
      </c>
    </row>
    <row r="67" spans="1:11" s="86" customFormat="1" ht="75" customHeight="1">
      <c r="A67" s="91"/>
      <c r="B67" s="99" t="s">
        <v>121</v>
      </c>
      <c r="C67" s="117" t="s">
        <v>122</v>
      </c>
      <c r="D67" s="118" t="s">
        <v>52</v>
      </c>
      <c r="E67" s="119" t="s">
        <v>72</v>
      </c>
      <c r="F67" s="120" t="s">
        <v>123</v>
      </c>
      <c r="G67" s="103" t="s">
        <v>39</v>
      </c>
      <c r="H67" s="113">
        <v>100000000</v>
      </c>
      <c r="I67" s="101" t="s">
        <v>40</v>
      </c>
      <c r="J67" s="102" t="s">
        <v>41</v>
      </c>
      <c r="K67" s="139" t="s">
        <v>111</v>
      </c>
    </row>
    <row r="68" spans="1:11" s="86" customFormat="1" ht="75" customHeight="1">
      <c r="A68" s="91"/>
      <c r="B68" s="99">
        <v>78181701</v>
      </c>
      <c r="C68" s="117" t="s">
        <v>124</v>
      </c>
      <c r="D68" s="118" t="s">
        <v>109</v>
      </c>
      <c r="E68" s="119" t="s">
        <v>37</v>
      </c>
      <c r="F68" s="120" t="s">
        <v>116</v>
      </c>
      <c r="G68" s="103" t="s">
        <v>39</v>
      </c>
      <c r="H68" s="113">
        <v>50000000</v>
      </c>
      <c r="I68" s="101" t="s">
        <v>40</v>
      </c>
      <c r="J68" s="102" t="s">
        <v>41</v>
      </c>
      <c r="K68" s="139" t="s">
        <v>111</v>
      </c>
    </row>
    <row r="69" spans="1:11" s="86" customFormat="1" ht="75" customHeight="1">
      <c r="A69" s="91"/>
      <c r="B69" s="99" t="s">
        <v>125</v>
      </c>
      <c r="C69" s="117" t="s">
        <v>126</v>
      </c>
      <c r="D69" s="118" t="s">
        <v>65</v>
      </c>
      <c r="E69" s="119" t="s">
        <v>37</v>
      </c>
      <c r="F69" s="120" t="s">
        <v>123</v>
      </c>
      <c r="G69" s="103" t="s">
        <v>39</v>
      </c>
      <c r="H69" s="113">
        <v>87000000</v>
      </c>
      <c r="I69" s="101" t="s">
        <v>40</v>
      </c>
      <c r="J69" s="102" t="s">
        <v>41</v>
      </c>
      <c r="K69" s="139" t="s">
        <v>111</v>
      </c>
    </row>
    <row r="70" spans="1:11" s="86" customFormat="1" ht="75" customHeight="1">
      <c r="A70" s="91"/>
      <c r="B70" s="99">
        <v>84131503</v>
      </c>
      <c r="C70" s="117" t="s">
        <v>127</v>
      </c>
      <c r="D70" s="118" t="s">
        <v>128</v>
      </c>
      <c r="E70" s="119" t="s">
        <v>37</v>
      </c>
      <c r="F70" s="120" t="s">
        <v>116</v>
      </c>
      <c r="G70" s="103" t="s">
        <v>39</v>
      </c>
      <c r="H70" s="113">
        <v>24465793</v>
      </c>
      <c r="I70" s="101" t="s">
        <v>40</v>
      </c>
      <c r="J70" s="102" t="s">
        <v>41</v>
      </c>
      <c r="K70" s="139" t="s">
        <v>111</v>
      </c>
    </row>
    <row r="71" spans="1:11" s="86" customFormat="1" ht="78" customHeight="1">
      <c r="A71" s="91"/>
      <c r="B71" s="99">
        <v>83121703</v>
      </c>
      <c r="C71" s="117" t="s">
        <v>129</v>
      </c>
      <c r="D71" s="118" t="s">
        <v>36</v>
      </c>
      <c r="E71" s="119" t="s">
        <v>37</v>
      </c>
      <c r="F71" s="120" t="s">
        <v>116</v>
      </c>
      <c r="G71" s="103" t="s">
        <v>39</v>
      </c>
      <c r="H71" s="113">
        <v>67908285.4</v>
      </c>
      <c r="I71" s="101" t="s">
        <v>97</v>
      </c>
      <c r="J71" s="102" t="s">
        <v>41</v>
      </c>
      <c r="K71" s="139" t="s">
        <v>111</v>
      </c>
    </row>
    <row r="72" spans="1:11" s="86" customFormat="1" ht="78" customHeight="1">
      <c r="A72" s="91"/>
      <c r="B72" s="121">
        <v>81112309</v>
      </c>
      <c r="C72" s="117" t="s">
        <v>130</v>
      </c>
      <c r="D72" s="118" t="s">
        <v>81</v>
      </c>
      <c r="E72" s="119" t="s">
        <v>37</v>
      </c>
      <c r="F72" s="120" t="s">
        <v>123</v>
      </c>
      <c r="G72" s="103" t="s">
        <v>39</v>
      </c>
      <c r="H72" s="113">
        <v>209664000</v>
      </c>
      <c r="I72" s="101" t="s">
        <v>97</v>
      </c>
      <c r="J72" s="102" t="s">
        <v>41</v>
      </c>
      <c r="K72" s="139" t="s">
        <v>111</v>
      </c>
    </row>
    <row r="73" spans="1:11" s="86" customFormat="1" ht="72.75" customHeight="1">
      <c r="A73" s="91"/>
      <c r="B73" s="122">
        <v>43232701</v>
      </c>
      <c r="C73" s="117" t="s">
        <v>131</v>
      </c>
      <c r="D73" s="118" t="s">
        <v>36</v>
      </c>
      <c r="E73" s="119" t="s">
        <v>37</v>
      </c>
      <c r="F73" s="120" t="s">
        <v>116</v>
      </c>
      <c r="G73" s="103" t="s">
        <v>39</v>
      </c>
      <c r="H73" s="113">
        <v>162666780</v>
      </c>
      <c r="I73" s="101" t="s">
        <v>97</v>
      </c>
      <c r="J73" s="102" t="s">
        <v>41</v>
      </c>
      <c r="K73" s="139" t="s">
        <v>111</v>
      </c>
    </row>
    <row r="74" spans="1:11" s="86" customFormat="1" ht="72.75" customHeight="1">
      <c r="A74" s="91"/>
      <c r="B74" s="99">
        <v>83121703</v>
      </c>
      <c r="C74" s="117" t="s">
        <v>132</v>
      </c>
      <c r="D74" s="118" t="s">
        <v>47</v>
      </c>
      <c r="E74" s="119" t="s">
        <v>37</v>
      </c>
      <c r="F74" s="120" t="s">
        <v>123</v>
      </c>
      <c r="G74" s="103" t="s">
        <v>39</v>
      </c>
      <c r="H74" s="113">
        <v>25000000</v>
      </c>
      <c r="I74" s="101" t="s">
        <v>40</v>
      </c>
      <c r="J74" s="102" t="s">
        <v>41</v>
      </c>
      <c r="K74" s="139" t="s">
        <v>111</v>
      </c>
    </row>
    <row r="75" spans="1:11" s="86" customFormat="1" ht="72.75" customHeight="1">
      <c r="A75" s="91"/>
      <c r="B75" s="99" t="s">
        <v>121</v>
      </c>
      <c r="C75" s="117" t="s">
        <v>133</v>
      </c>
      <c r="D75" s="118" t="s">
        <v>36</v>
      </c>
      <c r="E75" s="119" t="s">
        <v>134</v>
      </c>
      <c r="F75" s="120" t="s">
        <v>123</v>
      </c>
      <c r="G75" s="103" t="s">
        <v>39</v>
      </c>
      <c r="H75" s="113">
        <v>200000000</v>
      </c>
      <c r="I75" s="101" t="s">
        <v>40</v>
      </c>
      <c r="J75" s="102" t="s">
        <v>41</v>
      </c>
      <c r="K75" s="139" t="s">
        <v>111</v>
      </c>
    </row>
    <row r="76" spans="1:11" s="86" customFormat="1" ht="75" customHeight="1">
      <c r="A76" s="91"/>
      <c r="B76" s="99">
        <v>55101531</v>
      </c>
      <c r="C76" s="117" t="s">
        <v>135</v>
      </c>
      <c r="D76" s="118" t="s">
        <v>87</v>
      </c>
      <c r="E76" s="119" t="s">
        <v>136</v>
      </c>
      <c r="F76" s="120" t="s">
        <v>123</v>
      </c>
      <c r="G76" s="103" t="s">
        <v>39</v>
      </c>
      <c r="H76" s="113">
        <v>150000000</v>
      </c>
      <c r="I76" s="101" t="s">
        <v>40</v>
      </c>
      <c r="J76" s="102" t="s">
        <v>41</v>
      </c>
      <c r="K76" s="139" t="s">
        <v>111</v>
      </c>
    </row>
    <row r="77" spans="1:11" s="86" customFormat="1" ht="75" customHeight="1">
      <c r="A77" s="91"/>
      <c r="B77" s="99">
        <v>55101531</v>
      </c>
      <c r="C77" s="117" t="s">
        <v>137</v>
      </c>
      <c r="D77" s="118" t="s">
        <v>81</v>
      </c>
      <c r="E77" s="119" t="s">
        <v>138</v>
      </c>
      <c r="F77" s="120" t="s">
        <v>123</v>
      </c>
      <c r="G77" s="103" t="s">
        <v>39</v>
      </c>
      <c r="H77" s="113">
        <v>140000000</v>
      </c>
      <c r="I77" s="101" t="s">
        <v>40</v>
      </c>
      <c r="J77" s="102" t="s">
        <v>41</v>
      </c>
      <c r="K77" s="139" t="s">
        <v>111</v>
      </c>
    </row>
    <row r="78" spans="1:11" s="86" customFormat="1" ht="71.25" customHeight="1" thickBot="1">
      <c r="A78" s="91"/>
      <c r="B78" s="123">
        <v>55101531</v>
      </c>
      <c r="C78" s="124" t="s">
        <v>139</v>
      </c>
      <c r="D78" s="125" t="s">
        <v>52</v>
      </c>
      <c r="E78" s="126" t="s">
        <v>138</v>
      </c>
      <c r="F78" s="127" t="s">
        <v>123</v>
      </c>
      <c r="G78" s="128" t="s">
        <v>39</v>
      </c>
      <c r="H78" s="129">
        <v>50000000</v>
      </c>
      <c r="I78" s="130" t="s">
        <v>40</v>
      </c>
      <c r="J78" s="131" t="s">
        <v>41</v>
      </c>
      <c r="K78" s="140" t="s">
        <v>111</v>
      </c>
    </row>
    <row r="79" spans="1:11" s="86" customFormat="1" ht="39" customHeight="1" thickBot="1">
      <c r="A79" s="91"/>
      <c r="B79" s="180" t="s">
        <v>140</v>
      </c>
      <c r="C79" s="181"/>
      <c r="D79" s="181"/>
      <c r="E79" s="181"/>
      <c r="F79" s="181"/>
      <c r="G79" s="182"/>
      <c r="H79" s="132">
        <f>SUM(H36:H78)</f>
        <v>3342949292.2599998</v>
      </c>
      <c r="I79" s="133"/>
      <c r="J79" s="133"/>
      <c r="K79" s="134"/>
    </row>
    <row r="80" spans="3:11" s="86" customFormat="1" ht="14.25">
      <c r="C80" s="135"/>
      <c r="F80" s="136"/>
      <c r="K80" s="136"/>
    </row>
    <row r="81" spans="3:11" s="86" customFormat="1" ht="14.25">
      <c r="C81" s="135"/>
      <c r="F81" s="136"/>
      <c r="K81" s="136"/>
    </row>
    <row r="82" spans="3:11" s="86" customFormat="1" ht="14.25">
      <c r="C82" s="135"/>
      <c r="F82" s="136"/>
      <c r="K82" s="136"/>
    </row>
    <row r="85" ht="15.75">
      <c r="B85" s="83" t="s">
        <v>141</v>
      </c>
    </row>
    <row r="86" ht="15.75" thickBot="1"/>
    <row r="87" spans="2:11" ht="60.75" thickBot="1">
      <c r="B87" s="87" t="s">
        <v>25</v>
      </c>
      <c r="C87" s="88" t="s">
        <v>26</v>
      </c>
      <c r="D87" s="89" t="s">
        <v>27</v>
      </c>
      <c r="E87" s="88" t="s">
        <v>28</v>
      </c>
      <c r="F87" s="89" t="s">
        <v>29</v>
      </c>
      <c r="G87" s="88" t="s">
        <v>30</v>
      </c>
      <c r="H87" s="89" t="s">
        <v>31</v>
      </c>
      <c r="I87" s="88" t="s">
        <v>32</v>
      </c>
      <c r="J87" s="89" t="s">
        <v>33</v>
      </c>
      <c r="K87" s="88" t="s">
        <v>34</v>
      </c>
    </row>
    <row r="88" spans="2:11" ht="30" customHeight="1">
      <c r="B88" s="165" t="s">
        <v>142</v>
      </c>
      <c r="C88" s="183"/>
      <c r="D88" s="153"/>
      <c r="E88" s="153"/>
      <c r="F88" s="153"/>
      <c r="G88" s="153"/>
      <c r="H88" s="154">
        <v>239063973.78</v>
      </c>
      <c r="I88" s="154">
        <f>I89+I90+I91+I92+I93</f>
        <v>239063973.66666666</v>
      </c>
      <c r="J88" s="153"/>
      <c r="K88" s="153"/>
    </row>
    <row r="89" spans="2:11" ht="72.75" customHeight="1">
      <c r="B89" s="141">
        <v>80111604</v>
      </c>
      <c r="C89" s="142" t="s">
        <v>143</v>
      </c>
      <c r="D89" s="155" t="s">
        <v>109</v>
      </c>
      <c r="E89" s="156" t="s">
        <v>157</v>
      </c>
      <c r="F89" s="155" t="s">
        <v>110</v>
      </c>
      <c r="G89" s="157" t="s">
        <v>158</v>
      </c>
      <c r="H89" s="158">
        <f>7169000/30*343</f>
        <v>81965566.66666666</v>
      </c>
      <c r="I89" s="158">
        <f>7169000/30*343</f>
        <v>81965566.66666666</v>
      </c>
      <c r="J89" s="155" t="s">
        <v>40</v>
      </c>
      <c r="K89" s="155" t="s">
        <v>176</v>
      </c>
    </row>
    <row r="90" spans="2:11" ht="71.25" customHeight="1">
      <c r="B90" s="143">
        <v>80111604</v>
      </c>
      <c r="C90" s="142" t="s">
        <v>143</v>
      </c>
      <c r="D90" s="155" t="s">
        <v>159</v>
      </c>
      <c r="E90" s="155" t="s">
        <v>99</v>
      </c>
      <c r="F90" s="155" t="s">
        <v>110</v>
      </c>
      <c r="G90" s="157" t="s">
        <v>158</v>
      </c>
      <c r="H90" s="159">
        <f>7169000*11</f>
        <v>78859000</v>
      </c>
      <c r="I90" s="159">
        <f>7169000*11</f>
        <v>78859000</v>
      </c>
      <c r="J90" s="155" t="s">
        <v>40</v>
      </c>
      <c r="K90" s="155" t="s">
        <v>176</v>
      </c>
    </row>
    <row r="91" spans="2:11" ht="74.25" customHeight="1">
      <c r="B91" s="144" t="s">
        <v>144</v>
      </c>
      <c r="C91" s="145" t="s">
        <v>145</v>
      </c>
      <c r="D91" s="155" t="s">
        <v>160</v>
      </c>
      <c r="E91" s="155" t="s">
        <v>161</v>
      </c>
      <c r="F91" s="155" t="s">
        <v>162</v>
      </c>
      <c r="G91" s="157" t="s">
        <v>158</v>
      </c>
      <c r="H91" s="158">
        <v>14800000</v>
      </c>
      <c r="I91" s="158">
        <v>14800000</v>
      </c>
      <c r="J91" s="155" t="s">
        <v>40</v>
      </c>
      <c r="K91" s="155" t="s">
        <v>176</v>
      </c>
    </row>
    <row r="92" spans="2:11" ht="78" customHeight="1">
      <c r="B92" s="141">
        <v>80111604</v>
      </c>
      <c r="C92" s="146" t="s">
        <v>156</v>
      </c>
      <c r="D92" s="155" t="s">
        <v>81</v>
      </c>
      <c r="E92" s="155" t="s">
        <v>163</v>
      </c>
      <c r="F92" s="155" t="s">
        <v>110</v>
      </c>
      <c r="G92" s="157" t="s">
        <v>158</v>
      </c>
      <c r="H92" s="158">
        <f>7169000*4</f>
        <v>28676000</v>
      </c>
      <c r="I92" s="158">
        <f>7169000*4</f>
        <v>28676000</v>
      </c>
      <c r="J92" s="155" t="s">
        <v>40</v>
      </c>
      <c r="K92" s="155" t="s">
        <v>177</v>
      </c>
    </row>
    <row r="93" spans="2:11" ht="81" customHeight="1" thickBot="1">
      <c r="B93" s="141">
        <v>80111604</v>
      </c>
      <c r="C93" s="145" t="s">
        <v>146</v>
      </c>
      <c r="D93" s="155" t="s">
        <v>81</v>
      </c>
      <c r="E93" s="155" t="s">
        <v>164</v>
      </c>
      <c r="F93" s="155" t="s">
        <v>110</v>
      </c>
      <c r="G93" s="157" t="s">
        <v>158</v>
      </c>
      <c r="H93" s="158">
        <v>34763407</v>
      </c>
      <c r="I93" s="158">
        <v>34763407</v>
      </c>
      <c r="J93" s="155" t="s">
        <v>40</v>
      </c>
      <c r="K93" s="155" t="s">
        <v>177</v>
      </c>
    </row>
    <row r="94" spans="2:11" ht="29.25" customHeight="1" thickBot="1">
      <c r="B94" s="163" t="s">
        <v>147</v>
      </c>
      <c r="C94" s="164"/>
      <c r="D94" s="160"/>
      <c r="E94" s="160"/>
      <c r="F94" s="160"/>
      <c r="G94" s="160"/>
      <c r="H94" s="161">
        <v>743537382.7</v>
      </c>
      <c r="I94" s="161">
        <f>I95+I96+I97+I98+I99+I100+I101+I102+I103+I104+I105+I106+I107</f>
        <v>743537382.6999999</v>
      </c>
      <c r="J94" s="160"/>
      <c r="K94" s="160"/>
    </row>
    <row r="95" spans="2:11" ht="78.75">
      <c r="B95" s="147">
        <v>80111604</v>
      </c>
      <c r="C95" s="148" t="s">
        <v>148</v>
      </c>
      <c r="D95" s="156" t="s">
        <v>109</v>
      </c>
      <c r="E95" s="156" t="s">
        <v>165</v>
      </c>
      <c r="F95" s="156" t="s">
        <v>110</v>
      </c>
      <c r="G95" s="156" t="s">
        <v>166</v>
      </c>
      <c r="H95" s="159">
        <f>7169000/30*350</f>
        <v>83638333.33333333</v>
      </c>
      <c r="I95" s="159">
        <f>7169000/30*350</f>
        <v>83638333.33333333</v>
      </c>
      <c r="J95" s="156" t="s">
        <v>40</v>
      </c>
      <c r="K95" s="156" t="s">
        <v>176</v>
      </c>
    </row>
    <row r="96" spans="2:11" ht="78.75">
      <c r="B96" s="149">
        <v>80111604</v>
      </c>
      <c r="C96" s="150" t="s">
        <v>149</v>
      </c>
      <c r="D96" s="156" t="s">
        <v>109</v>
      </c>
      <c r="E96" s="156" t="s">
        <v>165</v>
      </c>
      <c r="F96" s="156" t="s">
        <v>110</v>
      </c>
      <c r="G96" s="156" t="s">
        <v>166</v>
      </c>
      <c r="H96" s="159">
        <f>3638000/30*350</f>
        <v>42443333.333333336</v>
      </c>
      <c r="I96" s="159">
        <f>3638000/30*350</f>
        <v>42443333.333333336</v>
      </c>
      <c r="J96" s="156" t="s">
        <v>40</v>
      </c>
      <c r="K96" s="156" t="s">
        <v>176</v>
      </c>
    </row>
    <row r="97" spans="2:11" ht="94.5">
      <c r="B97" s="149">
        <v>80111604</v>
      </c>
      <c r="C97" s="150" t="s">
        <v>150</v>
      </c>
      <c r="D97" s="156" t="s">
        <v>109</v>
      </c>
      <c r="E97" s="156" t="s">
        <v>167</v>
      </c>
      <c r="F97" s="156" t="s">
        <v>110</v>
      </c>
      <c r="G97" s="156" t="s">
        <v>166</v>
      </c>
      <c r="H97" s="159">
        <f>5350000/30*343</f>
        <v>61168333.333333336</v>
      </c>
      <c r="I97" s="159">
        <f>5350000/30*343</f>
        <v>61168333.333333336</v>
      </c>
      <c r="J97" s="156" t="s">
        <v>40</v>
      </c>
      <c r="K97" s="156" t="s">
        <v>178</v>
      </c>
    </row>
    <row r="98" spans="2:11" ht="94.5">
      <c r="B98" s="149">
        <v>80111604</v>
      </c>
      <c r="C98" s="150" t="s">
        <v>150</v>
      </c>
      <c r="D98" s="156" t="s">
        <v>109</v>
      </c>
      <c r="E98" s="156" t="s">
        <v>167</v>
      </c>
      <c r="F98" s="156" t="s">
        <v>110</v>
      </c>
      <c r="G98" s="156" t="s">
        <v>166</v>
      </c>
      <c r="H98" s="159">
        <f aca="true" t="shared" si="0" ref="H98:I103">5350000/30*343</f>
        <v>61168333.333333336</v>
      </c>
      <c r="I98" s="159">
        <f t="shared" si="0"/>
        <v>61168333.333333336</v>
      </c>
      <c r="J98" s="156" t="s">
        <v>40</v>
      </c>
      <c r="K98" s="156" t="s">
        <v>178</v>
      </c>
    </row>
    <row r="99" spans="2:11" ht="94.5">
      <c r="B99" s="149">
        <v>80111604</v>
      </c>
      <c r="C99" s="150" t="s">
        <v>150</v>
      </c>
      <c r="D99" s="156" t="s">
        <v>109</v>
      </c>
      <c r="E99" s="156" t="s">
        <v>167</v>
      </c>
      <c r="F99" s="156" t="s">
        <v>110</v>
      </c>
      <c r="G99" s="156" t="s">
        <v>166</v>
      </c>
      <c r="H99" s="159">
        <f t="shared" si="0"/>
        <v>61168333.333333336</v>
      </c>
      <c r="I99" s="159">
        <f t="shared" si="0"/>
        <v>61168333.333333336</v>
      </c>
      <c r="J99" s="156" t="s">
        <v>40</v>
      </c>
      <c r="K99" s="156" t="s">
        <v>178</v>
      </c>
    </row>
    <row r="100" spans="2:11" ht="94.5">
      <c r="B100" s="149">
        <v>80111604</v>
      </c>
      <c r="C100" s="150" t="s">
        <v>150</v>
      </c>
      <c r="D100" s="156" t="s">
        <v>109</v>
      </c>
      <c r="E100" s="156" t="s">
        <v>167</v>
      </c>
      <c r="F100" s="156" t="s">
        <v>110</v>
      </c>
      <c r="G100" s="156" t="s">
        <v>166</v>
      </c>
      <c r="H100" s="159">
        <f t="shared" si="0"/>
        <v>61168333.333333336</v>
      </c>
      <c r="I100" s="159">
        <f t="shared" si="0"/>
        <v>61168333.333333336</v>
      </c>
      <c r="J100" s="156" t="s">
        <v>40</v>
      </c>
      <c r="K100" s="156" t="s">
        <v>178</v>
      </c>
    </row>
    <row r="101" spans="2:11" ht="110.25">
      <c r="B101" s="149">
        <v>80111604</v>
      </c>
      <c r="C101" s="150" t="s">
        <v>151</v>
      </c>
      <c r="D101" s="156" t="s">
        <v>109</v>
      </c>
      <c r="E101" s="156" t="s">
        <v>167</v>
      </c>
      <c r="F101" s="156" t="s">
        <v>110</v>
      </c>
      <c r="G101" s="156" t="s">
        <v>166</v>
      </c>
      <c r="H101" s="159">
        <f t="shared" si="0"/>
        <v>61168333.333333336</v>
      </c>
      <c r="I101" s="159">
        <f t="shared" si="0"/>
        <v>61168333.333333336</v>
      </c>
      <c r="J101" s="156" t="s">
        <v>40</v>
      </c>
      <c r="K101" s="156" t="s">
        <v>178</v>
      </c>
    </row>
    <row r="102" spans="2:11" ht="110.25">
      <c r="B102" s="149">
        <v>80111604</v>
      </c>
      <c r="C102" s="151" t="s">
        <v>151</v>
      </c>
      <c r="D102" s="156" t="s">
        <v>109</v>
      </c>
      <c r="E102" s="156" t="s">
        <v>167</v>
      </c>
      <c r="F102" s="156" t="s">
        <v>110</v>
      </c>
      <c r="G102" s="156" t="s">
        <v>166</v>
      </c>
      <c r="H102" s="159">
        <f t="shared" si="0"/>
        <v>61168333.333333336</v>
      </c>
      <c r="I102" s="159">
        <f t="shared" si="0"/>
        <v>61168333.333333336</v>
      </c>
      <c r="J102" s="156" t="s">
        <v>40</v>
      </c>
      <c r="K102" s="156" t="s">
        <v>178</v>
      </c>
    </row>
    <row r="103" spans="2:11" ht="110.25">
      <c r="B103" s="149">
        <v>80111604</v>
      </c>
      <c r="C103" s="150" t="s">
        <v>151</v>
      </c>
      <c r="D103" s="156" t="s">
        <v>109</v>
      </c>
      <c r="E103" s="156" t="s">
        <v>167</v>
      </c>
      <c r="F103" s="156" t="s">
        <v>110</v>
      </c>
      <c r="G103" s="156" t="s">
        <v>166</v>
      </c>
      <c r="H103" s="159">
        <f t="shared" si="0"/>
        <v>61168333.333333336</v>
      </c>
      <c r="I103" s="159">
        <f t="shared" si="0"/>
        <v>61168333.333333336</v>
      </c>
      <c r="J103" s="156" t="s">
        <v>40</v>
      </c>
      <c r="K103" s="156" t="s">
        <v>178</v>
      </c>
    </row>
    <row r="104" spans="2:11" ht="110.25">
      <c r="B104" s="149">
        <v>80111604</v>
      </c>
      <c r="C104" s="150" t="s">
        <v>151</v>
      </c>
      <c r="D104" s="156" t="s">
        <v>159</v>
      </c>
      <c r="E104" s="156" t="s">
        <v>168</v>
      </c>
      <c r="F104" s="156" t="s">
        <v>110</v>
      </c>
      <c r="G104" s="156" t="s">
        <v>166</v>
      </c>
      <c r="H104" s="159">
        <f>5350000*11</f>
        <v>58850000</v>
      </c>
      <c r="I104" s="159">
        <f>5350000*11</f>
        <v>58850000</v>
      </c>
      <c r="J104" s="156" t="s">
        <v>40</v>
      </c>
      <c r="K104" s="156" t="s">
        <v>178</v>
      </c>
    </row>
    <row r="105" spans="2:11" ht="94.5">
      <c r="B105" s="149">
        <v>80111604</v>
      </c>
      <c r="C105" s="150" t="s">
        <v>150</v>
      </c>
      <c r="D105" s="156" t="s">
        <v>159</v>
      </c>
      <c r="E105" s="156" t="s">
        <v>169</v>
      </c>
      <c r="F105" s="156" t="s">
        <v>110</v>
      </c>
      <c r="G105" s="156" t="s">
        <v>166</v>
      </c>
      <c r="H105" s="159">
        <f>5350000/30*174</f>
        <v>31030000</v>
      </c>
      <c r="I105" s="159">
        <f>5350000/30*174</f>
        <v>31030000</v>
      </c>
      <c r="J105" s="156" t="s">
        <v>40</v>
      </c>
      <c r="K105" s="156" t="s">
        <v>178</v>
      </c>
    </row>
    <row r="106" spans="2:11" ht="78.75" customHeight="1">
      <c r="B106" s="149">
        <v>80111604</v>
      </c>
      <c r="C106" s="150" t="s">
        <v>152</v>
      </c>
      <c r="D106" s="156" t="s">
        <v>36</v>
      </c>
      <c r="E106" s="156" t="s">
        <v>99</v>
      </c>
      <c r="F106" s="156" t="s">
        <v>170</v>
      </c>
      <c r="G106" s="156" t="s">
        <v>166</v>
      </c>
      <c r="H106" s="159">
        <v>35113716.03</v>
      </c>
      <c r="I106" s="159">
        <v>35113716.03</v>
      </c>
      <c r="J106" s="156" t="s">
        <v>40</v>
      </c>
      <c r="K106" s="156" t="s">
        <v>176</v>
      </c>
    </row>
    <row r="107" spans="2:11" ht="81.75" customHeight="1" thickBot="1">
      <c r="B107" s="149">
        <v>80111604</v>
      </c>
      <c r="C107" s="150" t="s">
        <v>152</v>
      </c>
      <c r="D107" s="156" t="s">
        <v>36</v>
      </c>
      <c r="E107" s="156" t="s">
        <v>99</v>
      </c>
      <c r="F107" s="156" t="s">
        <v>171</v>
      </c>
      <c r="G107" s="156" t="s">
        <v>166</v>
      </c>
      <c r="H107" s="159">
        <v>64283666.67</v>
      </c>
      <c r="I107" s="159">
        <v>64283666.67</v>
      </c>
      <c r="J107" s="156" t="s">
        <v>40</v>
      </c>
      <c r="K107" s="156" t="s">
        <v>176</v>
      </c>
    </row>
    <row r="108" spans="2:11" ht="15.75">
      <c r="B108" s="165" t="s">
        <v>153</v>
      </c>
      <c r="C108" s="166"/>
      <c r="D108" s="160"/>
      <c r="E108" s="160"/>
      <c r="F108" s="160"/>
      <c r="G108" s="160"/>
      <c r="H108" s="161">
        <f>SUM(H109:H110)</f>
        <v>137939417</v>
      </c>
      <c r="I108" s="161">
        <f>I109+I110+I111+I112+I113+I114+I115+I116+I117+I118+I119+I120+I121</f>
        <v>137939417</v>
      </c>
      <c r="J108" s="160"/>
      <c r="K108" s="160"/>
    </row>
    <row r="109" spans="2:11" ht="88.5" customHeight="1">
      <c r="B109" s="149">
        <v>80111604</v>
      </c>
      <c r="C109" s="152" t="s">
        <v>154</v>
      </c>
      <c r="D109" s="156" t="s">
        <v>36</v>
      </c>
      <c r="E109" s="156" t="s">
        <v>172</v>
      </c>
      <c r="F109" s="156" t="s">
        <v>110</v>
      </c>
      <c r="G109" s="156" t="s">
        <v>173</v>
      </c>
      <c r="H109" s="159">
        <v>47514173</v>
      </c>
      <c r="I109" s="159">
        <v>47514173</v>
      </c>
      <c r="J109" s="156" t="s">
        <v>40</v>
      </c>
      <c r="K109" s="156" t="s">
        <v>179</v>
      </c>
    </row>
    <row r="110" spans="2:11" ht="88.5" customHeight="1">
      <c r="B110" s="149"/>
      <c r="C110" s="152" t="s">
        <v>155</v>
      </c>
      <c r="D110" s="156" t="s">
        <v>174</v>
      </c>
      <c r="E110" s="156" t="s">
        <v>175</v>
      </c>
      <c r="F110" s="162" t="s">
        <v>48</v>
      </c>
      <c r="G110" s="156" t="s">
        <v>173</v>
      </c>
      <c r="H110" s="159">
        <v>90425244</v>
      </c>
      <c r="I110" s="159">
        <v>90425244</v>
      </c>
      <c r="J110" s="156" t="s">
        <v>40</v>
      </c>
      <c r="K110" s="156" t="s">
        <v>179</v>
      </c>
    </row>
  </sheetData>
  <sheetProtection/>
  <autoFilter ref="A35:CR79"/>
  <mergeCells count="7">
    <mergeCell ref="B94:C94"/>
    <mergeCell ref="B108:C108"/>
    <mergeCell ref="A4:K4"/>
    <mergeCell ref="E27:G27"/>
    <mergeCell ref="E29:G33"/>
    <mergeCell ref="B79:G79"/>
    <mergeCell ref="B88:C88"/>
  </mergeCells>
  <hyperlinks>
    <hyperlink ref="C11" r:id="rId1" display="www.gestiondelriesgo.gov.co"/>
    <hyperlink ref="C26" r:id="rId2" display="http://www.gestiondelriesgo.gov.co/"/>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 Mora</dc:creator>
  <cp:keywords/>
  <dc:description/>
  <cp:lastModifiedBy>Jennifer Wilches Malaver</cp:lastModifiedBy>
  <dcterms:created xsi:type="dcterms:W3CDTF">2017-01-26T20:36:19Z</dcterms:created>
  <dcterms:modified xsi:type="dcterms:W3CDTF">2017-01-27T14:19:38Z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