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240" windowHeight="12015" tabRatio="657" firstSheet="6" activeTab="11"/>
  </bookViews>
  <sheets>
    <sheet name="SUB. GENERAL" sheetId="1" r:id="rId1"/>
    <sheet name="2. SUB. CONOCIMIENTO DEL RIESGO" sheetId="2" r:id="rId2"/>
    <sheet name="SUB. REDUCCIÓN DEL RIESGO" sheetId="3" r:id="rId3"/>
    <sheet name="SUB. MANEJO DE DESASTRES " sheetId="4" r:id="rId4"/>
    <sheet name="5. COOPERACIÓN INTERNACIONA" sheetId="5" r:id="rId5"/>
    <sheet name="6. GRUPO DE CONTRATACIÓN" sheetId="6" r:id="rId6"/>
    <sheet name="7. ADMINISTRATIVA" sheetId="7" r:id="rId7"/>
    <sheet name="8. FINANCIERA" sheetId="8" r:id="rId8"/>
    <sheet name="9. GRUPO DE TALENTO HUMANO" sheetId="9" r:id="rId9"/>
    <sheet name="10. JURIDICA" sheetId="10" r:id="rId10"/>
    <sheet name="11. COMUNICACIONES " sheetId="11" r:id="rId11"/>
    <sheet name="12. PLANEACIÓN" sheetId="12" r:id="rId12"/>
  </sheets>
  <externalReferences>
    <externalReference r:id="rId15"/>
  </externalReferences>
  <definedNames>
    <definedName name="__xlnm._FilterDatabase_1" localSheetId="9">#REF!</definedName>
    <definedName name="__xlnm._FilterDatabase_1" localSheetId="10">#REF!</definedName>
    <definedName name="__xlnm._FilterDatabase_1" localSheetId="1">#REF!</definedName>
    <definedName name="__xlnm._FilterDatabase_1" localSheetId="4">#REF!</definedName>
    <definedName name="__xlnm._FilterDatabase_1" localSheetId="7">#REF!</definedName>
    <definedName name="__xlnm._FilterDatabase_1" localSheetId="0">#REF!</definedName>
    <definedName name="__xlnm._FilterDatabase_1" localSheetId="3">#REF!</definedName>
    <definedName name="__xlnm._FilterDatabase_1" localSheetId="2">#REF!</definedName>
    <definedName name="__xlnm._FilterDatabase_1">#REF!</definedName>
    <definedName name="Componentes" localSheetId="0">#N/A</definedName>
    <definedName name="Componentes">'[1]EJEC. X COMPONENTE'!$C$24:$C$34</definedName>
  </definedNames>
  <calcPr fullCalcOnLoad="1"/>
</workbook>
</file>

<file path=xl/comments2.xml><?xml version="1.0" encoding="utf-8"?>
<comments xmlns="http://schemas.openxmlformats.org/spreadsheetml/2006/main">
  <authors>
    <author>admin</author>
    <author>Miguel Angel Angulo</author>
    <author>Pilar Garcia</author>
    <author>Johanna Orjuela</author>
    <author>Usuario</author>
  </authors>
  <commentList>
    <comment ref="H17" authorId="0">
      <text>
        <r>
          <rPr>
            <b/>
            <sz val="9"/>
            <rFont val="Tahoma"/>
            <family val="2"/>
          </rPr>
          <t>admin:</t>
        </r>
        <r>
          <rPr>
            <sz val="9"/>
            <rFont val="Tahoma"/>
            <family val="2"/>
          </rPr>
          <t xml:space="preserve">
Jorge Castro
Cristian Fernández
Johanna Orjuela</t>
        </r>
      </text>
    </comment>
    <comment ref="H20" authorId="1">
      <text>
        <r>
          <rPr>
            <b/>
            <sz val="9"/>
            <rFont val="Tahoma"/>
            <family val="2"/>
          </rPr>
          <t>Miguel Angel Angulo:</t>
        </r>
        <r>
          <rPr>
            <sz val="9"/>
            <rFont val="Tahoma"/>
            <family val="2"/>
          </rPr>
          <t xml:space="preserve">
Alberto Granés</t>
        </r>
      </text>
    </comment>
    <comment ref="Z21" authorId="1">
      <text>
        <r>
          <rPr>
            <b/>
            <sz val="9"/>
            <rFont val="Tahoma"/>
            <family val="2"/>
          </rPr>
          <t>Miguel Angel Angulo:</t>
        </r>
        <r>
          <rPr>
            <sz val="9"/>
            <rFont val="Tahoma"/>
            <family val="2"/>
          </rPr>
          <t xml:space="preserve">
$40.000.000, no fueron priorizados</t>
        </r>
      </text>
    </comment>
    <comment ref="D22" authorId="2">
      <text>
        <r>
          <rPr>
            <sz val="9"/>
            <rFont val="Tahoma"/>
            <family val="2"/>
          </rPr>
          <t xml:space="preserve">Producto contratado con la U.Central
</t>
        </r>
      </text>
    </comment>
    <comment ref="H22" authorId="1">
      <text>
        <r>
          <rPr>
            <b/>
            <sz val="9"/>
            <rFont val="Tahoma"/>
            <family val="2"/>
          </rPr>
          <t>Miguel Angel Angulo:</t>
        </r>
        <r>
          <rPr>
            <sz val="9"/>
            <rFont val="Tahoma"/>
            <family val="2"/>
          </rPr>
          <t xml:space="preserve">
Por contratar</t>
        </r>
      </text>
    </comment>
    <comment ref="H26" authorId="1">
      <text>
        <r>
          <rPr>
            <b/>
            <sz val="9"/>
            <rFont val="Tahoma"/>
            <family val="2"/>
          </rPr>
          <t>Miguel Angel Angulo:</t>
        </r>
        <r>
          <rPr>
            <sz val="9"/>
            <rFont val="Tahoma"/>
            <family val="2"/>
          </rPr>
          <t xml:space="preserve">
Mery Molina
Diana Alvarado</t>
        </r>
      </text>
    </comment>
    <comment ref="H27" authorId="1">
      <text>
        <r>
          <rPr>
            <b/>
            <sz val="9"/>
            <rFont val="Tahoma"/>
            <family val="2"/>
          </rPr>
          <t>Miguel Angel Angulo:</t>
        </r>
        <r>
          <rPr>
            <sz val="9"/>
            <rFont val="Tahoma"/>
            <family val="2"/>
          </rPr>
          <t xml:space="preserve">
Profesionales SCR</t>
        </r>
      </text>
    </comment>
    <comment ref="AH28" authorId="3">
      <text>
        <r>
          <rPr>
            <b/>
            <sz val="9"/>
            <rFont val="Tahoma"/>
            <family val="2"/>
          </rPr>
          <t>Johanna Orjuela:</t>
        </r>
        <r>
          <rPr>
            <sz val="9"/>
            <rFont val="Tahoma"/>
            <family val="2"/>
          </rPr>
          <t xml:space="preserve">
No hay meta acumulada ya que es de acuerdo a solicitudes</t>
        </r>
      </text>
    </comment>
    <comment ref="D30" authorId="1">
      <text>
        <r>
          <rPr>
            <b/>
            <sz val="9"/>
            <rFont val="Tahoma"/>
            <family val="2"/>
          </rPr>
          <t>Miguel Angel Angulo:</t>
        </r>
        <r>
          <rPr>
            <sz val="9"/>
            <rFont val="Tahoma"/>
            <family val="2"/>
          </rPr>
          <t xml:space="preserve">
Elaborar propuesta técnica y económica para brindar asistencia técnica a los territorios. </t>
        </r>
      </text>
    </comment>
    <comment ref="G30" authorId="1">
      <text>
        <r>
          <rPr>
            <b/>
            <sz val="9"/>
            <rFont val="Tahoma"/>
            <family val="2"/>
          </rPr>
          <t>Miguel Angel Angulo:</t>
        </r>
        <r>
          <rPr>
            <sz val="9"/>
            <rFont val="Tahoma"/>
            <family val="2"/>
          </rPr>
          <t xml:space="preserve">
Documento elaborado</t>
        </r>
      </text>
    </comment>
    <comment ref="Z30" authorId="1">
      <text>
        <r>
          <rPr>
            <b/>
            <sz val="9"/>
            <rFont val="Tahoma"/>
            <family val="2"/>
          </rPr>
          <t>Miguel Angel Angulo:</t>
        </r>
        <r>
          <rPr>
            <sz val="9"/>
            <rFont val="Tahoma"/>
            <family val="2"/>
          </rPr>
          <t xml:space="preserve">
1.000.000.000 No priorizados</t>
        </r>
      </text>
    </comment>
    <comment ref="AH30" authorId="3">
      <text>
        <r>
          <rPr>
            <b/>
            <sz val="9"/>
            <rFont val="Tahoma"/>
            <family val="2"/>
          </rPr>
          <t>Johanna Orjuela:</t>
        </r>
        <r>
          <rPr>
            <sz val="9"/>
            <rFont val="Tahoma"/>
            <family val="2"/>
          </rPr>
          <t xml:space="preserve">
No hay meta acumulada ya que es de acuerdo a solicitudes</t>
        </r>
      </text>
    </comment>
    <comment ref="D31" authorId="2">
      <text>
        <r>
          <rPr>
            <b/>
            <sz val="9"/>
            <rFont val="Tahoma"/>
            <family val="2"/>
          </rPr>
          <t>SCR:Revisar cumplimiento meta Proyecto Comunicación Riesgo Volcánico y Plan de Mejoramiento AT SRR</t>
        </r>
        <r>
          <rPr>
            <sz val="9"/>
            <rFont val="Tahoma"/>
            <family val="2"/>
          </rPr>
          <t xml:space="preserve">
</t>
        </r>
      </text>
    </comment>
    <comment ref="AH31" authorId="3">
      <text>
        <r>
          <rPr>
            <b/>
            <sz val="9"/>
            <rFont val="Tahoma"/>
            <family val="2"/>
          </rPr>
          <t>Johanna Orjuela:</t>
        </r>
        <r>
          <rPr>
            <sz val="9"/>
            <rFont val="Tahoma"/>
            <family val="2"/>
          </rPr>
          <t xml:space="preserve">
No hay meta acumulada ya que es de acuerdo a solicitudes</t>
        </r>
      </text>
    </comment>
    <comment ref="H32" authorId="1">
      <text>
        <r>
          <rPr>
            <b/>
            <sz val="9"/>
            <rFont val="Tahoma"/>
            <family val="2"/>
          </rPr>
          <t>Miguel Angel Angulo:</t>
        </r>
        <r>
          <rPr>
            <sz val="9"/>
            <rFont val="Tahoma"/>
            <family val="2"/>
          </rPr>
          <t xml:space="preserve">
Jorge Castro
</t>
        </r>
      </text>
    </comment>
    <comment ref="AH32" authorId="3">
      <text>
        <r>
          <rPr>
            <b/>
            <sz val="9"/>
            <rFont val="Tahoma"/>
            <family val="2"/>
          </rPr>
          <t>Johanna Orjuela:</t>
        </r>
        <r>
          <rPr>
            <sz val="9"/>
            <rFont val="Tahoma"/>
            <family val="2"/>
          </rPr>
          <t xml:space="preserve">
No hay meta acumulada ya que es de acuerdo a solicitudes</t>
        </r>
      </text>
    </comment>
    <comment ref="AH34" authorId="3">
      <text>
        <r>
          <rPr>
            <b/>
            <sz val="9"/>
            <rFont val="Tahoma"/>
            <family val="2"/>
          </rPr>
          <t>Johanna Orjuela:</t>
        </r>
        <r>
          <rPr>
            <sz val="9"/>
            <rFont val="Tahoma"/>
            <family val="2"/>
          </rPr>
          <t xml:space="preserve">
No hay meta acumulada ya que es de acuerdo a solicitudes</t>
        </r>
      </text>
    </comment>
    <comment ref="D42" authorId="2">
      <text>
        <r>
          <rPr>
            <sz val="9"/>
            <rFont val="Tahoma"/>
            <family val="2"/>
          </rPr>
          <t xml:space="preserve">Esta actividad estaba planteada para realizarse en en marco de la CMAR
</t>
        </r>
      </text>
    </comment>
    <comment ref="H43" authorId="0">
      <text>
        <r>
          <rPr>
            <b/>
            <sz val="9"/>
            <rFont val="Tahoma"/>
            <family val="2"/>
          </rPr>
          <t>admin:</t>
        </r>
        <r>
          <rPr>
            <sz val="9"/>
            <rFont val="Tahoma"/>
            <family val="2"/>
          </rPr>
          <t xml:space="preserve">
Mery Molina</t>
        </r>
      </text>
    </comment>
    <comment ref="F44" authorId="3">
      <text>
        <r>
          <rPr>
            <b/>
            <sz val="11"/>
            <rFont val="Tahoma"/>
            <family val="2"/>
          </rPr>
          <t>Johanna Orjuela:</t>
        </r>
        <r>
          <rPr>
            <sz val="11"/>
            <rFont val="Tahoma"/>
            <family val="2"/>
          </rPr>
          <t xml:space="preserve">
1. Inundaciones. Rev
2. Av. Torrenciales. 
3. Riesgo Tecnológico. Rev
4. Movimiento en masa. Rev
5. R sísmico. Rev
6. Ciclones Tropicales. Rev
7. Minería subterránea. (Exposición a gas metano)</t>
        </r>
      </text>
    </comment>
    <comment ref="H44" authorId="1">
      <text>
        <r>
          <rPr>
            <b/>
            <sz val="9"/>
            <rFont val="Tahoma"/>
            <family val="2"/>
          </rPr>
          <t>Miguel Angel Angulo:</t>
        </r>
        <r>
          <rPr>
            <sz val="9"/>
            <rFont val="Tahoma"/>
            <family val="2"/>
          </rPr>
          <t xml:space="preserve">
Profesionales SCR</t>
        </r>
      </text>
    </comment>
    <comment ref="AH47" authorId="3">
      <text>
        <r>
          <rPr>
            <b/>
            <sz val="9"/>
            <rFont val="Tahoma"/>
            <family val="2"/>
          </rPr>
          <t>Johanna Orjuela:</t>
        </r>
        <r>
          <rPr>
            <sz val="9"/>
            <rFont val="Tahoma"/>
            <family val="2"/>
          </rPr>
          <t xml:space="preserve">
No hay meta acumulada ya que es de acuerdo a solicitudes</t>
        </r>
      </text>
    </comment>
    <comment ref="H48" authorId="1">
      <text>
        <r>
          <rPr>
            <b/>
            <sz val="9"/>
            <rFont val="Tahoma"/>
            <family val="2"/>
          </rPr>
          <t>Miguel Angel Angulo:</t>
        </r>
        <r>
          <rPr>
            <sz val="9"/>
            <rFont val="Tahoma"/>
            <family val="2"/>
          </rPr>
          <t xml:space="preserve">
Contratistas SCR</t>
        </r>
      </text>
    </comment>
    <comment ref="H49" authorId="0">
      <text>
        <r>
          <rPr>
            <b/>
            <sz val="9"/>
            <rFont val="Tahoma"/>
            <family val="2"/>
          </rPr>
          <t>admin:</t>
        </r>
        <r>
          <rPr>
            <sz val="9"/>
            <rFont val="Tahoma"/>
            <family val="2"/>
          </rPr>
          <t xml:space="preserve">
Johanna Orjuela</t>
        </r>
      </text>
    </comment>
    <comment ref="D50" authorId="1">
      <text>
        <r>
          <rPr>
            <b/>
            <sz val="9"/>
            <rFont val="Tahoma"/>
            <family val="2"/>
          </rPr>
          <t>Miguel Angel Angulo:</t>
        </r>
        <r>
          <rPr>
            <sz val="9"/>
            <rFont val="Tahoma"/>
            <family val="2"/>
          </rPr>
          <t xml:space="preserve">
Realizar convenio para el estudio de la vulnerabilidad vial por movimientos en masa</t>
        </r>
      </text>
    </comment>
    <comment ref="E50" authorId="1">
      <text>
        <r>
          <rPr>
            <b/>
            <sz val="9"/>
            <rFont val="Tahoma"/>
            <family val="2"/>
          </rPr>
          <t>Miguel Angel Angulo:</t>
        </r>
        <r>
          <rPr>
            <sz val="9"/>
            <rFont val="Tahoma"/>
            <family val="2"/>
          </rPr>
          <t xml:space="preserve">
Convenios</t>
        </r>
      </text>
    </comment>
    <comment ref="F50" authorId="1">
      <text>
        <r>
          <rPr>
            <b/>
            <sz val="9"/>
            <rFont val="Tahoma"/>
            <family val="2"/>
          </rPr>
          <t>Miguel Angel Angulo:</t>
        </r>
        <r>
          <rPr>
            <sz val="9"/>
            <rFont val="Tahoma"/>
            <family val="2"/>
          </rPr>
          <t xml:space="preserve">
1</t>
        </r>
      </text>
    </comment>
    <comment ref="G50" authorId="1">
      <text>
        <r>
          <rPr>
            <b/>
            <sz val="9"/>
            <rFont val="Tahoma"/>
            <family val="2"/>
          </rPr>
          <t>Miguel Angel Angulo:</t>
        </r>
        <r>
          <rPr>
            <sz val="9"/>
            <rFont val="Tahoma"/>
            <family val="2"/>
          </rPr>
          <t xml:space="preserve">
Nº de convenios </t>
        </r>
      </text>
    </comment>
    <comment ref="H50" authorId="2">
      <text>
        <r>
          <rPr>
            <sz val="9"/>
            <rFont val="Tahoma"/>
            <family val="2"/>
          </rPr>
          <t xml:space="preserve">Mario Lemus
</t>
        </r>
      </text>
    </comment>
    <comment ref="Z55" authorId="4">
      <text>
        <r>
          <rPr>
            <b/>
            <sz val="12"/>
            <rFont val="Calibri"/>
            <family val="2"/>
          </rPr>
          <t>Usuario:</t>
        </r>
        <r>
          <rPr>
            <sz val="12"/>
            <rFont val="Calibri"/>
            <family val="2"/>
          </rPr>
          <t xml:space="preserve">
Recursos aprobados por el Director: $500 millones en el Marco del Convenio realizado con el SGC para Conocimiento del Riesgo</t>
        </r>
      </text>
    </comment>
    <comment ref="D56" authorId="1">
      <text>
        <r>
          <rPr>
            <b/>
            <sz val="9"/>
            <rFont val="Tahoma"/>
            <family val="2"/>
          </rPr>
          <t>Miguel Angel Angulo:</t>
        </r>
        <r>
          <rPr>
            <sz val="9"/>
            <rFont val="Tahoma"/>
            <family val="2"/>
          </rPr>
          <t xml:space="preserve">
Actividad nueva</t>
        </r>
      </text>
    </comment>
    <comment ref="F58" authorId="2">
      <text>
        <r>
          <rPr>
            <b/>
            <sz val="9"/>
            <rFont val="Tahoma"/>
            <family val="2"/>
          </rPr>
          <t>3</t>
        </r>
      </text>
    </comment>
    <comment ref="H61" authorId="1">
      <text>
        <r>
          <rPr>
            <b/>
            <sz val="9"/>
            <rFont val="Tahoma"/>
            <family val="2"/>
          </rPr>
          <t>Miguel Angel Angulo:</t>
        </r>
        <r>
          <rPr>
            <sz val="9"/>
            <rFont val="Tahoma"/>
            <family val="2"/>
          </rPr>
          <t xml:space="preserve">
Alberto Granés
Cristian Fernández</t>
        </r>
      </text>
    </comment>
    <comment ref="BK61" authorId="2">
      <text>
        <r>
          <rPr>
            <b/>
            <sz val="9"/>
            <rFont val="Tahoma"/>
            <family val="2"/>
          </rPr>
          <t>SCR:</t>
        </r>
        <r>
          <rPr>
            <sz val="9"/>
            <rFont val="Tahoma"/>
            <family val="2"/>
          </rPr>
          <t xml:space="preserve">
Ya esta el convenio suscrito y hay avances en el proceso </t>
        </r>
      </text>
    </comment>
    <comment ref="D62" authorId="2">
      <text>
        <r>
          <rPr>
            <b/>
            <sz val="9"/>
            <rFont val="Tahoma"/>
            <family val="2"/>
          </rPr>
          <t>Miguel Angulo:</t>
        </r>
        <r>
          <rPr>
            <sz val="9"/>
            <rFont val="Tahoma"/>
            <family val="2"/>
          </rPr>
          <t xml:space="preserve">
Elaborar los términos de referencia para la contratación de la consultoría que tendrá como objeto definir el valor máximo de riesgo individual de aplicación industrial en Colombia</t>
        </r>
      </text>
    </comment>
    <comment ref="H69" authorId="1">
      <text>
        <r>
          <rPr>
            <b/>
            <sz val="9"/>
            <rFont val="Tahoma"/>
            <family val="2"/>
          </rPr>
          <t>Miguel Angel Angulo:</t>
        </r>
        <r>
          <rPr>
            <sz val="9"/>
            <rFont val="Tahoma"/>
            <family val="2"/>
          </rPr>
          <t xml:space="preserve">
Johanna Orjuela</t>
        </r>
      </text>
    </comment>
    <comment ref="F70" authorId="1">
      <text>
        <r>
          <rPr>
            <b/>
            <sz val="9"/>
            <rFont val="Tahoma"/>
            <family val="2"/>
          </rPr>
          <t>Miguel Angel Angulo:</t>
        </r>
        <r>
          <rPr>
            <sz val="9"/>
            <rFont val="Tahoma"/>
            <family val="2"/>
          </rPr>
          <t xml:space="preserve">
4
</t>
        </r>
      </text>
    </comment>
    <comment ref="G70" authorId="1">
      <text>
        <r>
          <rPr>
            <b/>
            <sz val="9"/>
            <rFont val="Tahoma"/>
            <family val="2"/>
          </rPr>
          <t>Miguel Angel Angulo:</t>
        </r>
        <r>
          <rPr>
            <sz val="9"/>
            <rFont val="Tahoma"/>
            <family val="2"/>
          </rPr>
          <t xml:space="preserve">
No. De seguimientos realizados</t>
        </r>
      </text>
    </comment>
  </commentList>
</comments>
</file>

<file path=xl/comments3.xml><?xml version="1.0" encoding="utf-8"?>
<comments xmlns="http://schemas.openxmlformats.org/spreadsheetml/2006/main">
  <authors>
    <author>Esperanza Barbosa</author>
    <author>Miguel Angel Angulo</author>
  </authors>
  <commentList>
    <comment ref="F58" authorId="0">
      <text>
        <r>
          <rPr>
            <b/>
            <sz val="9"/>
            <rFont val="Tahoma"/>
            <family val="2"/>
          </rPr>
          <t>Esperanza Barbosa:</t>
        </r>
        <r>
          <rPr>
            <sz val="9"/>
            <rFont val="Tahoma"/>
            <family val="2"/>
          </rPr>
          <t xml:space="preserve">
Apoyando el capítulo financiero. 2)Desarrollar programas de formación en GRD para coord.terr. Y tomadores de decisión -territorial y sectorial</t>
        </r>
      </text>
    </comment>
    <comment ref="F57" authorId="0">
      <text>
        <r>
          <rPr>
            <b/>
            <sz val="9"/>
            <rFont val="Tahoma"/>
            <family val="2"/>
          </rPr>
          <t>Esperanza Barbosa:</t>
        </r>
        <r>
          <rPr>
            <sz val="9"/>
            <rFont val="Tahoma"/>
            <family val="2"/>
          </rPr>
          <t xml:space="preserve">
En calidad de acompañamiento:1)Diseñar instrumentos de aseguramiento (MHCP);3)Diseñar y parametrizar instrumentos financieros (MHCP) y 4)Implementar mecanismos de protección )MInAgricultura)
  </t>
        </r>
      </text>
    </comment>
    <comment ref="E57" authorId="1">
      <text>
        <r>
          <rPr>
            <sz val="9"/>
            <rFont val="Tahoma"/>
            <family val="2"/>
          </rPr>
          <t>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r>
      </text>
    </comment>
    <comment ref="K55" authorId="1">
      <text>
        <r>
          <rPr>
            <b/>
            <sz val="9"/>
            <rFont val="Tahoma"/>
            <family val="2"/>
          </rPr>
          <t>Miguel Angel Angulo:</t>
        </r>
        <r>
          <rPr>
            <sz val="9"/>
            <rFont val="Tahoma"/>
            <family val="2"/>
          </rPr>
          <t xml:space="preserve">
Esperanza Barbosa Alonso</t>
        </r>
      </text>
    </comment>
    <comment ref="G54" authorId="1">
      <text>
        <r>
          <rPr>
            <sz val="9"/>
            <rFont val="Tahoma"/>
            <family val="2"/>
          </rPr>
          <t>Promover la transformación del desarrollo para la resiliencia al cambio climático</t>
        </r>
      </text>
    </comment>
    <comment ref="F54" authorId="1">
      <text>
        <r>
          <rPr>
            <sz val="9"/>
            <rFont val="Tahoma"/>
            <family val="2"/>
          </rPr>
          <t>Promover  la participación social y comunitaria en la toma de decisiones y seguimiento para la gestión del riesgo de desastres en las entidades territoriales.</t>
        </r>
      </text>
    </comment>
    <comment ref="G53" authorId="1">
      <text>
        <r>
          <rPr>
            <sz val="9"/>
            <rFont val="Tahoma"/>
            <family val="2"/>
          </rPr>
          <t>Promover la transformación del desarrollo para la resiliencia al cambio climático</t>
        </r>
      </text>
    </comment>
    <comment ref="E53" authorId="1">
      <text>
        <r>
          <rPr>
            <sz val="9"/>
            <rFont val="Tahoma"/>
            <family val="2"/>
          </rPr>
          <t>Brindar asistencia técnica a las entidades territoriales y entidades operativas sobre formulación de estrategias municipales de respuesta, planes de contingencia y protocolos.</t>
        </r>
      </text>
    </comment>
    <comment ref="G52" authorId="1">
      <text>
        <r>
          <rPr>
            <sz val="9"/>
            <rFont val="Tahoma"/>
            <family val="2"/>
          </rPr>
          <t>Promover la transformación del desarrollo para la resiliencia al cambio climático</t>
        </r>
      </text>
    </comment>
    <comment ref="F52" authorId="1">
      <text>
        <r>
          <rPr>
            <sz val="9"/>
            <rFont val="Tahoma"/>
            <family val="2"/>
          </rPr>
          <t>Promover  la participación social y comunitaria en la toma de decisiones y seguimiento para la gestión del riesgo de desastres en las entidades territoriales.</t>
        </r>
      </text>
    </comment>
    <comment ref="E52" authorId="1">
      <text>
        <r>
          <rPr>
            <sz val="9"/>
            <rFont val="Tahoma"/>
            <family val="2"/>
          </rPr>
          <t>Diseñar e implementar estrategias participativas con enfoque diferencial dirigidas a fortalecer el conocimiento que tienen las poblaciones sobre los riesgos en su entorno, su reducción y la preparación de la respuesta ante eventuales emergencias y desastres.</t>
        </r>
      </text>
    </comment>
    <comment ref="G51" authorId="1">
      <text>
        <r>
          <rPr>
            <sz val="9"/>
            <rFont val="Tahoma"/>
            <family val="2"/>
          </rPr>
          <t xml:space="preserve">
Objetivo 1: Gestionar el conocimiento sobre el cambio climático y sus impactos potenciales
Estrategia: Fortalecimiento de capacidades institucionales para la adaptación al cambio climático</t>
        </r>
      </text>
    </comment>
    <comment ref="F51" authorId="1">
      <text>
        <r>
          <rPr>
            <sz val="9"/>
            <rFont val="Tahoma"/>
            <family val="2"/>
          </rPr>
          <t>Incorporar como parte del ciclo de proyectos del sector ambiente la gestión del riesgo de desastres y unificar los criterios para su evaluación</t>
        </r>
      </text>
    </comment>
    <comment ref="E51" authorId="1">
      <text>
        <r>
          <rPr>
            <sz val="9"/>
            <rFont val="Tahoma"/>
            <family val="2"/>
          </rPr>
          <t>Incorporar como parte del ciclo de proyectos del sector ambiente la gestión del riesgo de desastres y unificar los criterios para su evaluación</t>
        </r>
      </text>
    </comment>
    <comment ref="AC50" authorId="1">
      <text>
        <r>
          <rPr>
            <b/>
            <sz val="9"/>
            <rFont val="Tahoma"/>
            <family val="2"/>
          </rPr>
          <t>Miguel Angel Angulo:</t>
        </r>
        <r>
          <rPr>
            <sz val="9"/>
            <rFont val="Tahoma"/>
            <family val="2"/>
          </rPr>
          <t xml:space="preserve">
Recursos 2015</t>
        </r>
      </text>
    </comment>
    <comment ref="G50" authorId="1">
      <text>
        <r>
          <rPr>
            <sz val="9"/>
            <rFont val="Tahoma"/>
            <family val="2"/>
          </rPr>
          <t xml:space="preserve">
Objetivo 1: Gestionar el conocimiento sobre el cambio climático y sus impactos potenciales</t>
        </r>
      </text>
    </comment>
    <comment ref="F50" authorId="1">
      <text>
        <r>
          <rPr>
            <sz val="9"/>
            <rFont val="Tahoma"/>
            <family val="2"/>
          </rPr>
          <t>Diseñar e implementar mecanismos de articulación que garanticen la sinergia entre las acciones del SNGRD y los demás sistemas  que contemplen la gestión del riesgo de desastres</t>
        </r>
      </text>
    </comment>
    <comment ref="E50" authorId="1">
      <text>
        <r>
          <rPr>
            <sz val="9"/>
            <rFont val="Tahoma"/>
            <family val="2"/>
          </rPr>
          <t>Diseñar e implementar mecanismos de articulación que garanticen la sinergia entre las acciones del SNGRD y los demás sistemas  que contemplen la gestión del riesgo de desastres</t>
        </r>
      </text>
    </comment>
    <comment ref="G45" authorId="1">
      <text>
        <r>
          <rPr>
            <sz val="9"/>
            <rFont val="Tahoma"/>
            <family val="2"/>
          </rPr>
          <t xml:space="preserve">
Objetivo 2: Incorporar la adaptación al cambio climático en la planificación ambiental, territorial y sectorial</t>
        </r>
      </text>
    </comment>
    <comment ref="F45" authorId="1">
      <text>
        <r>
          <rPr>
            <sz val="9"/>
            <rFont val="Tahoma"/>
            <family val="2"/>
          </rPr>
          <t>Brindar asistencia técnica para integrar la Gestión del Riesgo de Desastres en los  POT en los municipios priorizados por el gobierno nacional</t>
        </r>
      </text>
    </comment>
    <comment ref="E45" authorId="1">
      <text>
        <r>
          <rPr>
            <sz val="9"/>
            <rFont val="Tahoma"/>
            <family val="2"/>
          </rPr>
          <t>Brindar asistencia técnica para integrar la Gestión del Riesgo de Desastres en los  POT en los municipios priorizados por el gobierno nacional</t>
        </r>
      </text>
    </comment>
    <comment ref="G44" authorId="1">
      <text>
        <r>
          <rPr>
            <sz val="9"/>
            <rFont val="Tahoma"/>
            <family val="2"/>
          </rPr>
          <t xml:space="preserve">
Objetivo 2: Incorporar la adaptación al cambio climático en la planificación ambiental, territorial y sectorial</t>
        </r>
      </text>
    </comment>
    <comment ref="F44" authorId="1">
      <text>
        <r>
          <rPr>
            <sz val="9"/>
            <rFont val="Tahoma"/>
            <family val="2"/>
          </rPr>
          <t>Brindar asistencia técnica para integrar la Gestión del Riesgo de Desastres en los  POT en los municipios priorizados por el gobierno nacional</t>
        </r>
      </text>
    </comment>
    <comment ref="E44" authorId="1">
      <text>
        <r>
          <rPr>
            <sz val="9"/>
            <rFont val="Tahoma"/>
            <family val="2"/>
          </rPr>
          <t>Brindar asistencia técnica para integrar la Gestión del Riesgo de Desastres en los  POT en los municipios priorizados por el gobierno nacional</t>
        </r>
      </text>
    </comment>
    <comment ref="G43" authorId="1">
      <text>
        <r>
          <rPr>
            <sz val="9"/>
            <rFont val="Tahoma"/>
            <family val="2"/>
          </rPr>
          <t xml:space="preserve">
Objetivo 2: Incorporar la adaptación al cambio climático en la planificación ambiental, territorial y sectorial</t>
        </r>
      </text>
    </comment>
    <comment ref="Z40" authorId="1">
      <text>
        <r>
          <rPr>
            <b/>
            <sz val="9"/>
            <rFont val="Tahoma"/>
            <family val="2"/>
          </rPr>
          <t>Miguel Angel Angulo:</t>
        </r>
        <r>
          <rPr>
            <sz val="9"/>
            <rFont val="Tahoma"/>
            <family val="2"/>
          </rPr>
          <t xml:space="preserve">
Esta 1</t>
        </r>
      </text>
    </comment>
    <comment ref="G40" authorId="1">
      <text>
        <r>
          <rPr>
            <sz val="9"/>
            <rFont val="Tahoma"/>
            <family val="2"/>
          </rPr>
          <t xml:space="preserve">
Objetivo 1: Gestionar el conocimiento sobre el cambio climático y sus impactos potenciales</t>
        </r>
      </text>
    </comment>
    <comment ref="F40" authorId="1">
      <text>
        <r>
          <rPr>
            <sz val="9"/>
            <rFont val="Tahoma"/>
            <family val="2"/>
          </rPr>
          <t>Lineamientos para la incorporación del enfoque diferencial en la gestión del riesgo de desastres</t>
        </r>
      </text>
    </comment>
    <comment ref="V39" authorId="1">
      <text>
        <r>
          <rPr>
            <b/>
            <sz val="9"/>
            <rFont val="Tahoma"/>
            <family val="2"/>
          </rPr>
          <t>Miguel Angel Angulo:</t>
        </r>
        <r>
          <rPr>
            <sz val="9"/>
            <rFont val="Tahoma"/>
            <family val="2"/>
          </rPr>
          <t xml:space="preserve">
Se incorporan los reprogramados</t>
        </r>
      </text>
    </comment>
    <comment ref="T39" authorId="1">
      <text>
        <r>
          <rPr>
            <b/>
            <sz val="9"/>
            <rFont val="Tahoma"/>
            <family val="2"/>
          </rPr>
          <t>Miguel Angel Angulo:</t>
        </r>
        <r>
          <rPr>
            <sz val="9"/>
            <rFont val="Tahoma"/>
            <family val="2"/>
          </rPr>
          <t xml:space="preserve">
Se reprograma 1</t>
        </r>
      </text>
    </comment>
    <comment ref="S39" authorId="1">
      <text>
        <r>
          <rPr>
            <b/>
            <sz val="9"/>
            <rFont val="Tahoma"/>
            <family val="2"/>
          </rPr>
          <t>Miguel Angel Angulo:</t>
        </r>
        <r>
          <rPr>
            <sz val="9"/>
            <rFont val="Tahoma"/>
            <family val="2"/>
          </rPr>
          <t xml:space="preserve">
Se reprograma 1</t>
        </r>
      </text>
    </comment>
    <comment ref="R39" authorId="1">
      <text>
        <r>
          <rPr>
            <b/>
            <sz val="9"/>
            <rFont val="Tahoma"/>
            <family val="2"/>
          </rPr>
          <t>Miguel Angel Angulo:</t>
        </r>
        <r>
          <rPr>
            <sz val="9"/>
            <rFont val="Tahoma"/>
            <family val="2"/>
          </rPr>
          <t xml:space="preserve">
Se reprograma 1</t>
        </r>
      </text>
    </comment>
    <comment ref="G39" authorId="1">
      <text>
        <r>
          <rPr>
            <sz val="9"/>
            <rFont val="Tahoma"/>
            <family val="2"/>
          </rPr>
          <t xml:space="preserve">
Objetivo 1: Gestionar el conocimiento sobre el cambio climático y sus impactos potenciales</t>
        </r>
      </text>
    </comment>
    <comment ref="F39" authorId="1">
      <text>
        <r>
          <rPr>
            <sz val="9"/>
            <rFont val="Tahoma"/>
            <family val="2"/>
          </rPr>
          <t>Brindar asistencia técnica a las entidades territoriales y entidades operativas sobre formulación de estrategias municipales de respuesta, planes de contingencia y protocolos.</t>
        </r>
      </text>
    </comment>
    <comment ref="E39" authorId="1">
      <text>
        <r>
          <rPr>
            <sz val="9"/>
            <rFont val="Tahoma"/>
            <family val="2"/>
          </rPr>
          <t>Brindar asistencia técnica a las entidades territoriales y entidades operativas sobre formulación de estrategias municipales de respuesta, planes de contingencia y protocolos.</t>
        </r>
      </text>
    </comment>
    <comment ref="G38" authorId="1">
      <text>
        <r>
          <rPr>
            <sz val="9"/>
            <rFont val="Tahoma"/>
            <family val="2"/>
          </rPr>
          <t xml:space="preserve">
Objetivo 1: Gestionar el conocimiento sobre el cambio climático y sus impactos potenciales</t>
        </r>
      </text>
    </comment>
    <comment ref="F38" authorId="1">
      <text>
        <r>
          <rPr>
            <sz val="9"/>
            <rFont val="Tahoma"/>
            <family val="2"/>
          </rPr>
          <t>Optimizar la respuesta del nivel nacional y de los departamentos del Pacífico frente a emergencias asociadas con tsunamis</t>
        </r>
      </text>
    </comment>
    <comment ref="E38" authorId="1">
      <text>
        <r>
          <rPr>
            <sz val="9"/>
            <rFont val="Tahoma"/>
            <family val="2"/>
          </rPr>
          <t>Mejorar las competencias técnicas de empleados de instituciones nacionales para su participación en situaciones de emergencia</t>
        </r>
      </text>
    </comment>
    <comment ref="G37" authorId="1">
      <text>
        <r>
          <rPr>
            <sz val="9"/>
            <rFont val="Tahoma"/>
            <family val="2"/>
          </rPr>
          <t xml:space="preserve">
Objetivo 1: Gestionar el conocimiento sobre el cambio climático y sus impactos potenciales</t>
        </r>
      </text>
    </comment>
    <comment ref="F37" authorId="1">
      <text>
        <r>
          <rPr>
            <sz val="9"/>
            <rFont val="Tahoma"/>
            <family val="2"/>
          </rPr>
          <t>Asistencia técnica a entidades territoriales en el proceso de manejo de desastres.</t>
        </r>
      </text>
    </comment>
    <comment ref="E37" authorId="1">
      <text>
        <r>
          <rPr>
            <sz val="9"/>
            <rFont val="Tahoma"/>
            <family val="2"/>
          </rPr>
          <t>Mejorar las competencias técnicas de empleados de instituciones nacionales para su participación en situaciones de emergencia</t>
        </r>
      </text>
    </comment>
    <comment ref="F36" authorId="1">
      <text>
        <r>
          <rPr>
            <sz val="9"/>
            <rFont val="Tahoma"/>
            <family val="2"/>
          </rPr>
          <t>Entrenamiento interinstitucional para la respuesta nacional a emergencias</t>
        </r>
      </text>
    </comment>
    <comment ref="D36" authorId="1">
      <text>
        <r>
          <rPr>
            <b/>
            <sz val="9"/>
            <rFont val="Tahoma"/>
            <family val="2"/>
          </rPr>
          <t>Miguel Angel Angulo:</t>
        </r>
        <r>
          <rPr>
            <sz val="9"/>
            <rFont val="Tahoma"/>
            <family val="2"/>
          </rPr>
          <t xml:space="preserve">
Actividad Nueva</t>
        </r>
      </text>
    </comment>
    <comment ref="G35" authorId="1">
      <text>
        <r>
          <rPr>
            <sz val="9"/>
            <rFont val="Tahoma"/>
            <family val="2"/>
          </rPr>
          <t xml:space="preserve">
Objetivo 1: Gestionar el conocimiento sobre el cambio climático y sus impactos potenciales</t>
        </r>
      </text>
    </comment>
    <comment ref="F35" authorId="1">
      <text>
        <r>
          <rPr>
            <b/>
            <sz val="9"/>
            <rFont val="Tahoma"/>
            <family val="2"/>
          </rPr>
          <t>Apoyo en</t>
        </r>
        <r>
          <rPr>
            <sz val="9"/>
            <rFont val="Tahoma"/>
            <family val="2"/>
          </rPr>
          <t xml:space="preserve"> "Mejorar la capacidad y los tiempos de alistamiento y  reacción de la comunidad y entidades frente a fenómenos objeto de monitoreo como huracanes, tsunamis, volcánicos, inundaciones, crecientes torrenciales, movimientos en masa, entre otros"</t>
        </r>
      </text>
    </comment>
    <comment ref="E35" authorId="1">
      <text>
        <r>
          <rPr>
            <b/>
            <sz val="9"/>
            <rFont val="Tahoma"/>
            <family val="2"/>
          </rPr>
          <t>Apoyo en</t>
        </r>
        <r>
          <rPr>
            <sz val="9"/>
            <rFont val="Tahoma"/>
            <family val="2"/>
          </rPr>
          <t xml:space="preserve"> "Mejorar la capacidad y los tiempos de alistamiento y  reacción de la comunidad y entidades frente a fenómenos objeto de monitoreo como huracanes, tsunamis, volcánicos, inundaciones, crecientes torrenciales, movimientos en masa, entre otros"</t>
        </r>
      </text>
    </comment>
    <comment ref="G34" authorId="1">
      <text>
        <r>
          <rPr>
            <sz val="9"/>
            <rFont val="Tahoma"/>
            <family val="2"/>
          </rPr>
          <t xml:space="preserve">
Objetivo 1: Gestionar el conocimiento sobre el cambio climático y sus impactos potenciales</t>
        </r>
      </text>
    </comment>
    <comment ref="F34" authorId="1">
      <text>
        <r>
          <rPr>
            <sz val="9"/>
            <rFont val="Tahoma"/>
            <family val="2"/>
          </rPr>
          <t xml:space="preserve">4.3.2 Optimizar la respuesta del nivel nacional y departamental frente a emergencias asociadas con los volcanes activos del país.
4.3.3 Optimizar la respuesta del nivel nacional y de los departamentos del Pacífico frente a emergencias asociadas con tsunamis
4.3.4 Elaboración y actualización de protocolos nacionales para la respuesta frente a huracanes en el Caribe.
</t>
        </r>
      </text>
    </comment>
    <comment ref="E34" authorId="1">
      <text>
        <r>
          <rPr>
            <b/>
            <sz val="9"/>
            <rFont val="Tahoma"/>
            <family val="2"/>
          </rPr>
          <t>Miguel Angel Angulo:</t>
        </r>
        <r>
          <rPr>
            <sz val="9"/>
            <rFont val="Tahoma"/>
            <family val="2"/>
          </rPr>
          <t xml:space="preserve">
Actualizar protocolos volcanes tsunamis y huracanes</t>
        </r>
      </text>
    </comment>
    <comment ref="G33" authorId="1">
      <text>
        <r>
          <rPr>
            <sz val="9"/>
            <rFont val="Tahoma"/>
            <family val="2"/>
          </rPr>
          <t>Estrategia: Reducción prospectiva de riesgos en infraestructuras básicas. (Gestión del Riesgo)</t>
        </r>
      </text>
    </comment>
    <comment ref="G32" authorId="1">
      <text>
        <r>
          <rPr>
            <sz val="9"/>
            <rFont val="Tahoma"/>
            <family val="2"/>
          </rPr>
          <t>Estrategia: Reducción prospectiva de riesgos en infraestructuras básicas. (Gestión del Riesgo)</t>
        </r>
      </text>
    </comment>
    <comment ref="F32" authorId="1">
      <text>
        <r>
          <rPr>
            <sz val="9"/>
            <rFont val="Tahoma"/>
            <family val="2"/>
          </rPr>
          <t>Implementar un banco de Proyectos de reducción del riesgo de desastres que garantice la priorización y programación así como la adecuada ejecución de intervenciones  eficaces con impacto y cobertura nacional</t>
        </r>
        <r>
          <rPr>
            <b/>
            <sz val="9"/>
            <rFont val="Tahoma"/>
            <family val="2"/>
          </rPr>
          <t xml:space="preserve"> </t>
        </r>
      </text>
    </comment>
    <comment ref="E32" authorId="1">
      <text>
        <r>
          <rPr>
            <sz val="9"/>
            <rFont val="Tahoma"/>
            <family val="2"/>
          </rPr>
          <t>Implementar un banco de Proyectos de reducción del riesgo de desastres que garantice la priorización y programación así como la adecuada ejecución de intervenciones  eficaces con impacto y cobertura nacional</t>
        </r>
        <r>
          <rPr>
            <b/>
            <sz val="9"/>
            <rFont val="Tahoma"/>
            <family val="2"/>
          </rPr>
          <t xml:space="preserve"> </t>
        </r>
      </text>
    </comment>
    <comment ref="G30" authorId="1">
      <text>
        <r>
          <rPr>
            <sz val="9"/>
            <rFont val="Tahoma"/>
            <family val="2"/>
          </rPr>
          <t>Obj 2 Estrategia: Desarrollo de proyectos de inversión resilientes 
Obj 3 Estrategia: Reducción prospectiva de riesgos en infraestructuras básicas. (Gestión del Riesgo)</t>
        </r>
      </text>
    </comment>
    <comment ref="F30" authorId="1">
      <text>
        <r>
          <rPr>
            <sz val="9"/>
            <rFont val="Tahoma"/>
            <family val="2"/>
          </rPr>
          <t xml:space="preserve">Identificar   y fomentar el uso de medidas de reducción del riesgo de desastres a partir de tecnologías alternativas ambientalmente sostenibles  </t>
        </r>
      </text>
    </comment>
    <comment ref="E30" authorId="1">
      <text>
        <r>
          <rPr>
            <sz val="9"/>
            <rFont val="Tahoma"/>
            <family val="2"/>
          </rPr>
          <t xml:space="preserve">Identificar   y fomentar el uso de medidas de reducción del riesgo de desastres a partir de tecnologías alternativas ambientalmente sostenibles  </t>
        </r>
      </text>
    </comment>
    <comment ref="AC29" authorId="1">
      <text>
        <r>
          <rPr>
            <b/>
            <sz val="9"/>
            <rFont val="Tahoma"/>
            <family val="2"/>
          </rPr>
          <t>Miguel Angel Angulo:</t>
        </r>
        <r>
          <rPr>
            <sz val="9"/>
            <rFont val="Tahoma"/>
            <family val="2"/>
          </rPr>
          <t xml:space="preserve">
Recursos vigencia 2014
</t>
        </r>
      </text>
    </comment>
    <comment ref="G27" authorId="1">
      <text>
        <r>
          <rPr>
            <sz val="9"/>
            <rFont val="Tahoma"/>
            <family val="2"/>
          </rPr>
          <t xml:space="preserve">Estrategia: Desarrollo de proyectos de inversión resilientes </t>
        </r>
      </text>
    </comment>
    <comment ref="G20" authorId="1">
      <text>
        <r>
          <rPr>
            <sz val="9"/>
            <rFont val="Tahoma"/>
            <family val="2"/>
          </rPr>
          <t>Objetivo 2: Incorporar la adaptación al cambio climático en la planificación ambiental, territorial y sectorial</t>
        </r>
      </text>
    </comment>
    <comment ref="F20" authorId="1">
      <text>
        <r>
          <rPr>
            <sz val="9"/>
            <rFont val="Tahoma"/>
            <family val="2"/>
          </rPr>
          <t xml:space="preserve">Brindar asistencia técnica para integrar la Gestión del Riesgo de Desastres en los  POT en los municipios priorizados por el gobierno nacional.  ASOCIADA CON METAS SCR del PNGRD:  Meta IGAC 1.1.16: Fortalecimiento para la actualización de la cartografía básica a nivel local y regional y con  Metas SCR: 1.2.3, 1.2.6 Y 1.2.7: Estudios Inundaciones, Avenidas Torrenciales y Movimientos en Masa. </t>
        </r>
      </text>
    </comment>
    <comment ref="E20" authorId="1">
      <text>
        <r>
          <rPr>
            <sz val="9"/>
            <rFont val="Tahoma"/>
            <family val="2"/>
          </rPr>
          <t>Brindar asistencia técnica para integrar la Gestión del Riesgo de Desastres en los  POT en los municipios priorizados por el gobierno nacional</t>
        </r>
      </text>
    </comment>
    <comment ref="G17" authorId="1">
      <text>
        <r>
          <rPr>
            <sz val="9"/>
            <rFont val="Tahoma"/>
            <family val="2"/>
          </rPr>
          <t>Objetivo 1: Gestionar el conocimiento sobre el cambio climático y sus impactos potenciales.
Objetivo 2: Incorporar la adaptación al cambio climático en la planificación ambiental, territorial y sectorial.
Objetivo 3: Promover la transformación del desarrollo para la resiliencia al cambio climático.</t>
        </r>
      </text>
    </comment>
    <comment ref="E17" authorId="1">
      <text>
        <r>
          <rPr>
            <sz val="9"/>
            <rFont val="Tahoma"/>
            <family val="2"/>
          </rPr>
          <t>Diseñar e implementar mecanismos de articulación que garanticen la sinergia entre las acciones del SNGRD y los demás sistemas  que contemplen la gestión del riesgo de desastres</t>
        </r>
      </text>
    </comment>
    <comment ref="J16" authorId="1">
      <text>
        <r>
          <rPr>
            <b/>
            <sz val="9"/>
            <rFont val="Tahoma"/>
            <family val="2"/>
          </rPr>
          <t>Miguel Angel Angulo:</t>
        </r>
        <r>
          <rPr>
            <sz val="9"/>
            <rFont val="Tahoma"/>
            <family val="2"/>
          </rPr>
          <t xml:space="preserve">
# de Medidas formuladas en RR en cada sector</t>
        </r>
      </text>
    </comment>
    <comment ref="I16" authorId="1">
      <text>
        <r>
          <rPr>
            <b/>
            <sz val="9"/>
            <rFont val="Tahoma"/>
            <family val="2"/>
          </rPr>
          <t>Miguel Angel Angulo:</t>
        </r>
        <r>
          <rPr>
            <sz val="9"/>
            <rFont val="Tahoma"/>
            <family val="2"/>
          </rPr>
          <t xml:space="preserve">
1</t>
        </r>
      </text>
    </comment>
    <comment ref="H16" authorId="1">
      <text>
        <r>
          <rPr>
            <b/>
            <sz val="9"/>
            <rFont val="Tahoma"/>
            <family val="2"/>
          </rPr>
          <t>Miguel Angel Angulo:</t>
        </r>
        <r>
          <rPr>
            <sz val="9"/>
            <rFont val="Tahoma"/>
            <family val="2"/>
          </rPr>
          <t xml:space="preserve">
Medidas Formuladas</t>
        </r>
      </text>
    </comment>
    <comment ref="G16" authorId="1">
      <text>
        <r>
          <rPr>
            <sz val="9"/>
            <rFont val="Tahoma"/>
            <family val="2"/>
          </rPr>
          <t xml:space="preserve">
Estrategia: Inversiones que promuevan la adaptación al cambio climático y la competitividad</t>
        </r>
      </text>
    </comment>
    <comment ref="E16" authorId="1">
      <text>
        <r>
          <rPr>
            <sz val="9"/>
            <rFont val="Tahoma"/>
            <family val="2"/>
          </rPr>
          <t xml:space="preserve"> Reducir la construcción de nuevas condiciones de riesgo en  el desarrollo territorial, sectorial y ambiental sostenible</t>
        </r>
      </text>
    </comment>
  </commentList>
</comments>
</file>

<file path=xl/sharedStrings.xml><?xml version="1.0" encoding="utf-8"?>
<sst xmlns="http://schemas.openxmlformats.org/spreadsheetml/2006/main" count="5615" uniqueCount="2273">
  <si>
    <t>FORMATO DE PLAN DE ACCIÓN</t>
  </si>
  <si>
    <t>PLANEACIÓN ESTRATEGICA</t>
  </si>
  <si>
    <t>UNIDAD NACIONAL PARA LA GESTIÓN DEL RIESGO DE DESASTRES - UNGRD-</t>
  </si>
  <si>
    <t>UNIDAD NACIONAL PARA LA GESTIÓN DEL RIESGO DE DESASTRES - UNGRD- 
SEGUIMIENTO TERCER BIMESTRE DE 2016</t>
  </si>
  <si>
    <t>UNIDAD NACIONAL PARA LA GESTIÓN DEL RIESGO DE DESASTRES - UNGRD- 
SEGUIMIENTO CUARTO BIMESTRE DE 2016</t>
  </si>
  <si>
    <t>UNIDAD NACIONAL PARA LA GESTIÓN DEL RIESGO DE DESASTRES - UNGRD- 
SEGUIMIENTO QUINTO BIMESTRE DE 2016</t>
  </si>
  <si>
    <t>UNIDAD NACIONAL PARA LA GESTIÓN DEL RIESGO DE DESASTRES - UNGRD- 
SEGUIMIENTO SEXTO BIMESTRE DE 2016</t>
  </si>
  <si>
    <t>PRESIDENCIA DE LA REPÚBLICA</t>
  </si>
  <si>
    <t>SEGUIMIENTO PRIMER BIMESTRE DE 2016</t>
  </si>
  <si>
    <t>SEGUIMIENTO SEGUNDO BIMESTRE DE 2016</t>
  </si>
  <si>
    <t>PLAN DE ACCIÓN - PROGRAMACIÓN ACTIVIDADES</t>
  </si>
  <si>
    <t>2016 - V3</t>
  </si>
  <si>
    <t>DEPENDENCIA / ÁREA</t>
  </si>
  <si>
    <t>SUBDIRECCIÓN PARA EL CONOCIMIENTO DEL RIESGO</t>
  </si>
  <si>
    <t>EJE</t>
  </si>
  <si>
    <t>A. FORTALECIMIENTO DE LA GOBERNABILIDAD Y EL DESARROLLO DEL SNGRD</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</si>
  <si>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</si>
  <si>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</si>
  <si>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</si>
  <si>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</si>
  <si>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</si>
  <si>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</si>
  <si>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</si>
  <si>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</si>
  <si>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</si>
  <si>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</si>
  <si>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</si>
  <si>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</si>
  <si>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</si>
  <si>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</si>
  <si>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</si>
  <si>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</si>
  <si>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</si>
  <si>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</si>
  <si>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</si>
  <si>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</si>
  <si>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</si>
  <si>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</si>
  <si>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</si>
  <si>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</si>
  <si>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</si>
  <si>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PRESUPUESTO PROGRAMADO</t>
  </si>
  <si>
    <t xml:space="preserve">FUENTE DE FINANCIACIÓN </t>
  </si>
  <si>
    <t>Ene-Abril</t>
  </si>
  <si>
    <t>May-Jun</t>
  </si>
  <si>
    <t>Jul-Ago</t>
  </si>
  <si>
    <t>Sep-Oct</t>
  </si>
  <si>
    <t>Nov-Dic</t>
  </si>
  <si>
    <t>META ACUMULADA A FEBRERO</t>
  </si>
  <si>
    <t>% META ACUMULADA BIMESTRE</t>
  </si>
  <si>
    <t>LOGRO A FEBRERO</t>
  </si>
  <si>
    <t>% DEL LOGRO A FEBRERO</t>
  </si>
  <si>
    <t>% DEL LOGRO OBTENIDO DEL PLAN</t>
  </si>
  <si>
    <t>%CUMPLIMIENTO PA A FEBRERO</t>
  </si>
  <si>
    <t>PRESUPUESTO EJECUTADO</t>
  </si>
  <si>
    <t>% PRESUPUESTO EJECUTADO</t>
  </si>
  <si>
    <t>AVANCES</t>
  </si>
  <si>
    <t>DIFICULTADES O RETRASOS</t>
  </si>
  <si>
    <t>META ACUMULADA ABRIL</t>
  </si>
  <si>
    <t>% META ACUMULADA II BIMESTRE</t>
  </si>
  <si>
    <t>LOGRO A ABRIL</t>
  </si>
  <si>
    <t>% DEL LOGRO A ABRIL</t>
  </si>
  <si>
    <t>%CUMPLIMIENTO PA A ABRIL</t>
  </si>
  <si>
    <t>META ACUMULADA A JUNIO</t>
  </si>
  <si>
    <t>LOGRO A JUNIO</t>
  </si>
  <si>
    <t>% DEL LOGRO A JUNIO</t>
  </si>
  <si>
    <t>%CUMPLIMIENTO PA A JUNIO</t>
  </si>
  <si>
    <t>META ACUMULADA AGOSTO</t>
  </si>
  <si>
    <t>% META ACUMULADA IV BIMESTRE</t>
  </si>
  <si>
    <t>LOGRO A AGOSTO</t>
  </si>
  <si>
    <t>% DEL LOGRO A AGOSTO</t>
  </si>
  <si>
    <t>%CUMPLIMIENTO PA A AGOSTO</t>
  </si>
  <si>
    <t>META ACUMULADA A OCTUBRE</t>
  </si>
  <si>
    <t>% META ACUMULADA V BIMESTRE</t>
  </si>
  <si>
    <t>LOGRO A OCTUBRE</t>
  </si>
  <si>
    <t>% DEL LOGRO A OCTUBRE</t>
  </si>
  <si>
    <t>%CUMPLIMIENTO PA A OCTUBRE</t>
  </si>
  <si>
    <t>META ACUMULADA A DICIEMBRE</t>
  </si>
  <si>
    <t>% META ACUMULADA VI BIMESTRE</t>
  </si>
  <si>
    <t>LOGRO A DICIEMBRE</t>
  </si>
  <si>
    <t>% DEL LOGRO A DICIEMBRE</t>
  </si>
  <si>
    <t>%CUMPLIMIENTO PA A DICIEMBRE</t>
  </si>
  <si>
    <t>Fortalecimiento de la implementación de la Política Nacional para la Gestión del Riesgo de Desastres</t>
  </si>
  <si>
    <t>Incorporación de los sectores en los Comités Nacionales para la Gestión del Riesgo.</t>
  </si>
  <si>
    <t>Convocar como invitados temporales al Ministerio de Educación y a Colciencias a las Comisiones Nacionales Asesoras del Comité Nacional de Conocimiento del Riesgo</t>
  </si>
  <si>
    <t>Convocatorias a los sectores establecidos</t>
  </si>
  <si>
    <t>Nº de Convocatorias</t>
  </si>
  <si>
    <t>Cristian Fernández</t>
  </si>
  <si>
    <t>Invitaciones</t>
  </si>
  <si>
    <t>-</t>
  </si>
  <si>
    <t>Se invitó al Ministerio de Educación y a Colciencias a la Comisión  Nacional de Investigación en Gestión del Riesgo de Desastres. Los dos asistieron</t>
  </si>
  <si>
    <t>Esta actividad se realizó en Febrero</t>
  </si>
  <si>
    <t>Se tiene programada para el mes de noviembre la segunda reunión con el MinEducación y Colciencias en el marco de la Comisión Nacional Técnica Asesora para el Conocimiento del Riesgo</t>
  </si>
  <si>
    <t>Ninguna</t>
  </si>
  <si>
    <t>Apoyo a la formulación de proyectos para acceder a recursos de cofinanciación del FNGRD por parte de los sectores y las entidades territoriales.</t>
  </si>
  <si>
    <t>Generar un instrumento para la priorización de inversiones en Conocimiento del Riesgo</t>
  </si>
  <si>
    <t>Documento de priorización</t>
  </si>
  <si>
    <t>Nº de documentos de priorización</t>
  </si>
  <si>
    <t>Instrumento finalizado</t>
  </si>
  <si>
    <t>Reunión entre responsables para definir alcances del instrumento</t>
  </si>
  <si>
    <t>Se adelantó reunión entre responsables para definir alcances del instrumento el 29 de abril</t>
  </si>
  <si>
    <t>Fueron realizadas las fichas informativas de priorización de fenómenos amenazantes y de los impactos de los mismos en el territorio departamental, visualizadas en mapas departamentales que permiten la identificación de los municipios más afectadas por determinado evento, en este sentido, las fichas demuestran los municipios que requieren un mayor fortalecimiento en el conocimiento de los factores de amenaza, exposición y vulnerabilidad.</t>
  </si>
  <si>
    <t>Coordinación  de los Comités Nacionales de Gestión del Riesgo de Desastres.</t>
  </si>
  <si>
    <t>Convocar el Comité Nacional de Conocimiento del Riesgo</t>
  </si>
  <si>
    <t>Convocatorias</t>
  </si>
  <si>
    <t>Listas de asistencia</t>
  </si>
  <si>
    <t>Se realizó Comité Nacional virtual el 29 de abril con el propósito de sugerir propuestas con la finalidad de ORIENTAR a la Alcaldía Municipal de Timaná, como autoridad competente, sobre las estrategias que podrá adoptar en el marco de sus competencias legales y reglamentarias y deberá gestionar con las entidades adecuadas para ello.</t>
  </si>
  <si>
    <t>Meta Cumplida
El 11 de mayo sesionó el Comité Nacional de Conocimiento del Riesgo con el propósito de presentar el documento técnico de la reglamentación del articulo 42</t>
  </si>
  <si>
    <r>
      <rPr>
        <b/>
        <sz val="10"/>
        <rFont val="Arial Narrow"/>
        <family val="2"/>
      </rPr>
      <t>Meta Cumplida</t>
    </r>
    <r>
      <rPr>
        <sz val="10"/>
        <rFont val="Arial Narrow"/>
        <family val="2"/>
      </rPr>
      <t xml:space="preserve">
La meta ya fue cumplida con dos sesiones desarrolladas en:
</t>
    </r>
    <r>
      <rPr>
        <b/>
        <sz val="10"/>
        <rFont val="Arial Narrow"/>
        <family val="2"/>
      </rPr>
      <t>1. El 26 de Abril de 2016.</t>
    </r>
    <r>
      <rPr>
        <sz val="10"/>
        <rFont val="Arial Narrow"/>
        <family val="2"/>
      </rPr>
      <t xml:space="preserve"> Sesión extraordinaria con el objetivo de estudiar y debatir la Tutela entablada por el Distrito Judicial de Neiva relativa a la intervención del Comité Nacional para el Conocimiento del Riesgo, analizar y evaluar la situación de riesgo actual del municipio y generar orientaciones a la Alcaldía Municipal de Timaná, sobre las estrategias que podrá adoptar para la gestión del escenario de riesgo
</t>
    </r>
    <r>
      <rPr>
        <b/>
        <sz val="10"/>
        <rFont val="Arial Narrow"/>
        <family val="2"/>
      </rPr>
      <t xml:space="preserve">2. El 10 de Agosto de 2016. </t>
    </r>
    <r>
      <rPr>
        <sz val="10"/>
        <rFont val="Arial Narrow"/>
        <family val="2"/>
      </rPr>
      <t>Sesión ordinaria con el objetivo de presentar, discutir y aprobar el Plan de Acción 2016-2017.</t>
    </r>
  </si>
  <si>
    <t xml:space="preserve">Convocar la Comisión Nacional Técnica Asesora de Conocimiento del Riesgo </t>
  </si>
  <si>
    <t>Se realizó la primera reunión de la Comisión el 26 de enero de 2016 para Discutir y concertar productos para el Plan de Acción de la Comisión Nacional Técnica Asesora para el Conocimiento del Riesgo</t>
  </si>
  <si>
    <t>Se realizó reunión el  30 de marzo con el propósito de Definir las prioridades y los líderes de cada producto del Plan de Acción, poner en contexto a los miembros de la Comisión de la tutela relacionada con el municipio de Timaná, Huila y buscar la hoja de ruta para dar cumplimiento a la misma.</t>
  </si>
  <si>
    <t>La Comisión sesionó el 9 de Junio de 2016</t>
  </si>
  <si>
    <t>En los meses de Enero, Marzo y Junio, se adelantaron las sesiones ordinarias de la Comisión de Conocimiento del Riesgo.</t>
  </si>
  <si>
    <t>Convocar la Comisión Nacional de Investigación en Gestión del Riesgo</t>
  </si>
  <si>
    <t>El 26 de febrero se reunión la Comisión Nacional de Investigación en Gestión del Riesgo, en la cual se desarrollaron los siguientes puntos: 
1) Presentación Plan Nacional de Gestión del Riesgo en sus componentes de conocimiento e investigación (UNGRD). 
3) Presentación y discusión del Plan de Acción 2016 de la Comisión de Investigación (UNGRD).
4) Presentación y discusión sobre el estudio “Identificación de variables sociales para procesos de reasentamiento por riesgo de desastres” (U. Manizales).</t>
  </si>
  <si>
    <t>La Comisión programada para marzo se realizó en febrero</t>
  </si>
  <si>
    <t>La Comisión sesionó el 20 de mayo de 2016</t>
  </si>
  <si>
    <t>Se adelantó sesión ordinaria de la Comisión de Investigación en los meses de Febrero y Mayo.</t>
  </si>
  <si>
    <t>Realizar Taller Nacional para la articulación del proceso de Conocimiento del Riesgo en el marco del plan de acción del Comité Nacional.</t>
  </si>
  <si>
    <t>Taller</t>
  </si>
  <si>
    <t>Nº de talleres</t>
  </si>
  <si>
    <t>Diego Peña</t>
  </si>
  <si>
    <t>Memorias del Taller</t>
  </si>
  <si>
    <t>FNGRD</t>
  </si>
  <si>
    <t xml:space="preserve">Esta actividad no fue priorizado para la asignación de recursos teniendo en cuenta el plan de austeridad </t>
  </si>
  <si>
    <t>Al interior del Comité Nacional de Conocimiento del Riesgo se socializó la propuesta del taller, la cual fue validada por esta instancia de coordinación.</t>
  </si>
  <si>
    <t>Formulación de metodologías para incorporar el análisis de riesgo de desastre en los proyectos sectoriales y territoriales de inversión pública.</t>
  </si>
  <si>
    <t>Definir los límites y alcances de la responsabilidad pública y privada en los procesos de la gestión del riesgo de desastres</t>
  </si>
  <si>
    <t>Documentos</t>
  </si>
  <si>
    <t>Nº de documentos</t>
  </si>
  <si>
    <t>Joana Perez</t>
  </si>
  <si>
    <t>Documento finalizado</t>
  </si>
  <si>
    <t>UNGRD. 
PROYECTO DE INVERSIÓN POLÍTICAS</t>
  </si>
  <si>
    <t>Se definió el alcance de las actividades del objetivo 2 del proyecto de inversión y se definió el grupo de trabajo y sus perfiles</t>
  </si>
  <si>
    <t>Se realizó contratación de dos personas y se definió el plan de trabajo</t>
  </si>
  <si>
    <t>Teniendo en cuenta los recursos asignados desde  el proyecto de inversión de fortalecimiento de política publica con DNP, se adelantó el proceso de contratación que tiene por objeto: "Realizar una investigación científica con el fin de definir límites y alcances de la responsabilidad de las entidades públicas y privadas en los procesos de Gestión del Riesgo de Desastre en los escenarios de sismo y movimiento en masa.", contrato perfeccionado el día 23 de agosto de 2016 con la U. Central.</t>
  </si>
  <si>
    <t>TOTAL LÍNEA DE ACCIÓN</t>
  </si>
  <si>
    <t>Reglamentación del Fondo Nacional de Gestión del Riesgo de Desastres - FNGRD /  Reglamentación de la Ley 1523 de 2012</t>
  </si>
  <si>
    <t>Apoyar en la realización de un documento técnico que permita la Reglamentación del Artículo 42 de la ley 1523 de 2012</t>
  </si>
  <si>
    <t>Documento para la reglamentación</t>
  </si>
  <si>
    <t>Nº de documentos para la reglamentación</t>
  </si>
  <si>
    <t>Wilson Molina</t>
  </si>
  <si>
    <t>Documento para la reglamentación finalizado</t>
  </si>
  <si>
    <t>Se han realizado 3 reuniones con el equipo de trabajo de la UNGRD, en las cuales se han revisado, analizado e implementado los comentarios realizados sobre el documento técnico de reglamentación del artículo 4 y la presentación del reglamentación del mismo. Además, con el soporte de la OAJ se determinaron los producto necesarios para lograr la reglamentación del artículo 42, en donde se requiere un documento decreto reglamentario, un documento técnico y una memoria justificativa del proceso.</t>
  </si>
  <si>
    <t>En Mayo se realizó la validación del documento técnico ante un comité Unificado de Conocimiento, Reducción y Manejo.</t>
  </si>
  <si>
    <r>
      <rPr>
        <b/>
        <sz val="10"/>
        <rFont val="Arial Narrow"/>
        <family val="2"/>
      </rPr>
      <t>Meta Cumplida</t>
    </r>
    <r>
      <rPr>
        <sz val="10"/>
        <rFont val="Arial Narrow"/>
        <family val="2"/>
      </rPr>
      <t xml:space="preserve">
Desde el proceso de Conocimiento del Riesgo se apoyó en la construcción del documento técnico para la reglamentación del articulo 42.</t>
    </r>
  </si>
  <si>
    <t>Fortalecer el Sistema Nacional de Información de Gestión del Riesgo de Desastres - SNIGRD.</t>
  </si>
  <si>
    <t xml:space="preserve">Elaborar una propuesta para la gestión de información en el marco de las funciones de la Subdirección. </t>
  </si>
  <si>
    <t>Mery Molina</t>
  </si>
  <si>
    <t>La propuesta esta en borrador y fue revisada por el supervisor de la contratista a cargo.</t>
  </si>
  <si>
    <t>La propuesta esta elaborada, sin embargo esta sujeta a las modificaciones y actualizaciones finales a término de contrato.</t>
  </si>
  <si>
    <t>Meta Cumplida</t>
  </si>
  <si>
    <r>
      <rPr>
        <b/>
        <sz val="10"/>
        <rFont val="Arial Narrow"/>
        <family val="2"/>
      </rPr>
      <t>Meta Cumplida.</t>
    </r>
    <r>
      <rPr>
        <sz val="10"/>
        <rFont val="Arial Narrow"/>
        <family val="2"/>
      </rPr>
      <t xml:space="preserve">
Se cuenta con el producto definitivo el cual informa las necesidades de información de la Subdirección de Conocimiento del Riesgo, realizando el estado del arte de la información almacenada en las bases de datos y plantea hoja de ruta para el uso de la misma.
Se realizo la socialización del producto a la Subdirección de Reducción del Riesgo y a la Oficina Asesora de Planeación e Información, para la incorporación del mismo en las futuras acciones de las Subdirecciones.</t>
    </r>
  </si>
  <si>
    <t>Apoyar a la oficina de planeación en la construcción del sistema nacional de Información en gestión del riesgo</t>
  </si>
  <si>
    <t xml:space="preserve">Reuniones </t>
  </si>
  <si>
    <r>
      <t xml:space="preserve">No. </t>
    </r>
    <r>
      <rPr>
        <sz val="10"/>
        <color indexed="17"/>
        <rFont val="Arial Narrow"/>
        <family val="2"/>
      </rPr>
      <t xml:space="preserve"> </t>
    </r>
    <r>
      <rPr>
        <sz val="10"/>
        <rFont val="Arial Narrow"/>
        <family val="2"/>
      </rPr>
      <t>Reuniones</t>
    </r>
  </si>
  <si>
    <t>Cristian Fernandez
Lina Gallego</t>
  </si>
  <si>
    <t>Actas de reunión</t>
  </si>
  <si>
    <t>Se  realizó una reunión y se han elaborado dos documentos, un diagnóstico y una propuesta de modificación de la base de datos geográfica que están en  revisión por el supervisor de la contratista a cargo</t>
  </si>
  <si>
    <t>Se realizó una reunión el 17 de marzo en el marco de arquitectura empresarial</t>
  </si>
  <si>
    <t>Se adelanto el apoyo de acompañamiento al proceso adelantado desde la OAPI en el marco de la consultoría de arquitectura empresarial adelantado por la Universidad de los Andes.</t>
  </si>
  <si>
    <t xml:space="preserve">Se revisaron los primeros productos emitidos por la U.Andes, los cuales se socializaron al igual que las observaciones, el dia 26 de Julio.
Conforme a las solicitudes se continuará apoyando el proceso </t>
  </si>
  <si>
    <t>Definir la terminología a emplear en temas de gestión de riesgos: reporte de emergencia, consolidación de información a partir de filtros,, etc.</t>
  </si>
  <si>
    <t>Documento de terminología</t>
  </si>
  <si>
    <t>Nº de documentos  de terminología</t>
  </si>
  <si>
    <t>Cristian Fernandez</t>
  </si>
  <si>
    <t xml:space="preserve"> Documento de terminología finalizado</t>
  </si>
  <si>
    <t>Se ha elaborado una propuesta de Glosario la cual debe ser avalada por la Comisión técnica de Conocimiento y los profesionales de la SCR. 
Se retomó en la Comisión Nacional Asesora de Conocimiento el ejercicio de definición de un marco conceptual de riesgo de desastres relativo a la GRD</t>
  </si>
  <si>
    <t>Documento preliminar (manuscrito)</t>
  </si>
  <si>
    <t>Fueron auscultadas y recopiladas tanto de documentos nacionales como internacionales las definiciones consideradas más apropiadas  relativas a la gestión del riesgo de desastres y fenómenos amenazantes, posteriormente fueron socializadas en la Comisión Nacional de Conocimiento del Riesgo y se espera en los meses de septiembre/octubre la validación y complementación de dichas definiciones por parte de las entidades técnicas de conocimiento del riesgo, para posteriormente editar, publicar y comunicar el documento</t>
  </si>
  <si>
    <t>Actualización del Plan Nacional de Contingencia contra derrames de hidrocarburos, derivados y otras sustancias nocivas en aguas marinas.</t>
  </si>
  <si>
    <t>Apoyar la actualización del Plan Nacional de Contingencia contra derrame de Hidrocarburos, derivados y otras sustancias en aguas fluviales, marinas y lacustres.</t>
  </si>
  <si>
    <t>Porcentaje</t>
  </si>
  <si>
    <t>(Reuniones adelantadas/Reuniones Solicitadas)*100</t>
  </si>
  <si>
    <t>No se ha solicitado ninguna reunión</t>
  </si>
  <si>
    <t>Se ha realizado una reunión en la cual se hizo una contextualización frente a los avances generados frente al proceso de actualización del PNC, a los miembros del equipo interno de la UNGRD. Como resultado de la reunión se revisaron los acuerdos realizados en el año anterior y se definieron responsabilidades para definir el plan del acción en el 2016.</t>
  </si>
  <si>
    <t>Por solitud de la SRR, han sido realizadas 4 reuniones en el período de Julio - Agosto. A continuación se relacionan las fechas y temas discutidos en cada reunión: 
1. Agosto 12 - Contextualización a los miembros de la mesa de trabajo sobre el proceso y los esfuerzos que se han llevado a cabo hasta el día de hoy, y la segunda, fue la presentación de una hoja de ruta elaborada por la SRR con base en el contenido actual del Decreto 321. 
2. Agosto 19 - Como resultado de la reunión del pasado fue acordado que para finales del año se deben definir los objetivos y el alcance de la actualización del PNC y definir el contenido o estructura que tendrá la actualización del mismo.. 
3. Agosto 26 - Presentación de la propuesta de plan de trabajo elaborado por la SRR.</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</si>
  <si>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</si>
  <si>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</si>
  <si>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Implementar los nodos regionales de Conocimiento del Riesgo para la asistencia técnica a los entes territoriales  en aras de generar insumos para el Ordenamiento Territorial.</t>
  </si>
  <si>
    <t>(N° de entes territoriales asistidos/N° de entes territoriales priorizados)*100</t>
  </si>
  <si>
    <t>Jorge Castro</t>
  </si>
  <si>
    <t>Informes</t>
  </si>
  <si>
    <t>Se formuló el proyecto, se pasó a revisión por parte del Subdirector de Conocimiento y se definieron los perfiles de los lideres de los nodos regionales y se realizaron actividades para recibir hojas de vida para su evaluación con fecha de cierre el 11 de marzo</t>
  </si>
  <si>
    <t xml:space="preserve">Se realizaron los documentos para la contratación de los líderes de nodos, se esta a la espera que la oficina de contratación y la Fiduprevisora realice la contratación.
Se avanzó en la guía de asistencia técnica para los líderes
Se realizaron reuniones de articulación  de la asistencia técnica con la SRR </t>
  </si>
  <si>
    <t xml:space="preserve">Se elaboró propuesta técnica y económica para brindar asistencia técnica a los territorios con el fin de fortalecer las capacidades territoriales en la generación de conocimiento del riesgo como insumo para el ordenamiento territorial y la planificación del desarrollo. Se seleccionaron los líderes de los Nodos Regionales de Conocimiento del Riesgo. Las minutas se encontraban elaboradas por la Fiduprevisora para iniciar el proceso de contratación; sin embargo,  por instrucciones de la Alta Dirección y por motivos de austeridad del gasto, el proyecto de Nodos Regionales de Conocimiento del Riesgo -NRCR- no se desarrollará durante la vigencia del Plan de Acción de 2016 de la Subdirección de Conocimiento del Riesgo. </t>
  </si>
  <si>
    <t>Esta actividad no fue priorizado para la asignación de recursos, teniendo en cuenta que la UNGRD busca priorizar en el marco de la Ley 1523 y el Decreto 4147 el  cumplimiento de la misionalidad de la entidad, mediante el fomento de actividades de coordinión.</t>
  </si>
  <si>
    <t>Realizar asistencia técnica a entidades territoriales y entidades nacionales en el fortalecimiento del proceso de conocimiento del riesgo</t>
  </si>
  <si>
    <t>(N° de asistencias técnicas/N° de solicitudes de asistencia realizadas)*100</t>
  </si>
  <si>
    <t>Profesionales SCR</t>
  </si>
  <si>
    <t>Informes de Comisión</t>
  </si>
  <si>
    <t>Se realizó asistencia técnica el 17 de marzo al municipio de Jericó (Antioquia) con el propósito de revisar el estado de la parroquia y verificar si las causas del fisuramiento de la parroquia se debe a procesos estructurales o geotécnicos.</t>
  </si>
  <si>
    <t>Alberto Granés: Preparación de la feria Binacional Colombia-Perú, realizar charlas relacionadas con planes familiares y comunitarios de GRD
Joana Pérez: Reunión en la alcaldía para desarrollar las actividades del plan de acompañamiento al Municipio de Utica por parte de la UNGRD
Nathalia Contreras: Participar en el taller departamental de GRD en la ciudad de Ibagué
Julio Gonzales: Hacer visita de acompañamiento técnico a la diligencia de verificación  solicitada por el juzgado cuarto administrativo oral de Ibagué</t>
  </si>
  <si>
    <t xml:space="preserve"> Socialización del proyecto de Riesgo Volcánico a las autoridades locales del departamento de Caldas de los municipios de Villamaria, Chinchiná, Palestina y Manizales (18-19 de Julio),  en el departamento de Nariño municipio de Cumbal, Resguardos indígenas (6 de Agosto), en el Departamento de Cauca, resguardo de purace (26 y 27 de Agosto), y departamento del Tolima (a cargo del SGC) 16 de Agosto.
-  Se adelantaron talleres comunitarios en el municipio de Villamaria (19 y 20 de Agosto) </t>
  </si>
  <si>
    <t>AT Pereira Cristian</t>
  </si>
  <si>
    <t>Fortalecimiento de las entidades nacionales, departamentales y municipales del Sistema Nacional de Gestión del Riesgo de Desastres SNGRD.</t>
  </si>
  <si>
    <t>Apoyar acompañamiento y seguimiento del PNGRD en lo  relacionado a Conocimiento del Riesgo.</t>
  </si>
  <si>
    <t>(N° de acompañamientos realizados/ N° acompañamientos solicitados)*100</t>
  </si>
  <si>
    <t>Se asistió a una reunión de empalme con Martha Ochoa y Diego Peña, para revisar as acciones de las SCR frente al plan.
Se asistió a una reunión con el sector de justicia para el acompañamiento al sector por parte de la UNGRD</t>
  </si>
  <si>
    <t>Reuniones para la definición  de acompañamiento sectorial de la SCR
Revisión y discusión de metas nacional es del PNGRD</t>
  </si>
  <si>
    <t>Reuniones de PNGRD</t>
  </si>
  <si>
    <t>- Apoyo a la Subdirección General en la estructuración-retroalimentación de las agendas estratégicas sectoriales y proceso de acompañamiento sectorial.
- Acompañamiento al INPEC en el desarrollo de una ruta para la caracterización de escenarios de riesgo en establecimientos de reclusión del orden nacional.
- Se reportó en primer seguimiento a los avances del PNGRD para el primer semestre de 2016.</t>
  </si>
  <si>
    <t>Cooperación para la gestión del riesgo de desastres.</t>
  </si>
  <si>
    <t>Fortalecimiento de alianzas e intercambios con socios estratégicos para el fortalecimiento del Sistema Nacional de Gestión de Riesgo de Desastres en Colombia y en el exterior.</t>
  </si>
  <si>
    <t>Apoyar técnicamente a la Oficina de Cooperación Internacional en proyectos de Gestión del Riesgo (SATREPS-JICA-DIPECHO- Acuerdos binacionales etc.)</t>
  </si>
  <si>
    <t>Según Perfil de la Cooperación y Ejes Temáticos a ser abordados</t>
  </si>
  <si>
    <t xml:space="preserve">Apoyo técnico para la elaboración del Plan de Acción de cooperación binacional con Ecuador.
Se ha liderado 3 talleres en el marco del cumplimiento de los objetivos del Proyecto JICA (Inundaciones)
Se realizó el Comité Conjunto de Coordinación de Proyecto JICA (Inundaciones) con el objetivo de incluir al MADS como contraparte del proyecto.
Se asistió a una reunión virtual de Consejo de Defensa de UNASUR para el Atlas de mapa de riesgo de Suramérica 
Líneas de trabajo cooperación Sur-Sur, Norte -Sur y definición de posibles países socios
Demanda y oferta de la SCR para cooperación internacional
Formulación de proyecto en políticas públicas y GRD ante la embajada de los países bajos en asocio con DELTARES
</t>
  </si>
  <si>
    <t>*Reunión en el marco del proyecto JICA (inundaciones) para articular aspectos técnicos y administrativos del tema de inundaciones en el país, como línea base para el proyecto, 18 de abril
* Se realizó taller el 29 de abril sobre el volumen y contenido de trabajo para la preparación del plan de manejo del río negro en el marco del proyecto JICA (inundaciones)
*Formulación de proyecto en políticas públicas y GRD ante la embajada de los países bajos en asocio con DELTARES</t>
  </si>
  <si>
    <t>Acompañamiento y apoyo al taller de DELTARES</t>
  </si>
  <si>
    <t xml:space="preserve">- Proyecto JICA para el Fortalecimiento de la capacidad de manejo de INUNDACIONES en Colombia:  En el presente período se adelantaron actividades enmarcadas en la evaluación del volumen de inundación de la cuenca media  del Rio Magdalena, Evolución y propuesta de medidas para crecientes de la Quebrada Negra en la cuenca del Rio Negro, Generalidades de los sistemas de alertas, entre otros varios.  Adicionalmente se expidieron cartas solicitando a las entidades invitadas a participar en la reunión a desarrollarse en Japón en Noviembre de 2016, a postular los profesionales que los representarán
-UNASUR. Con el objetivo de continuar con el desarrollo del Atlas de Riesgo Suramericano por Amenazas Naturales, se han acompañado a dos reuniones. Las fechas y temas tratados se relacionan a continuación: 
1. Julio 16. Reunión del Grupo técnico de trabajo del Eje Temático Volcanes
2. Julio 26. Reunión del grupo de trabajo encargado de definir el plan de acción en el cual se definen las fechas de las reuniones de los equipos técnicos de trabajo encargados de revisar los diferentes eje temáticos. 
Adicionalmente se enviaron cartas a las entidades técnicas que hacen parte del SNIGRD para la designación de un profesional encargado de acompañar a la UNGRD en las reuniones tecinas para los diferentes ejes temáticos. 
-Embajada de Reino Unido - Ministerio de trabajo. Con el objetivo de ayudar a fortalecer el proceso de formulación del Programa de Prevención de Accidente Mayor se está elaborando un  Memorando de Entendimiento entre el Reino Unido y el Ministerio de trabajo donde se han identificado necesidades de las entidades involucradas. Para esto se realizó una reunión el pasado 11 de Agosto. </t>
  </si>
  <si>
    <t>- Aunque el avance va acorde al cronograma propuesto, está en proceso de levantamiento topo batimétrico una parte del Rio Negro en el marco del proyecto, por parte del IDEAM y de la CAR.</t>
  </si>
  <si>
    <t>TOTAL EJE</t>
  </si>
  <si>
    <t>B. CONOCIMIENTO DEL RIESGO</t>
  </si>
  <si>
    <t>Dificultades</t>
  </si>
  <si>
    <t>Fomento de la identificación y caracterización de escenarios de riesgo</t>
  </si>
  <si>
    <t>Identificación de impactos y amenazas.</t>
  </si>
  <si>
    <t>Asistir al Comité Nacional para el estudio del fenómeno ENSO (ERFEN)</t>
  </si>
  <si>
    <t>Reuniones</t>
  </si>
  <si>
    <t>Nº de Reuniones</t>
  </si>
  <si>
    <t>Joana Pérez
Julio González</t>
  </si>
  <si>
    <t>Se asistió a las reuniones de enero y febrero.</t>
  </si>
  <si>
    <t>Se asistió a la reunión de Marzo</t>
  </si>
  <si>
    <t>La profesional encargada de asistir estaba en vacaciones</t>
  </si>
  <si>
    <t>Se asistió a las reuniones de Mayo y Junio</t>
  </si>
  <si>
    <t>Se participó en la reuniones mensuales programadas. 
Se han emitido 8 comunicados de seguimiento Fenómeno ENSO</t>
  </si>
  <si>
    <t>Elaborar un documento sobre amenazas de origen natural en la región pacifica.</t>
  </si>
  <si>
    <t>Joana Pérez</t>
  </si>
  <si>
    <t xml:space="preserve">Lectura del tomo 1 PROYECTO DE INVERSIÓN EN EL CORREDOR MARINO DEL PACÍFICO ESTE TROPICAL (CMAR) </t>
  </si>
  <si>
    <t xml:space="preserve">
Pendiente el envío del contenido del libro CMAR por parte de la CCO</t>
  </si>
  <si>
    <t>Este documento busca para aportar al libro que la CMAR esta elaborando en el marco de la Comisión CMAR coordinada por la CCO.
Se adelantó revisión de información secundaria.</t>
  </si>
  <si>
    <t>Elaboración de documentos de caracterización de escenarios y eventos amenazantes.</t>
  </si>
  <si>
    <t>Apoyar la actualización de los mapas de escenarios de riesgo</t>
  </si>
  <si>
    <t>Mapas</t>
  </si>
  <si>
    <t>N° de Mapas</t>
  </si>
  <si>
    <t>Andres Sanabria</t>
  </si>
  <si>
    <t>Mapas actualizados</t>
  </si>
  <si>
    <t>Se ha realizado cartografía interna de acuerdo a los requerimientos de la SCR. (3)</t>
  </si>
  <si>
    <t>Batimetría, clasificación de riesgos por inundación y movimiento en masa para 100 municipios.
Entrega final documento perfil por movimiento en masa (se encuentra en revisión por parte del supervisor y de la OAC para su posterior publicación)</t>
  </si>
  <si>
    <t xml:space="preserve">Elaborar documentos de caracterización de escenarios de riesgo </t>
  </si>
  <si>
    <t>Documentos de caracterización</t>
  </si>
  <si>
    <t>Nº de documentos de caracterización</t>
  </si>
  <si>
    <t>Julio González (Inundaciones y Av. Torrenciales) 
Wilson Molina (Riesgo Tecnológico)
Mario Lemus (Movimiento en masa)
 Miguel Mora (R sísmico)
Joana Pérez (Ciclones Tropicales)
William Gelvez (Minería subterránea)</t>
  </si>
  <si>
    <t>Documento de caracterización Finalizado</t>
  </si>
  <si>
    <t>Se elaboró el perfil de Riesgo por Movimiento es masa y Riesgo tecnológico (Documentos en elaboración)
Se avanzó el capítulo de metodologías de estudio de la caracterización ciclones tropicales.
Se avanzó en la caracterización de escenario de riesgo sísmico</t>
  </si>
  <si>
    <t>*Se elaboraron documentos de Escenario ciclones tropicales y
Escenario inundaciones</t>
  </si>
  <si>
    <t>Se realizaron los escenarios por Riesgo Tecnológico y Sismos
Se esta avanzando el los demás escenarios de riesgo</t>
  </si>
  <si>
    <r>
      <t>La Subdirección General realizó revisión de los documentos para los cuales se realizaron observaciones y ajustes. 
Los documentos se encuentran en proceso de publicación.</t>
    </r>
    <r>
      <rPr>
        <b/>
        <sz val="10"/>
        <rFont val="Arial Narrow"/>
        <family val="2"/>
      </rPr>
      <t xml:space="preserve"> </t>
    </r>
  </si>
  <si>
    <t>Baja Disponibilidad de información para el desarrollo del componente de vulnerabilidad.</t>
  </si>
  <si>
    <t>Generación de insumos técnicos para la evaluación y análisis del riesgo</t>
  </si>
  <si>
    <t>Definición de lineamientos de identificación de amenaza, vulnerabilidad y riesgo.</t>
  </si>
  <si>
    <t>Elaborar lineamientos para el análisis del riesgo tecnológico de escenarios (Explosión, Derrame, Fuga e Incendio)</t>
  </si>
  <si>
    <t>Documento de lineamientos</t>
  </si>
  <si>
    <t>Nº de Documento de lineamientos</t>
  </si>
  <si>
    <t>Documento de lineamientos elaborados</t>
  </si>
  <si>
    <t> Se han realizado un documento soporte clasificación de fenómenos amenazantes. Teniendo en cuenta una modificación propuesta para la clasificación de los fenómenos por riesgo tecnológico, se desarrolló un documento de soporte en donde se agrupan los eventos en tres grupos i. térmicos, ii. sobrepresión y iii- tóxicos.</t>
  </si>
  <si>
    <t>Se esta avanzando en el documento</t>
  </si>
  <si>
    <t xml:space="preserve">Se realizó una primera propuesta de documento en el cual se hace la identificación de los modelos fuente, modelos de dispersión y calculo de efectos que permitirán realizar los procesos de análisis y evaluación de riesgo. </t>
  </si>
  <si>
    <r>
      <t xml:space="preserve">Meta cumplida
</t>
    </r>
    <r>
      <rPr>
        <sz val="10"/>
        <rFont val="Arial Narrow"/>
        <family val="2"/>
      </rPr>
      <t>Se desarrollaron  los contenidos para los capitulos de evaluación del riesgo y ordenamiento territorial.</t>
    </r>
  </si>
  <si>
    <t>Asesorar a la Subdirección de Reducción del Riesgo y Manejo de Desastres en temas relacionados con el Conocimiento del Riesgo</t>
  </si>
  <si>
    <t>(Asesorías técnicas realizadas/asesorías técnicas solicitadas)*100</t>
  </si>
  <si>
    <t>Correos, Comunicaciones internas, documentos, listados de asistencia.</t>
  </si>
  <si>
    <t>Elaboración conjunta con la SMD y SRR sobre conceptos técnicos de viviendas inestables en la ciudad de Sogamoso.
Elaboración insumos para circular Semana Santa , circular, primera temporada de lluvias.
Elaboración insumo para carta a Presidencia de primera temporada de lluvias.
Revisión protocolo interno  ciclones tropicales.
Se apoyo circular Balcondex con Min comercio para Cte de Manejo de Desastres Seguimiento Fenómeno EL Niño.
Apoyo en la elaboración de circular a alcaldes y gobernadores para la incorporación del riesgo en los planes de desarrollo
Elaboración de Circular para presentar el SNGRD y el FEN a Alcaldes y Gobernadores
Apoyo a SRR en capacitación de Personal de Asistencia técnica, presentación sobre proceso de Conocimiento del Riesgo y estudio para el análisis del Riesgo</t>
  </si>
  <si>
    <t>*Se ha contestado correos a SMD para enviar a OCHA sobre definición de marejada, mar de leva, mar de fondo.
*Se ha contestado solicitudes a la SRR en la revisión de protocolo interno de ciclones tropicales.
*Apoyo a la SRR en el programa de POTs modernos (DNP)
*Apoyo a la SRR y SMD en la elaboración del guion de escenario para el simulacro de Salgar
*Participación en las reuniones de CMAR-CCO</t>
  </si>
  <si>
    <t>Revisión de formato de línea base para la revisión de POTs en asistencia técnica en la SRR
Apoyo en concepto sobre SISCLIMA</t>
  </si>
  <si>
    <t>- Elaboración de textos y revisión de diseño de videos, cartillas y plegables para sismos, volcanes y tsunamis.
- Revisión y reestructuración del documento Plan Nacional de Gestión del Riesgo por Tsunami.
- Revisión de escenarios para el simulacro nacional.
- Revisión de planes comunitarios por erupción del volcán Cumbal.
- Revisión de los protocolos nacionales de alerta por tsunami,  respuesta ante huracanes y ciclones tropicales.
Se elaboró presentación en PREZI para evidenciar las acciones adelantadas por la SCR y SRR.</t>
  </si>
  <si>
    <t>Realizar una estimación probabilista del riesgo por un evento catastrófico</t>
  </si>
  <si>
    <t>Estudio de evaluación probabilista</t>
  </si>
  <si>
    <t>N° de estudios</t>
  </si>
  <si>
    <t>Miguel Mora
Juan Camilo Olaya</t>
  </si>
  <si>
    <t>Documento de estimación probabilísta por un evento catastrófico</t>
  </si>
  <si>
    <r>
      <rPr>
        <b/>
        <sz val="10"/>
        <rFont val="Arial Narrow"/>
        <family val="2"/>
      </rPr>
      <t>UNGRD.</t>
    </r>
    <r>
      <rPr>
        <sz val="10"/>
        <rFont val="Arial Narrow"/>
        <family val="2"/>
      </rPr>
      <t xml:space="preserve"> 
PROYECTO DE INVERSIÓN POLÍTICAS</t>
    </r>
  </si>
  <si>
    <t>Se cuenta con documento de lineamientos metodológicos, base de datos de estudios de riesgos probabilísticos</t>
  </si>
  <si>
    <t>1. Componente de vulnerabilidad:
a. Estado del arte de las metodologías de evaluación y análisis de vulnerabilidad y/o comportamiento sísmico de edificaciones en Colombia. (EN PROCESO. SE ENTREGA DOCUMENTO DEFINITIVO EL 31.12.2016)
b. Lineamientos metodológicos para la evaluación del comportamiento y vulnerabilidad sísmica de edificaciones en Colombia. (EN PROCESO. SE ENTREGA DOCUMENTO DEFINITIVO EL 31.12.2016)
c. Funciones de vulnerabilidad para tipologías estructurales que incluyen las principales características físicas de las edificaciones, con una ficha descriptiva para cada una de las funciones. (EN PROCESO. SE ENTREGA DOCUMENTO DEFINITIVO EL 31.12.2016)
2. Componente de exposición:
a. Estado del arte de modelos de exposición para evaluación probabilista del riesgo en Colombia. (EN PROCESO. SE ENTREGA DOCUMENTO DEFINITIVO EL 19.09.2016)
b. Lineamientos metodológicos para la generación de modelos de exposición a escala nacional para diferentes niveles de resolución (p.e. departamental, municipal, entre otros). (EN PROCESO. SE ENTREGA DOCUMENTO DEFINITIVO EL 19.09.2016)
c. Modelo de exposición nacional para evaluación probabilista de riesgo sísmico. (ENTREGADO)
3. Componente de riesgo:
a. Estado del arte de estudios de Evaluación Probabilista de Riesgo en Colombia desde la década de 1980 hasta 2016 para diferentes amenazas. (ENTREGADO)
b. Base de datos de Estudios de Riesgo a nivel general y Estudios Probabilistas de Riesgo realizados en Colombia. Dicha base de datos se incorpora en el repositorio digital de la UNGRD bajo la comunidad titulada “Estudios Probabilistas de Riesgo” con una ficha descriptiva para cada documento, disponible en: http://repositorio.gestiondelriesgo.gov.co/handle/20.500.11762/19707. (ENTREGADO)
c. Resultados del riesgo sísmico probabilista a nivel nacional, desagregados a nivel geográfico (departamento y municipio), y para cada una de las tipologías estructurales definidas en el estudio. Se presentan los resultados en términos de la Pérdida Anual Esperada y valores de PML para diferentes períodos de retorno, además de mapas de riesgo desagregados al mismo nivel geográfico. (EN PROCESO. SE ENTREGA DOCUMENTO DEFINITIVO EL 19.09.2016)</t>
  </si>
  <si>
    <t>Actualmente el modelo de vulnerabilidad se encuentra en desarrollo (contrato No 129 de 2016)</t>
  </si>
  <si>
    <t>Realizar seguimiento a Convenios de identificación de amenaza, vulnerabilidad y riesgo de vigencias pasadas</t>
  </si>
  <si>
    <t>Matriz de Seguimiento</t>
  </si>
  <si>
    <t>Matriz Actualizada</t>
  </si>
  <si>
    <t>Miguel Angulo</t>
  </si>
  <si>
    <t>Matriz de seguimiento</t>
  </si>
  <si>
    <t xml:space="preserve">Se realizó seguimiento para generar informe de Gestión 2015. </t>
  </si>
  <si>
    <t>Se realizó seguimiento semanal a convenios de vigencias pasadas.</t>
  </si>
  <si>
    <t>Semanalmente se realiza la actualización a la matriz de seguimiento, haciendo la incorporación de los convenio y/o contratos que se encuentran perfeccionados.</t>
  </si>
  <si>
    <t>Construcción de un marco metodológico para el estudio de la vulnerabilidad y riesgo climático a nivel de tramo vial</t>
  </si>
  <si>
    <t>(Avance en la elaboración del documento de marco metodológico/ Avance en cronograma)*100</t>
  </si>
  <si>
    <t>Nathalia Contreras</t>
  </si>
  <si>
    <t>Informes de avance</t>
  </si>
  <si>
    <t>01/006/2016</t>
  </si>
  <si>
    <t>Recursos INVIAS transferidos FNGRD: $889,770,951
FNGRD: $300,000,000</t>
  </si>
  <si>
    <t>Se está acordando las funciones y obligaciones de las tres entidades (INVIAS, SGC y UNGRD) en el convenio que se va a realizar para las construcción del marco metodológico.</t>
  </si>
  <si>
    <t>Elaboración de estudios previos para convenio.</t>
  </si>
  <si>
    <t>- Se solicitó el CDP, se elaboró la instrucción para la elaboración de la minuta, se solicitó la apertura del fondo de inversión colectiva, a la cual se le dio apertura el 7 de Julio.
- El convenio fue perfeccionado el 4 de Agosto de 2016.
- Se adelanto la Formalización financiera de compromiso.
-El 24 de Agosto se reunieron los cooperantes para definir los asuntos administrativos del convenio, y designar los delegados al comité técnico administrativo y financiero.
- El 29 de Agosto de 2016 se perfeccionó acta de inicio del convenio, teniendo en cuenta que la designación de supervisión del INVIAS fue emitida por resolución con la misma fecha.</t>
  </si>
  <si>
    <t>- Se formularón lo planes de contratación y el cronograma de la ejecución administrativa.</t>
  </si>
  <si>
    <t>Fortalecimiento de metodologías para el monitoreo del riesgo</t>
  </si>
  <si>
    <t>Conocimiento de las amenazas y definición de patrones de monitoreo por escenarios</t>
  </si>
  <si>
    <t>Fortalecer el funcionamiento del monitoreo por Tsunami</t>
  </si>
  <si>
    <t>Convenio</t>
  </si>
  <si>
    <t xml:space="preserve">Nº de convenios </t>
  </si>
  <si>
    <t>Convenios perfeccionados</t>
  </si>
  <si>
    <t>- Se solicitó el CDP, se elaboró la instrucción para la elaboración de la minuta del convenio, el cual se perfeccionó el 27 de Julio, se firmo  acta de inicio el 16 de Agosto</t>
  </si>
  <si>
    <t>Se recibió, revisó y aprobó el plan de trabajo y el cronograma.</t>
  </si>
  <si>
    <t>Documento sobre SAT y sistemas de monitoreo de amenazas y vulnerabilidad en Colombia</t>
  </si>
  <si>
    <t>Estado del arte de SAT y Sistemas de monitoreo</t>
  </si>
  <si>
    <t>Estado del arte Finalizado</t>
  </si>
  <si>
    <t>Se avanzó en la elaboración de un formato para la recopilación de información por parte de las entidades de conocimiento.</t>
  </si>
  <si>
    <t>Se realizó una matriz para consolidación de la información</t>
  </si>
  <si>
    <t>Se recopiló información de las Corporaciones autónomas sobre las características generales de las redes de monitoreo y Sistemas de Alerta Temprana de a su cargo y en su jurisdicción</t>
  </si>
  <si>
    <t>Fomento de la gestión del riesgo de desastres en la educación nacional</t>
  </si>
  <si>
    <t>Comunicación del riesgo a las entidades públicas y privadas y a la población, con fines de información pública, percepción y toma de conciencia.</t>
  </si>
  <si>
    <t>Realizar convenios para la comunicación del Riesgo por amenaza volcánica.</t>
  </si>
  <si>
    <t>Convenio para la comunicación del riesgo</t>
  </si>
  <si>
    <t>Se avanzó en la realización de los estudios previos y la concertación con las demás entidades involucradas</t>
  </si>
  <si>
    <t>El convenio ya se encuentra perfeccionado.</t>
  </si>
  <si>
    <r>
      <rPr>
        <b/>
        <sz val="10"/>
        <rFont val="Arial Narrow"/>
        <family val="2"/>
      </rPr>
      <t>Meta Cumplida</t>
    </r>
    <r>
      <rPr>
        <sz val="10"/>
        <rFont val="Arial Narrow"/>
        <family val="2"/>
      </rPr>
      <t xml:space="preserve">
Elaboración de estudios previos y radicación de instrucción de elaboración del convenio el 18 de Abril de 2016. 
- Realización de reunión de entidades cooperantes para definir las metodologías de trabajo. (5 Mayo) 
 - El 17 de Junio, se perfeccionó en convenio y dio inicio.
- Se adelantó reunión de supervisión el 24 de junio.
- Se adelantó el tramite para el primer desembolso. (30 Junio)</t>
    </r>
  </si>
  <si>
    <t>Adelantar diagnóstico de conocimiento del riesgo volcánico en áreas piloto de los departamentos de Nariño, Cauca, Tolima y Caldas</t>
  </si>
  <si>
    <t>Documento</t>
  </si>
  <si>
    <t>Documento aprobado</t>
  </si>
  <si>
    <t xml:space="preserve">- Se adelantó reunión de seguimiento técnico. (8 ,12, 28 de Julio; 4 de Agosto)
- Socialización del proyecto a las autoridades locales del departamento de Caldas de los municipios de Villamaria, Chinchiná, Palestina y Manizales (18-19 de Julio),  en el departamento de Nariño municipio de Cumbal, Resguardos indígenas (6 de Agosto), en el Departamento de Cauca, resguardo de purace (26 y 27 de Agosto), y departamento del Tolima (a cargo del SGC) 16 de Agosto.
-  Se adelantaron talleres comunitarios en el municipio de Villamaria (19 y 20 de Agosto) </t>
  </si>
  <si>
    <t>Seminario de comunicación científica a entidades del Comité Nacional de Conocimiento</t>
  </si>
  <si>
    <t>Seminario</t>
  </si>
  <si>
    <t>No.de seminario</t>
  </si>
  <si>
    <t>Nathalia Contreras - Alberto Granés</t>
  </si>
  <si>
    <t>Seminario realizado</t>
  </si>
  <si>
    <t>Se han realizado reuniones con  Colciencias y Observatorio de Ciencia y Tecnología para acordar el desarrollo del Seminario.
Se realizó documento propuesta para el desarrollo del curso.</t>
  </si>
  <si>
    <t>Se realizó una nota conceptual (metodología del seminario), se estableció contacto con ponentes y se realizaron reuniones de coordinación con el OCyT</t>
  </si>
  <si>
    <t>Se construyó propuesta y se adelantaron los contactos con los posibles ponentes.</t>
  </si>
  <si>
    <t xml:space="preserve">Acompañar a la  Mesa SENA en Gestión del Riesgo </t>
  </si>
  <si>
    <t>N° de Reuniones</t>
  </si>
  <si>
    <t>Alberto Granés</t>
  </si>
  <si>
    <t>Actas de Reunión</t>
  </si>
  <si>
    <t>La primera reunión es el 31 de marzo</t>
  </si>
  <si>
    <t>Se realizó la primera reunión el 31 de marzo, se ha realizado documentos .</t>
  </si>
  <si>
    <t>Se realizó reunión virtual en Junio con participación de las diferentes entidades que hacen parte de esta mesa.</t>
  </si>
  <si>
    <t>En este periodo no se adelantó ninguna reunión con el SENA</t>
  </si>
  <si>
    <t>Realización de encuentros de actores y/o instituciones que generan conocimiento de riesgo.</t>
  </si>
  <si>
    <t>Encuentro</t>
  </si>
  <si>
    <t>No. De encuentros</t>
  </si>
  <si>
    <t>Alberto Granes</t>
  </si>
  <si>
    <t>Actas de encuentros</t>
  </si>
  <si>
    <t>Se realizó contacto con ponentes.</t>
  </si>
  <si>
    <t>Convenio Implementación de Aulas virtuales en el Parque Omaira Sánchez</t>
  </si>
  <si>
    <t>Este proyecto no se realizará de acuerdo a las instrucciones del director debido a redireccionamiento de prioridades en consecuencia de los tiempos que manejaban las demás partes del proyecto</t>
  </si>
  <si>
    <t>Se adelanto trabajo de campo para consolidar propuesta, presentada al interior de la Subdirección.</t>
  </si>
  <si>
    <t>Teniendo en cuenta que no fue posible consolidar y presentar la propuesta final, los recursos fueron reasignaron.</t>
  </si>
  <si>
    <t>Formulación y gestión de una agenda de investigación aplicada en gestión del riesgo de
desastres que incluya las diferencias y necesidades de carácter regional, local y sectorial.</t>
  </si>
  <si>
    <t xml:space="preserve">Desarrollar convenios con universidades y/o institutos de investigación para fortalecer proceso de conocimiento del Riesgo </t>
  </si>
  <si>
    <t>Se está avanzando en un convenio específico con IEMP</t>
  </si>
  <si>
    <t>Propuesta de investigación para el convenio
Elaboración de estudios previos para nuevo convenio</t>
  </si>
  <si>
    <r>
      <rPr>
        <b/>
        <sz val="10"/>
        <rFont val="Arial Narrow"/>
        <family val="2"/>
      </rPr>
      <t xml:space="preserve">Meta Cumplida
</t>
    </r>
    <r>
      <rPr>
        <sz val="10"/>
        <rFont val="Arial Narrow"/>
        <family val="2"/>
      </rPr>
      <t>El convenio (Contrato) se perfeccionó en el mes de Junio.</t>
    </r>
    <r>
      <rPr>
        <b/>
        <sz val="10"/>
        <rFont val="Arial Narrow"/>
        <family val="2"/>
      </rPr>
      <t xml:space="preserve"> </t>
    </r>
    <r>
      <rPr>
        <sz val="10"/>
        <rFont val="Arial Narrow"/>
        <family val="2"/>
      </rPr>
      <t xml:space="preserve">
En el mes de agosto fue realizada la primera entrega de tres, denominada en el Contrato Perfeccionado como COMPONENTE 1, que consta de: Fundamentación: conceptualización y línea base (revisión de enfoque, línea base, conceptos y modelos)</t>
    </r>
  </si>
  <si>
    <t>Diseño de lineamientos técnicos para la implementación de directrices y recomendaciones de
la OCDE frente a accidentes químicos, en el marco del Comisión Nacional de Riesgo
Tecnológico.</t>
  </si>
  <si>
    <t>Definir el valor máximo de riesgo individual de aplicación industrial en Colombia</t>
  </si>
  <si>
    <t>Documento de términos de referencia</t>
  </si>
  <si>
    <t>Nº de documentos de términos de referencia</t>
  </si>
  <si>
    <t>Documento de términos de referencia Finalizado</t>
  </si>
  <si>
    <t>Con base en las responsabilidades adquiridas por la UNGRD en el CIAG, se están desarrollando los términos de referencia para realizar la contratación necesaria referente a la determinación del valor de riesgo máximo nacional para establecimientos industriales.  </t>
  </si>
  <si>
    <r>
      <rPr>
        <b/>
        <sz val="10"/>
        <rFont val="Arial Narrow"/>
        <family val="2"/>
      </rPr>
      <t>Meta Cumplida</t>
    </r>
    <r>
      <rPr>
        <sz val="10"/>
        <rFont val="Arial Narrow"/>
        <family val="2"/>
      </rPr>
      <t xml:space="preserve">
Se elaboraron los términos de referencia para la contratación de la consultoría que tendría como objeto definir el valor máximo de riesgo individual de aplicación industrial en Colombia.</t>
    </r>
  </si>
  <si>
    <t>E. FORTALECIMIENTO INSTITUCIONAL DE LA UNGRD</t>
  </si>
  <si>
    <t>Gestión estratégica</t>
  </si>
  <si>
    <t>Planes de mejoramiento de la entidad.</t>
  </si>
  <si>
    <t>Elaboración de Planes de Mejoramiento de acuerdo a las observaciones realizadas por los entes de control y la Oficina de Control Interno</t>
  </si>
  <si>
    <t>De acuerdo a la necesidad</t>
  </si>
  <si>
    <t>No. De documentos elaborados</t>
  </si>
  <si>
    <t>Documentos de plan de mejoramiento de acuerdo a hallazgos u observaciones realizados por parte de los entes de control</t>
  </si>
  <si>
    <t>No se ha requerido esta acción</t>
  </si>
  <si>
    <t>No se ha requerido la elaboración de ningún plan de mejoramiento.</t>
  </si>
  <si>
    <t>Efectuar seguimiento a las actividades propuestas en los Planes de Mejoramiento establecidos</t>
  </si>
  <si>
    <t>Seguimientos</t>
  </si>
  <si>
    <t>(# de Seguimientos realizados/ # de seguimientos solicitadas) *100</t>
  </si>
  <si>
    <t>Reportes de seguimientos efectuados</t>
  </si>
  <si>
    <t>Se realizó seguimiento a plan de mejoramiento de la SCR</t>
  </si>
  <si>
    <t>Se realizó seguimiento a plan de mejoramiento de políticas públicas</t>
  </si>
  <si>
    <t>No se ha requerido por parte de la OCI ningún seguimiento.</t>
  </si>
  <si>
    <t>Sistema Integrado de Planeación y Gestión</t>
  </si>
  <si>
    <t>Asistir a las reuniones mensuales del equipo del líderes SIPLAG</t>
  </si>
  <si>
    <t>No. De reuniones a las que asiste</t>
  </si>
  <si>
    <t>Listados de asistencia a las reuniones</t>
  </si>
  <si>
    <t>Se realizó una sóla reunión SIPLAG para Enero y Febrero, se adjunta acta</t>
  </si>
  <si>
    <t>Se realizó una sóla reunión SIPLAG para Marzo y Abril, se adjunta acta</t>
  </si>
  <si>
    <t>Se asistió a reuniones de Mayo y Junio</t>
  </si>
  <si>
    <t>Se asiste a la reunión mensual los días 19 de Julio y 11 de Agosto del presente año. 
La temática se centro en el desarrollo de la Feria Interna de Servicios.</t>
  </si>
  <si>
    <t>Realizar reuniones de retroalimentación al interior de cada una de las dependencias frente a los avances de la implementación del SIPLAG</t>
  </si>
  <si>
    <t>Se realizó una sola reunión SIPLAG para Enero y Febrero, se adjunta acta</t>
  </si>
  <si>
    <t>Se realizó una sola reunión SIPLAG para Marzo y Abril, se adjunta acta</t>
  </si>
  <si>
    <t>Se realizó  reuniones de Mayo y Junio</t>
  </si>
  <si>
    <t>Se realizó socialización de la Reunión mensual para el mes de Julio el día 27 de Julio abordando los siguientes temas:
1. Feria interna de servicios.
2. Espacios de Formación para servidores.
Se realizó socialización de la Reunión mensual para el mes de Agosto el día 16 de Agosto abordando los siguientes temas:
1. Condiciones Feria interna de servicios.
2. Preparación FIS.</t>
  </si>
  <si>
    <t>Liderar el cargue en la plataforma Neogestión de la medición de los indicadores de gestión de cada uno de los procesos establecidos por la oficina, de acuerdo a la periodicidad definida en la fichas de indicadores</t>
  </si>
  <si>
    <t>Indicadores</t>
  </si>
  <si>
    <t>De acuerdo a periodicidad</t>
  </si>
  <si>
    <t>No. De Indicadores del proceso actualizados</t>
  </si>
  <si>
    <t>Indicadores actualizados en la plataforma de Neogestión</t>
  </si>
  <si>
    <t>No se ha requerido</t>
  </si>
  <si>
    <t>Se adelantó el cargue de los tres indicadores semestrales para el proceso, de igual manera se solicito a la OAPI realizar un ajuste a la ficha de indicadores establecida.</t>
  </si>
  <si>
    <t>Actualización del mapa de riesgos por procesos</t>
  </si>
  <si>
    <t>Mapa de riesgos</t>
  </si>
  <si>
    <t>No. De actualizaciones del Mapa de riesgos</t>
  </si>
  <si>
    <t>Se realizó reunión de articulación con la OAPI para actualización</t>
  </si>
  <si>
    <t>No se requirió actualización del Mapa.</t>
  </si>
  <si>
    <t>Seguimiento a mapa de riesgos por procesos</t>
  </si>
  <si>
    <t>No. De seguimientos realizados</t>
  </si>
  <si>
    <t xml:space="preserve">Teniendo en cuenta el informe emitido por la OCI, la SCR adelanto el seguimiento cuatrimestral requerido, el cual comprende los meses de Mayo-Agosto. 
 El 17 de Agosto se adelantó revisión por parte de la OAPI, del seguimiento desarrollado por el proceso, se verificaron los controles y las acciones adelantadas. </t>
  </si>
  <si>
    <t>Buen Gobierno</t>
  </si>
  <si>
    <t>Plan anticorrupción y de atención al ciudadano.</t>
  </si>
  <si>
    <t>Efectuar la actualización del mapa de riesgos de corrupción</t>
  </si>
  <si>
    <t>Mapa de riesgos de corrupción</t>
  </si>
  <si>
    <t>Seguimiento a  mapa de riesgos de corrupción</t>
  </si>
  <si>
    <t>TOTAL PLAN DE ACCIÒN</t>
  </si>
  <si>
    <t xml:space="preserve">No se requirió actualización del Mapa.
 Teniendo en cuenta el informe emitido por la OCI, la SRR adelanto el seguimiento cuatrimestral requerido, el cual comprende los meses de Mayo-Agosto. 
 El 17 de Agosto se adelantó revisión por parte de la OAPI, del seguimiento desarrollado por el proceso, se verificaron los controles y las acciones adelantadas. </t>
  </si>
  <si>
    <t>El mapa se encuentra actualizado y cargado en la plataforma NEOGESTION, para este periodo recibió informe emitido por la OCI, sobre los mapas identificados.</t>
  </si>
  <si>
    <t>El día 4 de Abril de 2016 se adelanto mesa de trabajo conjunta con la OAPI y la OCI; en la cual se definieron los 2 riesgos a los que esta expuesto el proceso, riesgo que fueron avalados por el Subdirector para la Reducción del Riesgo.</t>
  </si>
  <si>
    <t>El día 18 de Enero de 2016 se realizó en conjunto con al OAPI y la OCI, el seguimiento a los mapas de Riesgo establecidos para la SRR, seguimiento que fue cargado en el aplicativo NEOGESTION</t>
  </si>
  <si>
    <t>(# de Actualizaciones realizadas/ # de actualizaciones solicitadas) *100</t>
  </si>
  <si>
    <t>N/A</t>
  </si>
  <si>
    <t>Durante el mes de Julio y Agosto se realizó el cargue de indicadores mensuales y adicionalmente en Julio se cargaron los semestrales.</t>
  </si>
  <si>
    <t xml:space="preserve">Para los meses de Mayo y Junio se realizo el cargue de los indicadores con seguimiento mensual.
Teniendo en cuenta las necesidades de la Subdirección se realizo ajustes a los indicadores quedando en total 6 indicadores, 1 mensual y 5 semestrales, teniendo en cuenta que el seguimiento que se realiza a través del plan de acción es complementario.  </t>
  </si>
  <si>
    <t>Se adelanto la medición para el proceso correspondiente a los periodos Febrero y Marzo.</t>
  </si>
  <si>
    <t>Se adelantó el cargue de los indicadores mensuales del proceso GRR, y durante el mes de enero se cargaron los indicadores semestrales y el anual con el que cuenta el mismo.</t>
  </si>
  <si>
    <t>Indicadores Actualizados</t>
  </si>
  <si>
    <r>
      <rPr>
        <sz val="10"/>
        <rFont val="Arial"/>
        <family val="2"/>
      </rPr>
      <t xml:space="preserve">Se realizó socialización de la Reunión mensual para el mes de Julio el día 27 de Julio abordando los siguientes temas:
1. Feria interna de servicios.
2. Espacios de Formación para servidores.
</t>
    </r>
    <r>
      <rPr>
        <b/>
        <sz val="10"/>
        <rFont val="Arial"/>
        <family val="2"/>
      </rPr>
      <t xml:space="preserve">
</t>
    </r>
    <r>
      <rPr>
        <sz val="10"/>
        <rFont val="Arial"/>
        <family val="2"/>
      </rPr>
      <t>Se realizó socialización de la Reunión mensual para el mes de Agosto el día 12 de Agosto abordando los siguientes temas:
1. Condiciones Feria interna de servicios.
2. Preparación FIS.</t>
    </r>
  </si>
  <si>
    <r>
      <t xml:space="preserve">Se socializaron los siguientes temas tratados en el mes de </t>
    </r>
    <r>
      <rPr>
        <b/>
        <sz val="10"/>
        <rFont val="Arial"/>
        <family val="2"/>
      </rPr>
      <t>Mayo:</t>
    </r>
    <r>
      <rPr>
        <sz val="10"/>
        <rFont val="Arial"/>
        <family val="2"/>
      </rPr>
      <t xml:space="preserve">
1. Ajustes al Procedimiento Control de documentos
2. Acciones desarrolladas en SST
3.    Procesos que actualmente se adelantan. 
4.    Estrategia anti trámites
Se socializaron los siguientes temas tratados en el mes de </t>
    </r>
    <r>
      <rPr>
        <b/>
        <sz val="10"/>
        <rFont val="Arial"/>
        <family val="2"/>
      </rPr>
      <t>Junio</t>
    </r>
    <r>
      <rPr>
        <sz val="10"/>
        <rFont val="Arial"/>
        <family val="2"/>
      </rPr>
      <t xml:space="preserve">:
1. Temas en curso
2. Caracterización Seguridad y salud en el Trabajo
3. Actividad SIPLAG
</t>
    </r>
  </si>
  <si>
    <t>El día 3 de Marzo se socializó la reunión SIPLAG de los meses Enero y Febrero, en la cual se informo:
1. Estado actual del Sistema.
2. Revisión de procesos.
3. Plan de trabajo Seguridad y salud en el Trabajo y Gestión ambiental.
4. Revisión por la Dirección.
5. Espacios de Formación, capacitación y divulgación.
El día 29 se realiza reunión de socialización para los meses Marzo y Abril en la que se socializa:
1. Seguimiento a compromisos reunión enero-febrero 
2. Resultados de Revisión por la Dirección
3. Inspecciones Semestrales de Procesos – lista de chequeo 
4. Gestión de Riesgos – Procesos y Corrupción 2016
 5. Cierre hallazgo Auditoria de Certificación</t>
  </si>
  <si>
    <t>El día 29 de Enero de 2016 se realizó la socialización de la reunión SIPLAG mes de Diciembre, en la cual se informaron los principales resultados alcanzados por el sistema en la vigencia 2015 al igual que el papel  desempeñado por la SRR en la implementación del sistema de calidad.</t>
  </si>
  <si>
    <t>El día 10 de Mayo se asistió en representación de la SRR a la reunión de lideres SIPLAG.
El día 15 de Junio de asistió en representación de la SRR a la reunión líderes SIPLAG.</t>
  </si>
  <si>
    <t>El día 1 de Abril se asiste a reunión líderes SIPLAG, concerniente a los meses de Marzo y Abril según lo estipulado en la comunicación interna OAPI-CI-091-2016.</t>
  </si>
  <si>
    <t xml:space="preserve">El día 9 de Febrero de 2016 se llevó a cabo la reunión SIPLAG correspondientes a los meses de Enero y Febrero de 2016, en la reunión se establecieron las principales actividades y estrategias a desarrollar en la actual vigencia para continuar con el mantenimiento del sistema luego del otorgamiento de la certificación de calidad. </t>
  </si>
  <si>
    <t>Asistir a las reuniones mensuales del equipo de líderes SIPLAG</t>
  </si>
  <si>
    <t xml:space="preserve">Teniendo en cuenta las observaciones realizadas por la OCI frente al reporte de las acciones correctivas, para el caso de la formulación de la EMR´s; desde la SRR se informaron las acciones adelantadas para hacer el cierre definitivo de los hallazgos respectivos. </t>
  </si>
  <si>
    <t>Se adelantó el seguimiento correspondiente al plan de mejoramiento establecido para la vigencias anteriores a 2015, se informan las actividades desarrolladas en el primer semestre de 2016; para lo cual se hace el reporte de acciones desarrolladas para dar cierre a los 5 hallazgos abiertos del PGIR. 
El hallazgo correspondiente a la formulación del PNC será reportado desde esta Subdirección a partir del segundo semestre de 2016.</t>
  </si>
  <si>
    <t>Desde la OCI no se ha requerido realizar seguimiento a las acciones abiertas en los planes de mejoramiento de la SRR.</t>
  </si>
  <si>
    <t>Durante el primer bimestre de 2016 la OCI no realizó ninguna solicitud frente al tema.</t>
  </si>
  <si>
    <t>No se ha requerido a la SRR para la formulación de planes de mejoramiento.</t>
  </si>
  <si>
    <t>Planes de Mejoramiento</t>
  </si>
  <si>
    <t xml:space="preserve">No se requirió actualización del Mapa.
Teniendo en cuenta el informe emitido por la OCI, la SRR adelanto el seguimiento cuatrimestral requerido, el cual comprende los meses de Mayo-Agosto. 
 El 17 de Agosto se adelantó revisión por parte de la OAPI, del seguimiento desarrollado por el proceso, se verificaron los controles y las acciones adelantadas. </t>
  </si>
  <si>
    <t>El día 5 de Abril de 2016 se adelantó mesa de trabajo conjunta con la OAPI y la OCI, en la cual se adelantó la actualización del mapa de Riesgos, se esta a la espera de respuesta por parte de la OCI, para saber si el riesgo debe ser contemplado en el mapa de la SRR o desde el mapa de la OGC.</t>
  </si>
  <si>
    <t>Actualizaciones Mapa de riesgos</t>
  </si>
  <si>
    <t>META ACUMULADA A AGOSTO</t>
  </si>
  <si>
    <t>META ACUMULADA A ABRIL</t>
  </si>
  <si>
    <t>- Revisión jurídica del memorando de cooperación interinstitucional para la implementación y desarrollo del Curso Virtual para servidores público, por parte de los abogados de la UNGRD y de FASECOLDA, se realizaron los ajustes solicitados por las partes; Actualmente se adelanta acercamientos con Fedemunicipios para concertación y firma final 
(Tripartita). 
- Se definieron contenidos académicos y se estableció cronograma para el desarrollo de los mismos. 
- Se recibió primera entrega del documento construido por el Docente, se realizaron las observaciones y se devolvió para corrección.</t>
  </si>
  <si>
    <t>Redacción conjunta (UNGRD y FASECOLDA) del memorando de cooperación interinstitucional para la implementación y desarrollo del curso virtual, en asocio con Fedemunicipios. El documento complementado jurídicamente desde la UNGRD, fue validado y aceptado por la oficina jurídica de Fasecolda, se entregó al Subdirector de RRD para gestionar con el tercer actor: Fedemunicipios. Igualmente, se definió conjuntamente el cronograma y los contenidos para elaboración de material de apoyo por parte del docente contratado para realizar la capacitación (fasecolda asume los costos)</t>
  </si>
  <si>
    <t>Se recibió, revisó y actualizó el oficio "carta de entendimiento entre la UNGRD-FEDEMUNICIPIOS y FASECOLDA" para la implementación del programa, documento necesario para iniciar capacitaciones. Se enviará en mayo a la OAJ para su revisión.</t>
  </si>
  <si>
    <t xml:space="preserve">Acercamiento con  Fedemunicipios y definir uso de la plataforma virtual  para el desarrollo del curso virtual; redacción del comunicado de entendimiento, conjuntamente con FASECOLDA para ultimar puntos de articulación interinstitucional </t>
  </si>
  <si>
    <t xml:space="preserve">Lista de asistencia </t>
  </si>
  <si>
    <t>Esperanza Barbosa Alonso</t>
  </si>
  <si>
    <t># de personas capacitadas</t>
  </si>
  <si>
    <t>Personas capacitadas</t>
  </si>
  <si>
    <t>Obj 4</t>
  </si>
  <si>
    <t>5.2.2.</t>
  </si>
  <si>
    <t>Desarrollar programa de Educación Financiera con énfasis en aseguramiento de Activos Públicos</t>
  </si>
  <si>
    <t>Lineamientos y guías para aseguramiento de los bienes públicos.</t>
  </si>
  <si>
    <t>- En el marco de las actividades de la Mesa Interinstitucional de trabajo en Protección Financiera,  se inicio la documentación para un ejercicio de Simulación Financiera Territorial ante la ocurrencia de un desastre, espacio que permitió conocer en detalle el mecanismo financiero CAT DDO II, que tiene activo el Gobierno.
 - Se realizó reunión de seguimiento a los avances de la Misión MHCP-BM y mediante taller participativo se construyó una propuesta de actividades a desarrollar en el próximo quinquenio para el fortalecimiento de la protección financiera en el país y su posterior implementación en el territorio. 
- Se cuenta con avances en la consecución de información sobre Activos Públicos del gobierno central, se definió y contrato por parte del MHCP la consultoría para desarrollar el aplicativo que permita administrar la base de datos, se avanzó en el documento de lineamientos para el aseguramiento de bienes públicos, se encuentra en estructuración en Acuerdo Marco de Precios para intermediarios de seguros a cargo de Colombia Compra Eficiente.
-Se adelantan actividades para la evaluación del instrumento Bono Catastrófico multi-país, así como acercamientos con el Ministerio de Agricultura y Desarrollo Sostenible (por ser este sector fundamental en la estructuración de la Estrategia Financiera ante Riesgo de Desastres del país, debido a la afectaciones que históricamente ha tenido).</t>
  </si>
  <si>
    <t>Se trabajó en el marco de la misión MHCP-BM, en:
- Los Ministros de Hacienda de México, Perú y Colombia se reunieron en Washington D.C. y acordaron la importancia de avanzar en la modelación del riesgo catastrófico para posteriormente tomar una decisión sobre la posibilidad de suscribir un CAT Bond multi-país.
- Está pendiente que México defina la compañía modeladora del riesgo catastrófico, que al modelar al mismo tiempo a los tres países pueda calcular la reducción en el costo de la cobertura como resultado de dispersión del riesgo entre los países.
La Subdirección de Riesgo contactará a sus pares en Perú y México con el fin de: 
- Entender los alcances de la solicitud efectuada a la Tesorería del BM respecto de efectuar un sondeo en el mercado sobre el costo del estudio que debe realizar la compañía modeladora del riesgo catastrófico con el fin de tener una estimación sobre el presupuesto requerido para realizar las evaluaciones de riesgo requeridas; y
- Evaluar la pertinencia de realizar en primera instancia la modelación para cada país, con la posibilidad de realizar de manera posterior el análisis conjunto versus la posibilidad de realizar como paso inicial la modelación conjunta.
- En el marco de la mesa interinstitucional de trabajo en protección financiera, se iniciaron actividades para realizar simulación financiera piloto en octubre (simulacro nacional), así mismo se elaboró documento previo de convenio interinsticional para activación de los ajustadores en los protocolos de atención de las emergencias y desastres, así como otros ítems sugeridos por el Subdirector RRD, se encuentra en validación juridica en la SRRD.</t>
  </si>
  <si>
    <t>Se realizó seguimiento a la misión BM, en la que se está adelantando trabajo respecto del producto "seguro para activos públicos". Se revisó documento técnico "Lineamientos para mejorar el nivel y la calidad del aseguramiento de los bienes fiscales del nivel territorial ante la ocurrencia de desastres por fenómenos de la naturaleza"; se adelantó la revisión del avance en la entrega de información por cada una de las entidades participantes, la UNGRD entregó la base de datos de CISA; MHCP entregó Catastro Bogotá, Medellín y Barranquilla. El BM a través de su agencia en Washington desarrollará el aplicativo para la administración de ésta información y lo entregará al país.</t>
  </si>
  <si>
    <t>Levantamiento de información, como insumo de entrada  para  iniciar elaboración del documento técnico.</t>
  </si>
  <si>
    <t>Documento técnico.</t>
  </si>
  <si>
    <t>% de avance elaboración Documento</t>
  </si>
  <si>
    <t>Porcentaje elaboración documento</t>
  </si>
  <si>
    <t>Obj 3</t>
  </si>
  <si>
    <t>3.5.1 
3.5.2
3.5.3. 3.5.4.</t>
  </si>
  <si>
    <t>3.5.2</t>
  </si>
  <si>
    <t>Elaborar documento técnico que defina mecanismos financieros para la Transferencia del Riesgo, concertado con entidades de la administración pública del nivel nacional</t>
  </si>
  <si>
    <t>Gestión Financiera y Aseguramiento ante el Riesgo de Desastres</t>
  </si>
  <si>
    <t>Protección Financiera</t>
  </si>
  <si>
    <t xml:space="preserve">Se elaboraron dos propuestas antes de la tercera que fue la finalmente aprobada. </t>
  </si>
  <si>
    <t>Ya se cuenta con la aprobación preliminar de la estrategia a implementar en la semana de la reducción. Se realizará descentralizadamente y de forma simultanea, durante una semana en los 32 departamentos del país. Se han conformado grupos de funcionarios para asistir a los departamentos (ciudades capitales) agrupados por regiones. Habrán intervenciones del Director General (grabada), Subdirectores, directores de las Unidades Departamentales de Gestión del Riesgo y la socialización de experiencias exitosas en Gestión del Riesgo del Desastre en los departamentos. Se hará entrega de material impreso y digital de la UNGRD en reducción del riesgo de desastre, el cual fue cotizado. El evento tendrá una duración de 4 horas, en las mañanas y cerrará con un almuerzo ofrecido por la UNGRD. Del evento se realizarán unas memorías que sinteticen y concluyan los resultados por departamento para difundir a nivel nacional.
se le presentará al director general el próximo 6 de septiembre para su visto bueno la agenda temática y los gastos a cubrir en los eventos de los 32 departamentos. Se están desarrollando los libretos y guías de orientación del evento, es decir su estandarización a nivel nacional y de la formulación e implementación de la estrategia de comunicación. Se espera la primera seman de Septiembre tener montada toda la estrategia nacional, técnica y logística, para estar enviando a los departamentos la primera comunicación oficial. Fechas tentativas para realizar el evento: Semana del 14 al 17 de Octubre o semana siguiente, por definir por el director.</t>
  </si>
  <si>
    <t>Redacción conjunta (UNGRD y FASECOLDA) del memorando de cooperación interinstitucional para la implementación y desarrollo del curso virtual, en asocio con Fedemunicipios. El documento complementado jurídadmente desde la UNGRD, fue validado y aceptado por la oficina jurídica de Fasecolda, se entregó al Subdirector de RRD para gestionar con el tercer actor: Fedemunicipios. Igualmente, se definió conjuntamente el cronograma y los contenidos para elaboración de material de apoyo por parte del docente contratado para realizar la capacitación (fasecolda asume los costos)</t>
  </si>
  <si>
    <t>Formulación términos de referencia para el evento protección financiera, a realizarse en el marco de la conmemoración del mes de la Reducción del Riesgo.</t>
  </si>
  <si>
    <t>Elaboración de fichas técnicas de expertos en el tema financiero y elaboración de primera versión de propuesta para el mes de la reducción de desastres.</t>
  </si>
  <si>
    <t>Actas de reunión, listados de asistencia.</t>
  </si>
  <si>
    <t>Rogelio Pineda
Oscar Lozano</t>
  </si>
  <si>
    <t>% de cumplimiento etapas de planeación, alistamiento y ejecución</t>
  </si>
  <si>
    <t>Obj 1, 2 y 3</t>
  </si>
  <si>
    <t>Desarrollo de actividades para celebración del mes de la Reducción del Riesgo</t>
  </si>
  <si>
    <r>
      <rPr>
        <b/>
        <sz val="10"/>
        <rFont val="Arial"/>
        <family val="2"/>
      </rPr>
      <t>Meta Cumplida</t>
    </r>
    <r>
      <rPr>
        <sz val="10"/>
        <rFont val="Arial"/>
        <family val="2"/>
      </rPr>
      <t xml:space="preserve">
La Universidad de Manizales hizo entrega del informe final del estudio y de un artículo científico derivado del mismo. A la fecha está pendiente la definición de un esquema de socialización de los productos del convenio, para lo cual se ha solicitado prórroga de 40 días (hasta 30 junio).</t>
    </r>
  </si>
  <si>
    <t>Se solicitó prórroga del convenio por un período de 2 meses, a la fecha no se cuenta con el documento para firma</t>
  </si>
  <si>
    <t>La Universidad de Manizales entregó tercer informe parcial y borrador de artículo científico, el cual ya fue comentado por la UNGRD y está en ajuste.</t>
  </si>
  <si>
    <t>El inicio de la aplicación de instrumentos (encuesta, entrevistas y grupos focales) se retrasó debido al inicio de nuevas administraciones en departamentos y en ciudades capitales, con lo cual se debió esperar también el nombramiento o ratificación de coordinadores de gestión del riesgo.</t>
  </si>
  <si>
    <t>La Universidad de Manizales ha emprendido la recolección de información en terreno con los CDGRD. Por parte de la UNGRD se ha hecho la revisión y validación de los instrumentos y la validación conceptual requerida en el marco del seguimiento al convenio 9677-PPAL001-637-2015</t>
  </si>
  <si>
    <t>Juanita Jaramillo</t>
  </si>
  <si>
    <t>5.3.5</t>
  </si>
  <si>
    <t xml:space="preserve">Realizar estudio nacional sobre el estado actual de la participación social y comunitaria en las instancias territoriales de GRD </t>
  </si>
  <si>
    <t>Se brindó asesoría a la Oficina Distrital de Gestión del Riesgo de Barranquilla en su proceso de conformación de comités barriales de gestión del riesgo.</t>
  </si>
  <si>
    <t>No se requirió en este período</t>
  </si>
  <si>
    <t>Se adelantó asesoría técnica al CMGRD de Tuluá.</t>
  </si>
  <si>
    <t>comunicaciones oficiales, respuestas a comunicaciones, Actas, correos electrónicos</t>
  </si>
  <si>
    <t xml:space="preserve">Juanita Jaramillo </t>
  </si>
  <si>
    <t>N°de CMGRD que solicitan asesoría técnica / N° de municipios asesorados</t>
  </si>
  <si>
    <t>5.2.1</t>
  </si>
  <si>
    <t>Asesoría (por demanda) a CMGRD para el diseño y gestión del componente comunitario en la formulación/ajuste de la EMRE (municipios priorizados por PpR).</t>
  </si>
  <si>
    <r>
      <rPr>
        <b/>
        <sz val="10"/>
        <rFont val="Arial"/>
        <family val="2"/>
      </rPr>
      <t>Meta Cumplida</t>
    </r>
    <r>
      <rPr>
        <sz val="10"/>
        <rFont val="Arial"/>
        <family val="2"/>
      </rPr>
      <t xml:space="preserve">
La Universidad de Manizales hizo entrega del informe final del estudio y de un documento para discusión, donde recogen los elementos sociales a considerar en procesos de reasentamiento por riesgo de desastres. A la fecha está pendiente la definición de un esquema de socialización de los productos del convenio, para lo cual se ha solicitado prórroga de 40 días (hasta 30 junio).</t>
    </r>
  </si>
  <si>
    <t>Se solicitó prórroga del convenio por un período de 2 meses, a la fecha no se cuenta con el documento para firma.</t>
  </si>
  <si>
    <t>La Universidad de Manizales entregó tercer informe parcial y borrador del documento final, el cual ya fue revisado y comentado por la UNGRD. Se realizó grupo focal con expertos para validación preliminar de las variables sociales propuestas. La Universidad de Manizales envió documento borrador ajustado, el cual está en revisión final por la UNGRD.</t>
  </si>
  <si>
    <t>La Universidad de Manizales presentó su tercer informe sobre avance de este estudio y se realizaron 2 reuniones técnicas para la discusión conceptual sobre el tema. Se realizaron entrevistas a miembros de la UNGRD y nueva revisión documental.</t>
  </si>
  <si>
    <t>5.3.2</t>
  </si>
  <si>
    <t xml:space="preserve">Elaborar documento de identificación de las variables sociales estratégicas en los procesos de reasentamiento </t>
  </si>
  <si>
    <t>Articulación del ámbito social y comunitario en el proceso de reducción del riesgo.</t>
  </si>
  <si>
    <t xml:space="preserve">Además de la atención y respuesta a la correspondencia relacionada con el Cambio Climático, se anotan el acompañamiento y asesoría brindados a diferentes procesos, entre los cuales se destacan lo siguientes:                                                                    
- Superación de la pobreza absoluta
Se atendió reunión con un representante de la Dirección Presidencial de Prosperidad Social respecto al posible apoyo de la UNGRD a la iniciativa de sacar de la pobreza absoluta a 1.250.000 hogares
- Mesa Ambiental del VI Dialogo de Alto Nivel entre Colombia y EEUU.
Se revisó agenda temática DRAFT HLPD (VI Dialogo de Alto Nivel entre Colombia y EEUU)  para analizar si entre los temas de concertación se estipulaban temáticas de interés misional de la Unidad.
- Programa buenas prácticas de Gobierno
Se asiste a la reunión citada por el DNP y se realiza la presentación de la ponencia de la UNIDAD.
- Taller COP21, Cancillería
Se participa en el taller programado por la Cancillería sobre los acuerdos nacionales en la COP21 en París, 2015.
- Taller de Adaptación al Cambio Climático
Se participa en  taller con el MADS, el DNP y USAID sobre la Estrategia Nacional de Adaptación al Cambio Climático. Importante reconocer la relevancia y visibilidad que le están dando estas instituciones a la UNGRD en el tema.
- Taller de  IPACC II
Se participa en un taller con el MADS, el DNP, Ministerio de Hacienda y Cancillería para acordar la estrategia y presentaciones que Colombia llevará a Alemania en el marco de la cooperación alemana GIZ, mediante la cual se busca incidir en la formulación, aprobación y cofinanciamiento de proyectos, incorporando la gestión del riesgo y del cambio climático en los procesos de inversión pública
- Panel  INICIATIVA ARISE
Se asistió a la reunión protocolaria de la firma del acuerdo público-privado ARINSE, mediante el cual el sector privado adelantará gestiones en la reducción del riesgo y la transferencia del mismo
- COLOMBIA CASE STUDY – UNDERSTAND THE RISKS FROM CLIMATE EXTREMES
Se reviso el documento de la referencia y se le elaboraron observaciones y sugerencias respecto a la Política de Gestión del Riesgo y la adaptabilidad al CC l
- PROYECTO  EUROCLIMA
Se consolidó la ruta del proceso para conocer la trazabilidad del proyecto en la Unidad y en reunión con Cancillería, se analizó alternativas de reactivar el proceso y realizar un proyecto conjunto con MinAmbiente.
 </t>
  </si>
  <si>
    <t xml:space="preserve">Se ha adelantado la gestión al 100% de las solicitudes allegadas a la SRR, entre las mas relevantes se encuentran:
 - Reunión con OIM, Tema Migración y Cambio Climático.
- Se acompañó el foro Foro Camino a Hábitat III nacional programado por la Cancillería de la Presidencia de La República los días 10 y 11 de mayo de 2016, donde se presentaron los resultados alcanzados por Colombia en Hábitat II y se validó parcialmente el compendio de inicitativas y temas en torno a las temáticas a desarrollarse en la cumbre mundial Hábitat III en octubre de 2016 en Quito, Ecuador.
- Acompañamiento a GCI en teleconferencia sobre Euroclima.
- Elaboración de concepto respecto a la propuesta de Estrategía Andina de Reducción del Riesgo.
- Coordinación y participación del Foro No. 3, denominado Experiencias en la gestión del riesgo incluyendo Cambio Climático”, en el marco del taller nacional PomCCas.
- Reunión con la ONG “Global Communities”, quien desarrolla un ejercicio de Conocimiento y reducción del riesgo en las comunas de Medellín, con el apoyo de la agencia estadounidense de USAID.
- Reunión de trabajo con la representante de la Dirección Departamental de Riesgo de Boyacá con el objeto de reactivar el proceso de elaboración y adopción del Plan de Cambio Climático Departamental, con énfasis en la Gestión del Riesgo.
- Se participó en la reunión con el MADS sobre las discusiones en la Política Pública de Cambio Climático. Se harán mesas de trabajo temática para seguir avanzando en las discusiones y acuerdos entre el MADS y la UNGRD.
- Se participó y aportó en la reunión convocada por MinAgricultura y la FAO para socializar y discutir las herramientas y líneas de acción que la FAO puede aportar al sector agropecuario para elaborar sus estrategias de adaptación al cambio climático.
- Revisión con la SRR y ajustes a la presentación final para el taller IPACC II en coordinación con DNP – GIZ – MADS – MHCP
</t>
  </si>
  <si>
    <t xml:space="preserve">Se adelantaron las gestiones para dar tramite a las siguientes solicitudes:
1. Concepto respecto a la propuesta de política Nacional de CC y revisión de la ruta legislativa para su adopción por ley.
2. Revisión y reformulación de proyecto de inversión para la cuantificación de daños y perdidas evitados ante la variabilidad y el cambio climático.
3. Solicitud de observaciones a la Guía del Min Transporte sobre blindaje de proyectos viales ante los efectos del cambio climatico. Marco PFIN.
Adicionalmente de asisitió el 29 de marzo de 2016 en IDEAM a la realización de cuatro presentaciones de parte del equipo técnico de CIAT en convenio con IDEAM en reunión de Nodo Regional de Cambio Climático con participación de la SRR-UNGRD, sobre avances en los componentes del proyecto de análisis de escenarios de cambio climático, dichos componentes han sido educación y gestión del conocimiento, tecnologías de la información y comunicación, caracterización del clima en la Orinoquía y escenarios de cambio climático en la Orinoquía. </t>
  </si>
  <si>
    <t>Se realizaron aportes a los siguientes documentos sectoriales y asesoría conceptual: PNACC, CMGRD Tuluá, PIFIN Valle del Cauca, PIFIN Ministerio de Transporte, Hábitat III</t>
  </si>
  <si>
    <t>comunicaciones oficiales, respuestas a comunicaciones, Actas, correos electrónicos, Matriz de seguimiento a requerimientos variabilidad y cambio climático</t>
  </si>
  <si>
    <t>Oscar Lozano</t>
  </si>
  <si>
    <t>(# de solicitudes gestionadas/
# de solicitudes recibidas)*100</t>
  </si>
  <si>
    <t xml:space="preserve">Solicitudes gestionadas </t>
  </si>
  <si>
    <t>Obj 1</t>
  </si>
  <si>
    <t>2.2.6</t>
  </si>
  <si>
    <t xml:space="preserve">Apoyar  técnicamente,  
emitir conceptos técnicos y/o asesorar a  entidades nacionales y/o territoriales y otras áreas de la UNGRD, para el fortalecimiento de la reducción del riesgo de desastres y la adaptación al cambio climático </t>
  </si>
  <si>
    <t>Apoyo a la operación y mantenimiento del sistema de evaluación y seguimiento de medidas para la adaptación.</t>
  </si>
  <si>
    <t xml:space="preserve">Las dificultades para el desarrollo del estudio se enmarcan en la poca información sobre los impactos en el territorio derivados de la exacerbación climática.  Igualmente, las escalas de la información son en contexto país (1:500.000 y recientemente, 1:100.000) lo que dificulta analizar efectos y posibles afectaciones en territorios particulares. Igualmente, hay que anotar, que los desarrollos conceptuales, metodológicos y normativos hacen referencia a la MITIGACIÓN y en muy pocos documentos, a la ADAPTACION. </t>
  </si>
  <si>
    <t>Respecto al convenio de cooperación entre la Universidad Nacional  y la UNGRD cuyo objeto es generar insumos conceptuales y  lineamientos metodológicos para incorporar la Gestión del cambio climático en la Gestión del riesgo de desastres, se cuenta, además de los productos 1 y 2, generados en el anterior bimestre,  con la entrega del producto No. 3 denominado "Documento con insumos técnicos que orienten la incorporación de variabilidad climática y cambio climático en los instrumentos de planificación territorial (PBOT, EOT, POT y PDs), en lo correspondiente a la GRD".  Igualmente se acordó una presentación por parte de la Universidad a profesionales y técnicos especializados de la Unidad, la cual, por agenda del coordinador del estudio por parte de la Universidad (viaje al exterior del país) se tiene programado para el 20 de septiembre .  Igualmente, en este periodo se realizaron reuniones con el profesor Daniel Pabón (coordinador Universidad) para ir conociendo los avances y realizar sugerencias a los mismos.  Se espera terminar el convenio a finales del mes de septiembre de 2016.</t>
  </si>
  <si>
    <t>Se realizó entrega de la versión preliminar (documento de trabajo y discusión) del producto No. 3,  relativo a   "Insumos técnicos para la incorporación de la variabilidad y el cambio climático en los instrumentos de planificación territorial (PBOT, EOT, POT y PDs), en lo correspondiente a la GRD."  Paralelamente se atendió reunión de socialización de dicho avance.</t>
  </si>
  <si>
    <t>Los productos 1 y 2 se encuentran finalizados y en proceso de ajuste de redacción de los documentos finales. Para los productos 3 y 4 la U. Nacional, presentara solicitud de prórroga, por dificultades administrativas a nivel interno y adicionalmente porque para dichos productos se requiere tener avalados los productos 1 y 2.</t>
  </si>
  <si>
    <t>Avances en producto 1: documento conceptual</t>
  </si>
  <si>
    <t>Documento técnico, Actas, listados de Asistencia, presentaciones, correos electrónicos</t>
  </si>
  <si>
    <t>% de avance en la elaboración del Documento Técnico</t>
  </si>
  <si>
    <t xml:space="preserve">Porcentaje de elaboración del Documento técnico </t>
  </si>
  <si>
    <t>2.2.3</t>
  </si>
  <si>
    <t>Generar recomendaciones técnicas para la Incorporación de CC en el ordenamiento territorial liderado por MADS, como insumo a la Guía de Integración de GRD y el OT</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</si>
  <si>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</si>
  <si>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Se asistió técnicamente mediante la realización de tres talleres a cada uno de los siguientes municipios en formulación de proyectos de inversión: Tubará, Marinilla, Los patios, Villa del Rosario, Campoalegre,   Palermo, Rivera.</t>
  </si>
  <si>
    <t>Se asistió técnicamente mediante la realización de tres talleres a cada uno de los siguientes municipios en formulación de proyectos de inversión: Cerrito, Guacari, Manaure, Balcón del Cesar, Agustín Codazzi, San Diego, Chinchina y Villamaria</t>
  </si>
  <si>
    <t>Se han capacitado 18 municipios en los departamentos de Valle del Cauca, Caldas, Antioquia, Norte de Santander, Cesar y Cundinamarca en la formulación de Proyectos de Inversión.</t>
  </si>
  <si>
    <t>Se adelantó la construcción de metodología de acuerdo con la Guía DNP para la formulación de proyectos, de igual manera se culminó la presentación estándar para asistir técnicamente a los municipios en la formulación de proyectos.</t>
  </si>
  <si>
    <t>RECURSOS DE INVERSION - UNGRD</t>
  </si>
  <si>
    <t>Reporte ficha SPI</t>
  </si>
  <si>
    <t>Gustavo Quintero
Cristina Corena
Enzo Quintero
Ángela Molina</t>
  </si>
  <si>
    <t># de municipios asistidos en formulación de proyectos de inversión</t>
  </si>
  <si>
    <t>Municipios Asistidos</t>
  </si>
  <si>
    <t>Realizar talleres para la formulación  de los  proyectos de inversión a nivel  territorial</t>
  </si>
  <si>
    <t>Capacitar a los integrantes de los CMGRD en la integración de la gestión del riesgo en los diferentes instrumentos de planificación e inversión pública</t>
  </si>
  <si>
    <t>Meta cumplida</t>
  </si>
  <si>
    <r>
      <rPr>
        <b/>
        <sz val="10"/>
        <rFont val="Arial"/>
        <family val="2"/>
      </rPr>
      <t>Meta cumplida</t>
    </r>
    <r>
      <rPr>
        <sz val="10"/>
        <rFont val="Arial"/>
        <family val="2"/>
      </rPr>
      <t xml:space="preserve">
Se asistió técnicamente para la creación de Fondos Territoriales de Gestión del Riesgo a municipios de los siguientes Departamentos: 
-Cauca 24 municipios, 
-Bolívar 16 municipios, 
-Casanare 9 municipios,
Y a los siguientes departamentos se asesoró para poner en funcionamiento el Fondo:
Antioquia, Cesar, Huila, Bolívar y Córdoba</t>
    </r>
  </si>
  <si>
    <t xml:space="preserve">Se capacitó a 100 municipios en la  conformación de Fondo Territorial de GRD en los Departamentos de Cesar, Antioquia, Valle del Cauca, Santander, La Guajira y Huila, cumpliendo con el 100% de la ejecución de esta actividad </t>
  </si>
  <si>
    <t>Se capacitó a 3 Departamentos (Antioquia, Cesar y Norte de Santander) en la conformación de Fondos Territoriales.</t>
  </si>
  <si>
    <t>Andrea Rojas
Cristina Corena</t>
  </si>
  <si>
    <t># de municipios capacitados en la creación de Fondos Territoriales</t>
  </si>
  <si>
    <t>Municipios capacitados</t>
  </si>
  <si>
    <t>Capacitar en creación de fondos territoriales de gestión del riesgo de desastres a los Consejos Municipales y Departamentales</t>
  </si>
  <si>
    <t>Se adelantó planificación para continuar con el proceso para el segundo semestre del año.</t>
  </si>
  <si>
    <t>Durante el primer semestre del año se asistió técnicamente a los siguientes Territorios en la creación de oficinas territoriales de gestión del riesgo:
Risaralda, Bolívar, Quindío, Tolima, Norte de Santander, Santander y en Antioquia los municipios de Guarne y Rionegro.</t>
  </si>
  <si>
    <t>A la fecha se han capacitado a los siguientes departamentos de la siguiente manera:
Febrero: Cesar-Valledupar, Norte de Santander-Cúcuta y Antioquia-Medellín.
Marzo: Santander-Bucaramanga
Abril: La Guajira-Riohacha, Huila-Neiva, Córdoba - Montería y  Bolívar-Cartagena.</t>
  </si>
  <si>
    <t>Se capacitó a 3 Departamentos (Antioquia, Cesar y Norte de Santander) en la conformación de Oficinas Territoriales.</t>
  </si>
  <si>
    <t>Andrea Rojas</t>
  </si>
  <si>
    <t># Consejos departamentales y municipales de Gestión del Riesgo de Desastres Capacitados en conformación de Oficina Territorial de Gestión del Riesgo</t>
  </si>
  <si>
    <t>Consejos departamentales y municipales de Gestión del Riesgo de Desastres Capacitados en conformación de Oficina Territorial de Gestión del Riesgo</t>
  </si>
  <si>
    <t>Capacitar en conformación de Oficina Territorial de Gestión del Riesgo a los Consejos Municipales y Departamentales</t>
  </si>
  <si>
    <t>Se culminó el proceso de asistencia técnica en formulación de PMGRD, con el desarrollo de 3 talleres municipales de la siguiente manera:
- Nariño: 7 Municipios
-  Putumayo: 4 Municipios
- Antioquia: 8 Municipios
- Boyacá: 1 Municipio
- Santander: 5 Municipios
- Meta: 4 Municipios
- Cundinamarca: 10 Municipios</t>
  </si>
  <si>
    <r>
      <t xml:space="preserve">Se asistió técnicamente los siguientes municipios en  la formulación de PMGRD:
</t>
    </r>
    <r>
      <rPr>
        <b/>
        <sz val="10"/>
        <rFont val="Arial"/>
        <family val="2"/>
      </rPr>
      <t>Nariño:</t>
    </r>
    <r>
      <rPr>
        <sz val="10"/>
        <rFont val="Arial"/>
        <family val="2"/>
      </rPr>
      <t xml:space="preserve"> La Llanada,  El charco, Santa bárbara, Tablón de Gómez.
</t>
    </r>
    <r>
      <rPr>
        <b/>
        <sz val="10"/>
        <rFont val="Arial"/>
        <family val="2"/>
      </rPr>
      <t>Putumayo:</t>
    </r>
    <r>
      <rPr>
        <sz val="10"/>
        <rFont val="Arial"/>
        <family val="2"/>
      </rPr>
      <t xml:space="preserve"> Santiago, Valle de Guamez, Colon, Sinbundoy
</t>
    </r>
    <r>
      <rPr>
        <b/>
        <sz val="10"/>
        <rFont val="Arial"/>
        <family val="2"/>
      </rPr>
      <t>Antioquia:</t>
    </r>
    <r>
      <rPr>
        <sz val="10"/>
        <rFont val="Arial"/>
        <family val="2"/>
      </rPr>
      <t xml:space="preserve"> Sabanalarga, Soopetran, Buritica, Angelopolis, Támesis, Cisneros, Betania, San Pedro de los Milagros.
</t>
    </r>
    <r>
      <rPr>
        <b/>
        <sz val="10"/>
        <rFont val="Arial"/>
        <family val="2"/>
      </rPr>
      <t>Santander:</t>
    </r>
    <r>
      <rPr>
        <sz val="10"/>
        <rFont val="Arial"/>
        <family val="2"/>
      </rPr>
      <t xml:space="preserve"> Sucre, Macaravita y Güepsa.</t>
    </r>
  </si>
  <si>
    <t>Se culminó con el proceso de capacitación del municipio de Mapiripán - Meta con tres talleres en la formulación del PMGRD</t>
  </si>
  <si>
    <t>Se capacitaron 6 municipios, 5 en el Departamento de Nariño y 1 en Putumayo</t>
  </si>
  <si>
    <t>Henry Palacios
Oswaldo Amado
 Diego González
Rubén Valdés</t>
  </si>
  <si>
    <t># Consejos municipales Asistidos técnicamente en formulación de PMGRD</t>
  </si>
  <si>
    <t xml:space="preserve">Capacitar en PMGRD a los Consejos Municipales de Gestión del Riesgo de Desastres </t>
  </si>
  <si>
    <t>Acompañar a los municipios y departamentos en la implementación de los procesos de la Gestión del Riesgo y los componentes del SNGRD</t>
  </si>
  <si>
    <t xml:space="preserve">Se inició la Fase 4 que corresponde a la Elaboración de Documento de Lineamientos. Se  está revisando y ajustando la Plantilla del Documentos de Lineamientos para ser diligenciada para cada uno de los municipios. </t>
  </si>
  <si>
    <t>De acuerdo con el Plan de Trabajo definido, los Documentos de Lineamientos se adelantarán en el segundo semestre de 2016.</t>
  </si>
  <si>
    <t>Documentos técnicos, formatos y matrices diligenciados, ayudas de memoria, listados de Asistencia, presentaciones, correos electrónicos</t>
  </si>
  <si>
    <t xml:space="preserve">Rafael Sáenz </t>
  </si>
  <si>
    <t># de Documentos de Lineamientos elaborados</t>
  </si>
  <si>
    <t>Documentos de Lineamientos</t>
  </si>
  <si>
    <t>Obj 2</t>
  </si>
  <si>
    <t>2.1.6</t>
  </si>
  <si>
    <r>
      <t>Elaborar Documentos Municipales de Lineamientos para la integración de la gestión del riesgo en la revisión y ajuste de POT articulados al plan de inversiones municipal (</t>
    </r>
    <r>
      <rPr>
        <i/>
        <sz val="10"/>
        <rFont val="Arial"/>
        <family val="2"/>
      </rPr>
      <t>21 Documentos de Lineamientos</t>
    </r>
    <r>
      <rPr>
        <sz val="10"/>
        <rFont val="Arial"/>
        <family val="2"/>
      </rPr>
      <t>)</t>
    </r>
  </si>
  <si>
    <r>
      <rPr>
        <sz val="10"/>
        <rFont val="Arial"/>
        <family val="2"/>
      </rPr>
      <t>De acuerdo con las fases metodológicas establecidas en el plan de trabajo, se han adelantado las actividades programadas para el bimestre de la siguiente manera:</t>
    </r>
    <r>
      <rPr>
        <b/>
        <sz val="10"/>
        <rFont val="Arial"/>
        <family val="2"/>
      </rPr>
      <t xml:space="preserve">
Julio:
</t>
    </r>
    <r>
      <rPr>
        <sz val="10"/>
        <rFont val="Arial"/>
        <family val="2"/>
      </rPr>
      <t xml:space="preserve">1. Se finalizaron los  Documentos de Línea Base para los 28 municipios seleccionados, culminando de esta manera la Fase 3 del proyecto. Los municipios son: Manaure Balcón del Cesar, San Diego, Agustín Codazzi, La Paz (Cesar), Cereté,  San Pelayo, Cienaga de Oro, San Carlos(Córdoba), Tubará (Atlántico), Suesca, La Calera, Tabio,  Gachancipa, Sesquilé, Sibaté , (Cundinamarca), La Tebaida (Quindío),Villamaría, Neira (Caldas),Campoalegre, Rivera, Palermo (Huila), Guamal, Cumaral, Restrepo (Meta), Guachucal, Sapuyes, Ipiales, Tuquerres, (Nariño)
</t>
    </r>
    <r>
      <rPr>
        <b/>
        <sz val="10"/>
        <rFont val="Arial"/>
        <family val="2"/>
      </rPr>
      <t xml:space="preserve">
Agosto:
</t>
    </r>
    <r>
      <rPr>
        <sz val="10"/>
        <rFont val="Arial"/>
        <family val="2"/>
      </rPr>
      <t xml:space="preserve">1. Se avanzó en la realización de jornadas de socialización de los Documentos de Línea Base a los municipios seleccionados. Se adelantaron jornadas en los municipios de Manaure Balcón del Cesar, San Diego, Agustín Codazzi, La Paz (Cesar), Cereté,  San Pelayo, Cienaga de Oro, San Carlos(Córdoba), Tubará (Atlántico), Suesca,  Tabio,  Gachancipa, Sesquilé, (Cundinamarca), La Tebaida (Quindío),Villamaría, Neira (Caldas), Guachucal, Sapuyes, Ipiales, Tuquerres, (Nariño)
</t>
    </r>
  </si>
  <si>
    <t>1.Dificultades en la entrega formal de instrumentos por parte de los municipios al equipo de AT.
2.Dificultades institucionales debido a cambios y ajustes en los equipos técnicos de los municipios por cambio de administración.</t>
  </si>
  <si>
    <r>
      <t xml:space="preserve">De acuerdo con las fases metodológicas establecidas en el plan de trabajo, se han adelantado las actividades programadas para el bimestre de la siguiente manera:
</t>
    </r>
    <r>
      <rPr>
        <b/>
        <sz val="10"/>
        <rFont val="Arial"/>
        <family val="2"/>
      </rPr>
      <t>Mayo</t>
    </r>
    <r>
      <rPr>
        <sz val="10"/>
        <rFont val="Arial"/>
        <family val="2"/>
      </rPr>
      <t xml:space="preserve">.
1. Asistencia técnica para la finalización del diligenciamiento del Formato de evaluación:  Manaure Balcón del Cesar, San Diego, Agustín Codazzi, La Paz (Cesar), Cereté,  San Pelayo, Cienaga de Oro, San Carlos(Córdoba), Tubará (Atlántico), Tabio, La Calera, (Cundinamarca), La Tebaida (Quindío),Villamaría, Neira (Caldas)
2. Avance en el proceso de diligenciamiento del formato de evaluación en los municipios de: Manaure Balcón del Cesar, San Diego, La Paz (Cesar), Campoalegre, Rivera, Palermo (Huila), Villamaría, Neira (Caldas), La Tebaida (Quindío), Cereté,  Cienaga de Oro, San Carlos(Córdoba)
3. Revisión y evaluación de los instrumentos de planificación recopilados a la fecha por cada municipio y avance del proceso de diligenciamiento del formato de evaluación.
</t>
    </r>
    <r>
      <rPr>
        <b/>
        <sz val="10"/>
        <rFont val="Arial"/>
        <family val="2"/>
      </rPr>
      <t>Junio:</t>
    </r>
    <r>
      <rPr>
        <sz val="10"/>
        <rFont val="Arial"/>
        <family val="2"/>
      </rPr>
      <t xml:space="preserve">
1. Asistencia técnica para la finalización del diligenciamiento del  Formato de evaluación: Sibate, Gachancipa (Cundinamarca) Manaure Balcón del Cesar, San Diego, Agustín Codazzi, La Paz (Cesar),  Tubará (Atlántico),  Campoalegre, Rivera, Palermo (Huila), Guamal, Cumaral, Restrepo (Meta), Guachucal, Sapuyes, Ipiales, Tuquerres, (Nariño)
2. Se finalizó el diligenciamiento del formato de evaluación de  los municipios que son objeto de elaboración de Documentos de Línea Base en el primer semestre de 2016. Los municipios son:  Manaure Balcón del Cesar, San Diego, La Paz, Agustín Codazzi (Cesar), Tubará (Atlántico),Campoalegre, Rivera, Palermo (Huila), Guamal, Cumaral, Restrepo (Meta) Villamaría, Neira (Caldas), La Tebaida (Quindío), Cereté,  Cienaga de Oro, San Carlos, San Pelayo,(Córdoba), Guachucal, Sapuyes, Ipiales, Tuquerres, (Nariño),  Suesca, La Calera, Tabio,  Gachancipa, Sesquilé, Sibaté (Cundinamarca)
3. Se definió la Plantilla de "Documento de Línea Base" y se inició la elaboración de estos documentos para los municipios priorizados. 
4. Se adelantaron jornadas de acercamiento a los municipios que son  objeto de asistencia en el año 2016 con el fin de presentar un avance en la elaboración de un Documento de Línea Base. Se asistió a los municipios de  San Pelayo, Cienaga de Oro, San Carlos (Córdoba)
5.  Se adelantaron Jornadas de acercamiento a los municipios que se les adelantará Documentos de Lineamientos en el segundo semestre de 2016, con el fin de entregar a las Administraciones actuales los Documentos de Línea Base elaborados en 2015. Se asistió a los municipios de Marinilla, Guarne, La Ceja del Tambo (Antioquia)</t>
    </r>
  </si>
  <si>
    <t xml:space="preserve">De acuerdo con las fases metodológicas establecidas en el plan de trabajo, se han adelantado las actividades programadas para el mes de Abril. Al respecto, los avances se resumen en:
1. Se adelantaron jornadas de acercamiento a los municipios que fueron objeto de asistencia en el año 2015 para presentar el trabajo adelantado a la nueva administración : Villa del Rosario, El Zulia, Los Patios (Norte de Santander), El Retiro, El Santuario (Antioquia), Oicata, Nobsa, Paipa, Tuta, Tibasosa, Combita, Soracá, Motavita (Boyacá)
2.  Se adelantaron jornadas de acercamiento a los municipios que son  objeto de asistencia en el año 2016: Tabio, Sesquile, Gachancipa, La Calera, Suesca, Sibate (Cundinamarca), La Tebaida (Quindío), Tuquerres, Sapuyes, Guachucal, Ipiales (Nariño), Manaure Balcón del Cesar, San Diego, Agustín Codazzi, La Paz (Cesar), Cereté (Córdoba), Tubará (Atlántico) Rivera, Palermo, Campoalegre (Huila), Restrepo, Cumaral, Guamal (Meta)
3. Revisión de los instrumentos de planificación recopilados a la fecha por cada municipio e inicio del proceso de diligenciamiento del formato de evaluación.
4. Se adelantó el ajuste a la metodología empleada con la finalidad de ajustarla a una versión mas práctica. </t>
  </si>
  <si>
    <t>Se definió el Plan de trabajo y el cronograma de actividades. 
Se elaboró un Directorio de Actores de las entidades territoriales para adelantar las jornadas de acercamiento, y se realizó el contacto con los funcionarios respectivos de cada entidad para coordinar su realización
Se iniciaron las jornadas de acercamiento a Departamentos para hacer la presentación de las actividades que se adelantarán en desarrollo de la construcción de documentos de Lineamientos para integrar la Gestión del Riesgo en el Ordenamiento Territorial. Se inició con Córdoba, Huila, Meta, y Caldas.
A partir del trabajo realizado en 2015, se inició el ajuste de formatos y plantillas de documentos que se deben diligenciar para los municipios objeto de asistencia en 2016 con el fin de simplificarlas.
Se programó una reunión con el MVCT con el fin de articular la asistencia que esa entidad adelanta con las actividades que se están desarrollando desde la UNGRD</t>
  </si>
  <si>
    <t># de Documentos de Línea Base realizados</t>
  </si>
  <si>
    <t xml:space="preserve">Documentos de Línea Base </t>
  </si>
  <si>
    <t>Realizar Documentos de Línea Base (diagnostico) de  municipios priorizados en cuanto a insumos y avances en la integración de la Gestión del riesgo de desastres en planes de ordenamiento  territorial,  articulados al plan de inversiones municipal (28 Documentos de Línea Base )</t>
  </si>
  <si>
    <r>
      <rPr>
        <b/>
        <sz val="10"/>
        <rFont val="Arial"/>
        <family val="2"/>
      </rPr>
      <t>JULIO</t>
    </r>
    <r>
      <rPr>
        <sz val="10"/>
        <rFont val="Arial"/>
        <family val="2"/>
      </rPr>
      <t xml:space="preserve">
1.   Ajuste a la Guía de Integración de la Gestión del Riesgo y el Ordenamiento Territorial
2.   Elaboración de la Guía de Integración de los Instrumentos de Planificación para la Gestión del Riesgo
3.  Elaboración de  presentaciones  y  ponencia  de la UNGRD para  IX Congreso Internacional de Ordenamiento Territorial y Ecológico –CIOTE
4.  Presentación Gobierno Nacional para Foro binacional con CEI-COT
5.  Elaboración de diagramación para la guía de protección financiera ante riesgos de desastres, los bienes inmuebles públicos y la transferencia del riesgo
6.  Preparación de preguntas relacionadas con  actividades SRR en el 2015 para el Documento de Audiencia Pública de Rendición de Cuentas
7.  Preparación Documento  UNGRD de marco normativo  para adelantar permuta de inmuebles y destinación de  predios objeto de reasentamiento como suelo de protección: Construcción de  Vivienda en el marco Calamidad en Salgar –Antioquia 
8.  Se elaboró un informe que da cuenta de la participación dela UNGRD en el Foro Regional "Camino a Hábitat III
9.  Elaboración y envío de observaciones sobre el documento de Negociación de la Declaración de Quito en el marco de Hábitat III
</t>
    </r>
    <r>
      <rPr>
        <b/>
        <sz val="10"/>
        <rFont val="Arial"/>
        <family val="2"/>
      </rPr>
      <t>AGOSTO</t>
    </r>
    <r>
      <rPr>
        <sz val="10"/>
        <rFont val="Arial"/>
        <family val="2"/>
      </rPr>
      <t xml:space="preserve">
1. Elaboración de  presentaciones  y  ponencia  de la UNGRD para  IX Congreso Internacional de Ordenamiento Territorial y Ecológico –CIOTE
2. Revisión y observaciones a documentos  de  Caracterización de Escenarios de Riesgo por Movimientos en Masa, Por Inundaciones, Por Sismos, Por Riesgo Tecnológico, Por Ciclones Tropicales. ( enviados por SCR)
3. Elaboración de  propuesta Indicadores Nacionales  Objetivos de Desarrollo Sostenibles – ODS para Documento CONPES
4. Elaboración de proyecto de Circulares dirigidas a municipios y Corporaciones Autónomas Regionales en relación con integración de la gestión del riesgo en el Ordenamiento Territorial, Ordenación Ambiental  y  la potencial temporada de La Niña 2016.
5. Revisión de los Insumos técnicos para el programa de acompañamiento a sectores para la implementación del PNGRD.
6. Elaboración de presentaciones UNGRD para el I Encuentro de coordinadores municipales de gestión del riesgo del Departamento de Guaviare.
7. Elaboración de presentación UNGRD para visita de intercambio de experiencias Guatemala-Colombia Integración de la Gestión del Riesgo y el Ordenamiento Territorial.
8. Revisión del documento borrador del  CONPES " Programa nacional de asistencia técnica a planes de ordenamiento territorial: Programa POT y POD modernos" 
9. Se atendieron dentro de los términos legales, las solicitudes realizadas por entidades públicas del orden local y nacional; personas naturales y jurídicas; entes territoriales: municipios, distritos y departamentos. ( 9)
</t>
    </r>
  </si>
  <si>
    <r>
      <t xml:space="preserve">Mayo
</t>
    </r>
    <r>
      <rPr>
        <sz val="10"/>
        <rFont val="Arial"/>
        <family val="2"/>
      </rPr>
      <t xml:space="preserve">1. Elaboración de observaciones sobre presentación Plan de Ordenamiento Territorial del Valle del Cauca en el marco de CEI-COT.
2. Elaboración de observaciones y ajustes a Proyecto de Acuerdo COT No 005 / 16 Lineamientos Planes de Ordenamiento Departamental por solicitud de CEI-COT.
3. Elaboración de  informe de actividades adelantadas por  SRR en el marco de  Declaratoria de Calamidad  Publica en el municipio de   Villarrica – Tolima en 2014. Aporte de LIP a consolidado SRR.
5. Elaboración de observaciones al Documento Cero de negociación en el marco de Hábitat III, la UNGRD contribuye a la construcción de documentos de posición nacional.
6. Elaboración de respuesta a petición sobre asistencia técnica en los municipios de Salgar, Utica, Girón y Gramalote, indicando integración de GRD en OT.
7. Colaboración en respuesta a requerimiento de la Cámara de Representantes  respecto a la asistencia técnica en los municipios de la Cuenca Ubate-Suarez para armonización de GRD en OT, según el Conpes 3451 de 2006 .
8. Elaboración de documento que consolida los principales productos y acciones que se han realizado para contribuir al proceso de reducción del riesgo a través de los instrumentos de planificación en el marco del informe: ¿Porqué somos vulnerables?.
</t>
    </r>
    <r>
      <rPr>
        <b/>
        <sz val="10"/>
        <rFont val="Arial"/>
        <family val="2"/>
      </rPr>
      <t xml:space="preserve">Junio
</t>
    </r>
    <r>
      <rPr>
        <sz val="10"/>
        <rFont val="Arial"/>
        <family val="2"/>
      </rPr>
      <t>1. Elaboración de respuesta a solicitud de consultores externos sobre proyectos de la UNGRD y GRD en el ámbito de tres POMCA (Río Opón, Sogamoso y afluentes de Lebrija).
2. Elaboración de análisis del Plan de Laderas de Barranquilla, adoptado por Decreto 959 de 2015, en armonización con POT y PDD del Distrito de Barranquilla, por solicitud SRR.
3. Elaboración de observaciones de la UNGRD a DNP sobre el borrador del documento CONPES para Pagos de Servicios Ambientales (PSA) y rol de la UNGRD en la propuesta de política. 
4. Elaboración de observaciones de la UNGRD al borrador de Proyecto de Ley de Cambio Climático, envío interno a LCC para concertar posición SRR. 
5. Elaboración  de ajuste de matriz consolidada de proyectos del PNGRD asociados a la Subdirección para la Reducción del Riesgo de Desastres por solicitud interna SRR.</t>
    </r>
  </si>
  <si>
    <t>1. Elaboración de documento de análisis de los  instrumentos de planificación EOT, PMGRD y  PDM del  el  Municipio de  Tablón de Gómez. Elaboración de presentación de la SRR sobre el tema. 
2. Elaboración de observaciones sobre integración de la GRD en los términos de referencia en el marco del programa de regulación hídrica MADS-DNP.
3. Elaboración de respuesta oficial a solicitud de la Alcaldía de Tumaco sobre integración de la GRD en el OT y acciones de la UNGRD en el municipio.
4. Elaboración de observaciones a la declaración de Toluca, en el marco de la conferencia Hábitat III ONU-Hábitat y en respuesta a solicitud de Cancillería.
5. Respuesta a solicitud del municipio de Soacha sobre información para la incorporación de la GRD en los Planes de Ordenamiento Territorial.
6. Respuesta a solicitud de información sobre declaratoria de calamidad pública por procesos de erosión costera y amenaza en el municipio de Ciénaga-Magdalena.
7. Elaboración de observaciones sobre GRD en documentos de prioridades nacionales en el marco de la Conferencia Hábitat III y coordinado por Cancillería.
8. Elaboración de documento de observaciones SRR al Decreto 1807 en el marco de la coordinación interinstitucional UNGRD-MVCT-MADS.
9. Elaboración de observaciones sobre GRD y rol de la UNGRD en la “Propuesta de Política Nacional de Cambio Climático” y Proyecto de Acuerdo de la Comisión Intersectorial de Cambio Climático.
10. Respuesta a derecho de petición de la Clínica Jurídica UNAULA sobre incorporación de la GRD en los instrumentos de planificación territorial.</t>
  </si>
  <si>
    <r>
      <rPr>
        <b/>
        <sz val="10"/>
        <color indexed="9"/>
        <rFont val="Arial"/>
        <family val="2"/>
      </rPr>
      <t xml:space="preserve">Enero: </t>
    </r>
    <r>
      <rPr>
        <sz val="10"/>
        <color indexed="9"/>
        <rFont val="Arial"/>
        <family val="2"/>
      </rPr>
      <t xml:space="preserve">
- Revisión en conjunto con la línea de C.C. de Guía para la Incorporación de las Actividades Minero Energéticas en los Planes de Ordenamiento  (elaborada por UPME).
- Revisión matriz relación del PFIN (Sector Transporte) y  temas a desarrollar por la UNGRD en 2016 en relación con ordenamiento  territorial  y planeación del desarrollo para entrega a Línea Gestión Sectorial.
- Revisión y observaciones a documentos base de la Cumbre Mundial de las Naciones Unidas sobre Vivienda y Desarrollo Urbano Sostenible - Hábitat III" (10 documentos abiertos a comentarios de los países, las observaciones UNGRD se enviaron a Cancillería).
</t>
    </r>
    <r>
      <rPr>
        <b/>
        <sz val="10"/>
        <color indexed="9"/>
        <rFont val="Arial"/>
        <family val="2"/>
      </rPr>
      <t>Febrero:</t>
    </r>
    <r>
      <rPr>
        <sz val="10"/>
        <color indexed="9"/>
        <rFont val="Arial"/>
        <family val="2"/>
      </rPr>
      <t xml:space="preserve"> 
- Revisión documento del protocolo de atención de primer nivel en reducción del riesgo.
- Elaboración de presentación para  DAPARD de las actividades adelantadas en 2015 y 2016 en el Departamento de Antioquia respecto a Construcción de Línea Base.
- Asistencia a reunión técnica preparatoria memorando de entendimiento con Instituto Deltares de Holanda.
- Asistencia a mesa de trabajo de Hábitat y Cambio Climático tendiente  a proponer  y desarrollar documentación temática con los puntos  de discusión  que Colombia quiere introducir en la agenda Hábitat III  para  el tema de referencia.
- Elaboración de presentación para III Curso Internacional “Política Urbana y Gestión de Proyectos Urbanos Integrales”
- Asistencia a mesa de trabajo de Vínculos Urbano- Rurales  tendientes  a proponer  y desarrollar documentación temática con los puntos  de discusión  que Colombia quiere introducir en la agenda Hábitat III  para  el tema de referencia.
- Elaboración de respuesta a solicitud de asistencia técnica  Municipio de Ciénaga-Magdalena.
- Revisión en conjunto con la línea de SCR de  Plan de Acción 2016 de la PNOEC.
- Elaboración de presentaciones para jornadas de inducción a Coordinadores Departamental de Gestión del Riesgo:
1. PNGRD, Marco Sendai, Acuerdo de Cambio Climático-COP 21.
2. Integración de la GRD  y el Ordenamiento Territorial
3. Se está elaborando proyecto de Circular para Alcaldes y Gobernadores sobre incorporación de la gestión del   riesgo en Planes de Desarrollo Territoriales y estructurando un Taller virtual con FEDEMUNICIPIOS para Alcaldes en este sentido a desarrollar en marzo de 2016.</t>
    </r>
  </si>
  <si>
    <t>Documentos técnicos, matrices diligenciadas, ayudas de memoria, listados de Asistencia, presentaciones, correos electrónicos</t>
  </si>
  <si>
    <t xml:space="preserve">Elaborar documentos para apoyar técnicamente y/o para hacer revisiones y/o ajustes para la formulación de políticas, marcos regulatorios, CONPES, circulares y estudios en relación con la incorporación de medidas de reducción del riesgo - intervención prospectiva - en los instrumentos de planificación. </t>
  </si>
  <si>
    <t>Articulación de instrumentos  y desarrollo de lineamientos de ordenamiento territorial, ordenación ambiental, planificación del desarrollo y gestión del riesgo.</t>
  </si>
  <si>
    <t>Intervención Prospectiva</t>
  </si>
  <si>
    <t>Ninguna.</t>
  </si>
  <si>
    <t>Actualmente se adelanta el trámite para convenio con la Universidad de Manizales, con quien se realizarán los talleres.</t>
  </si>
  <si>
    <t>No se ha logrado definir la entidad o firma consultora que llevará a cabo ésta actividad mediante Convenio o Contrato.</t>
  </si>
  <si>
    <t>Ninguno</t>
  </si>
  <si>
    <t>Elaboración de EP para convenio derivado con CRC, y presentación a Director General para su validación.</t>
  </si>
  <si>
    <t>Reunión exploratoria con Cruz Roja Colombiana para dialogar sobre eventual Convenio, asociado a esta actividad</t>
  </si>
  <si>
    <t>Informes, registros audiovisuales.</t>
  </si>
  <si>
    <t>Nelson Hernández / Juanita Jaramillo</t>
  </si>
  <si>
    <t># de Talleres realizados</t>
  </si>
  <si>
    <t>Retraso para definir si esta actividad se desarrolla con la U. de Manizales como un Otrosí al último Convenio o como un nuevo Convenio.</t>
  </si>
  <si>
    <t>Universidad de Manizales entrega propuesta.</t>
  </si>
  <si>
    <t>Cambio de los estudios previos, teniendo en cuenta las observaciones del Director General.</t>
  </si>
  <si>
    <t>Documento final.</t>
  </si>
  <si>
    <t xml:space="preserve">Nelson Hernández </t>
  </si>
  <si>
    <t>% de avance en la formulación de la directriz</t>
  </si>
  <si>
    <t>5.3.1</t>
  </si>
  <si>
    <t>Diseñar una directriz nacional para la implementación de preparativos para la respuesta comunitarios frente a desastres</t>
  </si>
  <si>
    <t>Debido a la dificultad de acceso a la cabecera municipal del Municipio de Litoral de San Juan (Chocó), se considera reemplazarlo por otro municipio costero del Departamento de Chocó, aún por definir.</t>
  </si>
  <si>
    <t>(1) Mariquita: No hubo avance; (2) Honda: No hubo avance; (3) Villahermosa; No hubo avance; (4) Casablanca; No hubo avance; (5) Murillo: No hubo avance; (6) Honda: Se realizaron 1er y 2do Taller para la formulación de la EMRE 814/07/2016 y 29/07/2016); (7) Páez: CUMPLIDO; (8) Inzá: CUMPLIDO; (9) La Plata: CUMPLIDO; (10) La Florida: CUMPLIDO; (11) Dibulla: CUMPLIDO; (12) Providencia: CUMPLIDO; (13) Litoral de San Juan: Posiblemente se cambie el municipio; (14) Buenaventura: CUMPLIDO; (15) Guapi: CUMPLIDO, y; (16) Tumaco: CUMPLIDO.</t>
  </si>
  <si>
    <t>Debido a cambios en el Mapa de Amenaza del Volcán Nevado del Ruíz, realizados por el SGC, se ajusta la lista de municipios seleccionados para la asistencia técnica para EMRE's en el Departamento del Tolima, dando prioridad de otros municipios. La lista queda de la siguiente forma: 
1. Mariquita; 2. Honda; 3. Villahermosa; 4. Casablanca y 5. Murillo.</t>
  </si>
  <si>
    <t>1.Herveo: No hubo avance; 
2. Palocabildo: No hubo avance;
3. Villahermosa: No hubo avance; 
4. Líbano: No hubo avance; 
5. Murillo: No hubo avance;
6. Cajamarca: No hubo avance; 
7. Páez: Se realizaron 1er y 2do Taller para la formulación de la EMRE (24/05/2016 y 07/06/2016).
8. Inzá: CUMPLIDO;
9. La Plata: CUMPLIDO; 
10 La Florida: CUMPLIDO; 
11. Dibulla: CUMPLIDO; 
12. Providencia: CUMPLIDO; 
13. Litoral de San Juan: Está programado para iniciar en segundo semestre 2016, posiblemente se cambie el municipio; 
14. Buenaventura: Se realizó 2do Taller para la formulación de la EMRE (17/06/2016); 
15. Guapi: CUMPLIDO, y; 
16. Tumaco: CUMPLIDO.</t>
  </si>
  <si>
    <t xml:space="preserve">- Taller con municipios del Tolima aplazado por participación de Sandra Martínez en el ICG Caribe (en Cartagena)y apoyo a municipio de Salgar (Antioquia) para programar Simulacro Mpal.
- No se logró concretar asesoría conjunta con los tres municipios del área de influencia del volcán Nevado del Huila. (Páez, Inzá y la Plata), por lo tanto no fue posible avanzar más con la asistencia.
- Reprogramación de visitas por falta de fluido eléctrico en Dibulla (La Guajira).
</t>
  </si>
  <si>
    <t>1. Herveo: No hubo avance;
2. Palocabildo: No hubo avance; 
3. Villahermosa: No hubo avance; 
4. Líbano: No hubo avance; 
5. Murillo: No hubo avance;
6. Cajamarca: No hubo avance; 
7. Páez: No hubo avance.
8. Inzá: Se finaliza y envía documento EMRE para revisión del CMGRD;
9. La Plata: Se continúa con el proceso de estructuración del documento EMRE;
10. La Florida: Se continúa con el proceso de elaboración de la EMRE; 
11. Dibulla: Se continúa con el apoyo para la elaboración de la EMRE-Dibulla. Se espera socializar el documento final al CMGRD el día 10/05/2016; 
12. Providencia: Está programado para iniciar en segundo semestre 2016; 
13. Litoral de San Juan: Está programado para iniciar en segundo semestre 2016; 
14. Buenaventura: Se realizó el 1er taller para la formulación de la EMRE (05/04/2016). Se ha avanzado en la definición de los objetivos y escenarios de riesgo; 
15. Guapi: Se realizó el 1er taller para la formulación de la EMRE (06/04/2016). Se ha avanzado en la definición de los objetivos y escenarios de riesgo; y, 
16. Tumaco: Realización del 2do y 3er taller durante los días 12 y 28 de abril de 2016 para la formulación de la EMRE. Se realiza la entrega oficial al CMGRD de la EMRE de Tumaco para su revisión, ajuste y aprobación.</t>
  </si>
  <si>
    <t>(1) Elaboración del Plan de trabajo de asistencia técnica; (2) Contacto e informe de  las actividades a realizar a través de la asistencia técnica a los coordinadores de los Consejos Departamentales y Municipales de Gestión del Riesgo  del Cauca y Huila; (3) Programación del primer Talleres para formulación y/o ajuste de las EMREs con los Municipios de Cauca y Huila para el 8, 9 y 10 de marzo; (4) Revisión de información existente para los municipios de: La Plata (Plan comunitario de Contingencia por erupción del VNH, 2008); Municipio de Inzá (EMRE año 2013), Municipio de Páez (planes comunitarios de contingencias por erupción del  VNH 2008)}; (1) Contacto e informe de  las actividades a realizar a través de la asistencia técnica al coordinador del CDGRD de Nariño y al coordinador el CMGRD de La Florida; (2) Se inicia el ajuste de la información de la EMRE del municipio de la Florida según el formato de la ENRE Nacional; Se hizo contacto con el nuevo Secretario de Gobierno del Mpio. de Dibulla y  con Juan Misas -Comandante Cuerpo de Bombero de Providencia- quien apoya las labores a la Sec gobierno y están en la recopilación  de la información; (1) Se realiza el contacto con el Coordinador del CMGRD de Tumaco para la realización del primer taller de formulación de la EMRE para el día 15 de marzo; (2) Revisión del Documento PMGRD de San Andrés de Tumaco  y Plan Local de Emergencias año 2010.</t>
  </si>
  <si>
    <t>Informes, documentos finales de EMREs, registros audiovisuales.</t>
  </si>
  <si>
    <t>Sandra Martínez / Jorge Obando / Shirley González</t>
  </si>
  <si>
    <t># de EMRE formuladas o ajustadas</t>
  </si>
  <si>
    <t>EMRE formuladas o ajustadas</t>
  </si>
  <si>
    <t>Contribuir a la formulación o ajuste de Estrategias Municipales de Respuesta a Emergencias -EMRE- en municipios ubicados en zonas de amenaza por erupciones volcánicas, tsunamis y ciclones tropicales.</t>
  </si>
  <si>
    <t>A la espera que las respectivas seccionales de Cruz Roja Colombiana entreguen sus propuestas y poder iniciar el proceso de elaboración de Convenios.</t>
  </si>
  <si>
    <t>Avance en la elaboración de propuesta para SAT de parte de la CRC-Seccional Huila, y de la propuesta para señalización en Cumbal de parte de la CRC-Seccional Nariño.</t>
  </si>
  <si>
    <t>Se elaboraron los EP para contratación/convenio.</t>
  </si>
  <si>
    <t>Convenio, registros</t>
  </si>
  <si>
    <t>Nelson Hernández / Sandra Martínez</t>
  </si>
  <si>
    <t># de acciones PpR desarrolladas</t>
  </si>
  <si>
    <t>Acciones de PpR desarrolladas</t>
  </si>
  <si>
    <t>4.3.3</t>
  </si>
  <si>
    <t>4.1.3</t>
  </si>
  <si>
    <t>Desarrollar acciones de Preparación para la Respuesta frente a diferentes geoamenazas</t>
  </si>
  <si>
    <t>A la espera de la disposición de recursos por parte de las administraciones departamentales.</t>
  </si>
  <si>
    <t>A la fecha se centa con 4 capacitaciones realizadas en GdRD y preparación para la respuesta.
Se adelantaron conversaciones con los coordinadores de GdRD de los departamentos de Cauca y Huila para coordinar la organización de 7 jornadas de capacitaciones, una por municipio.</t>
  </si>
  <si>
    <t>Realización de reuniones con Corporación Nasa Kiwe, Gobernaciones del Cauca y Huila, y la ONG internacional HelpAge, para compartir la propuesta del Municipio de Inzá y gestionar los recursos necesarios para llevar a cabo la actividad en el segundo semestre de 2016.</t>
  </si>
  <si>
    <t>Contacto con Coordinadores Dptales. De GdRD de Huila y Cauca para socializar la actividad. Informe mediante correo electrónico al director del corporación NASA KIWE sobre las acciones que la UNGRD adelantara a través del CONPES 3667 DE 2010.</t>
  </si>
  <si>
    <t># Capacitaciones desarrolladas</t>
  </si>
  <si>
    <t>Capacitaciones</t>
  </si>
  <si>
    <t>4.2.2</t>
  </si>
  <si>
    <t>Realizar capacitaciones en GdRD y respuesta a emergencias, dirigido a entidades operativas locales</t>
  </si>
  <si>
    <r>
      <t xml:space="preserve">El día 17 de Marzo se adelantó simulación con el objetivo de evaluar las operaciones del Sistema de Alerta de Tsunami en la región Caribe, poner a prueba los protocolos y sistemas de comunicaciones de las entidades responsables en cada país y mejorar los mecanismos de coordinación internacional, nacional y local en la región Caribe.
El ejercicio permitió también probar, antes de su implementación total,  las nuevas herramientas de pronóstico de tsunamis creadas por el Centro de Alerta por Tsunami del Pacífico -  PWTC en 2014.
</t>
    </r>
    <r>
      <rPr>
        <b/>
        <sz val="10"/>
        <color indexed="9"/>
        <rFont val="Arial"/>
        <family val="2"/>
      </rPr>
      <t>CUMPLIDA</t>
    </r>
  </si>
  <si>
    <t>Informe</t>
  </si>
  <si>
    <t># de simulaciones adelantadas</t>
  </si>
  <si>
    <t xml:space="preserve">Simulación </t>
  </si>
  <si>
    <t>4.1.7</t>
  </si>
  <si>
    <t>Realizar el ejercicio de Caribe Wave</t>
  </si>
  <si>
    <t>Respuesta tardía de las Gobernaciones Departamentales de Cauca y Huila.</t>
  </si>
  <si>
    <t>Se cuenta con el primer informe sobre el desarrollo de acciones de preparación para la respuesta.
Se adelantó programación primer Taller de asistencia técnica, dirigida a las administraciones departamentales, CNK y sectores Minero-Energético y de Protección Social.</t>
  </si>
  <si>
    <t>La Gobernación del Cauca se retrasó en suministrar la información de contacto de las instancias/entidades que lideran los sectores SALUD y MINEROENERGÉTICO en el Departamento.</t>
  </si>
  <si>
    <t>-Reunión de coordinación con la Corporación Nasa Kiwe (11/04/2016).
- Se proyectaron oficios para los Coordinadores de los CDGRD de Cauca y Huila, solicitando información de las entidades a cargo de los sectores, Energía y protección social (salud).</t>
  </si>
  <si>
    <t>Contacto con Coordinadores Dptales. De GdRD de Huila y Cauca para socializar la actividad</t>
  </si>
  <si>
    <t>Informes escritos</t>
  </si>
  <si>
    <t>Jorge Obando</t>
  </si>
  <si>
    <t>N° de Informes presentados</t>
  </si>
  <si>
    <t>Informe de la Asistencia Técnica</t>
  </si>
  <si>
    <t>4.2.3</t>
  </si>
  <si>
    <t>Desarrollar acciones de preparación para la respuesta, asociadas al CONPES 3667 de 2010</t>
  </si>
  <si>
    <t>Diferentes actividades no programadas en el PdA que tuvieron que ser priorizadas en el último bimestres.</t>
  </si>
  <si>
    <t>Se programaron Talleres para el 19 y 20 de septiembre, con la administración departamental del Tolima y las administraciones municipales involucradas, así como con el SGC.</t>
  </si>
  <si>
    <r>
      <rPr>
        <b/>
        <sz val="10"/>
        <rFont val="Arial"/>
        <family val="2"/>
      </rPr>
      <t xml:space="preserve">Protocolo Nacional de Respuesta frente a Huracanes y otros Ciclones Tropicales: 
</t>
    </r>
    <r>
      <rPr>
        <sz val="10"/>
        <rFont val="Arial"/>
        <family val="2"/>
      </rPr>
      <t>1. Socialización y ajuste en Taller con entidades nacionales -operativas y técnicas; 
2. Aprobación final; 
3. Socialización en Encuentro de Coordinadores de GdRD.
Continuación elaboración Protocolos Nacionales de Respuesta Volcanes C. Machín y N. del Ruíz.</t>
    </r>
  </si>
  <si>
    <t>Debido a la participación en el ICG Caribe y posteriormente la comisión a Salgar (Antioquia) para programar Simulacro Mpal, no se avanzó más en estas actividades</t>
  </si>
  <si>
    <t xml:space="preserve">- Se elabora estructura estándar para los 3 protocolos.
- Se revisó del protocolo actual para VNR y se filtró la información que aún es funcional para el nuevo protocolo.
- Se elaboró el borrador de Protocolo de Ciclones Tropicales
</t>
  </si>
  <si>
    <t>Se elaboró parte de la estructura estándar para todos los protocolos.</t>
  </si>
  <si>
    <t>Documentos finales de PdC.</t>
  </si>
  <si>
    <t># de Protocolos Nacionales de respuesta ajustados</t>
  </si>
  <si>
    <t>Protocolos</t>
  </si>
  <si>
    <t>4.3.2,  4.3.3 y 4.3.4</t>
  </si>
  <si>
    <t>4.3.2, 4.3.3 y 4.3.4</t>
  </si>
  <si>
    <t>Ajustar Protocolos Nacionales de Respuesta por diferentes amenazas</t>
  </si>
  <si>
    <t>Reducción de desastres asociados a erupciones volcánicas, tsunamis y ciclones tropicales, fortaleciendo capacidades nacionales y locales.</t>
  </si>
  <si>
    <t>Durante los meses de Julio y Agosto se prestó asesoría a 8 solicitudes presenciales que fueron atendidas al 100%.</t>
  </si>
  <si>
    <t xml:space="preserve">Se han adelantado el 100% de las solicitudes allegadas por los entes territoriales, al igual que se han adelantado las asesorías técnicas presenciales requeridas por mandatarios territoriales y/o sus representantes. </t>
  </si>
  <si>
    <t>Durante los meses de Marzo y Abril se prestó asesoría a 37 solicitudes que fueron atendidas al 100% (11 presenciales y 26 solicitudes escritas)</t>
  </si>
  <si>
    <t>Se han realizado las asesorías técnicas conforme la demanda presentada, y se encuentra en 100% de ejecución.</t>
  </si>
  <si>
    <t>SIGOB, comunicaciones oficiales</t>
  </si>
  <si>
    <t>Jorge A. Buelvas</t>
  </si>
  <si>
    <t>(# solicitudes tramitadas / # solicitudes recibidas)*100</t>
  </si>
  <si>
    <t>% solicitudes tramitadas</t>
  </si>
  <si>
    <t xml:space="preserve">Asesorar técnicamente a las entidades territoriales, nacionales y otras áreas de la UNGRD en temas  relacionados con intervención correctiva del riesgo </t>
  </si>
  <si>
    <t xml:space="preserve">A 31 de Agosto de 2016 se han allegado a la SRR 500 peticiones entre presentación de proyectos y solicitudes para apoyar a los territorios; de las cuales no se cuenta con ninguna gestión pendiente. </t>
  </si>
  <si>
    <t>Desde el 1 de Enero hasta el 30 de Junio de 2016 se han tramitado 393 solicitudes de las 403 que se radicaron; obteniendo así un 96,8% de cumplimiento de la Meta.
Es importante tener en cuenta que las solicitudes pendientes de tramite fueron allegadas a la UNGRD en el mes de Junio y su tiempo para tramitar la gestión esta dentro de los plazos establecidos.</t>
  </si>
  <si>
    <t xml:space="preserve">A 30 de Abril se gestionaron 180 solicitudes recibidas, dando cumplimiento al 100% de los procesos. </t>
  </si>
  <si>
    <t>Durante el primer bimestre del año se recibieron 60 solicitudes, de las cuales se gestionaron 50, las 10 restantes se encuentran en tramite de gestión teniendo en cuenta que llegaron en la ultima semana del mes de febrero.</t>
  </si>
  <si>
    <t>(# proyectos evaluados / # proyectos Radicados)*100</t>
  </si>
  <si>
    <t>% de proyectos evaluados</t>
  </si>
  <si>
    <t>3.1.1</t>
  </si>
  <si>
    <t>Realizar la evaluación técnica de los proyectos de intervención correctiva radicados en la UNGRD.</t>
  </si>
  <si>
    <r>
      <t xml:space="preserve">La no oportuna atención de parte de las administraciones municipales a los requerimientos y observaciones que plantea la UNGRD. 
La Alcaldía de </t>
    </r>
    <r>
      <rPr>
        <b/>
        <sz val="10"/>
        <rFont val="Arial"/>
        <family val="2"/>
      </rPr>
      <t xml:space="preserve">Barranquilla </t>
    </r>
    <r>
      <rPr>
        <sz val="10"/>
        <rFont val="Arial"/>
        <family val="2"/>
      </rPr>
      <t xml:space="preserve">no ha remitido los siguientes documentos requeridos para la liquidación del Convenio: 
- Correcciones del informe de supervisión por parte de la Alcaldía, de acuerdo con las observaciones de la UNGRD 
- El desembargo de las cuentas de la Alcaldía 
- Información financiera de febrero de 2016 a la fecha
- El municipio debe radicar en la UNGRD la solicitud de ajuste del subproyecto, incluyendo el acta de modificación y Apu flexocreto, dicha solicitud debe venir aprobada por la interventoría
</t>
    </r>
  </si>
  <si>
    <r>
      <rPr>
        <b/>
        <sz val="10"/>
        <rFont val="Arial"/>
        <family val="2"/>
      </rPr>
      <t xml:space="preserve">Tierralta: </t>
    </r>
    <r>
      <rPr>
        <sz val="10"/>
        <rFont val="Arial"/>
        <family val="2"/>
      </rPr>
      <t xml:space="preserve">Se encuentra en revisión por parte del supervisor la documentación para la liquidación del convenio que integra liquidación de obra y liquidación de interventoría.
</t>
    </r>
    <r>
      <rPr>
        <b/>
        <sz val="10"/>
        <rFont val="Arial"/>
        <family val="2"/>
      </rPr>
      <t xml:space="preserve">
Tiquisio:</t>
    </r>
    <r>
      <rPr>
        <sz val="10"/>
        <rFont val="Arial"/>
        <family val="2"/>
      </rPr>
      <t xml:space="preserve"> Se encuentra en revisión por parte del supervisor la documentación para la liquidación del convenio que integra liquidación de obra y liquidación de interventoría.
</t>
    </r>
    <r>
      <rPr>
        <b/>
        <sz val="10"/>
        <rFont val="Arial"/>
        <family val="2"/>
      </rPr>
      <t>San Pelayo:</t>
    </r>
    <r>
      <rPr>
        <sz val="10"/>
        <rFont val="Arial"/>
        <family val="2"/>
      </rPr>
      <t xml:space="preserve"> Se encuentra en revisión por parte del supervisor la documentación para la liquidación del convenio que integra liquidación de obra y liquidación de interventoría. 
</t>
    </r>
    <r>
      <rPr>
        <b/>
        <sz val="10"/>
        <rFont val="Arial"/>
        <family val="2"/>
      </rPr>
      <t xml:space="preserve">Pinillos: </t>
    </r>
    <r>
      <rPr>
        <sz val="10"/>
        <rFont val="Arial"/>
        <family val="2"/>
      </rPr>
      <t>Ejecutado el 100% de la obra, Acta de recibo 16 de julio de 2016. El municipio se encuentra en trámite de liquidación del Contrato de obra y se encuentra en revisión por parte del supervisor el informe final de interventoría.</t>
    </r>
  </si>
  <si>
    <t>La no oportuna atención de parte de las administraciones municipales a los requerimientos y observaciones que plantea la UNGRD</t>
  </si>
  <si>
    <r>
      <t>Tierralta:</t>
    </r>
    <r>
      <rPr>
        <sz val="10"/>
        <rFont val="Arial"/>
        <family val="2"/>
      </rPr>
      <t xml:space="preserve"> fue entregada la corrección amparo de las pólizas de la obra, acta de liquidación y se inició la liquidación del convenio.
</t>
    </r>
    <r>
      <rPr>
        <b/>
        <sz val="10"/>
        <rFont val="Arial"/>
        <family val="2"/>
      </rPr>
      <t>San Pelayo:</t>
    </r>
    <r>
      <rPr>
        <sz val="10"/>
        <rFont val="Arial"/>
        <family val="2"/>
      </rPr>
      <t xml:space="preserve"> Se recibió el acta final de obra, el informe final de interventoría. Está pendiente el Acta de liquidación de obra e información financiera para dar inicio a la liquidación del convenio.
</t>
    </r>
    <r>
      <rPr>
        <b/>
        <sz val="10"/>
        <rFont val="Arial"/>
        <family val="2"/>
      </rPr>
      <t>Tiquisio:</t>
    </r>
    <r>
      <rPr>
        <sz val="10"/>
        <rFont val="Arial"/>
        <family val="2"/>
      </rPr>
      <t xml:space="preserve"> Se realizó la revisión del Informe Final de Interventoría el cual fue aprobado y se remitirá al DNP. Se realizaron observaciones al informe final de Supervisión del Municipio y se está a la espera de la radicación oficial en la UNGRD para dar inicio a la liquidación del convenio.
</t>
    </r>
    <r>
      <rPr>
        <b/>
        <sz val="10"/>
        <rFont val="Arial"/>
        <family val="2"/>
      </rPr>
      <t>Barranquilla:</t>
    </r>
    <r>
      <rPr>
        <sz val="10"/>
        <rFont val="Arial"/>
        <family val="2"/>
      </rPr>
      <t xml:space="preserve"> Se realizaron ajustes al acta final de obra y  al informe final de interventoría, se está a la espera de recibir ajustes para la aprobación.
</t>
    </r>
    <r>
      <rPr>
        <b/>
        <sz val="10"/>
        <rFont val="Arial"/>
        <family val="2"/>
      </rPr>
      <t>Pinillos:</t>
    </r>
    <r>
      <rPr>
        <sz val="10"/>
        <rFont val="Arial"/>
        <family val="2"/>
      </rPr>
      <t xml:space="preserve"> El proyecto se encuentra en ejecución con avance físico del 100%, se firmó el acta de recibo final de obra.</t>
    </r>
  </si>
  <si>
    <t>Para el caso de Pinillos, único proyecto que se encuentra en ejecución, fue necesario contar con la aprobación del cambio en el diseño por parte del DNP, aprobación que retraso el inicio de la obra.</t>
  </si>
  <si>
    <t>De los 5 proyectos a liquidar, 4 ya culminaron la ejecución de obra; se inició el proceso de recolección documental para realizar la liquidación de los convenios y  posterior legalización ante el DNP.</t>
  </si>
  <si>
    <t>Como consecuencia del cambio en las administraciones municipales, ha sido necesario contextualizar a los nuevos alcaldes con el fin de continuar  con el plan de trabajo que se traía, por lo cual durante los dos primeros meses no se realizaron visitas de cierres contables.</t>
  </si>
  <si>
    <t>Conjuntamente con el DNP se están realizando las visitas de verificación del 100% de ejecución de los proyectos de San Pelayo y Tierralta. Para los proyectos de Barranquilla (Campoalegre) y Tiquisio se está coordinando con el DNP la fecha de la visita de verificación del 100% de ejecución.</t>
  </si>
  <si>
    <t>Matriz de seguimientos, informes</t>
  </si>
  <si>
    <t>Astrid Delgado</t>
  </si>
  <si>
    <t xml:space="preserve"># de convenios o contratos liquidados </t>
  </si>
  <si>
    <t>Convenios o contratos liquidados</t>
  </si>
  <si>
    <t>Liquidar y legalizar los proyectos ejecutados en 2015 derivados del convenio 017 FNR.</t>
  </si>
  <si>
    <r>
      <rPr>
        <sz val="10"/>
        <rFont val="Arial"/>
        <family val="2"/>
      </rPr>
      <t xml:space="preserve">Durante el mes de </t>
    </r>
    <r>
      <rPr>
        <b/>
        <sz val="10"/>
        <rFont val="Arial"/>
        <family val="2"/>
      </rPr>
      <t>Julio</t>
    </r>
    <r>
      <rPr>
        <sz val="10"/>
        <rFont val="Arial"/>
        <family val="2"/>
      </rPr>
      <t xml:space="preserve"> se dio terminación a los proyectos de Jericó (Boyacá) y Girón (Santander).
Durante el mes de Agosto de dio terminación a los proyectos de: Parque Salgar (Antioquia), Viviendas Quibdó (Chocó), Puesto de salud Maicao(La Guajira) y centro de acopio Uribía ( La Guajira).</t>
    </r>
  </si>
  <si>
    <t>En el Mes de Mayo finalizó el proyecto La Vega - Cundinamarca.
Se prorrogó el contrato de obra e interventoría del proyecto Itagüí.
En el mes de Junio finalizó el proyecto de San Sebastian de Buena Vista - Magdalena</t>
  </si>
  <si>
    <t>A la fecha se cuenta con 13 proyectos ejecutados al 100% físicamente.</t>
  </si>
  <si>
    <t>Se realizó prorroga al proyecto Jericó hasta el mes de Octubre, el cual estaba programado finalizar en febrero.</t>
  </si>
  <si>
    <t>En Enero finalizaron 6 proyectos del choco: 1. Atrato, 2.Cantón de San Pablo, 3. Carmen del Darién, 4. Novita 5. Tadó, 6. Medio Baudo y 1 en Cesar Gamarra.
 En el mes de Febrero finalizaron 2 proyectos: Taraza - Antioquia y 2. Chitaga- Norte de Santander.</t>
  </si>
  <si>
    <t>Oscar Salamanca</t>
  </si>
  <si>
    <t># de proyectos ejecutados físicamente al 100%</t>
  </si>
  <si>
    <t>Proyectos ejecutados</t>
  </si>
  <si>
    <t>Obj 2 y 3</t>
  </si>
  <si>
    <t>3.1.3</t>
  </si>
  <si>
    <t>Realizar seguimiento a los proyectos de intervención correctiva obras civiles(mitigación/recuperación)</t>
  </si>
  <si>
    <r>
      <rPr>
        <b/>
        <sz val="10"/>
        <rFont val="Arial"/>
        <family val="2"/>
      </rPr>
      <t>Meta Cumplida</t>
    </r>
    <r>
      <rPr>
        <sz val="10"/>
        <rFont val="Arial"/>
        <family val="2"/>
      </rPr>
      <t xml:space="preserve">
El contrato de demoliciones se finalizo con la demolición de 73 predios y una ejecución del 99.63 % de los recursos asignados.
NOTA: El % del presupuesto ejecutado corresponde al valor cancelado a la fecha al contratista y es diferentes al % de avance del contrato, toda vez que aun no se cancelan la ultima factura. El acta final del contrato, consagra un excedente de $ 1.003.871, los cuales serán liberados previa el acta de liquidación correspondiente</t>
    </r>
  </si>
  <si>
    <t>El avance hasta la fecha es el siguiente:
- Predios con visita de inspección y reconocimiento en terreno = 125
- Predios entregados formalmente para demoliciones con acta suscrita por alcaldías, PGIRVN y Contratista = 75
- Predios demolidos en su totalidad con disposición final de escombros = 67
- Cantidad de obra demolida en M/2 = 6.204,59 
- Valor ejecutado del contrato = $ 190.606.275
- Predios en proceso de demolición y retiro de escombros = 1
- Predios pendiente demolición = 7
- % de avance del contrato = 70,3
NOTA: El % del presupuesto ejecutado corresponde al valor cancelado a la fecha al contratista y es diferentes al % de avance del contrato, toda vez que aun no se cancelan las facturas totales por avance de obra.</t>
  </si>
  <si>
    <t>El avance hasta la fecha es el siguiente:
- Predios con visita de inspección y reconocimiento en terreno de predios = 114
- Predios entregados formalmente para demoliciones con acta suscrita por alcaldías, PGIRVN y Contratista = 63
- Predios demolidos en su totalidad con disposición final de escombros = 37
- Cantidad de obra demolida en M/2 = 3.462
- Predios en proceso de demolición y retiro de escombros = 9
- Predios pendiente demolición = 17
- % de avance del contrato = 50,59
NOTA: El presupuesto ejecutado es CERO, debido a que a la fecha aún no se cancela factura por avance de obra. Y las cifras relacionadas son acumuladas a la fecha.</t>
  </si>
  <si>
    <t>El avance hasta la fecha es el siguiente:
- Visita de inspección y reconocimiento en terreno de 85 predios a demoler
- Entrega formal con acta suscrita por la Alcaldía de Pasto, el PGIRVN y los contratistas, 9 predios para inicio de demolición
- Entrega formal con acta suscrita por la Alcaldía de La Florida, el PGIRVN y los contratistas, 20 predios para inicio de demolición
- A la fecha la interventoría ha entregado 9 predios debidamente cuantificados en relación a las cantidades de obra a demoler.
- A la fecha se ha demolido en su totalidad, 3 predios en el sector de Briceño (Pasto) con un área total de construcción de 989 metros cuadrados, con la respectiva disposición final de escombros.
- Se encuentran en proceso de demolición 2 predios en el sector de Mapachico (Pasto) y se continuaría en la presente semana con los 4 predios restantes del mismo sector, para posteriormente intervenir en el municipio de La Florida.
NOTA: El presupuesto ejecutado es CERO, debido a que a la fecha aún no se cancela factura por avance de obra</t>
  </si>
  <si>
    <t>SIG Galeras</t>
  </si>
  <si>
    <t>Elsy Melo</t>
  </si>
  <si>
    <t>(% de ejecución real / % de ejecución programado)</t>
  </si>
  <si>
    <t>Ejecución física del contrato</t>
  </si>
  <si>
    <t>Adelantar el proceso de ejecución del contrato para la demolición de los predios adquiridos por el FNGRD  (continuo 2015)</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</si>
  <si>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el mes de Julio y Agosto de 2016 se realizaron 100 acompañamientos.</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</si>
  <si>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 de Mayo y Junio de 2016 se realizaron 105 acompañamientos.</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</si>
  <si>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el mes Marzo se realizaron  37 acompañamientos  y para el mes de Abril se realizaron 55.</t>
  </si>
  <si>
    <t>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meses de ENERO Y FEBRERO de 2016 se realizaron 83 acompañamientos.</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</si>
  <si>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</si>
  <si>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</si>
  <si>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</si>
  <si>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El PGIRVN continua pendiente de recibir instrucciones respecto de la adquisición de los predios en cumplimiento de la sentencia T--269</t>
  </si>
  <si>
    <t>Los recursos ejecutados hacen referencia al pago de compensaciones económicas y VUC de predios adquiridos antes de la expedición de la Sentencia T-269 de la Corte Constitucional</t>
  </si>
  <si>
    <t>El PGIRVN se encuentra pendiente de recibir instrucciones para la ejecución del PLAN INTEGRAL DE GESTIÓN DEL RIESGO VOLCÁN GALERAS elaborado por la UNGRD, en cumplimiento de la sentencia referida</t>
  </si>
  <si>
    <t>Los recursos ejecutados hacen referencia al pago de compensaciones económicas y VUC de predios adquiridos antes de las expedición de la sentencia T-269 de la Corte Constitucional
Nota: El PGIRVN se encuentra atento para dar tramite en caso de presentarse algún fallo judicial.</t>
  </si>
  <si>
    <t xml:space="preserve">Los recursos ejecutados hacen referencia al pago de compensaciones económicas y VUC de predios adquiridos antes de las expedición de la sentencia T-269 de la Corte Constitucional, y los recursos fueron asignados teniendo en cuneta el requerimiento del pago. </t>
  </si>
  <si>
    <t>( Total recursos ejecutados/ Total recursos programados) *100</t>
  </si>
  <si>
    <t>Porcentaje de ejecución de recursos</t>
  </si>
  <si>
    <r>
      <t xml:space="preserve">Gestionar el proceso de adquisición de predios ubicados en la ZAVA </t>
    </r>
    <r>
      <rPr>
        <sz val="10"/>
        <color indexed="10"/>
        <rFont val="Arial"/>
        <family val="2"/>
      </rPr>
      <t>(Zona 1)</t>
    </r>
    <r>
      <rPr>
        <sz val="10"/>
        <rFont val="Arial"/>
        <family val="2"/>
      </rPr>
      <t xml:space="preserve"> de los municipios de Pasto, Nariño y La Florida</t>
    </r>
  </si>
  <si>
    <t>Acciones de intervención correctiva de las condiciones de riesgo existente.</t>
  </si>
  <si>
    <t>Intervención Correctiva</t>
  </si>
  <si>
    <t>C. REDUCCIÓN DEL RIESGO</t>
  </si>
  <si>
    <r>
      <rPr>
        <b/>
        <sz val="10"/>
        <rFont val="Arial"/>
        <family val="2"/>
      </rPr>
      <t>Meta Cumplida</t>
    </r>
    <r>
      <rPr>
        <sz val="10"/>
        <rFont val="Arial"/>
        <family val="2"/>
      </rPr>
      <t xml:space="preserve">
Se cuenta con el almacenamiento y organización de la  información de todos los municipios;  se recibió la información en ArcGis,  formato CAD y /o formato de imagen, se realizó el procedimiento de conversión de Cad a Imagen  y  se incorporó  la información de los municipios que cumplen con las condiciones de estructuración de información a la Geodatabase dispuesta para este tema en la Base de datos geográfica "SIG_GestioRiesgOT.gdb",.  Para los casos en que la cartográfia no cumple con los criterios de almacenamiento en la base de datos geográfica se tomó la decisión de incorporar cortes de imágenes extraídas de la cartografía presentada en formatos de imagen y en estos casos este ejercicio lo realizó el encargado de la asistencia técnica y de la construcción del documento.</t>
    </r>
  </si>
  <si>
    <t>1. Se generó información cartográfica para el proceso de construcción de lineamientos para los municipios de Manaure Balcón del Cesar, San Diego, Agustín Codazzi, La Paz, Tabio, se recibió la información en ArcGis y/o formato CAD, se realizó el procedimiento de conversión de Cad a Imagen  y  se incorporó a la Geodatabase dispuesta para este tema "SIG_GestioRiesgOT.gdb", la información de los municipios que cumplen con las condiciones de estructuración de información.
2. Se cargó al drive la información para 19 municipios y se descargó en la carpeta dispuesta para la organización y almacenamiento de la misma</t>
  </si>
  <si>
    <t xml:space="preserve">
1. Se generó información cartográfica para el proceso de construcción de lineamientos para los municipios de Restrepo, Rivera, Cumaral, Tabio y Campo Alegre; se recibió la información en ArcGis y/o formato CAD  y  se incorporó a la Geodatabase dispuesta para este tema "SIG_GestioRiesgOT.gdb"
2. Se dispuso en el Drive la estructura para el almacenamiento de la información recopilada en los territorios.
3. Se cargó al drive la información para 15 municipios y se descargó en la carpeta dispuesta para la organización y almacenamiento de la misma</t>
  </si>
  <si>
    <t xml:space="preserve">Se inició la construcción de Geodatabase con la información recopilada durante el año 2015, contiene la  identificación de amenazas en escalas a nivel nacional con insumos de Servicio Geológico Colombiano e IDEAM,  además de información de carácter ambiental, cobertura de la tierra, parques nacionales, etc.
Se generó documento con orientación de solicitud de información geográfica para los municipios
Se construyó mapa Web de Asistencia técnica de la UNGRD, como insumo de consulta de los instrumentos que desarrolla la UNGRD, PMGRD, PRE, CFGRD, CONSTRUCCIÓN LINEA BASE Y LINEAMIENTOS, PFI, CREACIÓN Y FUNCIONAMIENTO DE FONDOS
</t>
  </si>
  <si>
    <t>Base de datos, Imágenes PDF y JPG</t>
  </si>
  <si>
    <t>Andrés Sanabria</t>
  </si>
  <si>
    <t># de municipios con cartografías generada</t>
  </si>
  <si>
    <t>Municipios con Cartografía generada</t>
  </si>
  <si>
    <t>Generar la cartográfica requerida para la incorporación de los lineamientos para la integración de la gestión del riesgo en los instrumentos de ordenamiento territorial (28 municipios)</t>
  </si>
  <si>
    <t>Se elabora el primer informe de avance, de la gestión adelantada por el comité y las comisiones.</t>
  </si>
  <si>
    <t>Los informes están programados para ser elaborados al finalizar cada semestre de 2016.</t>
  </si>
  <si>
    <t>No se han realizado sesiones ordinarias de la CNARIT</t>
  </si>
  <si>
    <t>Informes de Seguimiento</t>
  </si>
  <si>
    <t>Nelson Hernández</t>
  </si>
  <si>
    <t># de informes de seguimiento</t>
  </si>
  <si>
    <t>Informes de seguimiento</t>
  </si>
  <si>
    <t xml:space="preserve">Plan de Trabajo de la Comisión Técnica Asesora para la Reducción del Riesgo de Desastres -CTA RRD, aprobado en sesión ordinaria del 17 de mayo de 2016.
 Plan de Trabajo de la Comisión Técnica Nacional Asesora de Riesgos Tecnológicos -CNARIT, aprobado en sesión ordinaria del 26 de mayo de 2016. 
Teniendo en cuenta que estos planes de trabajo son la línea de acción para el comité se entiende que el plan  del comité lo conforman los dos ya formulados.    </t>
  </si>
  <si>
    <t xml:space="preserve">Se requiere expedir un acto administrativo para incorporar a los Ministerios en la CTARR y planear una agenda que convoque articuladamente los intereses de todos los actores involucrados.
En el presente año y hasta la fecha no se ha realizado ninguna sesión de la CNARIT, por teniendo en cuenta que a la fecha no se cuenta con insumos sujetos a discusión. </t>
  </si>
  <si>
    <t>CTARR: Se realizaron 4 sesiones de trabajo, 2 de ellas con la CTARR y 2 internas SRR para definir el Plan de trabajo. Igualmente se ha iniciado el proceso de incorporación de los siguientes ministerios a la CTARR: Hacienda y Crédito Público; Agricultura y Desarrollo Rural; Vivienda, Ciudad y Territorio; Ambiente y Desarrollo Sostenible; Transporte
CNRRD y CNARIT: Ninguno</t>
  </si>
  <si>
    <t xml:space="preserve">CTARR: Se realizaron actividades de planeación, convocatoria, organización logística y operativa para la primera sesión ordinaria de la CTARR. 
Se diseñó la metodología de trabajo para la formulación del Plan de trabajo y la presentación para llevar a cabo lo planeado. Se elaboró una matriz de propuestas de trabajo que fue diligenciada con aporte de todos los líderes de la SRR y constituyó uno de los insumos.
Y se lideró la metodología propuesta, como resultado del trabajo emprendido se priorizaron las 5 líneas del Plan de trabajo de la comisión para el 2016 y se acordó una sesión de trabajo para concretar los productos en cada línea, dicha sesión se adelantó el miércoles 24 de febrero de 2016 a las 2pm en la sede de ASOCARS.
Se sistematizó la información del taller realizado y se elaboró instrumento para complementar la estrategia para el logro del Plan, las instituciones involucradas y el cronograma de trabajo. </t>
  </si>
  <si>
    <t>Plan de trabajo aprobado</t>
  </si>
  <si>
    <t># planes de trabajo aprobados</t>
  </si>
  <si>
    <t>Obj 1,2 y 3</t>
  </si>
  <si>
    <t>Obj 2 y 3
2.2.11; 2.2.12; 2.2.13; 2.2.14; 2.2.15; 2.2.16; 3.1.2; 3.1.3; 3.1.4; 3.2.2; 3.5.1; 3.2.1; 3.5.3; 3.5.9; 2.2.21; 2.2.3; 2.1.9; 2.1.10; 2.2.1; 2.2.2; 2.2.4; 2.2.7; 3.3.4; 3.3.5; 2.1.4; 2.2.6; 2.2.8</t>
  </si>
  <si>
    <t>Obj 2 y obj 3</t>
  </si>
  <si>
    <t>Coordinar la formulación, el desarrollo y el seguimiento de agenda de trabajo del Comité para la Reducción del Riesgo de Desastres y sus comisiones asesoras</t>
  </si>
  <si>
    <t>Dado que el tema sectorial se relaciona estrechamente con el PNGRD, tema liderado por la Subdirección General, este periodo se han realizado actividades de coordinación con la persona contratada por dicha dependencia. Igualmente se ha apoyado el proceso de expedición de la resolución de modificación de la CTARR, en tanto las mesas de trabajo estarán integradas por los sectores, gracias a este instrumento.</t>
  </si>
  <si>
    <t>La SRR participó en la reunión sobre el Plan Indicativo de Fortalecimiento Institucional y la hoja de ruta para implementarlo. 
Se realizaron aportes para mejorar dicho instrumento y se recomendó desarrollarlo de manera articulada con la meta de agenda sectorial del sector Transporte. 
La SRR participó en el taller "La gestión de riesgos de desastres en la planificación y los proyectos viales", en el cual se presentó la Guía Preliminar de Blindaje de Proyectos Viales: gestión del riesgo y adaptación al Cambio Climático en Planificación de proyectos viales  a la cual se realizaron comentarios, sugerencias y observaciones en lo relacionado con reducción del riesgo.</t>
  </si>
  <si>
    <t xml:space="preserve">La SRR participó en dos sesiones de trabajo con Ministerio de Transporte y CAF para establecer la Hoja de Ruta del sector transporte. </t>
  </si>
  <si>
    <t>Actas de reunión, listados de asistencia, Medidas formuladas</t>
  </si>
  <si>
    <t>Alexandra Ramírez</t>
  </si>
  <si>
    <t>Asesorías técnicas</t>
  </si>
  <si>
    <t>Obj 2 y 3
2.2.11; 2.2.12; 2.2.13; 2.2.14; 2.2.15; 2.2.16; 3.1.2; 3.1.3; 3.1.4; 3.2.2</t>
  </si>
  <si>
    <t xml:space="preserve">Apoyar la formulación de medidas para la reducción del riesgo en los procesos de planeación del sector transporte </t>
  </si>
  <si>
    <t>Definición de Agendas sectoriales estratégicas.</t>
  </si>
  <si>
    <t>Fomento de la responsabilidad sectorial y territorial en los procesos de la gestión del riesgo</t>
  </si>
  <si>
    <t>PNACC</t>
  </si>
  <si>
    <t>PNGRD</t>
  </si>
  <si>
    <t>ACTIVIDAD 2016</t>
  </si>
  <si>
    <t>SUBDIRECCIÓN PARA LA REDUCCIÓN DEL RIESGO DE DESASTRES</t>
  </si>
  <si>
    <t>SEGUIMIENTO SEGUNDO BIMESTRE DE 2015</t>
  </si>
  <si>
    <t>UNIDAD NACIONAL PARA LA GESTIÓN DEL RIESGO DE DESASTRES - UNGRD- SEGUIMIENTO QUINTO BIMESTRE DE 2015</t>
  </si>
  <si>
    <t>UNIDAD NACIONAL PARA LA GESTIÓN DEL RIESGO DE DESASTRES - UNGRD- SEGUIMIENTO CUARTO BIMESTRE DE 2015</t>
  </si>
  <si>
    <t>UNIDAD NACIONAL PARA LA GESTIÓN DEL RIESGO DE DESASTRES - UNGRD- SEGUIMIENTO TERCER BIMESTRE DE 2015</t>
  </si>
  <si>
    <t>UNIDAD NACIONAL PARA LA GESTIÓN DEL RIESGO DE DESASTRES - UNGRD- SEGUIMIENTO PRIMER BIMESTRE DE 2016</t>
  </si>
  <si>
    <t>PLANEACIÓN ESTRATÉGICA</t>
  </si>
  <si>
    <t>FORMATO PLAN DE ACCIÓN</t>
  </si>
  <si>
    <t>se ha realizado la actualziación del mapa de riesgo por porceso</t>
  </si>
  <si>
    <t>se ha realizado el carge a los indicadores de neogestión</t>
  </si>
  <si>
    <t>se han realizado las reuniones mensuales en la SMD</t>
  </si>
  <si>
    <t>se ha asistido a todas las reuniones SIPLAG por parte SMD</t>
  </si>
  <si>
    <t>Seguimiento realizado a los planes de mejoramiento de otroas vigencias</t>
  </si>
  <si>
    <t>actualización planes de mejoramiento SMD</t>
  </si>
  <si>
    <t>actualización mapas de anticorrupción</t>
  </si>
  <si>
    <t>N.A</t>
  </si>
  <si>
    <t>por demanda</t>
  </si>
  <si>
    <t>matriz de seguimieto contratos y convenios</t>
  </si>
  <si>
    <t xml:space="preserve">Marín Mazo
Camila Barreto </t>
  </si>
  <si>
    <t>Número de contratos realizados</t>
  </si>
  <si>
    <t>Contratos y/o convenios</t>
  </si>
  <si>
    <t>Ejecución de actividades para la recuperación post desastres</t>
  </si>
  <si>
    <t>materiales de coswntruccio</t>
  </si>
  <si>
    <t>Visor UNGRD
Registro Unico de Damnificados -RUD</t>
  </si>
  <si>
    <t>Marín Mazo
Camila Barreto</t>
  </si>
  <si>
    <t>Número de Municipios atendidos</t>
  </si>
  <si>
    <t>Número  Municipios atendidos</t>
  </si>
  <si>
    <t>Ejecución de la rehabilitación (materiales de construcción y otros) en Declaratorias de Calamidad públicas Priorizadas</t>
  </si>
  <si>
    <t>Ejecución de la recuperación mediante la rehabilitación y reconstrucción</t>
  </si>
  <si>
    <t>inversión realizada a la fecha $42.123.772.821,70</t>
  </si>
  <si>
    <t>Visor de emergencias UNGRD</t>
  </si>
  <si>
    <t>Jorge Neira (Equipo lider de las lineas de intervención)</t>
  </si>
  <si>
    <t>Monto de recursos invertidos para respuesta a emergencias</t>
  </si>
  <si>
    <t>Recursos</t>
  </si>
  <si>
    <t>Prestar los Servicios básicos de Respuesta a Emergencias</t>
  </si>
  <si>
    <t>Restitución de los servicios esenciales afectados.</t>
  </si>
  <si>
    <t>informe del RUD  primer semestre</t>
  </si>
  <si>
    <t xml:space="preserve"> CONSULTAR EN EL LINK http://rud.gestiondelriesgo.gov.co/ </t>
  </si>
  <si>
    <t>Paula Contreras
Mauricio Sanabria
Jose Maria Gomez</t>
  </si>
  <si>
    <t>Número de informes realizados</t>
  </si>
  <si>
    <t xml:space="preserve">Registro Único de Damnificados-RUD </t>
  </si>
  <si>
    <t xml:space="preserve">activación para apoyo la emergnecia de Ecuador </t>
  </si>
  <si>
    <t>Convocatorias realizadas a través de correos electrónicos u oficios</t>
  </si>
  <si>
    <t>Karen Avila</t>
  </si>
  <si>
    <t>Número de activaciones realizadas</t>
  </si>
  <si>
    <t>Activaciones</t>
  </si>
  <si>
    <t>Convocar y activar la sala de crisis Nacional</t>
  </si>
  <si>
    <t>Atención de la población afectada.</t>
  </si>
  <si>
    <t>Ejecución de la respuesta</t>
  </si>
  <si>
    <t xml:space="preserve"> </t>
  </si>
  <si>
    <t>pendiente intalación de sensores y liquidación</t>
  </si>
  <si>
    <t>Proyecto realizado</t>
  </si>
  <si>
    <t>Gabriel Garcia</t>
  </si>
  <si>
    <t>Números de proyectos realizados</t>
  </si>
  <si>
    <t xml:space="preserve">Proyecto </t>
  </si>
  <si>
    <t>Instalación Sistema de Alerta Temprana -SAT en Salgar -Antioquia</t>
  </si>
  <si>
    <t>Fortalecimiento de la Preparación para la Recuperación.</t>
  </si>
  <si>
    <t>se ha cumplido ocn la meta establecida para esta vigencia</t>
  </si>
  <si>
    <t>informes mensuales, indicador SIPLAG del proceso de gestión para el manejo de Desastres</t>
  </si>
  <si>
    <t xml:space="preserve">Carmen Elena Pabón </t>
  </si>
  <si>
    <t>Número de Asistencias realizadas</t>
  </si>
  <si>
    <t>Asistencias técnicas</t>
  </si>
  <si>
    <t>Asistir a los entes territoriales en el manejo de desastres.</t>
  </si>
  <si>
    <t>Asistencia técnica para el fortalecimiento de las capacidades locales para la recuperación.</t>
  </si>
  <si>
    <t>Informe de resultados de los  Simulacros</t>
  </si>
  <si>
    <t>Adriana Cuevas
William Tovar</t>
  </si>
  <si>
    <t>Número de simulacros realizados</t>
  </si>
  <si>
    <t>Simulacros</t>
  </si>
  <si>
    <t>SIMEX</t>
  </si>
  <si>
    <t>Ejecución de simulacros de actuación y simulaciones.</t>
  </si>
  <si>
    <t>Insumos técnicos generados impresos</t>
  </si>
  <si>
    <t>Dayan Parra</t>
  </si>
  <si>
    <t>Numero de insumos técnicos impresos</t>
  </si>
  <si>
    <t>insumos técnicos impresos</t>
  </si>
  <si>
    <t>Diseñar, diagramar e imprimir , ejemplares  caja de herramientas para el Manejo de Desastres</t>
  </si>
  <si>
    <t>se generaron dos insumos tecnicos (Rehabilitación de Viviendas y Manual Registro Unico de Damnificados</t>
  </si>
  <si>
    <t>Insumos técnicos generados</t>
  </si>
  <si>
    <t>Martin mazo
Dayan Parra
Jose Maria Gomez
Mauricio Sanabria</t>
  </si>
  <si>
    <t>Numero de insumos técnicos generados</t>
  </si>
  <si>
    <t xml:space="preserve">insumos técnicos </t>
  </si>
  <si>
    <t>Insumos Técnicos (documentos, guías y manuales)</t>
  </si>
  <si>
    <t>Generación de insumos técnicos para el Manejo de Desastres por parte del SNGRD</t>
  </si>
  <si>
    <t>Potencializar la preparación  en la respuesta y la recuperación para el manejo de desastres</t>
  </si>
  <si>
    <t>%CUMPLIMIENTO PA A Agosto</t>
  </si>
  <si>
    <t>% DEL LOGRO A Agosto</t>
  </si>
  <si>
    <t>LOGRO A Agosto</t>
  </si>
  <si>
    <t>META ACUMULADA A Agosto</t>
  </si>
  <si>
    <t>FECHA 
INICIOFECHA 
INICIO</t>
  </si>
  <si>
    <t>D. MANEJO DE DESASTRES</t>
  </si>
  <si>
    <t>a traves de 9 proyectos se viene realkizando la ejecución de  $ 5.148.988.751</t>
  </si>
  <si>
    <t>Por demanda</t>
  </si>
  <si>
    <t>Procesos contractuales o convenios adelantados</t>
  </si>
  <si>
    <t xml:space="preserve">Pedro Segura
</t>
  </si>
  <si>
    <t>Número de contratos y convenios elaborados</t>
  </si>
  <si>
    <t>Contratos/
convenios Contratos/
convenios</t>
  </si>
  <si>
    <t>Realizar convenios y/o contratos para el fortalecimiento de la capacidad para el Manejo de Desastres del Sistema Nacional de Gestión del Riesgo de Desastres - SNGRD.</t>
  </si>
  <si>
    <t xml:space="preserve"> Centro Nacional Logístico con capacidad para responder ante desastres a nivel nacional y apoyar intervenciones a nivel internacional fortalecido.</t>
  </si>
  <si>
    <t>Se realizó una reunión de equipos USAR y se cuenta con un documento preliminar</t>
  </si>
  <si>
    <t>Documento final aprobado</t>
  </si>
  <si>
    <t>William Tovar</t>
  </si>
  <si>
    <t>Numero de proyectos Ejecutados</t>
  </si>
  <si>
    <t>Estandarizacion y acreditación de la linea de busqueda y rescate urbano</t>
  </si>
  <si>
    <t>se solicitó CDP y esta encuentra en estudio de mercado</t>
  </si>
  <si>
    <t>Informe de adquisición en el marco del proyecto</t>
  </si>
  <si>
    <t>Proyecto</t>
  </si>
  <si>
    <t>Proyecto de Fortalecimiento de la Línea de Búsqueda y Rescate Urbano -USAR</t>
  </si>
  <si>
    <t>Procesos de Estandarización y Acreditación en Búsqueda y Rescate</t>
  </si>
  <si>
    <t>pendiente revisión de los lineamientos de recuperación</t>
  </si>
  <si>
    <t>Documento de lineamientos formulado</t>
  </si>
  <si>
    <t xml:space="preserve">
Miguel Luengas
Carmen Elena Pabón</t>
  </si>
  <si>
    <t>Número de Documentos de lineamientos formulados</t>
  </si>
  <si>
    <t>Aprobación de la Estrategia de Recuperación de  Desastres</t>
  </si>
  <si>
    <t>Formulación y articulación de la Estrategia de Reconstrucción Pos Desastre.</t>
  </si>
  <si>
    <t>Se presento la Estrategia Nacional para la respuesta a Emergenciasformulda</t>
  </si>
  <si>
    <t>Acto Administrativo de Adopción</t>
  </si>
  <si>
    <t xml:space="preserve">Miguel Luengas
Carmen Elena Pabón </t>
  </si>
  <si>
    <t>Número de actos administrativos adoptados</t>
  </si>
  <si>
    <t>Acto Administrativo</t>
  </si>
  <si>
    <t>presentación al Comité Nacional para el Manejo de Desastres de la Estrategia Nacional de Respuesta a Emergencias - ENRE</t>
  </si>
  <si>
    <t>Formulación y articulación de la Estrategia Nacional de Respuesta.</t>
  </si>
  <si>
    <t>Formulación de los Instrumentos de Planificación</t>
  </si>
  <si>
    <t>se ha cumplido en este primer semestr de la vigencia</t>
  </si>
  <si>
    <t>Informe de seguimiento al cumplimiento de la agenda</t>
  </si>
  <si>
    <t>Carmen Elena Pabón</t>
  </si>
  <si>
    <t>Número de seguimientos realizados</t>
  </si>
  <si>
    <t>Seguimiento</t>
  </si>
  <si>
    <t>Seguimiento al cumplimiento  los compromisos del Comité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</si>
  <si>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</si>
  <si>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Número de convocatorias realizadas</t>
  </si>
  <si>
    <t>Número de convocatorias</t>
  </si>
  <si>
    <t>Convocar y realizar reuniones de la Comisión Técnica Nacional Asesora para el Manejo de Desastres</t>
  </si>
  <si>
    <t>se ha cumplido con la meta establecida para esta vigencia</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</si>
  <si>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</si>
  <si>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las reuniones del Comité Nacional para el Manejo de Desastres</t>
  </si>
  <si>
    <t>FECHA 
INICIOFECHA 
INICIOFECHA 
INICIO</t>
  </si>
  <si>
    <t>SUBDIRECCIÓN PARA EL MANEJO DE DESASTRES</t>
  </si>
  <si>
    <t>SEGUIMIENTO CUARTO BIMESTRE DE 2015</t>
  </si>
  <si>
    <t>CODIGO:                     
FR-1300-PE-01</t>
  </si>
  <si>
    <t>Se hizo el reporte de seguimiento a la OAPI correspondiente al segundo cuatrimestre.</t>
  </si>
  <si>
    <t>No hay necesidad aún.</t>
  </si>
  <si>
    <t>Santiago Nuñez</t>
  </si>
  <si>
    <t>No hay necesidad aún</t>
  </si>
  <si>
    <t>Informe de Seguimiento/Formato de Asistencia</t>
  </si>
  <si>
    <t>No de Reuniones de Seguimiento realizadas</t>
  </si>
  <si>
    <t>Número</t>
  </si>
  <si>
    <t>No hay hallazgos</t>
  </si>
  <si>
    <t>Se reportaron indicadores del Plan de Acción que se cargaron a Neogestión.</t>
  </si>
  <si>
    <t>Liderar la el cargue en la plataforma de Neogestion la medición de los indicadores de gestión de cada uno de los procesos liderados por la dependencia de acuerdo a la periodicidad establecida en las fichas de indicadores</t>
  </si>
  <si>
    <t xml:space="preserve">Se realizó reunión de retroalimentación con todo el Grupo de Cooperación Internacional </t>
  </si>
  <si>
    <t>Se realizó reunión de retroalimentación con todo el Grupo de Cooperación Internacional para la reunión de seguimiento bimensual.</t>
  </si>
  <si>
    <t>Realizar reuniones de retroalimentación al interior de cada una de las dependecias frente a los avances de la implementación del SIPLAG</t>
  </si>
  <si>
    <t>Se ha asistido a todas las reuniones SIPLAG.</t>
  </si>
  <si>
    <t>Se asistió a la runión mensual correspondiente a los meses de enero y febrero de líderes SIPLAG en donde se hizo seguimiento además de recordar a los líderes la solicitud de propuestas para el Concurso SIPLAG que se llevará a cabo en el II semestre del 2016.</t>
  </si>
  <si>
    <t>Elabración de Planes de Mejoramiento de acuerdo a las observaciones realizadas por los entes de control y la Oficina de Control Interno</t>
  </si>
  <si>
    <t>META ACUMULADA DICIEMBRE</t>
  </si>
  <si>
    <t>META ACUMULADA OCTUBRE</t>
  </si>
  <si>
    <t xml:space="preserve">E. FORTALECIMIENTO INSTITUCIONAL DE LA UNGRD </t>
  </si>
  <si>
    <t>Ya se reportaron las buenas prácticas sistematizadas en el bimestre pasado.</t>
  </si>
  <si>
    <t>Aún no se han iniciado actividades referentes a esta tarea.</t>
  </si>
  <si>
    <t>Fichas de documentación diligenciadas</t>
  </si>
  <si>
    <t xml:space="preserve">Marianella Botta
</t>
  </si>
  <si>
    <t>No de buenas prácticas</t>
  </si>
  <si>
    <t>Identificar y sistematizar              buenas prácticas en GRD en lo local de acuerdo con el formato  de Cooperación Internacional</t>
  </si>
  <si>
    <t>1. Reunión con la delegación del Gobierno de Uruguay y el Banco Mundial para intercambiar experiencias referentes al tema hidrometereológico.
2. Visita de la delegación de Santa Lucía para intercambiar conocimientos sobre planes escolares de gestión del riesgo.
3. Reunión con la delegación del Gobierno de Guatemala y el Banco Mundial para intercambiar información sobre la articulación de la gestión del riesgo con los planes municipales de ordenamiento territorial.
4. Panel de Alianzas público-privadas de experiencias exitosas en gestión del riesgo por parte del sector privado con la participación de la ANDI, el Consejo Colombiano de Seguridad, FENALCO, FASECOLDA y Andercol.</t>
  </si>
  <si>
    <t>Se llevaron a cabo 2 interxambios de experiencias correspondientes a: 1. IV Encuentro Binacional en Gestión del Riesgo Ecuador-Colombia realizado el 26 de febrero de 2016 de forma virtual desde la Sala de Crisis Nacional en Bogotá y desde la sala ecu 911 en la ciudad de Guayaquil. 2. Se llevó a cabo un intercambio de experiencias con los bomberos de Brasilia (Brasil) para coordinaciones conjuntas entre las dos entidades en donde se les explicó el funcionamiento del SNGRD, se les compartió el PECI y se habló de las responsabilidades para este año en el marco de INSARAG.</t>
  </si>
  <si>
    <t>Registro Fotográfico/Formato de Asistencia</t>
  </si>
  <si>
    <t>No de Visitas de intercambio de  Experiencias</t>
  </si>
  <si>
    <t xml:space="preserve">Coordinar visitas de Intercambio de Experiencias y Buenas Prácticas con otro países </t>
  </si>
  <si>
    <t>Fortalecimiento de la Cooperación Sur-Sur y Cooperación Triangular</t>
  </si>
  <si>
    <t>Se finalizaron los comentarios al documento y se encuentra a la espera de revisión y comentarios del Dr. Carlos Iván Márquez para ser enviado.</t>
  </si>
  <si>
    <t>Se apoyó con la gestión de las reuniones de la consultora con cada una de las entidades correspondientes para la recolección de la información y el proceso de planeación del taller de legislación del 1 de marzo. Ya se enviaron las invitaciones y se está trabajando el tema metodológico. Intercambio de información a través de correos electrónicos para la coordinación previa al taller de legislación que se realizó el 1 de marzo. Primera revisión a hoja de ruta y avances del borrador del estudio remitido por Cruz Roja Colombiana.</t>
  </si>
  <si>
    <t>0.5%</t>
  </si>
  <si>
    <t>Documento Consolidado</t>
  </si>
  <si>
    <t>Margarita Arias</t>
  </si>
  <si>
    <t>No. De Estudios desarrollados</t>
  </si>
  <si>
    <t>Apoyar el desarrollo del estudio internacional sobre la Reducción del Riesgo de Desastres en Colombia y la lista de verificación sobre Derecho y RRD en coordinación con la Cruz Roja Colombiana y la Federación Internacional de la Cruz Roja y la Media Luna Roja. </t>
  </si>
  <si>
    <t>Los documentos correspondientes a DIAN, ICA y Migración Colombia ya están finalizados y adoptados. Luego de una reunión con INVIMA en donde se hicieron comentarios y observaciones del procedimiento institucional para el ingreso de medicamentos en emergencia, se encuentran trabajando en la versión ajustada.</t>
  </si>
  <si>
    <t>Documentos Actualizados</t>
  </si>
  <si>
    <t>No. De documentos de facilitación revisados y actualizados</t>
  </si>
  <si>
    <t>Apoyar a las Entidades que conforman el comité en la revisión y actualización de sus respectivos procedimientos internos de revisión y de aprobación de los protocolos de cooperación en caso de desastres.</t>
  </si>
  <si>
    <t>Se ha coordinado la participación del Comité IDRL en el SIMEX por vía bilateral y se contará con un grupo en Sala de Crisis y otro grupo en el RDC en Catam.</t>
  </si>
  <si>
    <t>Se elabora la versión final del reglamento de la Comisión para revisión interna. Se ha mantenido contacto con el ICA para la actualización de su versión final del protocolo IDRL y recepción de últimos comentarios y sugerencias para el último documento de la Comisión.</t>
  </si>
  <si>
    <t>Actas de reuniones, agendas, registro fotográfico, listas de asistencia</t>
  </si>
  <si>
    <t>No. De convocatorias realizadas</t>
  </si>
  <si>
    <t>Gestionar convocatorias ordinarias para fortalecer la cooperación en caso de desastres para cada uno de los documentos del Comité IDRL</t>
  </si>
  <si>
    <t>1. Silvia Ballén y José Antonio Perdomo participaron en el Taller de Lecciones Aprendidas sobre las Operaciones de Búsqueda y Rescate Emprendidas durante el Terremoto de Ecuador del 16 de abril de 2016 en Manabí, Ecuador.
2. El Dr. Benjamín Collante participó en el Taller de Transversalización de la Gestión del Riesgo de Desastres en Quito, Ecuador.
3. Se realizó el Taller de herramientas IDRL dictado por Fabricio López en el cual se capacitaron 19 personas de la UNGRD, DIAN, INVIMA e ICA.</t>
  </si>
  <si>
    <t>Se llevaron a cabo 2 capacitaciones correspondientes a: 1. Los días 17, 18, 19 y 20 de febrero Luis Ignacio Muñoz asistió al Taller Nacional de Prevención de Epidemias con Énfasis en el Virus del Zika organizado por la Cruz Roja.  2. Participación de Andrea Chávez en el Taller Regional "La Coordinación del sector WASH en emergencia - Grupo WASH LAC." a realizarse en la Ciudad de Panamá los días 2 y 3 de febrero organizado por UNICEF. Durante los meses de enero y febrero se gestionaron: 1. Aplicaciones de Defensa Civil y la Alcaldía de Pereira para asistir a la capacitación "Programa de Liderazgo en Gestión del Riesgo" ofrecida por el programa de Cooperación Internacional de Singapur y desarrollada por la Defensa Civil de Singapur que se llevará a cabo entre el 15 y el 19 de febrero. 2. Se gestionó la aplicación de Diana Catalina Torres al "Curso en Gestión de Proyedctos de Cooperación Internacional - PCM" ofrecido por JICA Japón y la Oficina de Cooperación Internacional de Argentina, pero dicha aplicación no fue aceptada. 3. Se gestionó la participación de Rafael Sáenz Pérez al Taller "Gestión del Riesgo a Nivel Local" a llevarse a cabo en Cuba del 24 al 26 de febrero, y ofrecido por el Ministerio de Ciencia y Tecnología del Gobierno de Noruega. 4. Se gestionó la participación del Ingeniero Cristian Fernández al "Curso de la OPAQ sobre promoción de la administración de seguridad química" a realizarse en Wuppertal, Alemania del 4 al 8 de abril. 5. Se gestionó la candidatura de varios representantes de diversas entidades y finalmente se aceptaron al coordinador de Gestión del Riesgo de Cundinamarca Julio Roberto Salazar, y la coordinadora de Gestión del Riesgo de Yopal Elizabeth Puerto para participar en el curso "Prevención y Planificación de Riesgos Naturales" ofrecido por el Gobierno de España del 7 al 11 de marzo en la ciudad de La Antigua, Guatemala. 6. Se gestionó la aplicación de Dorotea Cardona Hernández para participar en curso "Workshop on Climate Change and Natural Disaster" a realizarse en la ciudad de Taipei del 16 al 29 de marzo de 2016. 7. Se gestionó la participación de Rafael Sáenz Pérez al Taller "Gestión del Riesgo a Nivel Local" el cual se realizó en Cuba del 24 al 26 de febrero ofrecido por el Ministerio de Ciencia y Tecnología del Gobierno de Noruega, el cual fue aplazado para del 23 al 25 de marzo. Además se gestionaron laa participaciones de funcionarios en diferentes capacitaciones para el mes de marzo: Dorotea Cardona participará en el Workshop on Climate Change and Disaster Management a realizarse en Taiwán, la participación del coordinador de Gestión del Riesgo de Cundinamarca Julio Roberto Salazar y de la coordinadora de Gestión del Riesgo de Yopal Elizabeth Puerto para participar en el curso "Prevención y Planificación de Riesgos Naturales. Por último la postulación de Alirio Rozo al Seminario OPAQ de armas químicas a desarrollarse en Sao Paulo en el mes de abril.</t>
  </si>
  <si>
    <t>Comisiones, informes y certíficados</t>
  </si>
  <si>
    <t>Antonio López</t>
  </si>
  <si>
    <t>No. De miembros del SNGRD Capacitados</t>
  </si>
  <si>
    <t>Gestionar capacitaciones con los socios estratégicos de cooperación para el fortalecimiento de las capacidades del personal de la UNGRD y del SNGRD</t>
  </si>
  <si>
    <t>1. Se realizó una reunión con ONU Mujeres para socializar el curso "Yo se de Género", que tiene un módulo sobre abordaje del enfoque de género en emergencias. Así mismo, compartir una propuesta de consultoría para fortalecer el abordaje del género en la UNGRD. 
2. Se llevó a cabo el Comité Operativo del Convenio Cruz Roja Colombia y la UNGRD para discutir de manera preliminar sobre la construcción de un Plan de Acción en el marco del Convenio para hacer operativas sus líneas y claúsulas planteadas.
3. Reunión entre la UNGRD y JICA para conversar sobre los resultados y recomendaciones generadas en la primera etapa de implementación del Proyecto en cabeza del Dr. Hitoshi Baba, y reiterar a JICA las expectativas técnicas de nuestras Subdirecciones en el marco del Proyecto.
4.Se llevó a cabo una reunión con representantes de Helpage para coordinar el establecimiento de la herramienta más adecuada para implementar el enfoque de edad dentro de la Caja de Herramientas, en el proyecto "Construir resiliencia de las comunidades en riesgos múltiples y peligros derivados de la reducción de riesgos intergeneracional en el departamento del Cauca”.
5. Realizamos una videoconferencia con Ecuador para coordinar las actividades 3,1, 3,2 y 3,3 del Plan de Acción correspondientes a la creación del repositorio de información conjunta y a los documentos que se incluirán en dicho repositorio.
6. La UNGRD participó en la reunión organizada por Cancillería para reportar los avances de los compromisos adquiridos en el POAB 2016 con Ecuador para soializarlos en la reunión de Gabinete Presidencia y Ministerial en Quito el 25 de agosto. 
7. Se realizó el segundo comité de coordinación conjunto para el proyecto SATREPS en donde se reportaron los avances de los compromisos adquiridos el año pasado y se definieron nuevas actividades.
8. La UNGRD participó en la reunión de la Junta Asesora del Fondo Humanitario de Colombia en donde se definió la estrategia de la convocatoria y se incluyó la priorización geográfica y se dio un breve balance del Fondo.
9. La UNGRD participó en la reunión del Comité preparatorio para la Cumbre de Hábitat III, la cual se realizó en Cancillería y se socializaron los avances en en la negociación de la nueva agenda urbana mundial.
10. Se llevó a cabo una reunión en donde se expuso la propuesta de pedagogía desarrollada por Save The Children para implementar el enfoque de gestión integral del riesgo de doble afectación en el ámbito escolar
11. Se llevó a cabo en las instalaciones de la UNGRD el panel  público-privado de experiencias exitosas en gestión del riesgo el cual fue organizado y apoyado por USAID/OFDA y UNISDR con la participación de la ANDI, el Consejo Colombiano de Seguridad, Andercol, FASECOLDA y FENALCO .</t>
  </si>
  <si>
    <t>Se formuló y aprobó el proyecto ECHO concerniente a respuesta para el "Fortalecimiento de capacidades locales y resiliencia de las comunidades Wayúu afectadas por el fenómeno del Niño en la Macuira, Guajira" en donde se realizaron presentaciones sobre las acciones particulares de cada uno, con el fin de buscar la articulación técnica y así no duplicar esfuerzos. El dr. Carlos Iván propuso el 2 de marzo para realizar una visita a La Guajira la cual no fue aceptada, por lo que se va a reprogramar para el mes de abril. Durante los meses de enero y febrero: 1.La oficina de AECID Colombia pasó a sus servicios centrales la propuesta de financiamiento para el proyecto ARAUCLIMA para su aprobación. 2. Seguimiento de la implementación del proyecto FAO, se llevó a cabo una reunión entre la UNGRD y  FAO quien es el socio implementador del proyecto de Riesgo Agroclimático para revisar los avances del proyecto y valorar técnicamente los resultados hasta el día de la reunión (29 de enero) así como la validación por parte de la UNGRD de instrumentos y herramientas de implementación del proyecto propuestas por FAO. 3. Seguimiento a la implementación de los DIPECHO 2015-2016 correspondientes a Cruz Roja Alemana-Cruz Roja Colombiana "Fortalecimiento de la resilencia de las comunidades rurales en el departamento de la Guajira, mejorando las capacidades institucionales en manejo de desastres y reducción del riesgo" y Save The Children "Fortalecer las capacidades de las instituciones educativas y la comunidad para que las escuelas se conviertan en espacios protegidos para los niños" 4. Presentación para aprobación del proyecto ECHO de respuesta para el Fortalecimiento de capacidades locales y resiliencia de las comunidades Wayúu afectadas por el fenómeno del Niño en la Macuira, Guajira, implementado por OCHA, FAO, PMA, OXFAM, Acción Contra el Hambre y UNICEF. 5. Se construyeron los planes de acción con Ecuador y Perú para el 2016. 6. La formulación del proyecto con la Cruz Roja Alemana correspondiente a "Mitigación de las consecuenias humanitarias asociadas al Fenómeno del niño y otras variabilidades climáticas en el departamento de La Guajira" -Reunión de seguimiento con el Consejo Colombiano de Seguridad para hacer balance del plan de acción 2015 y discutir la iniciativa ARISE. -Reunión para seguimiento de presentación de la primera fase del Proyecto Mesoamérica en Cancillería el día 17 de febrero. 7.Reunión con la Embajada de Australia para discutir las posibilidades de elaborar conjuntamente un protocolo de emergencias con una base de datos de ciudadanos australianos así como solicitarles un concepto para la compra del helicóptero especializado para apagar incendios. 8.Seguimiento a través de correos electrónicos al proyecto FAO correspondiente a Riesgo Agroclimático. 9.El Coronel Segura participó en Taller Regional de Coordinacion del Sector WHAS en Costa Rica del 16 al 18 de febrero. 9. Se gestionó la posibilidad de que la Ingenieria Graciela Ustariz asistiera a la reunión ordinaria del GETANGRD UNASUR en Montevideo, Uruguay en el mes de marzo. -Se realizó una videoconferencia con Perú para discutir la propuesta enviada por Colombia de Plan de Acción para el año 2016, así como para coordinar y planear la Feria Binacional en GRD.</t>
  </si>
  <si>
    <t xml:space="preserve">Proyectos Formulados y Actas de Entrega </t>
  </si>
  <si>
    <t>Marianella Botta
Antonio López</t>
  </si>
  <si>
    <t xml:space="preserve">No. De Proyectos  de Cooperación formulados con socios existentes </t>
  </si>
  <si>
    <t xml:space="preserve">Proyectos de Cooperación Internacional fomulados y Actividades de Cooperación con socios existentes que respondan a las demandas del SNGRD </t>
  </si>
  <si>
    <t xml:space="preserve">1.Se firmó el otrosí del Memorando de Entendimiento con el Sector Privado para actualizar las líneas de trabajo y articularlo con la Alianza ARISE.
2.Se realizó una reunión de acercamiento entre la UNGRD y la NASA a fin de empezar a considerar ciertas líneas de interés para el trabajo conjunto en términos de cooperación internacional.
3. Reunión con delegados de la Embajada Británica y HSE Inglaterra para trabajar en un MoU sombrilla con el Ministerio de Trabajo que incluiría a otras entidades como la UNGRD para trabajar conjuntamente el tema de accidentes laborales mayores.
4.Se realizó un primer acercamiento con la Federación Luterana Mundial en marco del proyecto DIPECHO X “Fortalecimiento del Sistema Local de Gestión del Riesgo de Desastre del Municipio de Saravena, Arauca”, como parte del inicio de su implementación.
5.Hacer un primer acercamiento entre la UNGRD y Diakonie para dar a conocer el panorama general de la UNGRD y establecer líneas de interés para un posible trabajo en conjunto en escenarios de doble afectación.
6. Se hizo un acercamiento con representantes del Gobierno de Guatemala para conocer más acerca del SNGRD y de la forma como se articula el PNGRD con los Planes Municipales de Ordenamiento Territorial.
7. Se realizó una reunión con representates de Airbus en las instalaciones de la UNGRD para hablar sobre la posible compra de un helicóptero para la Unidad. Los representantes de Airbus extendieron una invitación al Director General para conocer la forma de operación de los helicópteros en operaciones de extinción de incendios en el Sur de Francia.
8. Se realizó una reunión entre el PMA y la UNGRD para discutir la renovación del plan de acción, así como el segimiento de la articulación del PMA en emergencias prolongadas para el período 2017-2018, además de la vinculación del PMA en asistencia ténica en seguridad alimentaria.
9. Desde la Oficina de Cooperación Internacional se reportó al Banco Mundial los avances de la gestión de la GCI con base en el PECI, en el marco del Crédito Contingente CAT DDO II.
</t>
  </si>
  <si>
    <t>Se gestionaron 2 nuevos convenios con socios estratégicos conernientes a los DIPECHO correspondientes a HELPAGE y Federación Luterana para los cuales se realizó una reunión con cada uno, en donde se hicieron observaciones las cuales fueron enviadas a ECHO y estamos a la espera de la aprobación final.  Además se gestionó durante los meses de enero y febrero: 1. Se encontraba en negociación la firma del convenio con DELTARES 2. Se estaba gestionando proyectos DIPECHO con: la Federación Luterana, Helpaige, y la Cruz Roja Española - Cruz Roja Colombiana. 3. Se encontraba en construcción con APC Colombia la formulación del proyecto con Turquía de Fortalecimiento de  la capacidad de operación del Sistema Nacional de Gestión del Riesgo. 4.La aprobación de la propuesta de Joint Proposal entre DELTARES y la UNGRD la cual se envió a la Embjada de Holanda el día 12 de febrero, de igual forma se revisó el MoU y una vez ajustado se envió a DELTARES el día 4 de febrero. 5.Se envió a APC Colombia la formulación del proyecto con Turquía de Fortalecimiento de  la capacidad de operación del Sistema Nacional de Gestión del Riesgo.</t>
  </si>
  <si>
    <t>Documentos Firmados</t>
  </si>
  <si>
    <t>No. De Convenios y/o Proyectos de Cooperación con nuevos socios</t>
  </si>
  <si>
    <t>Gestionar nuevos convenios de cooperación y/o alianzas que faciliten la cooperación con socios estratégicos</t>
  </si>
  <si>
    <t>Se presentan problemas a la hora de guardar la infomración en el registro, debido al proceso de sistematización.</t>
  </si>
  <si>
    <t>Se ha continuado alimentando la herramienta ya está siendo subida a la plataforma de la UNGRD. Ya se realizaron 4 de los 5 reportes planeados, quedaría faltando el reporte correspondiente a la localización de proyectos por departamento.</t>
  </si>
  <si>
    <t xml:space="preserve">Los reportes del mismo se definieron con Javier Soto de la OAPI y se revisaron las necesidades que había para enero. Se asignó a Stephanie Salamanca el tema y está en proceso de actualización del banco de cooperantes para tenerlo listo en Agosto. Para el mes de febrero se llevaron a cabo reuniones entre Stephanie Salamanca y Javier Soto para coordinar y definir los reportes que se necesitarán del banco de cooperantes. Se alimentó la base de datos mediante la actualización de líneas estratégicas de cooperantes. </t>
  </si>
  <si>
    <t>0.3</t>
  </si>
  <si>
    <t>Documento Actualizado</t>
  </si>
  <si>
    <t>No. De Actualización</t>
  </si>
  <si>
    <t>Actualización de Mapa de Socios Actuales y Potenciales</t>
  </si>
  <si>
    <t>Reportamos la adición de USD 10,000 por parte de la UNGRD</t>
  </si>
  <si>
    <t>Transferencia</t>
  </si>
  <si>
    <t>Aportes a cuenta de misión UNDAC del país.</t>
  </si>
  <si>
    <t>Fortalecimiento de alianzas e intercambios con socios estratégicos para el Fortalecimiento del Sistema Nacional de Gestión del Riesgo de Desastres en Colombia y en el Exterior</t>
  </si>
  <si>
    <t>COOPERACIÓN PARA LA GESTIÓN DEL RIESGO DE DESASTRES</t>
  </si>
  <si>
    <t>PRESUPUESTO APROBADO POR PAA</t>
  </si>
  <si>
    <t>PRIMER BIMESTRE</t>
  </si>
  <si>
    <t>GRUPO DE COOPERACIÓN INTERNACIONAL</t>
  </si>
  <si>
    <t>UNIDAD NACIONAL PARA LA GESTIÓN DEL RIESGO DE DESASTRES - UNGRD- SEGUIMIENTO CUARTO BIMESTRE DE 2016</t>
  </si>
  <si>
    <t>PEDRO LOPEZ</t>
  </si>
  <si>
    <t>Actualizar del mapa de riesgos por procesos</t>
  </si>
  <si>
    <t xml:space="preserve">se realizo el reporte de los indicadores correspondientes </t>
  </si>
  <si>
    <t>Realizar el reporte de seguimiento de los indicadores en el aplicativo de Neogestion, de acuerdo a la peridiocidad definida en cada indicador</t>
  </si>
  <si>
    <t>Asistencia  a las reuniones y socializacion al GGC</t>
  </si>
  <si>
    <t xml:space="preserve">Se realizaron los ajustes solicitados por la OCI  </t>
  </si>
  <si>
    <t>Elaborar  Planes de Mejoramiento de acuerdo a las observaciones realizadas por los entes de control y la Oficina de Control Interno</t>
  </si>
  <si>
    <t>se realizo la actualización requerida, adicionalmente  en el mes de septiembre se realizo el seguimiento a los mapas de riesgo y plan anticorrupción  por la Oficina Asesora de Planeación e Información</t>
  </si>
  <si>
    <t>documento en elaboración</t>
  </si>
  <si>
    <t>Diseñar el manual de supervision de la UNGRD y FNGRD</t>
  </si>
  <si>
    <t>documento en revision por parte de la firma IDGL</t>
  </si>
  <si>
    <t>Actualización realizada</t>
  </si>
  <si>
    <t>Actualizar el manual de contratacion del FNGRD</t>
  </si>
  <si>
    <t>adoptado mediante la resolución 637 del 27 de mayo de 2016</t>
  </si>
  <si>
    <t>Actualizar el manual de contratacion de la UNGRD</t>
  </si>
  <si>
    <t>diligenciamiento Base de datos de seguimiento de los tramites enviados a la Fiduprevisora</t>
  </si>
  <si>
    <t>Implementar una herramienta para seguimiento y control a la formalizacion de los contratos de la UNGRD y FNGRD</t>
  </si>
  <si>
    <t>7 informes semanales a Secretaria General julio y agosto discriminado los avances semanales del GGC, de igual forma se realizaron 7 informes reportados al grupo de talento humano discrimando la información de los contratos tramitados durante el cuarto bimestre de 2016</t>
  </si>
  <si>
    <t>No. De informes realizados</t>
  </si>
  <si>
    <t>Sujeto a demanda</t>
  </si>
  <si>
    <t>Presentar informes sobre elaboracion y formalizacion de los contrato de la UNGRD y FNGRD (por ordenador del gasto)</t>
  </si>
  <si>
    <t>Base de datos control UNGRD-FNGRD</t>
  </si>
  <si>
    <t xml:space="preserve">Diseñar e implementar una estrategia de seguimiento a la formalizacion de los contratos suscritos por la UNGRD y el FNGRD. </t>
  </si>
  <si>
    <t>No se ha ejecutado en este periodo, sin embargo se tienen programadas para el mes de octubre</t>
  </si>
  <si>
    <t>Listados de Asistencia y Memorias de las actividades de sensibilización</t>
  </si>
  <si>
    <t>No. De sensibilizaciones realizadas</t>
  </si>
  <si>
    <t>Realizar un proceso de Sensibilización con los funcionarios de la entidad que ejercen el rol de supervisor contractual, a fin de recordar los compromisos adquiridos al ejercer tal rol.</t>
  </si>
  <si>
    <t>Fortalecimiento del ejercicio de la supervisión contractual.</t>
  </si>
  <si>
    <t>No se ha requrido información por parte de otras entidades, salvo el informe del SIRECI para el mes de octubre</t>
  </si>
  <si>
    <t>Documento físico</t>
  </si>
  <si>
    <t>No de informes presentados</t>
  </si>
  <si>
    <t xml:space="preserve">Presentar informes a las entidades externas </t>
  </si>
  <si>
    <t>27 tramites discriminados entre concurso de merito, compraventas, procesos de contratación directa, licitaciones minimas cuantias, menor cuantia.</t>
  </si>
  <si>
    <t>No de pliegos de condiciones definitivos e invitaciones elaboradas</t>
  </si>
  <si>
    <t>Elaborar pliegos de condiciones definitivos e invitaciones</t>
  </si>
  <si>
    <t>Durante el ultimo cuarto bimestre de 2016 se recibieron y tramitaron  16 solicitudes de adición y prórroga</t>
  </si>
  <si>
    <t>No de prorrogas, adiciones o modificaciones elaboradas</t>
  </si>
  <si>
    <t>Elaborar prorrogas, adiciones o modificaciones a los contratos</t>
  </si>
  <si>
    <t>se registraron  en el cuarto bimestre de 2016  64  solicitudes de  liquidaciones de las cuales se tramitaron 54</t>
  </si>
  <si>
    <t>Documento firmado</t>
  </si>
  <si>
    <t>No de actas Elaboradas</t>
  </si>
  <si>
    <t>Elaborar actas de liquidación,  suspensión, terminación anticipada y cesión.</t>
  </si>
  <si>
    <t>No se ha reportado informe trimestral  ( información pendiente para ser reportada en el mes de octubre correspondiente al tercer trimestre de 2016)</t>
  </si>
  <si>
    <t>No de informes realizados</t>
  </si>
  <si>
    <t>Elaborar informe de la gestión realizada</t>
  </si>
  <si>
    <t>informacion de contratos tramitados en el cuarto bimestre de 2016</t>
  </si>
  <si>
    <t>No de contratos elaborados</t>
  </si>
  <si>
    <t>Elaborar  contratos</t>
  </si>
  <si>
    <t>en el cuarto bimestre de 2016 se radicaron 194 solicitudes de las cuales se tramitaron 191</t>
  </si>
  <si>
    <t>Documentos con observaciones</t>
  </si>
  <si>
    <t>No de estudios y documentos previos revisados</t>
  </si>
  <si>
    <t>Revisar los estudios y documentos previos para la contratación de bienes, servicios y obras en la UNGRD</t>
  </si>
  <si>
    <t>Neogestion</t>
  </si>
  <si>
    <t>No. De Procedimientos actualizaciones</t>
  </si>
  <si>
    <t>Mantener actualizados los procedimientos acorde a la legislacion vigente</t>
  </si>
  <si>
    <t>Fortalecimiento de la estructuración de la etapa precontractual.</t>
  </si>
  <si>
    <t>Fortalecimiento de la gestión precontractual y contractual</t>
  </si>
  <si>
    <t>PRESUPUESTO APROBADO</t>
  </si>
  <si>
    <t>GRUPO DE CONTRATACIÓN</t>
  </si>
  <si>
    <t>2016 - V2</t>
  </si>
  <si>
    <t>UNIDAD NACIONAL PARA LA GESTIÓN DEL RIESGO DE DESASTRES - UNGRD
SEGUIMIENTO CUARTO BIMESTRE</t>
  </si>
  <si>
    <t>Versión 03</t>
  </si>
  <si>
    <t>Documento actualización en SIPLAG</t>
  </si>
  <si>
    <t>Ánngela Calderon</t>
  </si>
  <si>
    <t>No. de actualización</t>
  </si>
  <si>
    <t>Actualización mapa de riesgos por corrupción</t>
  </si>
  <si>
    <t xml:space="preserve"> 11. Anticorrupción y de Atención al Ciudadano</t>
  </si>
  <si>
    <t>Controles de asistencia firmados</t>
  </si>
  <si>
    <t>Adriana Rodríguez</t>
  </si>
  <si>
    <t>No de socializaciones realizadas/No de socializaciones programadas</t>
  </si>
  <si>
    <t>Socializaciones realizadas</t>
  </si>
  <si>
    <t xml:space="preserve">14. Socializar el Protocolo de Atención al Ciudadano </t>
  </si>
  <si>
    <t>01/032016</t>
  </si>
  <si>
    <t>Protocolo de Atención al Ciudadano actualizado y publicado en la Pagina Web.</t>
  </si>
  <si>
    <t>Protocolo Actualizado</t>
  </si>
  <si>
    <t xml:space="preserve">13. Actualizar el Protocolo de Atención al Ciudadano </t>
  </si>
  <si>
    <t>Adriana Rodriguez</t>
  </si>
  <si>
    <t>N° de socializaciones realizadas / N° de socializaciones programadas</t>
  </si>
  <si>
    <t>12. Socializar el Manual de Atención a Visitantes con los funcionarios y/o contratistas involucrados</t>
  </si>
  <si>
    <t>El documento se encuentra elaborado y en proceso de revisión y aprobación por parte de la Coordinación del Grupo de Apoyo Administrativo.</t>
  </si>
  <si>
    <t>Manual de Atención a Visitantes aprobado</t>
  </si>
  <si>
    <t>Manual de Atención a Visitantes
aprobado</t>
  </si>
  <si>
    <t>Manual de Atención
Visitantes UNGRD</t>
  </si>
  <si>
    <t>11. Elabor Manual de Atención a Visitantes de la Entidad</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</si>
  <si>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</si>
  <si>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</si>
  <si>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</si>
  <si>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10. Actualizar la información de interés en la sección de Atención al Ciudadano de la página Web de la UNGRD, en rotafolio y cartelera informativa  ubicados en las instalaciones de la entidad.</t>
  </si>
  <si>
    <t>Cronograma de actividades programadas</t>
  </si>
  <si>
    <t>Adriana Rodriguez
OAPI</t>
  </si>
  <si>
    <t>Plan de Trabajo realizado</t>
  </si>
  <si>
    <t>Plan de trabajo</t>
  </si>
  <si>
    <t>9. Elaborar e implementar Plan de Trabajo para la inclusión  del Proyecto Galeras en el Sub Proceso de Atención al Ciudadano</t>
  </si>
  <si>
    <t xml:space="preserve">Informes publicados en la pag web </t>
  </si>
  <si>
    <t>N° Informes Publicados</t>
  </si>
  <si>
    <t>Informes Trimestrales Publicados</t>
  </si>
  <si>
    <t>8. Presentación de informes trimestrales de Atención al Ciudadano y su
respectiva publicación en Página Web</t>
  </si>
  <si>
    <t>Versiones actualizadas</t>
  </si>
  <si>
    <t>N° Protocolos Actualizados/ N° de Protocolos en Versión 1</t>
  </si>
  <si>
    <t>Protocolos actualizados</t>
  </si>
  <si>
    <t>7. Actualizar los Protocolos de Atención de Segundo Nivel</t>
  </si>
  <si>
    <t>Se realizó reunión con la Oficina Asesora de Comunicaciones para desarrollar un trabajo articulado y lograr la divulgación efectiva.
En este momento se encuentra en elaboración el dcumento para remitir a la nueva jefe de OAC.</t>
  </si>
  <si>
    <t>Documento de estrategia elaborado</t>
  </si>
  <si>
    <t>Nro. de documentos elaborados</t>
  </si>
  <si>
    <t>Documento Estrategia</t>
  </si>
  <si>
    <t>6. Diseñar e implementar  estrategia de divulgación y fortalecimiento de los canales de atención al ciudadano</t>
  </si>
  <si>
    <t>Seguimientos trimestrales al Plan Anticorrupción</t>
  </si>
  <si>
    <t>Número de seguimientos realizados/ Número de seguimientos programados</t>
  </si>
  <si>
    <t>Seguimientos realizados</t>
  </si>
  <si>
    <t>5. Apoyar el seguimiento a la ejecución del Plan Anticorrupción y de Atención al Ciudadano 2016</t>
  </si>
  <si>
    <t>Se realizó mesa de trabajo con el comité de formulación (OAPI - OCI) para establecer el cronograma de trabajo para el 2016 y la aprobación de actividades por parte de los líderes de los procesos.
Teniendo en cuenta el nuevo manual para formulación del Plan se realizarán nuevas sesiones de trabajo para su ajuste.</t>
  </si>
  <si>
    <t>Documento Plan Anticorrupción y de Atención al Ciudadano 2016 publicado en página web</t>
  </si>
  <si>
    <t>Adriana Rodríguez
OCI, OAPI</t>
  </si>
  <si>
    <t>Documento Elaborado</t>
  </si>
  <si>
    <t>4. Apoyar la Formulación del Plan Anticorrupción y de Atención al Ciudadano 2016</t>
  </si>
  <si>
    <t>Registro de asistencia</t>
  </si>
  <si>
    <t xml:space="preserve">No de actividades realizadas/nùmero de actividades planeadas </t>
  </si>
  <si>
    <t xml:space="preserve">Actividad de socialización </t>
  </si>
  <si>
    <t>3. Socializar en la entidad la publicación de tramites y OPAS  en el SUIT</t>
  </si>
  <si>
    <t xml:space="preserve">Publicación de Trámites, procesos y procedimientos seleccionados </t>
  </si>
  <si>
    <t>Tramites y procedimientos administrativos publicados en el SUIT.</t>
  </si>
  <si>
    <t>2. Actualizar las OPAS existentes y publicar en el SUIT los nuevos trámites y/o servicios de la entidad</t>
  </si>
  <si>
    <t>Documento físico de Diagnóstico de trámites y procedimientos administrativos a  racionalizar y simplificar ; controles de asistencia a las reuniones</t>
  </si>
  <si>
    <t>Informe de la actividad</t>
  </si>
  <si>
    <t>1. Convocar a las áreas misionales de la Unidad para  identificar los Trámites y Procedimientos Administrativos objeto de racionalización,simplificación o actualización.</t>
  </si>
  <si>
    <t>10. Plan anticorrupción y de atención al ciudadano.</t>
  </si>
  <si>
    <t>Evidencia según las actividades realizadas</t>
  </si>
  <si>
    <t>No. De Actividades de apoyo desarrolladas</t>
  </si>
  <si>
    <t>Evento Rendición de Cuentas</t>
  </si>
  <si>
    <t xml:space="preserve">2. Participar en el desarrollo de la Rendición de Cuentas de la vigencia 2016.
</t>
  </si>
  <si>
    <t xml:space="preserve">Cronograma de trabajo y evidencias de las actividades realizadas </t>
  </si>
  <si>
    <t>Actividades desarrolladas / actividades planificadas</t>
  </si>
  <si>
    <t>Estrategia  Rendición de Cuentas</t>
  </si>
  <si>
    <t>1. Participar en la Formulación de  la Estrategia y Plan de Acción de Rendición de Cuentas para la vigencia 2016</t>
  </si>
  <si>
    <t>9. Fortalecimiento de la estrategia de rendición de cuentas.</t>
  </si>
  <si>
    <t>Transparencia y Participación Ciudadana</t>
  </si>
  <si>
    <t>Entre Julio y Agosto se realizaron 19 eventos externos</t>
  </si>
  <si>
    <t>Por el seguimiento a la situación del fenómeno de el niño en la Guajira, se recibió solicitud de apoyo por parte de la Dirección, por lo que la meta programada fue superada.</t>
  </si>
  <si>
    <t>Fotografías, videos, invitaciones</t>
  </si>
  <si>
    <t>Jalime Hemer</t>
  </si>
  <si>
    <t># de eventos</t>
  </si>
  <si>
    <t>Eventos</t>
  </si>
  <si>
    <t>8. Montaje de eventos externos</t>
  </si>
  <si>
    <t>Entre Julio y Agosto se realizaron 23 eventos internos</t>
  </si>
  <si>
    <t>7. Montaje de eventos internos</t>
  </si>
  <si>
    <t xml:space="preserve">La falta de material fotográfico apropiado para el contenido de este manual, esto ha sido el retraso. </t>
  </si>
  <si>
    <t xml:space="preserve">Se debe esperar a que pase el ejercicio del SIMEX para que Comunicaciones pueda terminar la guía con las fotos que hacen falta. </t>
  </si>
  <si>
    <t>Se remitió documento elaborado para revisión y aprobación de la Coordinación GAA. Se solicitará espacio de trabajo con la nueva Jefe de la OAC para definir lineamientos para divulgación e implementación.</t>
  </si>
  <si>
    <t>SIPLAG / Correo Electrónico</t>
  </si>
  <si>
    <t># de Documentos</t>
  </si>
  <si>
    <t>6. Divulgación de la Guía de Eventos y Protocolo Institucional</t>
  </si>
  <si>
    <t>soportes de mantenimiento del proveedor y registro en el formato de seguimiento en google drive</t>
  </si>
  <si>
    <t>Yoad Pérez</t>
  </si>
  <si>
    <t>No de reportes  entregados</t>
  </si>
  <si>
    <t>reporte trimestral</t>
  </si>
  <si>
    <t xml:space="preserve">5. Implementación y seguimiento del plan de Mantenimiento de la infraestructura física </t>
  </si>
  <si>
    <t xml:space="preserve">Informe consumo de papel y Toners mensual. </t>
  </si>
  <si>
    <t>Jhoan Cubillos</t>
  </si>
  <si>
    <t xml:space="preserve">Reporte mensual </t>
  </si>
  <si>
    <t xml:space="preserve">4. Conteo mensual de elementos de consumo de acuerdo al reporte generado por el software y actualizacion en kardex fisico. </t>
  </si>
  <si>
    <t>Documento físico FR-1603-GBI-15</t>
  </si>
  <si>
    <t>Marlon Camargo
Jesus Eslava</t>
  </si>
  <si>
    <t>No de reportes entregados/nùmero total de reportes programados</t>
  </si>
  <si>
    <t>3. Verificación física de bienes en las sedes (principal, Sede B, CNL, Bodega Álamos)</t>
  </si>
  <si>
    <t>Para el mes de Julio se actualizaron las dependencias de la Subdireccion de Manejo de Desastres, Grupo de Cooperacion internacional, Sede B. Los registros se encuentran en la carpeta de inventarios de cada dependencia.</t>
  </si>
  <si>
    <t>Se redujo el equipo de trabajo, por lo que se realizó reasignación de actividades. Se están apoyando actividades de mantenimiento que ha dificultado la actualización total de inventarios.</t>
  </si>
  <si>
    <t xml:space="preserve">Se ha realizado actualización de inventario del personal nuevo y de personal que realiza solicitud por cambios o traslados. Se remitirá solicitud vía correo electrónico para avanzar en la actualización de inventarios de personal antiguo.
</t>
  </si>
  <si>
    <t>Inventario puestos de trabajo y elementos exportado del software de inventarios.</t>
  </si>
  <si>
    <t xml:space="preserve">informes de verificacion de inventario. </t>
  </si>
  <si>
    <t xml:space="preserve">Verificación del inventario individualizado  </t>
  </si>
  <si>
    <t>2. Verificación del inventario por dependencias e individual</t>
  </si>
  <si>
    <t>Actas elaboradas</t>
  </si>
  <si>
    <t>Nro de Actas elaboradas</t>
  </si>
  <si>
    <t xml:space="preserve">Acta de identificación de bienes obsoletos </t>
  </si>
  <si>
    <t>1. Identificar los bienes obsoletos y realizar las acciones pertinentes de acuerdo al  procedimiento establecido en el Manual de Bienes</t>
  </si>
  <si>
    <t>8. Administración de Bienes y Servicios</t>
  </si>
  <si>
    <t>En el mes de agosto se realizaron 260 soportes a usuarios  en cuanto a software y hardware en las tres sedes.</t>
  </si>
  <si>
    <t>Se realizó el 100% de los soportes solicitados por parte de los usuarios de la sede principal, sede B y CNL.</t>
  </si>
  <si>
    <t>Reporte mensualizado de Registro de soporte a usuarios</t>
  </si>
  <si>
    <t>Lliana Lorena Ramirez</t>
  </si>
  <si>
    <t>Reportes de seguimiento soporte a usuarios</t>
  </si>
  <si>
    <t>4. Soporte a usuarios</t>
  </si>
  <si>
    <t xml:space="preserve">A corte del mes de agosto el funcionamiento de la red y comunicaciones en general fue del 100%.
</t>
  </si>
  <si>
    <t>Se realizó seguimiento  a las plataformas tecnológicas de internete para la sede principal, sala de crisis, sede B, CNL, a los servidores que soportan toda la infraestructura tecnológica.</t>
  </si>
  <si>
    <t>Reporte Mensual de Segumiento a la operación y funcionamiento de la Infraestructura Tecnológica</t>
  </si>
  <si>
    <t>Francisco Pulido/Luis Javier Barrera</t>
  </si>
  <si>
    <t>Nro Reporte Seguimiento elaborados</t>
  </si>
  <si>
    <t>3. Realizar el seguimiento a la operación y funcionamiento de todos los componentes que hacen parte la infraestructura tecnológica, en cuanto a redes, comunicaciones, equipos de cómputo electrónico y soporte a usuarios.</t>
  </si>
  <si>
    <t>La herramienta esta en funcionamiento pero a corte de agosto no se ha recibido por este medio ninguna solicitud de soporte. El correo de soporte es ayuda@gestiondelriesgo.gov.co</t>
  </si>
  <si>
    <t>Módulo mesa de ayuda en funcionamiento a través de correo electrónico o plataforma web</t>
  </si>
  <si>
    <t>Francisco Pulido</t>
  </si>
  <si>
    <t>Módulo Implementado</t>
  </si>
  <si>
    <t>Módulo</t>
  </si>
  <si>
    <t>2. Implementación módulo de mesa de ayuda para el registro y atención de solicitudes de servicio de soporte técnico</t>
  </si>
  <si>
    <t>Se tienen copias mensuales totales  de  abril, mayo,junio y julio del servidor de archivos. Estas copias se realizan  a discos externos de 3 TB de capacidad.
Estos discos se encuentran ubicados en el centro de datos principal.</t>
  </si>
  <si>
    <t>Se realizaron las copias incrementales de lunes a viernes durante el mes de febrero de 2016</t>
  </si>
  <si>
    <t>Información en discos fisicos externos</t>
  </si>
  <si>
    <t>Copias Realizadas</t>
  </si>
  <si>
    <t xml:space="preserve">Copias </t>
  </si>
  <si>
    <t>1. Aseguramiento de la información mediante la realización de copias mensuales en discos externos</t>
  </si>
  <si>
    <t>7. Gestión de la infraestructura tecnológica</t>
  </si>
  <si>
    <t>Los estudios previos estan en el área de contratación para su publicación. En la primera semana de septiembre estarán publicados en el portal de colombia compra</t>
  </si>
  <si>
    <t>UNGRD</t>
  </si>
  <si>
    <t>Estudios Previos; Documento fisico (Contrato); Migración del protocolo IPV4 a IPV6, Sistema Gestión Seguridad de la Información</t>
  </si>
  <si>
    <t>Luis Javier Barrera</t>
  </si>
  <si>
    <t>Contrato ejecutado/contrato Proyectado</t>
  </si>
  <si>
    <t>5. Implementación del Sistema de gestión de Seguridad de la Información (SGSI) - Gobierno en Línea</t>
  </si>
  <si>
    <t>Se tienen los estudios previos, la ficha tecnica y las cotizaciones para realizar la  adjudicación de estos elementos. Como el presupuesto asignado no alcanza se  esta revisando por parte del area administrativa la consecución de nuevos recursos para poder adquirir toda la solución propuesta.</t>
  </si>
  <si>
    <t>Estudios Previos; Documento fisico (Contrato); Sistema de almacenamiento en red para almacenar la información de la UNGRD</t>
  </si>
  <si>
    <t>Sistema de Almacenamiento</t>
  </si>
  <si>
    <t>4. Ampliación de la capacidad de almacenamiento de información</t>
  </si>
  <si>
    <t>En el mes de agosto el nivel de servicio de la plataforma Google Apps fue del 100%. No se presento ningún inconveniente en ninguno de los modulos que la conforman. El consolidado en el cuarto bimestre también fue de un 100% de operatividad del servicio.
Se tienen a corte de agosto 467 cuentas activas y 23 cuentas suspendidas.</t>
  </si>
  <si>
    <t>Se publicó a través de la página de Colombia Compra el Acuerdo marco de precios el 29 de febrero y la adjudicación se realizará el 16 de marzo de 2016.</t>
  </si>
  <si>
    <t>Ficha Técnica AMP; Documento fisico (Contrato); buzón de correo para funcionarios y contratistas; informe de supervisión</t>
  </si>
  <si>
    <t>Nro de Informes de Supervisión de Contrato</t>
  </si>
  <si>
    <t>Informe Supervisión</t>
  </si>
  <si>
    <t>3. Realizar seguimiento a la Implementación de la plataforma Google Apps como servicio de correo electrónico</t>
  </si>
  <si>
    <t>Todas las solicitudes que se han presentado ante el proveedor en cuanto soportes de hardware, instalación de sistema operativos, actualización de licenciamiento de office, solicitud y retiro de equipos durante este cuarto bimestre se han realizado satisfactoriamente.</t>
  </si>
  <si>
    <t>El alquiler de equipos de cómoputo fue adjudicadao a la empresa Rentacomputo, orden de compra 6774. 
La adjudicación va del 10 de marzo de 2016 al 30 de agosto de 2016 aproximadamente.</t>
  </si>
  <si>
    <t>Ficha Técnica AMP; Documento fisico (Contrato); Equipos instalados a funcionarios y contratistas; informe de supervisión</t>
  </si>
  <si>
    <t xml:space="preserve">2. Realizar seguimiento al Alquiler de equipos de computo para apoyar las labores diarias efectuadas por funcionarios y contratistas de la UNGRD </t>
  </si>
  <si>
    <t>A corte del mes de agosto, el servicio de internet se presto sin ninguna interrupción, por lo que el nivel de prestación del servicio fue del 100% y durante el transcurso del cuarto bimestre no se presento tampoco ninguna afectación.</t>
  </si>
  <si>
    <t>Los canales de internet fueron adjudicados a la empresa UNE, orden de compra 6890 a través de acuerdo marco de precios AMP.
Se realizó la primera reunión el 26 de febrero y el 1 de marzo se realizó la visita para levantamiento del diseño en las dos sedes y el CNL.
La adjudicación de los canales va del 1 de abril de 2016 al 30 de agosto de 2017</t>
  </si>
  <si>
    <t>Ficha Técnica AMP; Documento fisico (Contrato) ; Servicio de internet en todas las sedes; Informe de supervisión</t>
  </si>
  <si>
    <t>1. Realizar Seguimiento a la Implementación de los canales de internet  para la UNGRD, Sala de Crisis, Sede B y Centro Nacional Logistico</t>
  </si>
  <si>
    <t xml:space="preserve">6. Fortalecimiento de la infraestructura tecnológica para asegurar el funcionamiento de la organización
</t>
  </si>
  <si>
    <t>Asistencia a la Gestión Institucional</t>
  </si>
  <si>
    <t xml:space="preserve">Ángela Calderon </t>
  </si>
  <si>
    <t>4. Actualización del mapa de riesgos por procesos</t>
  </si>
  <si>
    <t>En Junio y Agosto se realizaron actualizaciones de la matriz de indicadores para los subprocesoso de Servicios Administrativos, Gestión de Servicio al Ciudadano y Gestión de Bienes.
Se realizó el ajuste a formato FR-1603-SA-09 y al formato de caja menor FNGRD.
En junio se realizó actualización del procedimiento de caja menor y en Julio se realizó la publicación en la herramienta de Neogestión.</t>
  </si>
  <si>
    <t>01/02/206</t>
  </si>
  <si>
    <t>Responsables de los indicadores</t>
  </si>
  <si>
    <t>3. Realizar el cargue en la plataforma Neogestión de la medición de los indicadores de gestión de cada uno de los procesos establecidos por la oficina, de acuerdo a la periodicidad definida en la fechas de indicadores</t>
  </si>
  <si>
    <t>Se realizó el día 12 de agosto de 2016, reunion y socialización de los temas tratados en el Grupo SIPLAG</t>
  </si>
  <si>
    <t>Acta de reunión y/o registro de asistencia</t>
  </si>
  <si>
    <t>Mónica Castro</t>
  </si>
  <si>
    <t>subprocesos revisados/Procesos existentes</t>
  </si>
  <si>
    <t xml:space="preserve">subprocesos  actualizados </t>
  </si>
  <si>
    <t>2. Actualizaciòn de subprocesos   implementados en el Proceso de GAA dispuestos en el SIPLAG</t>
  </si>
  <si>
    <t>En Junio y Agosto  se realizó actualización de la matriz de indicadores para los subprocesoso de Servicios Administrativos, Gestión de Servicio al Ciudadano y Gestión de Bienes. Se está realizando seguimiento al diligenciamiento de indicadores los primeros dias del mes .
En Agosto se realiza seguimiento mensual al diligenciamiento de indicadores.
Nos encontramos al día en la medición.</t>
  </si>
  <si>
    <t>Indicadores medidos en la plataforma de Neogestión</t>
  </si>
  <si>
    <t>Mónca Castro</t>
  </si>
  <si>
    <t>1. Seguimiento a la medición de los indicadores de gestión de cada uno de los subprocesos liderados por la dependencia de acuerdo a la periodicidad establecida en las fichas de indicadores en la herramienta tècnologica de Neogestión.</t>
  </si>
  <si>
    <t>5. Sistema Integrado de Planeación y Gestión</t>
  </si>
  <si>
    <t>Se realizó seguimiento y cierre a las acciones relacionadas con planes de mejoramiento de vigencias anteriores.</t>
  </si>
  <si>
    <t>Tabla de Retención Documental.</t>
  </si>
  <si>
    <t>1.  Seguimiento a las actividades propuestas en el Plan de Mejoramiento establecido</t>
  </si>
  <si>
    <t>Se realizo la publicación del Manual Sistema Integrado de Conservación en Neogestión para su respectiva consulta M-1603-GD-01</t>
  </si>
  <si>
    <t>Documento publicado en Neogestión.</t>
  </si>
  <si>
    <t>Equipo de Gestión Documental</t>
  </si>
  <si>
    <t xml:space="preserve">
Documento elaborado y publicado</t>
  </si>
  <si>
    <t>5. Elaboración y publicación del Sistema Integrado de Conservación.</t>
  </si>
  <si>
    <t xml:space="preserve">Para la Firma del Sin pendientes se genera un reporte en tiempo real de cada usuario identificando los documentos que se encuentran pendientes por finalizar. </t>
  </si>
  <si>
    <t>Reporte SIGOB</t>
  </si>
  <si>
    <t>No de documentos pendientes por tramitar / Total de documentos recibidos</t>
  </si>
  <si>
    <t>No de tramites pendientes</t>
  </si>
  <si>
    <t>4. Seguimiento a la trazabilidad y sistematización de la correspondencia externa recibida, despachada y pendiente por tramitar.</t>
  </si>
  <si>
    <t xml:space="preserve">Los usuarios olvidan y solicitan constantamente cambio de contraseña. </t>
  </si>
  <si>
    <t>Se realizó la actualización y creación de usuarios correspondientes a la Subdirección General con el fin de dar continuidad a  la implementación de la herramienta de correspondencia para el seguimiento y trazabilidad de los documentos que se reciben.</t>
  </si>
  <si>
    <t>No de dependencias implementando SIGOB/ No de dependencias programadas</t>
  </si>
  <si>
    <t>No de Dependencias usando SIGOB (por organigrama)</t>
  </si>
  <si>
    <t>3. Realizar el seguimiento de la implementación del aplicativo SIBOB para comunicaciones internas.</t>
  </si>
  <si>
    <t>En este momento el contrato se encuentra suspendido a la espera de la aprobación de las tablas de retención documental  desde el AGN.</t>
  </si>
  <si>
    <t>No de actualizaciones realizadas/No de actualizaciones programadas</t>
  </si>
  <si>
    <t>No de  de ajustes y actualizaciones realizadas</t>
  </si>
  <si>
    <t>2. Ajustar y actualizar las Tablas de Retenciòn Documental de la entidad.</t>
  </si>
  <si>
    <t>En este momento el contrato se encuentra suspendido a la espera de la aprobación de las tablas de retención documental  desde el AGN, lo que ha generado la demora para capacitación que hace falta para cumplir con lo programado.</t>
  </si>
  <si>
    <t xml:space="preserve">Se ha realizado capacitación personalizada a las personas encargadas de cada área generando respuestas acordes a sus inquietudes. No se genera reporte fisico ya que las consultas se han realizado  verbalmente a la persona encargada del sub proceso de Gestión Documental acorde con correspondencia. </t>
  </si>
  <si>
    <t>Registro de asistentes.</t>
  </si>
  <si>
    <t>1. Realizar espacios de formación y socialización a funcionarios y contratistas de la entidad en temas de Gestión Documental (Implementación de Tablas de Retención Documental, gestión de Correspondencia).</t>
  </si>
  <si>
    <t>3. Gestión documental.</t>
  </si>
  <si>
    <t>ASISTENCIA A LA GESTIÓN INSTITUCIONAL</t>
  </si>
  <si>
    <t>PAC elaborado</t>
  </si>
  <si>
    <t>Vivian Casallas</t>
  </si>
  <si>
    <t>PAC Elaborado</t>
  </si>
  <si>
    <t>6. Elaboración del Programa Anualizado de Caja -Pac</t>
  </si>
  <si>
    <t xml:space="preserve">Resolución de cierre definitivo de Caja Menor de Gastos Generales. </t>
  </si>
  <si>
    <t>Luz Centeno</t>
  </si>
  <si>
    <t xml:space="preserve">No. De resoluciones elaboradas </t>
  </si>
  <si>
    <t xml:space="preserve">Resolución </t>
  </si>
  <si>
    <t>5. Elaborar Resolución de cierre definitivo de Caja Menor de Gastos Generales</t>
  </si>
  <si>
    <t>Se registraron en el aplicativo SIIF NACIÓN 68 egresos pagos de caja menor, en el mes de julio 30 Egresos pago por un valor de $ 4,917,668ª y en agosto 38 por un valor de  $ 1,037,741</t>
  </si>
  <si>
    <t>Se realizaron 73 pagos por valor de $5. 158.823</t>
  </si>
  <si>
    <t>Egreso sin referencia</t>
  </si>
  <si>
    <t>N° de Egresos</t>
  </si>
  <si>
    <t>Reporte mensual</t>
  </si>
  <si>
    <t>4. Realizar registro de pago en el SIIF</t>
  </si>
  <si>
    <t>Se ha realizaron el sexto y séptimo reembolso de la Caja menor de Gastos Generales correspondiente al mes de julio y agosto mediante las resoluciones 867 de 15 de julio de 2016, y 1021 del 29 de agosto de 2016 respectivamente.</t>
  </si>
  <si>
    <t>Se realiza reembolso mediante resolución 01182 del 24 de febrero de 2016 por valor de $5.158.823</t>
  </si>
  <si>
    <t xml:space="preserve">Resolución de reembolso de Caja Menor de Gastos Generales. </t>
  </si>
  <si>
    <t xml:space="preserve">Reembolso </t>
  </si>
  <si>
    <t>3. Efectuar reemolsos de Caja Menor de Gastos Generales</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</si>
  <si>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</si>
  <si>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</si>
  <si>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</si>
  <si>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</si>
  <si>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</si>
  <si>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Se ha ralizado seguimiento a cada uno de los contratos que se encuentran a cargo en el GAA conforme a las designaciones realizadas por el Ordenador del Gasto. El seguimiento se hace periodicamnete conforme con los parametros establecidos en cada uno de los contratos. Se creo una matriz de seguimiento para mantener constante control sobre la ejecución de los contratos. </t>
  </si>
  <si>
    <t>Se efectuaron 2 solicitudes de elaboración de contratos: Arrenadmiento de la Sede Principal e Interadministrativo con 472.
Se registra en el seguimiento al Plan Anual de Adquisicones.</t>
  </si>
  <si>
    <t>20/31/2016</t>
  </si>
  <si>
    <t>Comunicaciones internas remitidas al Grupo de Contratación</t>
  </si>
  <si>
    <t xml:space="preserve">No. de reportes de seguimiento elaborados </t>
  </si>
  <si>
    <t xml:space="preserve">Reportes de seguimiento </t>
  </si>
  <si>
    <t>4. Realizar seguimiento a la Contratación de Bienes y Servicios de la Unidad a cargo del Grupo de Apoyo Administrativo.</t>
  </si>
  <si>
    <t>estudios previos , analisis del sector, copia del oficio remitido al GGC y copia del Contrato realizado</t>
  </si>
  <si>
    <t>Fanny Torres</t>
  </si>
  <si>
    <t>No. Contratos suscritos /No. de requerimientos realizados</t>
  </si>
  <si>
    <t>3. Realizar los requerimientos de contratación de bienes, servicios y prestación de servicios al Grupo de Contratación de la Unidad.</t>
  </si>
  <si>
    <t>Se realizó la publicación el día 29 de Julio de 2016 cumpliendo con los lineamientos de las fechas. De igual forma se estan realizando seguimientos mensuales a los contratos de la Unidad y del Fondo</t>
  </si>
  <si>
    <t>Actualizaciones registradas en la Pagina web y SECOP.</t>
  </si>
  <si>
    <t xml:space="preserve">No. Actualizaciones publicadas </t>
  </si>
  <si>
    <t>2. Publicar las actualizaciones del Plan Anual de Adquisiciones</t>
  </si>
  <si>
    <t>Página web de la UNGRD y Colombia Compra Eficiente</t>
  </si>
  <si>
    <t>No. de planes de adquisiciones publicados</t>
  </si>
  <si>
    <t>1. Publicar el Plan Anual de Adquisiciones</t>
  </si>
  <si>
    <t>1. Programación y Seguimiento al Plan Anual de Adquisiciones</t>
  </si>
  <si>
    <t>EFICIENCIA EN LA EJECUCIÓN FINANCIERA</t>
  </si>
  <si>
    <t>% META ACUMULADA MES</t>
  </si>
  <si>
    <t>PRESUPUESTO SOLICITADO</t>
  </si>
  <si>
    <t>GRUPO DE APOYO ADMINISTRATIVO</t>
  </si>
  <si>
    <t>Documento de actualización SIPLAG</t>
  </si>
  <si>
    <t>Lorena Sánchez/Patricia Gallego</t>
  </si>
  <si>
    <t>Cumplimiento total para el cuarto bimestre julio - agosto 2016</t>
  </si>
  <si>
    <t>Reporte neo-gestión</t>
  </si>
  <si>
    <t>No. de Indicadores del proceso actualizados</t>
  </si>
  <si>
    <t>Registrar indicadores de gestión en la herramienta de neo-gestión</t>
  </si>
  <si>
    <t xml:space="preserve">Retraso de un documento soporte, teniendo en cuenta que en el mes de Abril no se realizó reunión Siplag. </t>
  </si>
  <si>
    <t>Informe y planilla de asistencia</t>
  </si>
  <si>
    <t>Patricia Gallego</t>
  </si>
  <si>
    <t>Asistir a las reuniones mensuales del equipo del líderes SIPLAG y socializar el resultado al interior del grupo</t>
  </si>
  <si>
    <t>Sistema Integrado de Planeación y Gestión.</t>
  </si>
  <si>
    <t>Actividad que se presenta a la fecha, teniendo en cuenta que se recibió la evaluación de control interno en el mes de junio.</t>
  </si>
  <si>
    <t>Presentado en el mes de Julio</t>
  </si>
  <si>
    <t>Plan de mejoramiento</t>
  </si>
  <si>
    <t>No. de planes de mejoramiento</t>
  </si>
  <si>
    <t>Elaborar plan de mejoramiento de la evaluación de control interno contable</t>
  </si>
  <si>
    <t>No. de revisiones</t>
  </si>
  <si>
    <t>Revisión y actualización procedimientos, caracterización e indicadores de gestión</t>
  </si>
  <si>
    <t>Gestión Estratégica</t>
  </si>
  <si>
    <t>Lorena Sánchez</t>
  </si>
  <si>
    <t>Informes de jornadas de actualización</t>
  </si>
  <si>
    <t>No. de jornadas</t>
  </si>
  <si>
    <t xml:space="preserve">Realizar jornadas de actualización </t>
  </si>
  <si>
    <t>Direccionamiento de procedimientos de la cadena presupuestal.</t>
  </si>
  <si>
    <t>Informe de actualización</t>
  </si>
  <si>
    <t>Sandra Hernández</t>
  </si>
  <si>
    <t>Actualizar sistema para manejo presupuestal FNGRD fidusap</t>
  </si>
  <si>
    <t>Sistemas de información para manejo presupuestal eficiente, eficaz y efectivo.</t>
  </si>
  <si>
    <t>Informe análisis financiero</t>
  </si>
  <si>
    <t>Alejandra Sánchez</t>
  </si>
  <si>
    <t>Número de informes</t>
  </si>
  <si>
    <t>Elaborar informes de análisis financiero anual/trimestral</t>
  </si>
  <si>
    <t>Documento firmado y publicado</t>
  </si>
  <si>
    <t>Número de Balance elaborado</t>
  </si>
  <si>
    <t>Elaborar el balance general de la UNGRD de la vigencia 2015</t>
  </si>
  <si>
    <t>No. De Balances Mensuales elaborados</t>
  </si>
  <si>
    <t>Elaborar el Balance General con corte mensual</t>
  </si>
  <si>
    <t>Información financiera oportuna para la toma de decisiones.</t>
  </si>
  <si>
    <t>Fortalecimiento del apoyo financiero y contable</t>
  </si>
  <si>
    <t xml:space="preserve">Correo electrónico a dependencias </t>
  </si>
  <si>
    <t xml:space="preserve">No. de informes </t>
  </si>
  <si>
    <t>Informar resultado ejecución de pac a dependencias</t>
  </si>
  <si>
    <t>No. de seguimientos</t>
  </si>
  <si>
    <t>Seguimiento a la ejecución de pac con anterioridad al cierre de mes</t>
  </si>
  <si>
    <t>Formato de Acta de Consolidacion CÓDIGO:    FR-1605-GF-36</t>
  </si>
  <si>
    <t>Maria Ortiz</t>
  </si>
  <si>
    <t xml:space="preserve">N° de PAC mensual programados </t>
  </si>
  <si>
    <t>Elaborar la programación del PAC Mensual</t>
  </si>
  <si>
    <t>Presentación -  mes de diciembre</t>
  </si>
  <si>
    <t>Elaboración del plan una vez al año</t>
  </si>
  <si>
    <t>Formato PAC de Ministerio de Hacienda y Reporte de Distribución de PAC/Saldos de PAC Detallada</t>
  </si>
  <si>
    <t>N° de PAC anual elaborados</t>
  </si>
  <si>
    <t>Elaboracion Plan Anual mensualizado para Distribucion de PAC año 2015</t>
  </si>
  <si>
    <t>Elaboración del Programa Anual Mensualizado de Caja - PAC.</t>
  </si>
  <si>
    <t>Informe de conciliación</t>
  </si>
  <si>
    <t>No. De conciliaciones realizadas</t>
  </si>
  <si>
    <t>Realizar seguimiento a conciliaciones entre compromisos vs obligaciones</t>
  </si>
  <si>
    <t>Realizar seguimiento a conciliaciones entre CDP's y compromisos.</t>
  </si>
  <si>
    <t>Informe escrito</t>
  </si>
  <si>
    <t>No. de informes presentados</t>
  </si>
  <si>
    <t>Elaborar informes de ejecución presupuestal</t>
  </si>
  <si>
    <t>Ejecución y Seguimiento a la ejecución y planificación presupuestal.</t>
  </si>
  <si>
    <t>Eficiencia en la ejecución financiera</t>
  </si>
  <si>
    <t>Documento físico y magnético Informe de seguimiento</t>
  </si>
  <si>
    <t>Julio Cesar Mogollón</t>
  </si>
  <si>
    <t>N° de informes presentados</t>
  </si>
  <si>
    <t>Seguimiento y control  de los contratos suscritos por el FNGRD</t>
  </si>
  <si>
    <t>Seguimiento y cruce de datos informe de gestión fiduciaria vs registros presupuestales</t>
  </si>
  <si>
    <t>Documento físico y magnético Informe de cruce</t>
  </si>
  <si>
    <t>Carlos Segura</t>
  </si>
  <si>
    <t xml:space="preserve">Seguimiento y cruce rendimientos financieros vs comisión fiduciaria </t>
  </si>
  <si>
    <t>Tablero de control</t>
  </si>
  <si>
    <t>N° de Estados de Cuenta (Tablero de Control)</t>
  </si>
  <si>
    <t>Elaborar y Presentar los Estados de Cuenta (Tableros de Control) de las diferentes lineas</t>
  </si>
  <si>
    <t>Informe comportamiento pagos en la fiduciaria</t>
  </si>
  <si>
    <t>No. de reportes</t>
  </si>
  <si>
    <t>Elaborar las estadísticas de los pagos del FNGRD</t>
  </si>
  <si>
    <t>Documento físico y magnético de los Reportes e Informes</t>
  </si>
  <si>
    <t>Carlos Segura/Fernando Barbosa</t>
  </si>
  <si>
    <t>Elaborar reportes e informes presupuestales de las subcuentas del FNGRD</t>
  </si>
  <si>
    <t>Administración eficiente del Fondo Nacional de Gestión del Riesgo</t>
  </si>
  <si>
    <t>Fortalecimiento de la implementacion de la Política Nacional para la Gestión del Riesgo de Desastres</t>
  </si>
  <si>
    <t>GRUPO DE APOYO FINANCIERO Y CONTABLE</t>
  </si>
  <si>
    <t xml:space="preserve">GRAN TOTAL EJES DE ACCION </t>
  </si>
  <si>
    <t>TOTAL LINEA DE ACCIÓN</t>
  </si>
  <si>
    <t>Informe de Seguimiento</t>
  </si>
  <si>
    <t>Stella Toro</t>
  </si>
  <si>
    <t>No reuniones realizadas</t>
  </si>
  <si>
    <t>Reportes realizados</t>
  </si>
  <si>
    <t>Realizar seguimiento al mapa de riesgos operacionales</t>
  </si>
  <si>
    <t>Seguimiento al Mapa de Riesgos Operacionales</t>
  </si>
  <si>
    <t>%</t>
  </si>
  <si>
    <t>Realizar Seguimiento al Mapa de Riesgos anticorrupción</t>
  </si>
  <si>
    <t>DIFICULTADES O RETRASOS MARZO</t>
  </si>
  <si>
    <t>AVANCES
MARZO</t>
  </si>
  <si>
    <t>% DEL LOGRO</t>
  </si>
  <si>
    <t>%CUMPLIMIENTO PARA MARZO</t>
  </si>
  <si>
    <t>% DEL LOGRO A MARZO</t>
  </si>
  <si>
    <t>LOGRO A MARZO</t>
  </si>
  <si>
    <t>MARZO</t>
  </si>
  <si>
    <t>META ACUMULADA MARZO</t>
  </si>
  <si>
    <t>DIFICULTADES O RETRASOS FEBRERO</t>
  </si>
  <si>
    <t>AVANCES
FEBRERO</t>
  </si>
  <si>
    <t>%CUMPLIMIENTO PARA FEBRERO</t>
  </si>
  <si>
    <t>% META ACUMULADA MENSUAL</t>
  </si>
  <si>
    <t>META ACUMULADA FEBRERO</t>
  </si>
  <si>
    <t>AVANCES
ENERO</t>
  </si>
  <si>
    <t>%CUMPLIMIENTO PARA ENERO</t>
  </si>
  <si>
    <t>% DEL LOGRO A ENERO</t>
  </si>
  <si>
    <t>LOGRO A ENERO</t>
  </si>
  <si>
    <t>META ACUMULADA ENERO</t>
  </si>
  <si>
    <t>LINEA DE ACCIÓN</t>
  </si>
  <si>
    <t xml:space="preserve">Esta ahora acargo de nuevo lider Siplag </t>
  </si>
  <si>
    <t>Plan de mejoramiento SIPLAG</t>
  </si>
  <si>
    <t>Javier Lizcano</t>
  </si>
  <si>
    <t>No. De procedimientos actualizados/ N° de procedimientos de TH</t>
  </si>
  <si>
    <t xml:space="preserve">Realizar Plan de Mejoramiento al SIPLAG </t>
  </si>
  <si>
    <t>Se asistio a reunion de GTH y presentacion de compromisos SIPLAG</t>
  </si>
  <si>
    <t>Se asistio a reunion ecosiplag del mes de marzo donde se anexa acta y listado asi como presentacion de reunion, se realizo capacitacion de manejo de residuos por empresa que recolecta en conecta</t>
  </si>
  <si>
    <t>Se atendio la solicitud de grupo SIPLAG en la divulgacion de indicadores SST y gerstion primer semestre 30 de agosto</t>
  </si>
  <si>
    <t>Se asistio a reunion siplag del mes de marzo donde se anexa acta y listado asi como presentacion de reunion, tambien se realizo reunion de grupo GTH para divulgar lo de la reunion</t>
  </si>
  <si>
    <t>Se realizó la participación en la reunión del mes de Feberero, la cual incluyó los primeros dos meses del año, el soporte correspondiente se encuentra a tarvés de la Oficina Asesora de Planeación.</t>
  </si>
  <si>
    <t>Se reaizo verificacion de indicadores de GTH donde esta pendiente un indicados del plan de gestion GTH, se dio a conocer a nuevo lider SIPLAG</t>
  </si>
  <si>
    <t xml:space="preserve">Consolidacion de los indicadores y llevar seguimiento </t>
  </si>
  <si>
    <t>TALENTO HUMANO-</t>
  </si>
  <si>
    <t xml:space="preserve">Herramienta Neogestion Siplag </t>
  </si>
  <si>
    <t xml:space="preserve">Actualizaciones realizadas a los Indicadores  /Periodicidad de los Indicadores SIPLG </t>
  </si>
  <si>
    <t xml:space="preserve">Actualizacion </t>
  </si>
  <si>
    <t xml:space="preserve">Actualizacion en SIPLAG de los indicadores de Sistema de Salud y Seguridad en el trabajo.  </t>
  </si>
  <si>
    <t xml:space="preserve">Esta actividad se realizara en el mes de noviembre </t>
  </si>
  <si>
    <t>Registro de la actividad</t>
  </si>
  <si>
    <t>Actividades Programadas/Actividades ejecutadas</t>
  </si>
  <si>
    <t>Actividad</t>
  </si>
  <si>
    <t>Semana de la Seguridad</t>
  </si>
  <si>
    <t>Se adelantó la actualización de planos y la presentacion de planes</t>
  </si>
  <si>
    <t>Plan Actualizado</t>
  </si>
  <si>
    <t>Actualización al Plan de Emergencia</t>
  </si>
  <si>
    <t>Existen muchas matrices por area de gestion</t>
  </si>
  <si>
    <t>Con planeacion y responsable de documentacion SIPLAG se verificaron las matrices para unificar una por sitio de trabajo</t>
  </si>
  <si>
    <t>Actualización de la Matriz de factores de Riesgo y controles</t>
  </si>
  <si>
    <t>Se verifico y consigio la capacitacion al comité de convivencia sobre la resolucion 1072 de 2015 para abril</t>
  </si>
  <si>
    <t>Sesión</t>
  </si>
  <si>
    <t>Seguimiento o Capacitación al Comité de Convivencia Laboral</t>
  </si>
  <si>
    <t>Se gestiono la planeacion y ejecucion reunion de brigada de la UNGRD  el 26 de agosto</t>
  </si>
  <si>
    <t>Falta de compromiso de los integrantes en definir si siguen en la Brigada</t>
  </si>
  <si>
    <t>Se realizo reunion de grupo para programar entrenamiento y se verifico y entrego a GTH el reglamento de la Brigada</t>
  </si>
  <si>
    <t>Agendar fecha para reunion y elementos para practica</t>
  </si>
  <si>
    <t>Durante el mes de Enero y Febrero se llevó a cabo el acompañamiento a través de la verificación y elaboración del Reglamento de la Brigada.</t>
  </si>
  <si>
    <t>Acompañamiento y capacitación a la Brigada de Emergencia</t>
  </si>
  <si>
    <t>Se gestiono la planeacion y ejecucion del COPASST de la UNGRD  el 23 de agosto</t>
  </si>
  <si>
    <t>Se realizo soporte en apoyo a la prevencion con la campaña de peso y tension arterial al personal de planta y contratista, se capacito y dio aconocer resultados de examenes de salud 2015</t>
  </si>
  <si>
    <t>Participar en inspeccion edificio B UNGRD</t>
  </si>
  <si>
    <t>Reunion de presentacion SG SST</t>
  </si>
  <si>
    <t>ARL</t>
  </si>
  <si>
    <t>Seguimiento o Capacitación al COPASST</t>
  </si>
  <si>
    <t>Verificar actividades de ARL, propias y contratadas</t>
  </si>
  <si>
    <t>Se realizó cronograma correspondiente, el cual fue socializado con el Copasst de la Entidad</t>
  </si>
  <si>
    <t>Programar presentacion Copasst y TH</t>
  </si>
  <si>
    <t>Cronograma realizado</t>
  </si>
  <si>
    <t>Cronograma</t>
  </si>
  <si>
    <t>Elaborar el cronograma de SST</t>
  </si>
  <si>
    <t>Algunas actividades se realizan con subcontratistas o proveedores</t>
  </si>
  <si>
    <t>Se realizo reunion con ARL y se  hizo diagnostico inicial SST</t>
  </si>
  <si>
    <t>Programacion de reunion y solicitud de actividades</t>
  </si>
  <si>
    <t>Plan realizado</t>
  </si>
  <si>
    <t>Plan de Trabajo</t>
  </si>
  <si>
    <t>Elaborar el Plan Anual de trabajo con ARL</t>
  </si>
  <si>
    <t>Seguridad y Salud en el Trabajo</t>
  </si>
  <si>
    <t>Se realiza actualización y cargue de los indicadores del SIPLAG</t>
  </si>
  <si>
    <t xml:space="preserve">Esta en tramite en Neogestión </t>
  </si>
  <si>
    <t>Bibiana Calderón</t>
  </si>
  <si>
    <t xml:space="preserve">Actualizacion en SIPLAG de los indicadores de cumplimiento, Cobertura  y Eficacia del  Plan Institucional de Capacitacione, </t>
  </si>
  <si>
    <t>Informe Realizado</t>
  </si>
  <si>
    <t>Informe de ejecución</t>
  </si>
  <si>
    <t>Elaborar el informe de ejecución  del Plan Institucional de Capacitación</t>
  </si>
  <si>
    <t xml:space="preserve">Se realiza seguimiento y evaluación de las capacitaciones realizadas a traves de Google Drive, obteniendo en promedio un 94% de satisfacción general de las capacitaciones. </t>
  </si>
  <si>
    <t>A través de Gogole Drive se realizó la evaluación a los asistentes de la jornada.</t>
  </si>
  <si>
    <t>Reporte de Eficacia</t>
  </si>
  <si>
    <t>Evaluaciones realizadas</t>
  </si>
  <si>
    <t>total de evaluaciones de capacitaciones realizadas</t>
  </si>
  <si>
    <t>Realizar el seguimiento y evaluación de las actividades de capacitación</t>
  </si>
  <si>
    <t xml:space="preserve">En el mes de agosto, la capacitación en Herramientas Ofimáticas - excel, no se realizó, ya que el SENA nos asignó cupos presenciales de 6:00 am a 10:00 am los dias lunes, martes y miercoles, durante dos meses en las instalaciones del SENA; teniendo en cuenta la necesidad del servicio no se aceptó dicha modalidad, solicitando nuevamente que se realice virtual como en un principio se habia solicitado. Se revisan otras alternativas para dar cumplimiento en este tema. </t>
  </si>
  <si>
    <t xml:space="preserve">En los mese de Julio y Agosto se realizaron las siguientes capacitaciones: fortalecimiento al cliente interno, fortalecimiento en atención al ciudadano, mecanismos y estrategias de cooperación internacional, gestión del riesgo de desastres (concepto, contexto y generalidades) y la Segunda Jornada de Inducción. Teniendo en cuenta el cronograma del Plan Institucional de Capacitación. </t>
  </si>
  <si>
    <t>En el marco del Plan Institucional de Capacitación se realizó la primera jornada de inducción de la entidad, la cual se programó y efectuó el día 17 de marzo de 2016</t>
  </si>
  <si>
    <t>Priorización y Seguimiento al PIC
Cronograma Unificado de Capacitación 
Indicadores Neogestión</t>
  </si>
  <si>
    <t>Total de capacitaciones realizadas/total de capacitaciones programadas</t>
  </si>
  <si>
    <t xml:space="preserve">Cumplimiento con los ejes del plan </t>
  </si>
  <si>
    <t>Implementar el Plan Institucional de Capacitación</t>
  </si>
  <si>
    <t>Adoptado mediante Resolución No. 345 del 29 de marzo de 2016</t>
  </si>
  <si>
    <t xml:space="preserve">Se elabora documento del Plan Institucional de Capacitación incluyendo marco conceptual, marco legal, objetivos, alcance, metas, cronograma (preliminar) y presupuesto. </t>
  </si>
  <si>
    <t>Plan elaborado</t>
  </si>
  <si>
    <t xml:space="preserve">Plan Institucional de Capacitaciones </t>
  </si>
  <si>
    <t>Plan Institucional de Capacitación</t>
  </si>
  <si>
    <t>Elaborar el Plan Institucional de Capacitación</t>
  </si>
  <si>
    <t xml:space="preserve">Entrega oportuna de las necesidades de capacitación por parte de los diferentes coordinadores </t>
  </si>
  <si>
    <t>En el mes de Febrero inicia la elaboración del  diagnóstico del PIC con un cumplimiento del 80%, teniendo en cuenta que algunos coordinadores no presentaron sus necesidades de capacitación. Se espera que en la segunda semana del mes de Marzo se cumpla con el 100%</t>
  </si>
  <si>
    <t>Diagnóstico realizado</t>
  </si>
  <si>
    <t>Informe de diagnostico</t>
  </si>
  <si>
    <t>Documento de Diagnóstico</t>
  </si>
  <si>
    <t>Elaborar el diagnóstico de Capacitación</t>
  </si>
  <si>
    <t>Capacitación</t>
  </si>
  <si>
    <t>No aplica para la actual vigencia</t>
  </si>
  <si>
    <t>Buscando aportar al mejoramiento del clima laboral y a aumentar el sentido de pertenencia por la entidad,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t>
  </si>
  <si>
    <t>*Se formuló la primera versión de la "Estrategia de mejoramiento del Clima Organizacional" que incluye 2 lineas de intervención: Primera impresión "Dejando huella" y Talleres Experienciales "La UNGRD, una organización inteligente".</t>
  </si>
  <si>
    <t>Nathaly Lurduy</t>
  </si>
  <si>
    <t>Documento entregado</t>
  </si>
  <si>
    <t>Formular política para el mejoramiento del clima organizacionl</t>
  </si>
  <si>
    <t>Informe elaborado</t>
  </si>
  <si>
    <t>Elaborar el informe de cumplimiento del Sistema de Estímulos</t>
  </si>
  <si>
    <t>Adoptado mediante Resolución No. 345 del 29 de Marzo de 2016</t>
  </si>
  <si>
    <t xml:space="preserve">En el mes de Enero se elabora el Plan Anual de Incentivos incluido dentro del documento del Plan Institucional de Bienestar Social e Incentivos bajo la normatividad que lo rige. </t>
  </si>
  <si>
    <t xml:space="preserve">Plan anual de Incentivos </t>
  </si>
  <si>
    <t>Plan Anual de Incentivos</t>
  </si>
  <si>
    <t>Elaborar el Plan Anual de Incentivos</t>
  </si>
  <si>
    <t>Se elabora Plan de Incentivos y es incluido en el Plan de Bienestar Social e Incentivos</t>
  </si>
  <si>
    <t>Diagnóstico elaborado</t>
  </si>
  <si>
    <t>Elaborar el diagnóstico de Incentivos</t>
  </si>
  <si>
    <t>Indicadores actualizados a agosto de 2016</t>
  </si>
  <si>
    <t>1</t>
  </si>
  <si>
    <t xml:space="preserve">No aplica para la presente vigencia. </t>
  </si>
  <si>
    <t>La Eficiencia del Plan de Bienestar aplicable para el mes de Febrero fue realizada con base en el cierre de acciones de la vigencia 2015. Dado que nos encontramos adelantando las gestiones de plaificación y contrato para el desarrollo del componente de bienestar de la UNGRD.</t>
  </si>
  <si>
    <t xml:space="preserve">Actualizacion en SIPLAG de los indicadores de Eficacia del Plan de Bienestar Social y Satisfaccion del clima organizacional </t>
  </si>
  <si>
    <t>Elaborar informe anual</t>
  </si>
  <si>
    <t>Se aplicaron las encuestas de satisfacción a cada una de las actividades realizadas</t>
  </si>
  <si>
    <t>3</t>
  </si>
  <si>
    <t xml:space="preserve">En la actual vigencia, no se aplicó. Estamos en proceso de elaboración y aprobación del formulario de la Encuensta de Satisfacción para cada una de las actividades de bienestar programadas. </t>
  </si>
  <si>
    <t>*Aun no se tiene formulada la encuesta de satisfacción a las actividades ejecutadas.</t>
  </si>
  <si>
    <t>Encustras</t>
  </si>
  <si>
    <t xml:space="preserve">Encustras aplicadas/ actividades ejectadas </t>
  </si>
  <si>
    <t xml:space="preserve">Encustas aplicadas </t>
  </si>
  <si>
    <t xml:space="preserve">Aplicar las encuestas de satisfaccion a la actividades ejectadas  del Plan de Bienestar Social de la UNGRD </t>
  </si>
  <si>
    <t>Se realizó seguimiento a la ejecución presupuestal del Plan de Biestestar, encontrando que a la fecha se ha ejecutado financieramente  el 97% de los recursos asignados con un 64% de ejecución real, por lo que se ha solicitado una adición de recursos al contrato 068 de 2016.</t>
  </si>
  <si>
    <t xml:space="preserve">Aun no ha sido asignado el contrato de Bienestar. </t>
  </si>
  <si>
    <t>Reporte</t>
  </si>
  <si>
    <t xml:space="preserve">Total presupuesto ejecutado / Total presupuesto Plan de Bienestar </t>
  </si>
  <si>
    <t xml:space="preserve">Presupuesto Oficial del Contrato de Bienestar </t>
  </si>
  <si>
    <t xml:space="preserve">Realizar el seguimiento a la ejecución presupuestal al Plan de Bienstar Institucional </t>
  </si>
  <si>
    <t xml:space="preserve">Se realizó la inscripción al Torneo Interempresas Colsubsidio 2016-II del equipo de Fútbol Femenino, Voleibol Mixto y Baloncesto Masculino. Por otra parte, se realizó el taller de imagen y presentación personal dirigido a todos los servidores de la UNGRD. En la línea de reconocimientos personales, se adelantó la entrega del MUG Corporativo a funcionarios y contratistas de la UNGD que cumplieron años en el primer semestre del 2016.  Compensar realizó asesoría especializada en “Vivienda”. Para el tema de actividades culturales.  Se continuó con las bienvenidas a los nuevos funcionarios y contratistas de la Entidad. En cuanto al proceso de carnetización se continuó con la entrega de carnés a funcionarios.
</t>
  </si>
  <si>
    <t xml:space="preserve">En el mes de marzo se desarrollaron 57 actividades del Plan de Bienestar. Se concreto la participación de los equipos deportivos de la UNGRD en el Campeonato Interempresas de Colsubsidio. Se reliazaron los recoocimientos grupos por motivo del Día de la Mujer y del Día del Hombre. Así mismo, se inicio coordinación de la celebración del Día de la Secretaria. Se continuo con el proceso de carnetización: Recepción de solicitudes, toma de fotografía, envio y revisión de artes. *Se hiceron reconocimientos personales por cumpleaños.
*Se formuló y se ejecutó la "#YoSoyGuardianDelAhorro" con el objetivo de Contribuir en la cruzada nacional por el ahorro de energia, motivando en los funcionarios y contratistas de la UNGRD prácticas que impulsen la reducción del consumo de energia en su hogar y en su lugar de trabajo. Se realizó 1 Feria de Servicio con Compensar, 27 solicitudes de carné institucional y 24 conmemoraciones de fechas especiales de reconocimiento individual. </t>
  </si>
  <si>
    <t xml:space="preserve">*Durante el mes de febrero de 2016 se inicio la revisión y consolidación de las bases de datos de funcionarios y contratistas de la UNGRD para la celebración de cumpleaños. 
*Se continuo con la revisión de propuestas economicas y gráficas para el detalle de cumpleaños que se entregará a los funcionarios y contratistas de la UNGRD.
*Se realizó la primera reunión con la OAC para revisar los apoyos y trabajo sinérgico que se realizará, entre el GTH y la OAC, durante el año 2016.
*Se elaboro, se envió y se gestionó la tarjeta de invitación al taller de Protocolo Institucional realizado el 05.02.2016. Así mismo se realizó el apoyo logístico, cubrimiento fotografico y elaboración de la nota comunicativa del taller. 
*Se coordinó la ceremonia religiosa en conmemoración del "Miercoles de ceniza". 
*Se participó en la II Reunión del Comité Editoarial de Comuniciones de la UNGRD.
*Se elaboró y se publicó el Estudio de Mercadeo 2016, base para la publicación y asignación del contrato de bienestar 2016.
*Se inicio coordinación para el proceso de carnetización: Reunión con el proveedor, pruebas de diseño y materiales, toma de fotografía, recolección de solicitudes, envio y revisión de artes. 
*Se hiceron reconocimientos personales por cumpleaños.
*Se formuló la "Estrategia de mejoramiento del Clima Organizacional". 
*Se desarrollaron la primera actividades de la linea "Dejando Huello" en el marco de la "Estrategia de mejoramiento del Clima Organizacional". 
*Se confirmó la planilla de inscritos a los equipos deportivos de la UNGRD. Asi mismo, se abrieron inscripciones para las actividades deportivas 2016. 
*Se realizó 1 Feria de Servicio con Compensar, 20 solicitudes de carné institucional y 3 conmemoraciones de fechas especiales de reconocimiento grupal. </t>
  </si>
  <si>
    <t xml:space="preserve">*Durante el mes de Enero se realizó la primera reunión de planeación para la formulación del plan de bienestar su respectivo cronograma. Se asignaron tareas y responsables de planeación, ejecución, apoyo y seguimiento. 
*Con base en la planeación de las celebraciones de cumpleaños, como reconocimiento personal a los funcionarios y contratistas de la UNGRD, se adelantaron cotizaciones de los posibles obsequios a entregar, ademas se cotizaron los globos corporativos.
*Se elaboró el calendario de eventos, fechas especiales y actividades propuesto para este año.
*Se acompaño la planeación y ejecución del Taller de Protocolo Institucional programado para el mes de febrero de 2016. 
*Se inicio la coordinación de la celebración del Día de la Mujer y del Día del Hombre. Se hicieron los primeros contactos con hoteles y se solicitaron cotizaciones. </t>
  </si>
  <si>
    <t xml:space="preserve">Actividades ejecutadas / Actividades programadas en el plan de bienestar </t>
  </si>
  <si>
    <t xml:space="preserve">Actividades plan de bienestar </t>
  </si>
  <si>
    <t xml:space="preserve">Implementar el Plan de bienestar Social de la UNGRD </t>
  </si>
  <si>
    <t xml:space="preserve">Se elabora documento del Plan de Bienestar incluyendo marco conceptual, marco legal, objetivos, alcance, metas, cronograma y presupuesto. </t>
  </si>
  <si>
    <t>Bibiana Calderon
Nathaly Lurduy</t>
  </si>
  <si>
    <t>Documento de ejecución</t>
  </si>
  <si>
    <t>Plan de Bienestar Social</t>
  </si>
  <si>
    <t>Elaborar el Plan de Bienestar Social para los funcionarios de la UNGRD</t>
  </si>
  <si>
    <t xml:space="preserve">Se elaboró el diagnóstico durante el mes de Enero a través de la encuesta de necesidades de bienestar enviada al personal por correo electrónico institucional, en la cual participaron 116 personas. Posteriormente se realiza la tabulación de los datos para realizar la priorización de las necesidades. </t>
  </si>
  <si>
    <t>Diagnóstico</t>
  </si>
  <si>
    <t>Bibiana Calderon</t>
  </si>
  <si>
    <t xml:space="preserve"> Diagnóstico Bienestar social laboral</t>
  </si>
  <si>
    <t>Elaborar el diagnóstico de Bienestar Social Laboral</t>
  </si>
  <si>
    <t>Sistema de Estímulos:
Bienestar Social Laboral
Incentivos</t>
  </si>
  <si>
    <t>Se realiza el informe del FNGRD, la UNGRD y ASISTENCIA TECNICA mesual del mes de Agosto</t>
  </si>
  <si>
    <t>Se realiza el informe del FNGRD y la UNGRD mesual del mes de Marzo</t>
  </si>
  <si>
    <t>Se realiza el informe del FNGRD y la UNGRD mesual del mes de Febrero</t>
  </si>
  <si>
    <t xml:space="preserve">Se realiza el informe del FNGRD y la UNGRD mesual del mes de Enero </t>
  </si>
  <si>
    <t>Jennifer Díaz</t>
  </si>
  <si>
    <t>Informe mensual</t>
  </si>
  <si>
    <t>Realizar el informe de ejecución de acuerdo a la emisión de tiquetes</t>
  </si>
  <si>
    <t>En el mes de Agosto se emitieron tiquetes  por valor reserva de $ 85.338.541 por el FNGRD y $ 3.991.771 por ASISTENCIA TECNICA</t>
  </si>
  <si>
    <t>En el mes de febrero se emitieron tiquetes sobre reserva por valor de $ 78,899,312 del FNGRD</t>
  </si>
  <si>
    <t>En el mes de enero se emitieron tiquetes sobre reserva por valor de $ 80,660,860 por el FNGRD y $ 43,725,363 por la UNGRD</t>
  </si>
  <si>
    <t>En el mes de enero se emitieron tiquetes sobre reserva por valor de $ 29,232,911 por el FNGRD y $ 38,380,466 por la UNGRD</t>
  </si>
  <si>
    <t xml:space="preserve">Valor de tiquetes emitidos / Valor total del contrato de Tiquetes </t>
  </si>
  <si>
    <t>Seguimiento presupuestal</t>
  </si>
  <si>
    <t xml:space="preserve">Realizar el seguimiento a la ejecución presupuestal de los contratos para tiquetes </t>
  </si>
  <si>
    <t>Se realizo el seguimiento deAgosto, evidenciando que se emitieron 174 tkt del FNGRD y 4 tiquetes por ASISTENCIA TECNICA</t>
  </si>
  <si>
    <t>Se realizo el seguimiento de Marzo, evidenciando que se emitieron 122 tkt del FNGRD y 12 tkt de la UNGRD como tiquetes de beneficio</t>
  </si>
  <si>
    <t>Se realizo el seguimiento de Febrero evidenciando que se emitieron 124 tkt del FNGRD y 64 tkt de la UNGRD</t>
  </si>
  <si>
    <t>Se realizo el seguimiento de Enero, evidenciando que se emitieron 56 tkt del FNGRD y 57 tkt de la UNGRD</t>
  </si>
  <si>
    <t>No de tiquetes emitidos</t>
  </si>
  <si>
    <t>Realizar los trámites para la emisión de tiquete solicitados por los funcionarios y contratistas de la UNGRD y FNGRD</t>
  </si>
  <si>
    <t>Tiquetes</t>
  </si>
  <si>
    <t>En el mes de enero se realizo la apertura de la Caja Menor de Viaticos y Gastos de viaje para la vigencia 2016, mediante Resolucion 45 del 14 de enero de 2016</t>
  </si>
  <si>
    <t>En el mes de enero se realizo la apertura de la Caja Menor de Viaticos y Gastos de viaje para la vigencia 2016, mediante Resolucion 45 del 14 de enro de 2016</t>
  </si>
  <si>
    <t>Resolución</t>
  </si>
  <si>
    <t>Resolución de  Apertura y Resolucion de cierre de caja menor elaboradas</t>
  </si>
  <si>
    <t>Aperetura y Cierre de caja</t>
  </si>
  <si>
    <t>Realizar  la constitucion y cierre presupuestal la Caja Menor de viáticos y gastos de viaje conforme a lo establecido en el Decreto 1068 de 2015</t>
  </si>
  <si>
    <t>Se realizo el sexto reembolso de  caja  menor  de  viaticos y gastos de viaje  mediante Resolución Número 1019 del 29 de Agosto de 2016</t>
  </si>
  <si>
    <t>Se realiza segundo reembolso mediante Resolución No. 283 del 11 de Marzo de 2016.</t>
  </si>
  <si>
    <t>Se realiza el primer reembolso de la Caja Menor de Viaticos y Gastos de viaje mediante Resolución No. 0183 del 24 de feb 2016</t>
  </si>
  <si>
    <t xml:space="preserve">No de Resolucion de Reembolso elaboradas </t>
  </si>
  <si>
    <t xml:space="preserve">Reembolsos </t>
  </si>
  <si>
    <t>Realizar los reembolsos para la Caja Menor de viáticos y gastos de viaje conforme a lo establecido en el Decreto 1068 de 2015</t>
  </si>
  <si>
    <t xml:space="preserve">Se ha procurado por parte del personal que viaja, reportar a tiempo ante el Grupo de Talento Humano. Sin embargo, se evidencia la necesidad en el fortalecimiento de este lineamiento. </t>
  </si>
  <si>
    <t>Se ha tramitado 70 actos administrativos, de los cuales 42 por concepto de comisiones según lo solicitado a funcionarios y 28 por reconocimiento de gastos de viaje con pagos por la Unidad de contratistas, para un acumulado de enero al 31 de agosto de 2016 de 652 actos administrativos.</t>
  </si>
  <si>
    <t>Se ha tramitado 81 actos administrativos, de los cuales 40 por concepto de comisiones según lo solicitado a funcionarios y 41 por reconocimiento de gastos de viaje con pagos por la Unidad de contratistas, para un acumulado de enero al 31 de marzo de 2016 de 193 actos administrativos.</t>
  </si>
  <si>
    <t>Se ha procurado por parte del personal que viaja reportar a tiempo ante el Grupo de Talento Humano</t>
  </si>
  <si>
    <t>Se ha tramitado 67 actos administrativos, de los cuales 43 por concepto de comisiones según lo solicitado a funcionarios y 24 por reconocimiento de gastos de viaje con pagos por la Unidad de contratistas, para un acumulado de enero al 29 de febrero de 2016 de 112 actos administrativos.</t>
  </si>
  <si>
    <t>Se ha tramitado 45 actos administrativos por concepto de comisiones según lo solicitado</t>
  </si>
  <si>
    <t>Maritza Herrera</t>
  </si>
  <si>
    <t>Elaborar los actos administrativos: de comisiones y liquidación de  viáticos de funcionarios, asi como  de desplazamiento y gastos de viaje de los contratistas de la Unidad</t>
  </si>
  <si>
    <t>Viáticos y Gastos de Viaje</t>
  </si>
  <si>
    <t>Se realizo seguimiento a los comites en planeacion de reuniones y cumplimiento</t>
  </si>
  <si>
    <t>Participar acompañamiento en los comites. Se realizo inspeccion con acta e informe</t>
  </si>
  <si>
    <t>Agendar fecha</t>
  </si>
  <si>
    <t>Se realizo reunion y contacto con cada monitor</t>
  </si>
  <si>
    <t>No de monitoreos realizados</t>
  </si>
  <si>
    <t>Monitoreo</t>
  </si>
  <si>
    <t>Realizar monitoreo a la Gestión de los Comités de la UNGRD (CP, CBCI, CCL, COPASST)</t>
  </si>
  <si>
    <t>Se han realizado periódicamente reuniones con el Grupo de Talento Humano y con la Secretaría General. La última reunión efectuada fue el 29 de marzo de 2016.</t>
  </si>
  <si>
    <t>En reunion de TH semanal espacio de SST y Siplag</t>
  </si>
  <si>
    <t>Verificacion de documentacion SST</t>
  </si>
  <si>
    <t>Se han realizado reuniones quincenales con el Equipo de Talento Humano desde la conformación de la totalidad del equipo.</t>
  </si>
  <si>
    <t>Ángela Calderon
Javier Lizcano</t>
  </si>
  <si>
    <t>No de Reuniones realizadas</t>
  </si>
  <si>
    <t>Realizar reuniones de seguimiento mensual</t>
  </si>
  <si>
    <t>Se realiza el reporte de horario de funcionarios del mes de Agosto,  dicho reporte se encuentran a disposición en el GTH.</t>
  </si>
  <si>
    <t xml:space="preserve">Se realiza el reporte de tiempo de funcionarios y contratistas teniendo cuen cuenta que para el mes de Marzo se otorgó los dos dias de semana santa con reposición de horarios a partir del día 9 al 18 de marzo. </t>
  </si>
  <si>
    <t>El reporte de horario fue consolidado por el Grupo de Talento Humano y reportado a la Dirección General en Comité Directivo del 29 de Febrero de 2016. Así mismo, se remitió vía correo electrónico el resultado de los reportes por área a cada uno de los líderes de proceso.</t>
  </si>
  <si>
    <t>Mónica Castro
Ángela Calderón</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</si>
  <si>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</si>
  <si>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</si>
  <si>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</si>
  <si>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En el mes de Marzo se ecpidieron tres (3) certificados de insuficiencia de personal</t>
  </si>
  <si>
    <t>La totalidad de las solicitudes de certificación fueron verificadas y expedidades de acuerdo con las necesidades internas, para el mes de Enero fueron expedidas 15 certificados.</t>
  </si>
  <si>
    <t>La totalidad de las solicitudes de certificación fueron verificadas y expedidades de acuerdo con las necesidades internas, para el mes de Enero fueron expedidas 24 certificados.</t>
  </si>
  <si>
    <t>Reporte de Cerificaciones</t>
  </si>
  <si>
    <t>No de certificaciones de insuficiencia o inexistencia  proyectadas</t>
  </si>
  <si>
    <t>Proyectar certificaciones de insuficiencia o inexistencia  de personal en planta, para efectos de la contratación de prestación de servicios cuando se requiera.</t>
  </si>
  <si>
    <t>Se recibio y envio por correo electrónico un certificado laboral para exfuncionario.</t>
  </si>
  <si>
    <t xml:space="preserve">Para el mes de Marzo no hubo solucitudes de certificacions laborales de exfuncionarios. </t>
  </si>
  <si>
    <t xml:space="preserve">En el mes de Febrero solo se reporto la solicitud de la certificación laboral de un ex-funcionario el cual se realizó e hizo entrega en  tiempo oporuno. </t>
  </si>
  <si>
    <t>No de certificaciones laborales expedidas</t>
  </si>
  <si>
    <t>Expedir las certificaciones laborales de exfuncionarios de la Unidad</t>
  </si>
  <si>
    <t>Se elaboraron 27 certificaciones laborales, las cuales se entregaron personalmente.</t>
  </si>
  <si>
    <t>Para el mes de Marzo se lleva control magnetico y físico de la expedición de las certificaciones laborales de los funcionarios de acuerdo a la solicitud enviada por correo electronico, telefonico y/o personal. 
Durante el mes de Marzo fueron expedidas 15 certificaciones laborales</t>
  </si>
  <si>
    <t>Para el mes de Febrero se lleva control magnetico y físico de la expedición de las certificaciones laborales de los funcionarios de acuerdo a la solicitud enviada por correo electronico, telefonico y/o personal. 
Durante el mes de febrero fueron expedidas 8 certificaciones laborales</t>
  </si>
  <si>
    <t>Expedir las certificaciones laborales de funcionarios</t>
  </si>
  <si>
    <t>Se realizó la entrega de 166 documentos de funcionarios de planta, al archivo central, los cuales se anexan a las historias laborales de los  funcionarios de planta y 4 historis laborales por medio de el formato FR-1603-GD-02  donde se hace la relación de la documentación.
Como soporte se anexa el cuadro de control con los docuementos entregados.</t>
  </si>
  <si>
    <t>Semalmente se lleva a cabo la entrega de la documentacion que debe reposar en las carpetas de hojas de vida en el archivo central.
La entrega al Grupo de Gestión Documental se hace a través del formato establecido para tal fin ( FR-1603-GD-02).
Como soporte se anexa el cuadro control con los docuementos entregados</t>
  </si>
  <si>
    <t>Semalmente se lleva a cabo la entrega de la documentacion que debe reposar en las carpetas de hojas de vida en el archivo central.</t>
  </si>
  <si>
    <t xml:space="preserve">No de hojas de vida actualizadas / No de funcionarios </t>
  </si>
  <si>
    <t>Actualizar documentación en el archivo de hojas de vida de los empleados de la Unidad</t>
  </si>
  <si>
    <t>Gestión Administrativa</t>
  </si>
  <si>
    <t>Se lleva seguimiento mediante reporte de modificacion y actualizacion  de usuarios SIGEP</t>
  </si>
  <si>
    <t>En articulación con el asesor del DAFP-SIGEP, se realizó actualización de los usuarios de planta en fecha 08 de marzo de 2016.</t>
  </si>
  <si>
    <t>Durante el mes de Enero se desvincularon cuatro (4) usuarios en el SIGEP: 
Laura Marcela Amado
Rafael Bolaño
Andrea Zapata
Carolina Giraldo</t>
  </si>
  <si>
    <t>Durante el mes de Enero se desvincularon cuatro (4) usuarios en el SIGEP: 
Rosa Amparo Niño
Gustavo Adolfo Beltrán
Richar Alberto Vargas
Yineth Pinilla</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</si>
  <si>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</si>
  <si>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</si>
  <si>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</si>
  <si>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Se lleva seguimiento mediante reporte de creacion de usuarios SIGEP</t>
  </si>
  <si>
    <t>Durante el mes de Marzo se crearon dos (2) usuarios en el SIGEP: 
Juan Carlos López Gómez
Bibiana Calderón Sierra</t>
  </si>
  <si>
    <t>Durante el mes de Febrero se crearon cuatro (4) usuarios en el SIGEP: 
Juan Pablo Quiroz Bautista
Iván Hernando Caicedo Rubiano
William Alfonso Tovar Segura
Amelia Ana María Escobar Fernández</t>
  </si>
  <si>
    <t>Durante el mes de Enero se crearon dos (2) usuarios en el SIGEP: 
Karen Patricia Ávila Santiago
Carlos Arturo Mogollón Plaza</t>
  </si>
  <si>
    <t xml:space="preserve">No de  personal vinculado en planta en el bimestre/ Total de personal inscrito por la UNGRD, en el Sigep en la vigencia </t>
  </si>
  <si>
    <t>Reporte bimestre nuevos usuarios SIGEP</t>
  </si>
  <si>
    <t>Creación nuevos usuarios de planta</t>
  </si>
  <si>
    <t>Sigep</t>
  </si>
  <si>
    <t xml:space="preserve">Las afiliaciones de contratistas de la UNGRD realizadas en el mes de Mayo corresponden a las solicitudes realizadas por el área de contratación. </t>
  </si>
  <si>
    <t xml:space="preserve">En el mes de agosto se efectuaron 20 afiliaciones en total, de las cuales 19 son del personal contratista de la UNGRD y uno (1) de planta </t>
  </si>
  <si>
    <t xml:space="preserve">Las afiliaciones realizadas en el mes de Marzo corresponden a las solicitudes realizadas por el área de contratación durante este mes. </t>
  </si>
  <si>
    <t>En el mes de MARZO se efectuaron 11  afiliaciones de la ARL de la UNGRD de los cuales tres son funcionarios de planta.</t>
  </si>
  <si>
    <t xml:space="preserve">Las afiliaciones realizadas en el mes de Febrero corresponden a las solicitudes realizadas por el área de contratación durante este mes. </t>
  </si>
  <si>
    <t>En el mes de febrero se efectuaron 30 afiliaciones de contratistas de la UNGRD</t>
  </si>
  <si>
    <t xml:space="preserve">Las afiliaciones realizadas en el mes de Enero corresponden a las solicitudes realizadas por el área de contratación. </t>
  </si>
  <si>
    <t>En el mes de enero se efectuaron 14 afiliaciones de contratistas de la UNGRD</t>
  </si>
  <si>
    <t xml:space="preserve">Numero de afiliaciones realizadas/numero de contratos suscritos </t>
  </si>
  <si>
    <t>Reporte mensual de afiliaciones</t>
  </si>
  <si>
    <t>Realizar afiliación de contratistas y funcionarios de la UNGRD a la ARL</t>
  </si>
  <si>
    <t>Se recibieron 52  Autorizaciones de Permiso, formato No. F-1601-GTH-39 Versión: 03 entregados a Talento Humano en el mes de Agosto, los cuales se archivaron en las historias  laborales de cada solicitante, y se registraron en el archivo de Excel  que se encuentra a disposición en el GTH.</t>
  </si>
  <si>
    <t>Se realiza el registro en las carpetas de las hojas de vida de acuerdo al formato de Autorizacion de Permiso No. F-1601-GTH-39 Versión: 03 entregados a Talento Humano en el mes de Marzo</t>
  </si>
  <si>
    <t>Se realiza el registro en las carpetas de las hojas de vida de acuerdo al formato de Autorizacion de Permiso No. F-1601-GTH-39 Versión: 03 entregados a Talento Humano en el mes de Febrero.</t>
  </si>
  <si>
    <t>Se realiza el registro en las carpetas de las hojas de vida de acuerdo al formato de Autorizacion de Permiso No. F-1601-GTH-39 Versión: 03 entregados a Talento Humano en el mes de Enero.</t>
  </si>
  <si>
    <t xml:space="preserve">Total de reportes mensuales de ausentismo </t>
  </si>
  <si>
    <t xml:space="preserve">Reporte de ausentismo </t>
  </si>
  <si>
    <t>Registrar el Ausentismo en la base de datos diseñada</t>
  </si>
  <si>
    <t>Se debe realizar en noviembre de cada año</t>
  </si>
  <si>
    <t>Circular</t>
  </si>
  <si>
    <t>Paulina Hernandez</t>
  </si>
  <si>
    <t>Circular Vacaciones</t>
  </si>
  <si>
    <t>Elaborar Circular de programación vacaciones de funcionarios de la entidad.</t>
  </si>
  <si>
    <t xml:space="preserve">El control mensual de novedades se lleva de manera estricta en la carpeta física disponible en el Grupo de Talento Humano - Nómina. Con base en esta información se hace la revisión mensual de liquidación. </t>
  </si>
  <si>
    <t>Control realizado</t>
  </si>
  <si>
    <t>No.de controles de novedades realizados</t>
  </si>
  <si>
    <t>Control de Novedades</t>
  </si>
  <si>
    <t>Realizar el control mensual a las novedades que afecten el presupuesto de la Unidad (compensatorios, horas extras, licencias, incapacidades, permisos y vacaciones)</t>
  </si>
  <si>
    <t>Se preparó la nómina con los requerimientos necesarios y se presentó de manera oportuna al Grupo de Apoyo Financiero y Contable para el trámite de pago correspondiente.</t>
  </si>
  <si>
    <t>Nómina Liquidada</t>
  </si>
  <si>
    <t>No de Liquidación de la nómina preparadas</t>
  </si>
  <si>
    <t xml:space="preserve">Liquidación de Nómina </t>
  </si>
  <si>
    <t>Preparar  la liquidación de la nómina de los empleados de la Unidad, y los pagos por concepto de seguridad social y prestaciones sociales</t>
  </si>
  <si>
    <t>Actividad cumplida en el mes de marzo de 2016</t>
  </si>
  <si>
    <t>Se elaboro el anteproyecto del año 2017 y se envio oportunamente al area de planeacion el día 18 de marzo de 2016</t>
  </si>
  <si>
    <t>Proyecto Anual de Presupuesto</t>
  </si>
  <si>
    <t xml:space="preserve">Anteproyecto de presupuesto elaborado y aprobado  </t>
  </si>
  <si>
    <t xml:space="preserve">Proyecto Anual de Presupuesto </t>
  </si>
  <si>
    <t>Preparar y elaborar el proyecto anual de presupuesto para amparar los gastos por servicios personales asociados a nómina</t>
  </si>
  <si>
    <t>Administración de Nómina</t>
  </si>
  <si>
    <t>El indicador del mes de febrero es reportado en la plataforma Neogestión a más tardar el día 15 de Marzo de 2016.</t>
  </si>
  <si>
    <t xml:space="preserve">Actualizacion en SIPLAG de los indicadores de Plan Estrategico y Evaluacion de Desempeño </t>
  </si>
  <si>
    <t xml:space="preserve">No aplica a la fecha, sin embargo, se estan realizando  reunión con el DAPRE con las entidades del Sector para formular el modelo de evaluacion de desempeño </t>
  </si>
  <si>
    <t>Metodología preliminar</t>
  </si>
  <si>
    <t>Metodología diseñada</t>
  </si>
  <si>
    <t>Metodología</t>
  </si>
  <si>
    <t>Diseñar la primera versión de la metodología propia de evaluación del desempeño</t>
  </si>
  <si>
    <t>A la fecha no se han suscrito los acuerdos de gestión, por lo que se retomará el trabajo adelantado con OAPI y se espera dar cumplimiento a este indicador en el mes de septiembre.</t>
  </si>
  <si>
    <t>En el mes de Enero se llevó a cabo una mesa de trabajo con la Oficina Asesora de Planeación e Información con el fin de concertas las acciones para realizar el seguimiento y suscripción a los acuerdos de gestión. El resultado de esta sesión es incluido como soporte del Plan de Acción en el primer seguimiento del mes. No obstante, en el mes de marzo se adelantarán nuevas mesas de trabajo para lograr de manera articulada la concertación de los acuerdos y la suscripción de los que correspondan.</t>
  </si>
  <si>
    <t>Reporte de seguimiento</t>
  </si>
  <si>
    <t>Seguimiento a la suscripción y cumplimiento de los acuerdos de gestión</t>
  </si>
  <si>
    <t>De acuerdo a las directrices del Director, este seguimiento se realizó en el mes de julio</t>
  </si>
  <si>
    <t>Se realizó el seguimiento sobre la realización de las evaluaciones de desempeño y rendimiento laboral, encontrando que algunas áreas aun no han reportado lo pertinente</t>
  </si>
  <si>
    <t>De acuerdo con los cambios realizados a nivel directivo, se solicita suscripción de comrpomisos y evaluaciones de la vigencia 2015 en el mes de marzo de 2016, mes en el que debe finalizar la consolidación respectiva.</t>
  </si>
  <si>
    <t>Reporte de seguimiento a las evaluaciones</t>
  </si>
  <si>
    <t>Seguimiento a las evaluaciones de desempeño y de rendimiento laboral de la UNGRD</t>
  </si>
  <si>
    <t>Evaluación de desempeño</t>
  </si>
  <si>
    <t>Se encuentra a disposición el Plan Anual de Vacantes con corte a 29 de Febrero de 2016, sin embargo, no se ha realizado el reporte a la función Pública, toda vez que no ha sido requerido por dicha entidad.</t>
  </si>
  <si>
    <t>Plan Anual</t>
  </si>
  <si>
    <t xml:space="preserve">No. de Plan Anual de Vacantes elaborados </t>
  </si>
  <si>
    <t xml:space="preserve">Plan Anual de Vacantes </t>
  </si>
  <si>
    <t xml:space="preserve">Elaborar el Plan Anual de Vacantes </t>
  </si>
  <si>
    <t>De acuerdo con lo establecido en la normatividad, se realizó el reporte de las acciones desarrolladas por la Comisión de Personal a través de la página de la Comisión Nacional del Servicio Civil. El Reporte del mes de Enero correspondió a las acciones desarrolladas para el trimestre Octubre - Diciembre de 2015.</t>
  </si>
  <si>
    <t>Reporte Comisión</t>
  </si>
  <si>
    <t>No. De reportes</t>
  </si>
  <si>
    <t>Reporte Comisión de Personal</t>
  </si>
  <si>
    <t>Se realizó la reunión de la Comisión de Personal el 01 de agsoto  con los nuevos integrantes y se estableció que el primer lunes de cada mes en horas de la mañana se realizará la reunión.</t>
  </si>
  <si>
    <t>La sesión del mes de Marzo se llevó a cabo el día 10 de Marzo de 2016.
Las actas y los demás documentos derivados de la misma se encuentran a disposición en el GTH, desde donde se lleva la Secretaría Técnica de la Comisión.</t>
  </si>
  <si>
    <t>La sesión del mes de Febrero se llevó a cabo el día 18 de Febrero de 2016.
Las actas y los demás documentos derivados de la misma se encuentran a disposición en el GTH, desde donde se lleva la Secretaría Técnica de la Comisión.</t>
  </si>
  <si>
    <t>La sesión del mes de Enero se llevó a cabo de manera virtual y correspondió a la sesión en la que se aporbó el Reglamento de Funcionamiento de la Comisión de Personal de la UNGRD. Se anexa como soporte la trazabilidad de los correos electrónicos de la sesión. Las actas y los demás documentos derivados de la misma se encuentran a disposición en el GTH, desde donde se lleva la Secretaría Técnica de la Comisión.</t>
  </si>
  <si>
    <t>No de comisiones efectuadas</t>
  </si>
  <si>
    <t xml:space="preserve">Comisión de Personal </t>
  </si>
  <si>
    <t xml:space="preserve">Reunión Comisión de Personal </t>
  </si>
  <si>
    <t xml:space="preserve">El Manual de Funciones se encuentra actualizado en un 80%, sólo falta la actualización correspondiente a los cargos de la Subdirección para el Manejo de Deastres.
Se espera formalizar el documento para el mes de Abril. </t>
  </si>
  <si>
    <t xml:space="preserve">El Manual de Funciones se encuentra actualizado en un 80%, sólo falta la actualización correspondiente a los cargos de la Subdirección para el Manejo de Deastres.
Se espera formalizar el documento para el mes de marzo. </t>
  </si>
  <si>
    <t>No de actualizaciones al manual de funciones y competencias laborales realizados</t>
  </si>
  <si>
    <t>Actualizar el manual de funciones y competencias laborales de la Unidad</t>
  </si>
  <si>
    <t>Provisión del Talento Humano</t>
  </si>
  <si>
    <t>Gestión del Talento Humano</t>
  </si>
  <si>
    <t xml:space="preserve">E. FORTALECIMIENTO Y POSICIONAMIENTO INSTITUCIONAL </t>
  </si>
  <si>
    <t>EJE 1</t>
  </si>
  <si>
    <t>SECRETARÍA GENERAL GENERAL  - GRUPO DE TALENTO HUMANO</t>
  </si>
  <si>
    <t>DEPENDENCIA</t>
  </si>
  <si>
    <t>UNIDAD NACIONAL PARA LA GESTIÓN DEL RIESGO DE DESASTRES - UNGRD
SEGUIMIENTO CUARTO BIMESTRE DE 2016</t>
  </si>
  <si>
    <t>Se realizó el respectivo seguimiento al mapa de riesgos por corrupción con la líder SIPLAG y OAPI, en el cual el control consiste en la revisión completa por parte de los documentos que salen de la OAJ por parte del Jefe.</t>
  </si>
  <si>
    <t>Mapa de Riesgos de Corrupción  Neogestión</t>
  </si>
  <si>
    <t>Benjamin Collante</t>
  </si>
  <si>
    <t>Seguimientos evidenciados al mapa de riesgos por corrupción</t>
  </si>
  <si>
    <t>Efectuar la actualización y seguimiento del mapa de riesgos de corrupción</t>
  </si>
  <si>
    <t>Se realizó el respectivo seguimiento al mapa de riesgos por procesos con la líder SIPLAG y OAPI, en el cual se verificaron las definiciones de las acciones a realizar, por parte de la Oficina Asesora Jurídica, se determina que en cuanto a la actualización del procedimiento de la defensa judicial y conciliación no es necesario modificarlo, por cuanto a la fecha cumple con los requisitos. En cuanto a la socialización de los diferentes proyectos llevados a cabo en la UNGRD para la oficina Asesora Juridica , no se contempla como medida para mitigar el riesgo; Con respecto a la herramienta semáforo y /o contratar la firma para realizar  el seguimiento de procesos llevados en la UNGRD, teniendo en cuenta que no se obtuvieron los resultados esperados por parte de la firma que llevaba seguimiento anteriormente, se decidió su no contratación y la vigilancia de cada uno de los procesos se realizará por los abogados responsables de los mismos,  además del  seguimiento en la herramienta EKOGUI.</t>
  </si>
  <si>
    <t>Mapa de Riesgos por procesos Neogestión</t>
  </si>
  <si>
    <t>Seguimientos evidenciados al mapa de riesgos por procesos</t>
  </si>
  <si>
    <t>Actualización y seguimiento del mapa de riesgos por procesos</t>
  </si>
  <si>
    <t>Para este bimestre no se requiere hacer el cargue de indicadores de gestión de la OAJ debido a que estos se miden de manera trimestral.</t>
  </si>
  <si>
    <t xml:space="preserve">Total de Indicadores registrados en la plataforma trimestralmente </t>
  </si>
  <si>
    <t>Se realiza la retroalimentación de la reunión de líderes SIPLAG en la Oficina Asesora Jurídica mediante ACTA No 008 y ACTA No 009 de los meses de Julio y Agosto. Los soportes se encuentran en el archivo de gestión jurídica en la carpeta de "SIPLAG".</t>
  </si>
  <si>
    <t xml:space="preserve">No de reuniones desarrolladas / No de reuniones convocadas </t>
  </si>
  <si>
    <t>No se asitió a la reunión del mes de Agosto por cruce de reuniones a la misma hora de la lider SIPLAG, sin embargo se retroalimento de los temas tratados para socializarlo con la OAJ.</t>
  </si>
  <si>
    <t>Asistencia el 19 de Julio a la reunión de líderes SIPLAG de Julio.</t>
  </si>
  <si>
    <t>No de reuniones asistidas / No de reuniones solicitadas</t>
  </si>
  <si>
    <t>Para este bimestre la OAJ no tenia que realizar seguimiento ni actualización planes de mejoramiento.</t>
  </si>
  <si>
    <t>Carpeta SIPLAG</t>
  </si>
  <si>
    <t xml:space="preserve">Seguimientos evidenciados a las actividades propuestas en los planes de mejoramiento </t>
  </si>
  <si>
    <t>Documento Planes de Mejoramiento</t>
  </si>
  <si>
    <t>Elaboración de los planes de mejoramiento</t>
  </si>
  <si>
    <t>Documento plan de Mejoramiento</t>
  </si>
  <si>
    <t>Durante este bimestre la UNGRD ha recibido un total de  31 Procesos judiciales; 3 Acciones de Cumplimiento y 21 tutelas. Teniendo un total de 55 acciones judiciales. Los soportes se encuentran en el archivo central en las respectivas carpetas de las acciones judiciales.</t>
  </si>
  <si>
    <t>Cuadro de Tutelas OAJ - SIGPAD</t>
  </si>
  <si>
    <t xml:space="preserve">No de acciones judiciales atendidas por la OAJ dentro del término oportuno /  No de acciones judiciales recibidas por la OAJ </t>
  </si>
  <si>
    <t xml:space="preserve">Acciones Judiciales </t>
  </si>
  <si>
    <t>Atender oportunamente las acciones judiciales (promovidos por la UNGRD o en contra de ella)</t>
  </si>
  <si>
    <t>Durante este bimestre la OAJ ha recibido 57 derechos de petición los cuales se han atendido oportunamente. Los soportes se encuentran en el archivo de gestión jurídica en la carpeta de "Derechos de petición".</t>
  </si>
  <si>
    <t>Y:\2016\LUISA OSORIO\INDICADORES 2016</t>
  </si>
  <si>
    <t xml:space="preserve">No de consultas atendidas por la OAJ en un término máximo de 15 días/ No de consultas recibidas por la OAJ </t>
  </si>
  <si>
    <t>Respuestas a peticiones y consultas</t>
  </si>
  <si>
    <t>Atender las peticiones y consultas efectuadas ante la Oficina Asesora Jurídica en un término máximo de 15 días</t>
  </si>
  <si>
    <t xml:space="preserve">Defensa judicial eficiente. </t>
  </si>
  <si>
    <t>De conformidad a la resolución por medio de la cual se adopta la política de prevención de daño antijurídico se realizó el seguimiento al documento y se socializó en el comité de defensa judicial y conciliación, para el mes de Julio de 2016.</t>
  </si>
  <si>
    <t xml:space="preserve">Carpeta Comité de Conciliacion </t>
  </si>
  <si>
    <t>Informe Seguimiento</t>
  </si>
  <si>
    <t>Seguimiento a la politica de prevencion de daño antijuridico presentada</t>
  </si>
  <si>
    <t>Políticas de prevención de daño antijurídico.</t>
  </si>
  <si>
    <t>Para este bimestre la Oficina Asesora Juridica expidio la Resolución No. 922 del 2 de Agosto de 2016 mediante la cual se declara terminado el trámite administrativo sancionatorio contractual con ocación de la ejecución del contrato de obra No. 9677-PPAL001-033-2016 Suscrito entre el Fondo Nacional Gestión del Riesgo de Desastres-Fiduprevisora y Unión Temporal Defensa Río Cravo Norte; la Resolución No. 923 del 2 de Agosto de 2016 mediante la cual se declara terminado el trámite administrativo sancionatorio contractual con ocación de la ejecución del contrato de obra No. 9677-PPAL001-032-2016 Suscrito entre el Fondo Nacional Gestión del Riesgo de Desastres-Fiduprevisora y Unión Temporal Dique Longitudinal Arauquita; Resolución No. 939 del 05 de Agosto de 2016 mediante la cual se efectua una compensación y se declaran extinguidas las obligaciones existentes entre el Fondo Nacional de Gestión Riesgo de Desastres-Fiduprevisora y el Consorcio Escuela del Futuro; la Resolución No 908 del 29 de Agosto de 2016 mediante el cual se definen los procedimientos, criterios y responsabilidades para la asignación de subsidios de arriendo en el marco de situaciones de calamidad o desastres; La Resolución No. 983 del 18 de Agosto de 2016 mediante la cual se ordena el traslado de unos recursos económicos del Fondo Nacional de Gestión de Riesgo de Desastres al Fondo Nacional de Bomberos de Colombia; La Resolución No. 1007 del 24 de Agosto de 2016 mediante la cual se reglamenta las comisiones de servicios y desplazamientos al interios y exterior del país y  la Circular 052 del 26 de Agosto de 2016 la cual trata de la Contratación de la Unidad Nacional para la Gestión del Riesgo de Desastres (Caso Bioaguas).</t>
  </si>
  <si>
    <t>Consecutivos OAJ 2016</t>
  </si>
  <si>
    <t>No de proyectos de acto administrativo y de ley atendidas por la OAJ / No de  proyectos de acto administrativo y de ley solicitados</t>
  </si>
  <si>
    <t xml:space="preserve">Preparar y revisar proyectos de acto administrativo y de Ley </t>
  </si>
  <si>
    <t>Elaboración de estudios y conceptos jurídicos de proyectos de Ley o actos administrativos.</t>
  </si>
  <si>
    <t>Para este bimestre se recibieron 10 solicitudes de conceptos jurídicos tanto externamente como internamente, los cuales fueron atendidos oportunamente. Los soportes se encuentran en el archivo de gestión jurídica en la carpeta de "Conceptos".</t>
  </si>
  <si>
    <t>No de documentos de contenido juridico atendidas por la OAJ / No de documentos de contenido jurídico solicitados</t>
  </si>
  <si>
    <t>Documentos de contenido jurídico</t>
  </si>
  <si>
    <t>Participar en la elaboración de documentos de contenido jurídico, proyectos de reglamento, manuales y en general, trabajos especificados que sean asignados por la Dirección General</t>
  </si>
  <si>
    <t>Asesoramiento jurídico eficiente a la Dirección y sus dependencias.</t>
  </si>
  <si>
    <t>Apoyo jurídico eficiente</t>
  </si>
  <si>
    <t>1. DEMORA EN LA ENTREGA DE LOS PRODUCTOS POR PARTE DEL BANCO MUNDIAL.
2. PRESENCIA DE INFORMIDAD POR PARTE DE LA UNGRD FRENTE A LOS PRODUCTOS ENTREGADOS POR EL BANCO MUNDIAL, YA QUE NO DAN EL INSUMO TÉCNICO Y CIENTÍFICO QUE SE NECESITA PARA LLEVAR A CABO LA REDACCIÓN DEL DECRETO REGLAMENTARIO.</t>
  </si>
  <si>
    <t>DESDE EL INICIO DEL AÑO 2016 LA OFICINA ASESORA JURÍDICA EMPRENDIÓ EL PROCESO DE CONCERTACIÓN, REALIZACIÓN DE OBSERVACIONES Y ESTUDIO DE LOS INSUMOS DEL BANCO MUNDIAL PARA LLEVAR A CABO EL PROCESO DE REGLAMENTACIÓN DEL FNGRD. LA LABOR DE LA OAJ PARTÍA DESDE EL MOMENTO EN EL CUAL EL BANCO MUNDIAL REALIZARÁ LA ENTREGA OFICIAL DE LOS INSUMOS REQUERIDOS,  PARA LO CUAL SE ASISTIÓ A LAS REUNIONES OFICIALES DE ENTREGA DE DICHOS PRODUCTOS EN LA FECHA 16 DE AGOSTO DE 2016, Y ASÍ MISMO A LA REUNIÓN DE RENDICIÓN DE CUENTAS LLEVADA A CABO EL 17 DE AGOSTO DE 2016, LA CUAL REALIZA LA UNGRD AL BANCO MUNDIAL CON RESPECTO A LOS PRODUCTOS QUE SE SACAN ADELANTE CON RECURSOS DEL CREDITO CATT-DDO. 
EN CONCECECUENCIA TODOS LOS ESFUERZOS DE LA OAJ A PARTIR DE LA FECHA MENCIONADA ANTERIORMENTE SE CONCENTRARON EN EL ESTUDIO Y REALIZACIÓN DEL PRIMER BORRADOR DEL DECRETO REGLAMENTARIO DEL FNGRD EL CUAL SE ENCUENTRA EN PROCESO DE REDACCIÓN Y COMPLEMENTACIÓN.</t>
  </si>
  <si>
    <t>Decreto de reglamentación</t>
  </si>
  <si>
    <t xml:space="preserve">Entrega del Decreto de reglamentación del Fondo </t>
  </si>
  <si>
    <t>Decreto</t>
  </si>
  <si>
    <t xml:space="preserve">Realizar el tramite frente a la presidencia de la República del Decreto de Reglamentación del Fondo </t>
  </si>
  <si>
    <t>OFICINA ASESORA JURÍDICA</t>
  </si>
  <si>
    <t>Despliegue de estrategia de comunicación en articulación con el área de Planeación e Información para el desarrollo de la Rendición de Cuentas.</t>
  </si>
  <si>
    <t>Actas de asistencia</t>
  </si>
  <si>
    <t>OAC</t>
  </si>
  <si>
    <t># Documentos elaborados y aprobados</t>
  </si>
  <si>
    <t>Documentos elaborados y aprobados</t>
  </si>
  <si>
    <t>Articulación en la formulación de la Estrategia y el Plan de Acción de Rendición de Cuentas para la Vigencia 2016.</t>
  </si>
  <si>
    <t>Fortalecimiento de la estrategia de rendición de cuentas.</t>
  </si>
  <si>
    <t>Socialización al equipo de OAC</t>
  </si>
  <si>
    <t>Johana Rojas</t>
  </si>
  <si>
    <t># Reuniones a las que asiste</t>
  </si>
  <si>
    <t>Reuniones a las que asiste</t>
  </si>
  <si>
    <t>Reuiones de retroalimentación al interior de la OAC.</t>
  </si>
  <si>
    <t>Asistencia a reunión de SIPALG mensaual correspondiente.</t>
  </si>
  <si>
    <t>Asistencia a las reuniones líderes SIPLAG.</t>
  </si>
  <si>
    <t># Seguimientos</t>
  </si>
  <si>
    <t>Seguimiento a los planes de mejora establecidos.</t>
  </si>
  <si>
    <t xml:space="preserve">Envío de información a Corpochivor con documento adjunto acerca de los compromisos adquiridos
- Envío de información al área de sistemas de la corporación Autónoma de Santander
- Realización de la primera reunión vía hangouts con las 4 Corporaciones Autónomas 
- Recepción y parametrización del inventario de la Corporación Autónoma de Santander
- Parametrización y envío del inventario de la Corporación Autónoma del Guavio
- Recepción de base de datos de Corpoguajira, para descomprimir y parametrizar
- Se realiza primera capacitación sobre manejo general de Koha- vía hangouts 
</t>
  </si>
  <si>
    <t>Software/información dispuesta referencial</t>
  </si>
  <si>
    <t>Johana Rojas, Jeisson Roncancio</t>
  </si>
  <si>
    <t># de Bibliotecas creadas</t>
  </si>
  <si>
    <t>Software</t>
  </si>
  <si>
    <t>Proyecto red Sina "Creación de bibliotecas centros de Documentación " Capacitación en manejo de software Koha, Catalogación de información,migración de información a software</t>
  </si>
  <si>
    <t>Documentos de registro</t>
  </si>
  <si>
    <t xml:space="preserve">Johana Rojas, Jeisson Roncancio </t>
  </si>
  <si>
    <t>N° de Materiales bibliográficos Catalogados y clasificados</t>
  </si>
  <si>
    <t>Materiales Bibliográficos</t>
  </si>
  <si>
    <t>Realizar la catalogación y clasificación de material bibliográfico.</t>
  </si>
  <si>
    <t xml:space="preserve"> ----</t>
  </si>
  <si>
    <t>#reuniones</t>
  </si>
  <si>
    <t>Acercamiento con Universidades para realizar comunidades de tesis en GRD-Disposición repositorio o software Koha.</t>
  </si>
  <si>
    <t>Software/web</t>
  </si>
  <si>
    <t># documentos digitalizados</t>
  </si>
  <si>
    <t>Tablas contenido digital</t>
  </si>
  <si>
    <t>Digitalización de tablas de contenido en koha.</t>
  </si>
  <si>
    <t>Johana Rojas/Jeisson Roncancio</t>
  </si>
  <si>
    <t xml:space="preserve"> Actualización de material digital en repositorio Dspace (implementación digital).</t>
  </si>
  <si>
    <t xml:space="preserve">En el mes de julio y agosto se recopilan 250 documentos para disponer en el repositorio, junto con la creación de repositorio Simex </t>
  </si>
  <si>
    <t>Registro de materialesentregados/Inventario</t>
  </si>
  <si>
    <t># de documentos</t>
  </si>
  <si>
    <t>Recopilación de información para disponer en el repositorio digital áreas de la UNGRD.</t>
  </si>
  <si>
    <t>Centro de documentación en Gestión del Riesgo de Desastres.</t>
  </si>
  <si>
    <t>#Documento</t>
  </si>
  <si>
    <t>Yineth Pinilla</t>
  </si>
  <si>
    <t># documento</t>
  </si>
  <si>
    <t>Elaboración de un documento marco para la comunicación en emergencia.</t>
  </si>
  <si>
    <t>Fortalecimiento de la comunicacion en emergencias.</t>
  </si>
  <si>
    <t>Informes de julio y agosto</t>
  </si>
  <si>
    <t>Jennifer Wilches/Anamaría Escobar</t>
  </si>
  <si>
    <t># Informes</t>
  </si>
  <si>
    <t>Convenio con Maloka, para seguir adelante con las acciones de reducción del riesgo de desastres.</t>
  </si>
  <si>
    <t xml:space="preserve">Portafolio de vivienda
Guias Insarag
Guia de simulación y simulacros
Brochure de conocimiento del riesgo
</t>
  </si>
  <si>
    <t>Diseños adelantados</t>
  </si>
  <si>
    <t>Juan Ballesteros</t>
  </si>
  <si>
    <t># de diseños</t>
  </si>
  <si>
    <t>Diseños institucionales de documentos de la UNGRD.</t>
  </si>
  <si>
    <t>Campañas</t>
  </si>
  <si>
    <t>Jennifer Wilches /Anamaría Escobar</t>
  </si>
  <si>
    <t># campañas</t>
  </si>
  <si>
    <t>Convenio con RTVC para pauta comercial que nos permita difundir videos institucionales en momentos coyunturales (temporada de lluvias, menos lluvias, fin de año, mes de la reducción del riesgo), promovidos a través de Código Cívico.</t>
  </si>
  <si>
    <t>Temporada de lluvias
PorMiArchielHago
Lucha contra la corrupción
Tormenta tropical
Rendición de cuentas</t>
  </si>
  <si>
    <t>Videos y fotografías</t>
  </si>
  <si>
    <t xml:space="preserve">Juan Carlos López </t>
  </si>
  <si>
    <t># videos y fotografías</t>
  </si>
  <si>
    <t>Fotografias, videos</t>
  </si>
  <si>
    <t>Campañas en redes sociales acordes a las temáticas de la Gestión del Riesgo</t>
  </si>
  <si>
    <t>Relacionamiento con medios de comunicación nacionales, regionales y comunitarios.</t>
  </si>
  <si>
    <t>328 fotografias en 12 carpetas</t>
  </si>
  <si>
    <t>Fotografías y videos</t>
  </si>
  <si>
    <t># fotografías y videos</t>
  </si>
  <si>
    <t>Mantener actualizado el banco de imágenes de la UNGRD</t>
  </si>
  <si>
    <t>Monitoreo de medios diario</t>
  </si>
  <si>
    <t>Correos electrónicos</t>
  </si>
  <si>
    <t xml:space="preserve">Monitoreo de medios. </t>
  </si>
  <si>
    <t>Banner de página web de niños con direccionamiento a sitio  propio que se encuentra en construcción constante.</t>
  </si>
  <si>
    <t>página web</t>
  </si>
  <si>
    <t># Documento</t>
  </si>
  <si>
    <t>Diseño de contenidos de página web para niños, con soporte técnico de la Corporación Maloka.</t>
  </si>
  <si>
    <t>Diseño y actualización de micrositios 
Simulacro Nacional
SIMEX</t>
  </si>
  <si>
    <t>Micro-sitio</t>
  </si>
  <si>
    <t># Micro-sitio</t>
  </si>
  <si>
    <t>Diseño de micrositios para temporadas, eventos relevantes y planes espaciales.</t>
  </si>
  <si>
    <t>Diseño de planeador y piezas SIPLAG.</t>
  </si>
  <si>
    <t>30/02/2016</t>
  </si>
  <si>
    <t>material promocional</t>
  </si>
  <si>
    <t>#material promocional</t>
  </si>
  <si>
    <t>Material físico</t>
  </si>
  <si>
    <t>Actualización y/o reimpresión de material pedagógico de la UNGRD para ser distribuidos interno y externo. (material promocional. Pendones, backing, etc)</t>
  </si>
  <si>
    <t>Evento</t>
  </si>
  <si>
    <t>Anamaría Escobar / Samuel lancheros</t>
  </si>
  <si>
    <t># eventos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</si>
  <si>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</si>
  <si>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</si>
  <si>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</si>
  <si>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28/2016</t>
  </si>
  <si>
    <t>Yineth Pinilla/Samuel Lancheros</t>
  </si>
  <si>
    <t>Documento físico y virtual</t>
  </si>
  <si>
    <t>Boletines externos de información con el SNGRD.</t>
  </si>
  <si>
    <t>47 Boletínes informativos.</t>
  </si>
  <si>
    <t>Yineth Pinilla/Jennifer Wilches, Samuel Lancheros</t>
  </si>
  <si>
    <t>Boletínes informativos y comunicados de prensa.</t>
  </si>
  <si>
    <t>Creación de la Estrategia de comunicación de la UNGRD, incluyendo el componente iterno y externo</t>
  </si>
  <si>
    <t>01/31/2016</t>
  </si>
  <si>
    <t>Juan Felipe Ballesteros/Anamaría Escobar</t>
  </si>
  <si>
    <t>Rediseño de boletines informativos, comunicados de prensa  y otras herramientas de comunicación que se emplean para la difusión interna y externa de la UNGRD.</t>
  </si>
  <si>
    <t>Documentos físicos</t>
  </si>
  <si>
    <t>Actualización Manual de Imagen Corporativa de la UNGRD</t>
  </si>
  <si>
    <t>2 mes en imágenes
Colombia menos vulnerable
Rotafolio UNGRD - CRC
Clip promocional CM&amp;
Preguntas de rendición de cuentas
Reducción de 10  min video Guajira.
Fondo de empleados
Simulacro Salgar</t>
  </si>
  <si>
    <t>31/0122016</t>
  </si>
  <si>
    <t>Videos</t>
  </si>
  <si>
    <t xml:space="preserve">Juan Felipe Ballesteros </t>
  </si>
  <si>
    <t># videos</t>
  </si>
  <si>
    <t>Video</t>
  </si>
  <si>
    <t>Videos institucionales de carácter interno y externo que resalten las labores y acciones de la UNGRD y el SNGRD.</t>
  </si>
  <si>
    <t>31/06/2016</t>
  </si>
  <si>
    <t>Samuel Lancheros/Jennifer Wilches/Anamaría Escobar</t>
  </si>
  <si>
    <t xml:space="preserve">Encuestas de percepción dirigida a los públicos internos y externos de la entidad. </t>
  </si>
  <si>
    <t>Actualización mensual de carteleras y roatafolios.</t>
  </si>
  <si>
    <t>Documento y fotografía</t>
  </si>
  <si>
    <t>Carolina Agudelo/Juan Felipe Ballesteros</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</si>
  <si>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</si>
  <si>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</si>
  <si>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PRESUPUESTO APROBADO POR PLAN DE ADQUISICIONES</t>
  </si>
  <si>
    <t>OFICINA ASESORA DE COMUNICACIONES</t>
  </si>
  <si>
    <t>Se prestó apoyo tecnológico para la audiencia pública de rendición de cuentas</t>
  </si>
  <si>
    <t>Soporte  tecnológico a aplicaciones utilizadas para Rendicion de cuentas del aUNGRD</t>
  </si>
  <si>
    <t>Javier Soto
Wilson Salamanca
Paula Contreras</t>
  </si>
  <si>
    <t>Soporte  tecnológico a Rendicion de cuentas realizados</t>
  </si>
  <si>
    <t>Soporte tecnológico a aplicaciones para rendición de cuentas (chats, foros, video, streamming, etc)</t>
  </si>
  <si>
    <t>Soporte técnico a la Rendición de cuentas de la UNGRD</t>
  </si>
  <si>
    <t>No se cuenta con meta para este periodo de reporte</t>
  </si>
  <si>
    <t>Listados de asistencia a los talleres</t>
  </si>
  <si>
    <t>Wilson Salamanca</t>
  </si>
  <si>
    <t xml:space="preserve">No. De Talleres realizados </t>
  </si>
  <si>
    <t>Talleres</t>
  </si>
  <si>
    <t>Socialización del uso de la herramienta del Registro Único de Damnificados - RUD</t>
  </si>
  <si>
    <t>Cumplido</t>
  </si>
  <si>
    <t>Reportes de seguimientos efectuados al sector</t>
  </si>
  <si>
    <t>Paula Contreras</t>
  </si>
  <si>
    <t>Porcentaje de avance en el componente GEL -Seguridad y privacidad de la Información 65%</t>
  </si>
  <si>
    <t>Avance en el componente GEL -Seguridad y privacidad de la Información  (Plan Sectorial)</t>
  </si>
  <si>
    <t>Porcentaje de avance en el componente GEL - TIC para la Gestión 68%</t>
  </si>
  <si>
    <t>Avance en el componente GEL - TIC para la Gestión  (Plan Sectorial)</t>
  </si>
  <si>
    <t>Porcentaje de avance encomponente GEL - TIC para el Gobierno abierto 100%</t>
  </si>
  <si>
    <t>Avance en el componente GEL - TIC para el Gobierno abierto  (Plan Sectorial)</t>
  </si>
  <si>
    <t>Porcentaje de avance del componente GEL - TIC para servicios 100%</t>
  </si>
  <si>
    <t>Avance en el componente GEL - TIC para servicios (Plan Sectorial)</t>
  </si>
  <si>
    <t>Matriz de evaluación de Gobieno en Línea en su cuarto componente</t>
  </si>
  <si>
    <t>Wilson Salamanca 
Javier Soto
Paula Contreras</t>
  </si>
  <si>
    <t>Documentos de seguimiento</t>
  </si>
  <si>
    <t>Apoyar y realizar seguimiiento a la implementación del SGSI</t>
  </si>
  <si>
    <t>Se actualizó la herramienta Ubicar de acuerdo a los reportes dados por los responsables de cada tema</t>
  </si>
  <si>
    <t>Documentos de seguimiento a la implementacion del nuevo Decreto de gobierno en linea (decreto 2573 del 12 de dic de 2015)</t>
  </si>
  <si>
    <t>No. De Seguimientos realizados</t>
  </si>
  <si>
    <t>Hacer seguimiento a la implementacion del nuevo Decreto de Gobierno en Línea (Decreto 2573 del 12 de diciembre de 2015)</t>
  </si>
  <si>
    <t>Seguimiento y fortalecimiento a la implementación de la estrategia de gobierno en línea.</t>
  </si>
  <si>
    <t>Mapa de Riesgo de Corrupción consolidado y publicado en página web</t>
  </si>
  <si>
    <t>Diana Alvarado</t>
  </si>
  <si>
    <t>No. Mapa de riesgos consolidados</t>
  </si>
  <si>
    <t>Elaborar el Mapa de Riesgos de Corrupción Consolidado de la Entidad y publicarlo en página web</t>
  </si>
  <si>
    <t>Actas de Seguimiento al Plan Anticorrupción</t>
  </si>
  <si>
    <t>Yanizza Lozano</t>
  </si>
  <si>
    <t>Realizar seguimiento al plan anticorrupción</t>
  </si>
  <si>
    <t>Liderar la Formulación del Plan Anticorrupción y de Atención al Ciudadano 2016</t>
  </si>
  <si>
    <t>De acuerdo con el reporte realizado al DAPRE con corte junio 30, la UNGRD tiene cumplimeitno de los requisitos de la LEY 1712 en un 100%</t>
  </si>
  <si>
    <t>Lista de chequeo implementación de la Ley  1712 de 2014</t>
  </si>
  <si>
    <t>Patricia Arenas</t>
  </si>
  <si>
    <t>Porcentaje de cumplimiento Ley 1712 de 2014</t>
  </si>
  <si>
    <t>Seguimiento al cumplimiento de la lista de chequeo Ley  1712 de 2014</t>
  </si>
  <si>
    <t>Matriz consolidada de documentos de respuesta elaborados (Oficios, Informes)</t>
  </si>
  <si>
    <t>Carmen Chávez</t>
  </si>
  <si>
    <t>No. De Documentos elaborados</t>
  </si>
  <si>
    <t>Dar respuesta a los requerimientos de las entidades externas referentes a las competencias de la OAPI</t>
  </si>
  <si>
    <t>No hay meta para cumplir en este periodo de reporte</t>
  </si>
  <si>
    <t>Documento de informe final de la ejecución de la estrategia y el plan de Plan de Acción de Rendición de Cuentas de la vigencia 2016 y consolidación de las evidencias del mismo.</t>
  </si>
  <si>
    <t>Liderar la elaboración del informe final de la ejecución de la estrategia y el plan de Plan de Acción de Rendición de Cuentas de la vigencia 2016</t>
  </si>
  <si>
    <t>En el segundo seguimiento a la estrategia de rendición de cuentas, se reporta el 40% en ejecución al 100% y el 10% en ejecución</t>
  </si>
  <si>
    <t xml:space="preserve">Plan de Acción de RC con seguimientos trimestrales </t>
  </si>
  <si>
    <t>Hacer seguimiento a la ejecución del Plan de Acción de Rendición de Cuentas 2016</t>
  </si>
  <si>
    <t>Documentos Estrategia y Plan de Rendición de Cuentas</t>
  </si>
  <si>
    <t>No. De documentos elaborados y aprobados</t>
  </si>
  <si>
    <t>Formular la Estrategia y el Plan de Acción de Rendición de Cuentas para la vigencia 2016</t>
  </si>
  <si>
    <t>Plan estrategico de TI actualizado</t>
  </si>
  <si>
    <t>No. documentos de actualización de PETI</t>
  </si>
  <si>
    <t>Actualización del Plan Estrategico de Tecnologías de Información - PETI de la UNGRD</t>
  </si>
  <si>
    <t>Se hicieron reuniones de seguimiento de la implementación de la arquitectura empresarial con los subdirectores</t>
  </si>
  <si>
    <t>Fichas de seguimiento del contrato, listados de asistencia, actas de reuniones</t>
  </si>
  <si>
    <t>Documento de arquitectura empresarial para la UNGRD</t>
  </si>
  <si>
    <t>Cada dos meses</t>
  </si>
  <si>
    <t>Seguimiento a la implementación de la arquitectura empresarial de la UNGRD</t>
  </si>
  <si>
    <t>Se realizó la solicitud de CDP por valor de $ 324.345.383. Estamos a la espera de la expedición del certificado</t>
  </si>
  <si>
    <t>FNGRD/UNGRD</t>
  </si>
  <si>
    <t>Proceso Contractual</t>
  </si>
  <si>
    <t>Javier Soto</t>
  </si>
  <si>
    <t>Cantidad de licencias adquiridas- proyeccion 48</t>
  </si>
  <si>
    <t>Proceso de Adquisición</t>
  </si>
  <si>
    <t>Apoyar el proceso adquisicion de Licencias de software para apoyo a las actividades Misionales</t>
  </si>
  <si>
    <t>Se realizó el reporte de indicadores al FURAG</t>
  </si>
  <si>
    <t>Numero de reportes diligenciados</t>
  </si>
  <si>
    <t>Reporte FURAG diligenciado a DAFP</t>
  </si>
  <si>
    <t>Reportar el  estado FURAG de la UNGRD</t>
  </si>
  <si>
    <t>Matriz de priorización de proyectos</t>
  </si>
  <si>
    <t>Número de matrices de priorización de proyectos</t>
  </si>
  <si>
    <t>Matrices</t>
  </si>
  <si>
    <t xml:space="preserve">Priorizar proyectos de tecnología de la información </t>
  </si>
  <si>
    <t>Se realizó la actualización</t>
  </si>
  <si>
    <t>Documento en el que se decribirá el Inventario de necesidades de TI - UNGRD</t>
  </si>
  <si>
    <t>Número de inventarios realizados</t>
  </si>
  <si>
    <t>Inventarios</t>
  </si>
  <si>
    <t>Actualizar inventario de necesidades y proyectos de tecnologías de información para la vigencia 2016</t>
  </si>
  <si>
    <t>Gestión tecnologías de la información.</t>
  </si>
  <si>
    <t>Apoyo tecnológico para la gestión institucional</t>
  </si>
  <si>
    <t>Se adelantó la ejecución del contrato de acuerdo a los entregables en un 40%, donde se generó la cuenta de cobro 01 del contrato UNGRD - 86 - 2016</t>
  </si>
  <si>
    <t>Cronograma de actividades</t>
  </si>
  <si>
    <t>Actividades realizadas/ No. De actividades planificadas</t>
  </si>
  <si>
    <t>porcentaje de cumplimiento</t>
  </si>
  <si>
    <t>Ejecución de las actividades del plan de trabajo de Gestión ambiental</t>
  </si>
  <si>
    <t>Se actualizaron los mapas de riesgo</t>
  </si>
  <si>
    <t>Mapa de riesgos de gestión actualizados</t>
  </si>
  <si>
    <t>Juan Mafla</t>
  </si>
  <si>
    <t xml:space="preserve">No. Mapas de riesgo de gestión actualizados </t>
  </si>
  <si>
    <t>Actualización de los mapas de riesgos de Planeación Estratégica</t>
  </si>
  <si>
    <t xml:space="preserve">Se llevó a cabo la actualización de mapas de riesgos </t>
  </si>
  <si>
    <t>Actualización y seguimiento de los mapas de riesgos de gestión de sistemas de información</t>
  </si>
  <si>
    <t>Actas mensuales reuniones líderes SIPLAG</t>
  </si>
  <si>
    <t>Reportes Realizados / sobre reportes planificados</t>
  </si>
  <si>
    <t>Gestionar el cargue y seguimiento de indicadores de todos los procesos</t>
  </si>
  <si>
    <t xml:space="preserve">No. Mapas de riesgos actualizados </t>
  </si>
  <si>
    <t>Mapa de riesgos actualizados</t>
  </si>
  <si>
    <t>Actualización de los mapas de riesgos para la vigencia</t>
  </si>
  <si>
    <t>A corte de 30 de agosto, la meta acuan se cumplió en un 100%, ya que los monitoreos programados para septiembre se ejecutaron en agosto.</t>
  </si>
  <si>
    <t>FORMULAR</t>
  </si>
  <si>
    <t>Mapa de riesgos monitoreados</t>
  </si>
  <si>
    <t>Yanizza Lozano  / Diana Alvarado</t>
  </si>
  <si>
    <t xml:space="preserve">No. Mapas de riesgos con monitoreo </t>
  </si>
  <si>
    <t xml:space="preserve">Realizar monitoreo de los mapas de riesgos de procesos y corrupción </t>
  </si>
  <si>
    <t>Se realziaron los cargues de los indicadores</t>
  </si>
  <si>
    <t>No. Indicadores reportados</t>
  </si>
  <si>
    <t>Se realizaron 6 reuniones en el periodo enero - agosto del 2016, donde se unieron los meses de enero-febrero y marzo-abril</t>
  </si>
  <si>
    <t>Lady Paola Cubides</t>
  </si>
  <si>
    <t>Realizar reuniones al interior de cada una de las dependencias para la Coordinación y Gestión de actividades del  SIPLAG</t>
  </si>
  <si>
    <t>La actividad se da por cumplida con el desarrollo de la FIS</t>
  </si>
  <si>
    <t>Planillas de Asistencia a la reunión, 
registro fotográfico</t>
  </si>
  <si>
    <t>Yanizza Lozano
Patricia Arenas</t>
  </si>
  <si>
    <t>Actividad desarrollada</t>
  </si>
  <si>
    <t>Actividad / concurso</t>
  </si>
  <si>
    <t>Desarrollar una actividad (concurso)  a nivel de entidad, de interiorizacion y refuerzo del SIPLAG todos los servidores de la Entidad</t>
  </si>
  <si>
    <t>No tenemos actividades programadas para este corte</t>
  </si>
  <si>
    <t>Presentaciones utilizadas, listados de asistencia, evaluación de las jornadas</t>
  </si>
  <si>
    <t>Número de jornadas realizadas</t>
  </si>
  <si>
    <t>Jornadas de socialización y refuerzo</t>
  </si>
  <si>
    <t>Realizar jornadas de capacitación  y refuerzo del SIPLAG a todos los funcionarios de la entidad</t>
  </si>
  <si>
    <t>Actas de Reunión, listados de asistencia</t>
  </si>
  <si>
    <t>No.  Reuniones realizadas con el Equipo SIPLAG</t>
  </si>
  <si>
    <t>Llevar a cabo reuniones mensuales del Equipo SIPLAG</t>
  </si>
  <si>
    <t>Planes de Mejoramiento con evaluación de eficacia</t>
  </si>
  <si>
    <t>No. Acciones cerradas / No. Acciones Formuladas en Planes de Mejoramiento</t>
  </si>
  <si>
    <t>Cerrar Acciones de Planes de Mejoramiento del SIPLAG - (Auditoria de otorgamiento)</t>
  </si>
  <si>
    <t>No se recibieron solicitudes relacionadas con la actividad</t>
  </si>
  <si>
    <t>No. De acciones de mejoramiento/ No. De hallazgos</t>
  </si>
  <si>
    <t>Se realizó el reporte mensaual en la plataforma SPI</t>
  </si>
  <si>
    <t>Formatos de seguimiento a los proyectos de inversión (FR-1300-PE-04 FORMATO DE SEGUIMIENTO A PROYECTOS DE INVERSIÓN) y aplicativo SPI</t>
  </si>
  <si>
    <t>Aldo Robayo</t>
  </si>
  <si>
    <t>No. De seguimientos realizados por proyecto/ No. Proyectos inscritos</t>
  </si>
  <si>
    <t xml:space="preserve">Seguimiento a los proyectos de inversión de la UNGRD realizado con base en la información registrada en el SPI </t>
  </si>
  <si>
    <t>No se han recibido solicitudes por parte de las áreas</t>
  </si>
  <si>
    <t>Documento perfil actualizado del respectivo proyecto de inversión y ficha EBI</t>
  </si>
  <si>
    <t>Karen Villarreal</t>
  </si>
  <si>
    <t>No. De proyectos formulados e inscritos/ No. De proyectos requeridos por las áreas</t>
  </si>
  <si>
    <t>Formulación e inscripción de proyectos de inversión a ejcutar durante la vigencia actual</t>
  </si>
  <si>
    <t>Documentos de proyectos de inversión magnéticos y físicos. Cargue de los mismos en el SUIFP</t>
  </si>
  <si>
    <t>No. De actualizaciones realizadas/ No. De actualizaciones requeridas/necesarias</t>
  </si>
  <si>
    <t>Proyectos de inversión</t>
  </si>
  <si>
    <t>Actualización proyectos de Inversión en el SUIFP</t>
  </si>
  <si>
    <t>Se realizó la inscripción de 4 proyectos de inversión</t>
  </si>
  <si>
    <t>Documentos perfil de proyectos de inversión inscritos en el SUIFP</t>
  </si>
  <si>
    <t>No. De proyectos de inversión aprobados / No. De proyectos inscritos</t>
  </si>
  <si>
    <t>Inscribir los proyectos de inversión para la vigencia 2017</t>
  </si>
  <si>
    <t>Formulación y seguimiento de los proyectos de inversión.</t>
  </si>
  <si>
    <t>Se realizó el seguimiento e informe del cuarto bimestre de la vigencia 2016</t>
  </si>
  <si>
    <t>FORMATO PLAN DE ACCIÓN (FR-1300-PE-01) cargado en la página web de la entidad, en el cual se debe reportar seguimiento bimensual</t>
  </si>
  <si>
    <t>Juan Mafla y Julio Jiménz</t>
  </si>
  <si>
    <t>Número de seguimientos realizados/número de seguimientos propuestos</t>
  </si>
  <si>
    <t>Seguimiento al Plan de Acción de la Entidad para la vigencia 2016</t>
  </si>
  <si>
    <t>No hay meta para reportar en este periodo</t>
  </si>
  <si>
    <t>FORMATO PLAN DE ACCIÓN (FR-1300-PE-01) cargado en la página web de la entidad</t>
  </si>
  <si>
    <t>Elaboración y consolidación del Plan de Acción de la entidad para la vigencia 2017</t>
  </si>
  <si>
    <t>FORMATO PLAN DE ACCIÓN (FR-1300-PE-01) cargado en la página web de la entidad y documento de informe de cierre</t>
  </si>
  <si>
    <t>Efectuar el último seguimiento al Plan de Acción de la Entidad de la vigencia 2015 y hacer documento de cierre</t>
  </si>
  <si>
    <t>Informe de seguimiento al Plan Estratégico</t>
  </si>
  <si>
    <t>Julio Jiménez
Natalia Reyes</t>
  </si>
  <si>
    <t>Seguimiento Plan Estratégico 2014-2018, con corte al 2015</t>
  </si>
  <si>
    <t>Documento magnético cargado en la página web de la entidad</t>
  </si>
  <si>
    <t>Natalia Reyes</t>
  </si>
  <si>
    <t xml:space="preserve">Revisar el Plan Estratégico de la Entidad de la vigencia 2014 -2018  y definir si da lugar a alguna modificación </t>
  </si>
  <si>
    <t>Planeación estratégica.</t>
  </si>
  <si>
    <t>FR-1603-GBI-17 PLAN ANUAL DE ADQUISICIONES-PAA
 desarrollado por el Grupo de Apoyo Administrativo</t>
  </si>
  <si>
    <t>Juan Mafla y Julio Jiménez</t>
  </si>
  <si>
    <t>No. De seguimientos realizados/No. De seguimientos programados</t>
  </si>
  <si>
    <t>Apoyar el desarrollo del seguimiento al Plan Anual de Adquisiciones de la vigencia 2016</t>
  </si>
  <si>
    <t>Julio Jiménez</t>
  </si>
  <si>
    <t>Número de Planes de adquisiciones elaborado y publicado</t>
  </si>
  <si>
    <t>Apoyar la elaboración del Plan Anual de Adquisiciones de la UNGRD</t>
  </si>
  <si>
    <t>Programación y seguimiento del Plan Anual de Adquisiciones.</t>
  </si>
  <si>
    <t>Se realizaron las solicitudes de PAC mensual necesarios</t>
  </si>
  <si>
    <t xml:space="preserve"> FR-1605-GF-35 Formato de solicitud  mensial de PAC</t>
  </si>
  <si>
    <t>Paola Cubides</t>
  </si>
  <si>
    <t>No. De solicitudes  de PAC efectuadas / No. Solicitudes de PAC programadas</t>
  </si>
  <si>
    <t>Solicitud de PAC mensual  de la OAPI, a fin de cubrir el pago de los contratos que se encuentran con la supervisión de la oficina, así como de los recursos a ser transferidos al FNGRD</t>
  </si>
  <si>
    <t xml:space="preserve"> -</t>
  </si>
  <si>
    <t>Formato Único de Distribución PAC para la vigencia 2016 entregado al Grupo de Apoyo Financiero.</t>
  </si>
  <si>
    <t xml:space="preserve"> Paola Cubides</t>
  </si>
  <si>
    <t>No. De formatos de consolidación programación PAC elaborados</t>
  </si>
  <si>
    <t>Apoyar la elaboración de la solicitud de PAC de la vigencia 2016, es decir la mensualización de los montos a pagar en ese año fiscal</t>
  </si>
  <si>
    <t>Se realizaron los trámites necesarios para vigencias futuras</t>
  </si>
  <si>
    <t>Oficios radicados ante Ministerio de Hacienda, así como las justificacioes presentadas por cada una de las áreas</t>
  </si>
  <si>
    <t>No. De solicitudes de vigencias futuras efectuadas/ No.  De solicitudes de vigencias futuras requeridas</t>
  </si>
  <si>
    <t>Adelantar los tramites necesarios de solicitud de vigencias futuras, conforme a los requerimientos del Grupo de Apoyo Administrativo y el Grupo de Talento Humano</t>
  </si>
  <si>
    <t>Se realizarons las solicitudes de recursos necesarias</t>
  </si>
  <si>
    <t>Oficios  de solicitud de recursos radicados en el Ministerio de Hacienda y respuesta del Ministerio frente a la misma</t>
  </si>
  <si>
    <t>Juan Mafla y Natalia Reyes</t>
  </si>
  <si>
    <t>No. de solicitudes  de recursos con respuesta / No. Solicitudes tramitadas</t>
  </si>
  <si>
    <t>Solicitud de recursos para la implementación de la Política Pública de Gestión del Riesgo de Desastres al MHYCP</t>
  </si>
  <si>
    <t>Se realizaron los informesde seguimiento</t>
  </si>
  <si>
    <t>Presentación de seguimiento de los recursos del FNGRD enviada al DAPRE</t>
  </si>
  <si>
    <t>No. de informes de seguimientos elaborados</t>
  </si>
  <si>
    <t>Realizar los informes de seguimiento a los recursos de la subcuenta principal de FNGRD, de acuerdo a lo requerido por el DAPRE</t>
  </si>
  <si>
    <t>Se tramitaron las modificaciones presupuestales</t>
  </si>
  <si>
    <t>Acuerdos aprobados, oficios de Ministerio de Hacienda con aprobación de modificación presupuestal (Adiciones, traslados, reducciones)</t>
  </si>
  <si>
    <t>No. de modificaciones presupuestales tramitadas / No de modificaciones presupuestales requeridas</t>
  </si>
  <si>
    <t>Tramitar la viabilidad de las modificaciones presupuestales a nivel de decreto ante las instancias competentes</t>
  </si>
  <si>
    <t>Documento de nforme final de la ejecución presupuestal de la UNGRD</t>
  </si>
  <si>
    <t>Desarrollar informe final de la ejecución presupuestal de la UNGRD</t>
  </si>
  <si>
    <t>Se realizaorn los reportes mensuales requeridos</t>
  </si>
  <si>
    <t>Matriz de seguimiento presupuestal, de acuerdo al documento requerido por el Ministerio de Hacienda y Crédito Público</t>
  </si>
  <si>
    <t>No de reportes de ejecución elaborados</t>
  </si>
  <si>
    <t>Presentar reportes de ejecución presupuestal al MHCP, desagregando compromisos y obligaciones de manera mensual</t>
  </si>
  <si>
    <t>Presentación de seguimiento al acuerdo de desempeño del sector</t>
  </si>
  <si>
    <t>No. De reportes de seguimiento realizados</t>
  </si>
  <si>
    <t>Seguimiento a las metas del acuerdo de desempeño  de ejecución presupuestal de la UNGRD para ser entregado al DAPRE</t>
  </si>
  <si>
    <t>Ficha de reporte al seguimiento de la ejecución presupuestal</t>
  </si>
  <si>
    <t>Desarrollar los reportes de ejecución presupuestal de la UNGRD para ser reportados a la Dirección General</t>
  </si>
  <si>
    <t>Matriz de proyección de metas presupuestales de la vigencia 2016</t>
  </si>
  <si>
    <t>No. De matrices elaboradas</t>
  </si>
  <si>
    <t>Matriz</t>
  </si>
  <si>
    <t>Elaborar la proyección de metas de ejecución presupuestal anual de la UNGRD  como soporte a la formulación del acuerdo de desempeño del sector</t>
  </si>
  <si>
    <t>Documento físico y magnético de anteproyecto de presupuesto, oficio de radicación ante Ministerio de Hacienda y Crédito Público  y cargue del mismo en el SIIF.</t>
  </si>
  <si>
    <t>No. De documentos de anteproyecto de presupuesto elaborados</t>
  </si>
  <si>
    <t>Elaborar el anteproyecto de presupuesto de la UNGRD</t>
  </si>
  <si>
    <t>Se consolidó el reporte de las áreas resonsables de cada uno de los CONPES. Adicionalmente se realizó el reporte en la plataforma SISCONPES del DNp de las actividades bajo la responsabilidad de la UNGRD</t>
  </si>
  <si>
    <t>Matriz de seguimiento y soportes</t>
  </si>
  <si>
    <t>No. de seguimientos efectuados/ No. seguimientos programados</t>
  </si>
  <si>
    <t>Realizar seguimiento a los avances de las acciones de la UNGRD, en cumplimiento de lo estipulado en los documentos Conpes</t>
  </si>
  <si>
    <t>Se realizó el reporte respectivo en la plataforma</t>
  </si>
  <si>
    <t>Reportes de seguimiento enviados al DAPRE mes vencido.</t>
  </si>
  <si>
    <t>No. De reportes de seguimiento consolidados enviados al DAPRE y cargados en SINERGIA</t>
  </si>
  <si>
    <t>Numero</t>
  </si>
  <si>
    <t xml:space="preserve"> Realizar seguimiento a los indicadores de meta y producto del  Plan Nacional de Desarrollo a cargo de la UNGRD  en la plataforma Sinergia</t>
  </si>
  <si>
    <t>No existe meta para este reporte</t>
  </si>
  <si>
    <t>Acuerdo firmado con entidades del SNGRD</t>
  </si>
  <si>
    <t>Wilson salamanca
Javier Soto
Paula Contreras</t>
  </si>
  <si>
    <t>Acuerdo</t>
  </si>
  <si>
    <t>Realizar acuerdos de información con entidades del SNGRD para su articulación con el Sistema Nacional de Información de Gestión del Riesgo de Desastres - SNIGRD</t>
  </si>
  <si>
    <t>Modulo desarrollado</t>
  </si>
  <si>
    <t xml:space="preserve">No. de nuevos módulos del RUD </t>
  </si>
  <si>
    <t>Modulo Web Funcional</t>
  </si>
  <si>
    <t>Apoyar el desarrollo de mejoras al RUD</t>
  </si>
  <si>
    <t>Se elaboró el aplicativo para el 5 simulacro nacional</t>
  </si>
  <si>
    <t>Herramientas tecnologicas de apoyo a simulacros nacionales</t>
  </si>
  <si>
    <t>Herramientas tecnologicas</t>
  </si>
  <si>
    <t>apoyar y/o desarrollar herramientas para la recopilacion de informacion en el marco de la ejecucion de simulacros a nivel nacional.</t>
  </si>
  <si>
    <t>El contrato para el desarrollo del diseño lógico se encuentra en expedición de cdp</t>
  </si>
  <si>
    <t>UNGRD - INVERSIÓN</t>
  </si>
  <si>
    <t>Documento de diseño lógico alineado con el documento del marco conceptual</t>
  </si>
  <si>
    <t>Documento desarrollado</t>
  </si>
  <si>
    <t>Diseño lógico del Sistema Nacional de Información de Gestión del Riesgo de Desastres - SNIGRD</t>
  </si>
  <si>
    <t>OFICINA ASESORA  PLANEACIÓN E INFORMACIÓN</t>
  </si>
  <si>
    <t>OFICINA ASESORA PLANEACIÓN E INFORMACIÓN</t>
  </si>
  <si>
    <t>Apoyo en los preparativos y la Audicencia de Rendición de Cuentas</t>
  </si>
  <si>
    <t>Soportes de ejecución</t>
  </si>
  <si>
    <t>Beatriz Parra</t>
  </si>
  <si>
    <t>Soportes de ejecución de la estrategia de rendición de cuentas</t>
  </si>
  <si>
    <t>Apoyar la ejecución de la estrategia de Rendición de Cuentas.</t>
  </si>
  <si>
    <t xml:space="preserve">Estrategia formulada </t>
  </si>
  <si>
    <t>Estrategia de Rendición de Cuentas final</t>
  </si>
  <si>
    <t>Estrategia</t>
  </si>
  <si>
    <t>Apoyar la formulación de la estrategia de Rencición de Cuentas 2016</t>
  </si>
  <si>
    <t>Se realizo la reunión mensual de Julio y Agosto, se adjuntan actas y listas de asistencia.</t>
  </si>
  <si>
    <t>Para la reunión del mes de Julio asiste Jessica Giraldo y se modifica el lider SIPLAG de la Subdirección General, para el mes de agosto asiste Carmen Lorena Chávez</t>
  </si>
  <si>
    <t>EJE: E. FORTALECIMIENTO INSTITUCIONAL DE LA UNGRD</t>
  </si>
  <si>
    <t>PORTE AVANCE FINANCIERO 49,1% REPORTE AVANCE DE GESTION 75.2% REPORTE AVANCE FISICO 31%</t>
  </si>
  <si>
    <t>Ficha seguimeinto e información arrojada por el SPI</t>
  </si>
  <si>
    <t>Porcentaje de avance físico y financiero de acuerdo a SPI</t>
  </si>
  <si>
    <t>informe de ejecución del proyecto</t>
  </si>
  <si>
    <t>Cumplir la ejecución física y presupuestal del proyecto de inversión de Asistencia Técnica a las entidades territoriales en la implementación de los componentes del SNGRD de acuerdo con lo establecido en la Ley 1523 de 2012 (2016-2018)</t>
  </si>
  <si>
    <t>Avances desde el grupo de trabajo interno.</t>
  </si>
  <si>
    <t>Documento borrador de la actualización del PNC</t>
  </si>
  <si>
    <t>Graciela Ustariz
Adriana Cuevas
Diego Peña
Iván Caicedo</t>
  </si>
  <si>
    <t>No. de documentos elaborados</t>
  </si>
  <si>
    <t>Apoyo técnico al Ministerio de Minas y Energía y al Ministerio de Ambiente y Desarrollo Sostenible para el desarrollo técnico y concertación del proceso de actualización del PNC, en el marco del SNGRD, desde cada proceso: conocimiento, reducción y manejo, la OAJ y con la OAPI.</t>
  </si>
  <si>
    <t>Se realizó una reunión entre las cabezas de SDG, SRR y OAJ para revisión del plan de trabajo de la adopción del documento técnico entregado a OAJ.</t>
  </si>
  <si>
    <t>Listado de asistencia</t>
  </si>
  <si>
    <t>Graciela Ustariz</t>
  </si>
  <si>
    <t>No. De reuniones o gestiones realizadas.</t>
  </si>
  <si>
    <t>Reuniones/Gestiones</t>
  </si>
  <si>
    <t>Orientar la reglamentación del artículo 42 de la Ley 1523 de 2012</t>
  </si>
  <si>
    <t>Reglamentación de la Ley 1523 de 2012.</t>
  </si>
  <si>
    <t>Se recibió el documento con ajustes de asesoría con lineamientos para el seguimiento y propuesta para el SSE. Se esta revisando la propuesta y se esta  buscando operativizar el sistema.</t>
  </si>
  <si>
    <t>Documento de propuesta</t>
  </si>
  <si>
    <t>Ximena García</t>
  </si>
  <si>
    <t>No. de modelos de seguimiento y evaluación realizados</t>
  </si>
  <si>
    <t>Modelo de seguimiento</t>
  </si>
  <si>
    <t>Elaborar la propuesta del modelo de seguimiento y evaluación del PNGRD</t>
  </si>
  <si>
    <t>Desarrollar el marco de referencia  y metodología del modelo de seguimiento y evaluación del PNGRD</t>
  </si>
  <si>
    <t>Se realizaron las  mesas de trabajo con Ministerio de Agricultura (dos sesiones Julio y Agosto) y Transporte (sesión de Julio).  Transporte solicitó continuar a partir del 19 de septiembre por motivos de trasteo.</t>
  </si>
  <si>
    <t>Listados de asistencias</t>
  </si>
  <si>
    <t>No. De talleres y mesas de trabajo realizados</t>
  </si>
  <si>
    <t>Realizar talleres y mesas de trabajo con los sectores responsables para la implementación del componente programático del PNGRD</t>
  </si>
  <si>
    <t>Desarrollar el programa de acompañamiento para la implementación del componente programático del PNGRD con los sectores responsables</t>
  </si>
  <si>
    <t>La contratista consolidó el documento con los ajustes solicitados. Igualmente se ha dado inicio a la implementación del programa con la solicitud enviada a todos los ministerios.</t>
  </si>
  <si>
    <t>Documento de programa</t>
  </si>
  <si>
    <t>No. De programas de acompañamiento sectorial</t>
  </si>
  <si>
    <t>Porgrama</t>
  </si>
  <si>
    <t>Elaborar el programa de acompañamiento sectorial en coordinación con las Subdirecciones de gestión del riesgo de la UNGRD</t>
  </si>
  <si>
    <t>Diseñar un programa de acompañamiento sectorial para la implementación del componente programático del PNGRD</t>
  </si>
  <si>
    <t>Conformación de mesa de trabajo con Ministerio de Agricultura y avances en incorporación de información enviadas por Transporte y  Agricultura para las correspondientes Agendas.Se cuenta con el diseño establecido y contenidos según información tabajada con los dos ministerios.</t>
  </si>
  <si>
    <t>Documentos y listados de asistencia.</t>
  </si>
  <si>
    <t>No. De agendas sectoriales elaboradas</t>
  </si>
  <si>
    <t>Agendas Sectoriales</t>
  </si>
  <si>
    <t xml:space="preserve">Apoyar la elaboración de agendas sectoriales en Reducción del Riesgo, de las acciones prioritarias del componente programático del PNGRD con los sectores: vivienda, transporte y agricultura. </t>
  </si>
  <si>
    <r>
      <t xml:space="preserve">Definición de Agendas sectoriales estratégicas. </t>
    </r>
    <r>
      <rPr>
        <sz val="11"/>
        <color indexed="8"/>
        <rFont val="Arial Narrow"/>
        <family val="2"/>
      </rPr>
      <t>(para la reducción del riesgo)</t>
    </r>
  </si>
  <si>
    <t>Avance físico 50% - Avance Gestión 38% - Avance Financiero  3%</t>
  </si>
  <si>
    <t>Cumplir la ejecución física y presupuestal del proyecto de inversión de Fortalecimiento de las Politicsa del SNGRD</t>
  </si>
  <si>
    <t>Fortalecimiento de las políticas del SNGRD</t>
  </si>
  <si>
    <t>Se realizó 1 sesión del CIAG en MADS.</t>
  </si>
  <si>
    <t>Graciela Ustariz
Wilson Molina
Jessica Giraldo</t>
  </si>
  <si>
    <t>No. Reuniones realizadas</t>
  </si>
  <si>
    <t xml:space="preserve">reuniones </t>
  </si>
  <si>
    <t>Coordinar el comité interinstitucional de accidentes graves</t>
  </si>
  <si>
    <t>Ya se cumplió en el mes de Junio</t>
  </si>
  <si>
    <t>Jessica Giraldo</t>
  </si>
  <si>
    <t>No. De talleres de intercambio de experiencias</t>
  </si>
  <si>
    <t xml:space="preserve">Taller </t>
  </si>
  <si>
    <t>Realizar un taller de intercambio de experiencias de incorporación de la Gestión del Riesgo en los proyectos de inversión pública</t>
  </si>
  <si>
    <t>Formulación de metodologías para incorporar el análisis de riesgo de desastre en los
proyectos sectoriales y territoriales de inversión pública.</t>
  </si>
  <si>
    <t>Meta PND son cinco en la priemra vigencia</t>
  </si>
  <si>
    <t>x</t>
  </si>
  <si>
    <t>UNGRD- Proyecto de Inversión  Asistencia técnica en Gestión Local del Riesgo a nivel Municipal y departamental en Colombia</t>
  </si>
  <si>
    <t>Documento de informe final de resultados y compendio de proyectos formulados</t>
  </si>
  <si>
    <t>No. De proyectos formualdos</t>
  </si>
  <si>
    <t>Proyectos formulados</t>
  </si>
  <si>
    <t>Realizar un informe final de los resultados obtenidos, compendio de proyectos formulados.</t>
  </si>
  <si>
    <t>Listados de asistencia, memorias y actas.</t>
  </si>
  <si>
    <t>No. De talleres/mesas de trabajo realizadas</t>
  </si>
  <si>
    <t>Talleres/Mesas de trabajo</t>
  </si>
  <si>
    <t>Realizar talleres a los consejos municipales de gestión del riesgo de desastres en formulación de proyectos en sus respectivos territorios.</t>
  </si>
  <si>
    <t>Meta PND</t>
  </si>
  <si>
    <t>Documentos de directrices desarrollado</t>
  </si>
  <si>
    <t>Richard Vargas</t>
  </si>
  <si>
    <t>No, de documentos elaborados</t>
  </si>
  <si>
    <t>Con base en el proceso de Reglamentación del FNGRD, generar directrices en las cuales se obligue a los sectores y entes territoriales aportar recursos (monetarios o  insumos) para la presentación de proyectos de inversión al Fondo Nacional de Gestión del Riesgo de Desastres</t>
  </si>
  <si>
    <t>Incremento del nivel de cofinanciación por parte de los sectores y entes territoriales.</t>
  </si>
  <si>
    <t>Documento de lineamientos para incorporar la gestión del riesgo de desastres en la revisión y ajuste del POT, articulado al plan de Inversiones para los Municipios elaborados</t>
  </si>
  <si>
    <t>Richard Vargas
Graciela UstarizRichard Vargas
Graciela Ustariz</t>
  </si>
  <si>
    <t>No. De Municipios con documento de lineamientos para incorporar la gestión del riesgo de desastres en la revisión y ajuste del POT, articulado al plan de Inversiones para los Municipios</t>
  </si>
  <si>
    <t>Lineamientos</t>
  </si>
  <si>
    <t>Elaborar documentos municipales de lineamientos para la integración de la gestión del riesgo en la revisión y ajustes de POT.</t>
  </si>
  <si>
    <t>Listados de asistencia y memorias realizadas</t>
  </si>
  <si>
    <t>Realizar talleres a los municipios en integración de la gestión del riesgo para la revisión y ajustes del POT.</t>
  </si>
  <si>
    <t>Meta PNDes de 68</t>
  </si>
  <si>
    <t>Proyecto de inversión de asistencia técnica</t>
  </si>
  <si>
    <t>UNGRD- Priyecto de Inversión  Asistencia técnica en Gestión Local del Riesgo a nivel Municipal y departamental en Colombia</t>
  </si>
  <si>
    <t>Guia elaboradada</t>
  </si>
  <si>
    <t>Richard Vargas
Graciela Ustariz
Subdirector Conocimiento del RiesgoRichard Vargas
Graciela Ustariz
Subdirector Conocimiento del Riesgo</t>
  </si>
  <si>
    <t>No. de guias elaboradas</t>
  </si>
  <si>
    <t>Guía</t>
  </si>
  <si>
    <t>Generar guía metodológica para la integración de la gestión del riesgo de desastres y el ordenamiento territorial municipal.</t>
  </si>
  <si>
    <t>Formulación de metodologías para incorporar el análisis de riesgo de desastres en los proyectos sectoriales y territoriales de inversión pública.</t>
  </si>
  <si>
    <t>SUBDIRECCIÓN GENERAL</t>
  </si>
  <si>
    <t xml:space="preserve">Se realizarón 19 mantenimientos en la infraestructura fisica y tecnologica de la Sede B de los cuales 16 se ejecutaron por la Firma que realizo los ajustes de obra y 3 se ejecutaron bajo la coordinacion del GAA. 10 Mantenimientos fueron preventivos y 9 correctivos. En la sede A  se adapto  los Gromet en la sala de juntas, adaptando cables HDMI que llevan la imagen a la pantalla que se instaló.
</t>
  </si>
  <si>
    <t>2016 - V4</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</si>
</sst>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quot;$ &quot;#,##0"/>
    <numFmt numFmtId="166" formatCode="dd/mm/yyyy;@"/>
    <numFmt numFmtId="167" formatCode="&quot;$&quot;\ #,##0.00"/>
    <numFmt numFmtId="168" formatCode="#,##0.0"/>
    <numFmt numFmtId="169" formatCode="_(&quot;$&quot;\ * #,##0_);_(&quot;$&quot;\ * \(#,##0\);_(&quot;$&quot;\ * &quot;-&quot;??_);_(@_)"/>
    <numFmt numFmtId="170" formatCode="0.0"/>
    <numFmt numFmtId="171" formatCode="&quot;$&quot;\ #,##0.00;[Red]&quot;$&quot;\ #,##0.00"/>
    <numFmt numFmtId="172" formatCode="_(* #,##0.00_);_(* \(#,##0.00\);_(* \-??_);_(@_)"/>
    <numFmt numFmtId="173" formatCode="_-&quot;$&quot;* #,##0_-;\-&quot;$&quot;* #,##0_-;_-&quot;$&quot;* &quot;-&quot;_-;_-@_-"/>
    <numFmt numFmtId="174" formatCode="_(&quot;$ &quot;* #,##0.00_);_(&quot;$ &quot;* \(#,##0.00\);_(&quot;$ &quot;* \-??_);_(@_)"/>
    <numFmt numFmtId="175" formatCode="&quot;$ &quot;#,##0.00"/>
    <numFmt numFmtId="176" formatCode="_(* #,##0_);_(* \(#,##0\);_(* &quot;-&quot;??_);_(@_)"/>
    <numFmt numFmtId="177" formatCode="&quot;$ &quot;#,##0.00;[Red]&quot;$ &quot;#,##0.00"/>
    <numFmt numFmtId="178" formatCode="0.0%"/>
  </numFmts>
  <fonts count="114">
    <font>
      <sz val="11"/>
      <color indexed="8"/>
      <name val="Calibri"/>
      <family val="2"/>
    </font>
    <font>
      <b/>
      <sz val="11"/>
      <color indexed="8"/>
      <name val="Calibri"/>
      <family val="2"/>
    </font>
    <font>
      <sz val="11"/>
      <color indexed="8"/>
      <name val="Arial Narrow"/>
      <family val="2"/>
    </font>
    <font>
      <b/>
      <sz val="14"/>
      <name val="Arial Narrow"/>
      <family val="2"/>
    </font>
    <font>
      <b/>
      <sz val="10"/>
      <name val="Arial Narrow"/>
      <family val="2"/>
    </font>
    <font>
      <sz val="10"/>
      <color indexed="8"/>
      <name val="Arial Narrow"/>
      <family val="2"/>
    </font>
    <font>
      <b/>
      <sz val="16"/>
      <color indexed="9"/>
      <name val="Arial Narrow"/>
      <family val="2"/>
    </font>
    <font>
      <b/>
      <sz val="16"/>
      <color indexed="9"/>
      <name val="Arial"/>
      <family val="2"/>
    </font>
    <font>
      <b/>
      <sz val="12"/>
      <color indexed="9"/>
      <name val="Arial Narrow"/>
      <family val="2"/>
    </font>
    <font>
      <b/>
      <sz val="12"/>
      <color indexed="9"/>
      <name val="Arial"/>
      <family val="2"/>
    </font>
    <font>
      <b/>
      <sz val="11"/>
      <color indexed="8"/>
      <name val="Arial Narrow"/>
      <family val="2"/>
    </font>
    <font>
      <sz val="12"/>
      <color indexed="8"/>
      <name val="Arial Narrow"/>
      <family val="2"/>
    </font>
    <font>
      <b/>
      <sz val="11"/>
      <name val="Arial Narrow"/>
      <family val="2"/>
    </font>
    <font>
      <b/>
      <sz val="10"/>
      <color indexed="8"/>
      <name val="Arial Narrow"/>
      <family val="2"/>
    </font>
    <font>
      <b/>
      <sz val="10"/>
      <color indexed="9"/>
      <name val="Arial Narrow"/>
      <family val="2"/>
    </font>
    <font>
      <sz val="10"/>
      <name val="Arial"/>
      <family val="2"/>
    </font>
    <font>
      <b/>
      <sz val="9"/>
      <color indexed="9"/>
      <name val="Arial Narrow"/>
      <family val="2"/>
    </font>
    <font>
      <sz val="10"/>
      <name val="Arial Narrow"/>
      <family val="2"/>
    </font>
    <font>
      <sz val="10"/>
      <color indexed="9"/>
      <name val="Arial Narrow"/>
      <family val="2"/>
    </font>
    <font>
      <sz val="7"/>
      <name val="Arial Narrow"/>
      <family val="2"/>
    </font>
    <font>
      <sz val="12"/>
      <name val="Arial Narrow"/>
      <family val="2"/>
    </font>
    <font>
      <b/>
      <sz val="7"/>
      <color indexed="8"/>
      <name val="Arial Narrow"/>
      <family val="2"/>
    </font>
    <font>
      <sz val="8"/>
      <name val="Arial Narrow"/>
      <family val="2"/>
    </font>
    <font>
      <b/>
      <sz val="12"/>
      <color indexed="8"/>
      <name val="Arial Narrow"/>
      <family val="2"/>
    </font>
    <font>
      <sz val="10"/>
      <color indexed="17"/>
      <name val="Arial Narrow"/>
      <family val="2"/>
    </font>
    <font>
      <sz val="10"/>
      <color indexed="10"/>
      <name val="Arial Narrow"/>
      <family val="2"/>
    </font>
    <font>
      <b/>
      <sz val="14"/>
      <color indexed="9"/>
      <name val="Arial Narrow"/>
      <family val="2"/>
    </font>
    <font>
      <sz val="10"/>
      <color indexed="56"/>
      <name val="Arial"/>
      <family val="2"/>
    </font>
    <font>
      <i/>
      <sz val="10"/>
      <color indexed="8"/>
      <name val="Arial Narrow"/>
      <family val="2"/>
    </font>
    <font>
      <b/>
      <sz val="10"/>
      <color indexed="10"/>
      <name val="Arial Narrow"/>
      <family val="2"/>
    </font>
    <font>
      <b/>
      <sz val="14"/>
      <color indexed="8"/>
      <name val="Arial Narrow"/>
      <family val="2"/>
    </font>
    <font>
      <b/>
      <sz val="9"/>
      <name val="Tahoma"/>
      <family val="2"/>
    </font>
    <font>
      <sz val="9"/>
      <name val="Tahoma"/>
      <family val="2"/>
    </font>
    <font>
      <b/>
      <sz val="11"/>
      <name val="Tahoma"/>
      <family val="2"/>
    </font>
    <font>
      <sz val="11"/>
      <name val="Tahoma"/>
      <family val="2"/>
    </font>
    <font>
      <b/>
      <sz val="12"/>
      <name val="Calibri"/>
      <family val="2"/>
    </font>
    <font>
      <sz val="12"/>
      <name val="Calibri"/>
      <family val="2"/>
    </font>
    <font>
      <sz val="11"/>
      <color indexed="8"/>
      <name val="Arial"/>
      <family val="2"/>
    </font>
    <font>
      <sz val="10"/>
      <color indexed="8"/>
      <name val="Arial"/>
      <family val="2"/>
    </font>
    <font>
      <sz val="9"/>
      <color indexed="8"/>
      <name val="Arial"/>
      <family val="2"/>
    </font>
    <font>
      <b/>
      <sz val="11"/>
      <color indexed="8"/>
      <name val="Arial"/>
      <family val="2"/>
    </font>
    <font>
      <b/>
      <sz val="10"/>
      <color indexed="9"/>
      <name val="Arial"/>
      <family val="2"/>
    </font>
    <font>
      <b/>
      <sz val="10"/>
      <color indexed="8"/>
      <name val="Arial"/>
      <family val="2"/>
    </font>
    <font>
      <b/>
      <sz val="9"/>
      <color indexed="9"/>
      <name val="Arial"/>
      <family val="2"/>
    </font>
    <font>
      <sz val="7"/>
      <color indexed="9"/>
      <name val="Arial"/>
      <family val="2"/>
    </font>
    <font>
      <sz val="9"/>
      <name val="Arial"/>
      <family val="2"/>
    </font>
    <font>
      <b/>
      <sz val="9"/>
      <name val="Arial"/>
      <family val="2"/>
    </font>
    <font>
      <sz val="10"/>
      <color indexed="9"/>
      <name val="Arial"/>
      <family val="2"/>
    </font>
    <font>
      <b/>
      <sz val="10"/>
      <name val="Arial"/>
      <family val="2"/>
    </font>
    <font>
      <b/>
      <sz val="7"/>
      <color indexed="8"/>
      <name val="Arial"/>
      <family val="2"/>
    </font>
    <font>
      <sz val="7"/>
      <name val="Arial"/>
      <family val="2"/>
    </font>
    <font>
      <b/>
      <sz val="7"/>
      <color indexed="9"/>
      <name val="Arial"/>
      <family val="2"/>
    </font>
    <font>
      <b/>
      <sz val="11"/>
      <name val="Arial"/>
      <family val="2"/>
    </font>
    <font>
      <sz val="7"/>
      <color indexed="8"/>
      <name val="Arial"/>
      <family val="2"/>
    </font>
    <font>
      <sz val="10"/>
      <color indexed="10"/>
      <name val="Arial"/>
      <family val="2"/>
    </font>
    <font>
      <i/>
      <sz val="10"/>
      <name val="Arial"/>
      <family val="2"/>
    </font>
    <font>
      <b/>
      <sz val="11"/>
      <color indexed="9"/>
      <name val="Arial"/>
      <family val="2"/>
    </font>
    <font>
      <sz val="8"/>
      <name val="Arial"/>
      <family val="2"/>
    </font>
    <font>
      <b/>
      <sz val="9"/>
      <color indexed="8"/>
      <name val="Arial"/>
      <family val="2"/>
    </font>
    <font>
      <b/>
      <sz val="14"/>
      <color indexed="8"/>
      <name val="Arial"/>
      <family val="2"/>
    </font>
    <font>
      <b/>
      <sz val="16"/>
      <color indexed="8"/>
      <name val="Arial Narrow"/>
      <family val="2"/>
    </font>
    <font>
      <sz val="10"/>
      <color indexed="9"/>
      <name val="Calibri"/>
      <family val="2"/>
    </font>
    <font>
      <sz val="10"/>
      <color indexed="8"/>
      <name val="Calibri"/>
      <family val="2"/>
    </font>
    <font>
      <sz val="11"/>
      <name val="Calibri"/>
      <family val="2"/>
    </font>
    <font>
      <b/>
      <sz val="11"/>
      <name val="Calibri"/>
      <family val="2"/>
    </font>
    <font>
      <b/>
      <sz val="14"/>
      <name val="Calibri"/>
      <family val="2"/>
    </font>
    <font>
      <b/>
      <sz val="7"/>
      <color indexed="9"/>
      <name val="Arial Narrow"/>
      <family val="2"/>
    </font>
    <font>
      <b/>
      <sz val="16"/>
      <color indexed="8"/>
      <name val="Arial"/>
      <family val="2"/>
    </font>
    <font>
      <b/>
      <sz val="12"/>
      <color indexed="8"/>
      <name val="Arial"/>
      <family val="2"/>
    </font>
    <font>
      <b/>
      <sz val="14"/>
      <color indexed="9"/>
      <name val="Arial"/>
      <family val="2"/>
    </font>
    <font>
      <b/>
      <sz val="13"/>
      <color indexed="9"/>
      <name val="Arial"/>
      <family val="2"/>
    </font>
    <font>
      <b/>
      <sz val="10"/>
      <color indexed="10"/>
      <name val="Arial"/>
      <family val="2"/>
    </font>
    <font>
      <b/>
      <sz val="14"/>
      <color indexed="8"/>
      <name val="Calibri"/>
      <family val="2"/>
    </font>
    <font>
      <b/>
      <sz val="12"/>
      <name val="Arial Narrow"/>
      <family val="2"/>
    </font>
    <font>
      <sz val="11"/>
      <color indexed="9"/>
      <name val="Arial Narrow"/>
      <family val="2"/>
    </font>
    <font>
      <b/>
      <sz val="11"/>
      <color indexed="10"/>
      <name val="Calibri"/>
      <family val="2"/>
    </font>
    <font>
      <b/>
      <sz val="11"/>
      <color indexed="10"/>
      <name val="Arial"/>
      <family val="2"/>
    </font>
    <font>
      <sz val="16"/>
      <color indexed="8"/>
      <name val="Calibri"/>
      <family val="2"/>
    </font>
    <font>
      <sz val="11"/>
      <name val="Arial"/>
      <family val="2"/>
    </font>
    <font>
      <sz val="16"/>
      <name val="Arial"/>
      <family val="2"/>
    </font>
    <font>
      <b/>
      <sz val="7"/>
      <name val="Arial"/>
      <family val="2"/>
    </font>
    <font>
      <b/>
      <sz val="8"/>
      <name val="Arial"/>
      <family val="2"/>
    </font>
    <font>
      <b/>
      <sz val="12"/>
      <name val="Arial"/>
      <family val="2"/>
    </font>
    <font>
      <b/>
      <sz val="14"/>
      <name val="Arial"/>
      <family val="2"/>
    </font>
    <font>
      <b/>
      <sz val="8"/>
      <color indexed="8"/>
      <name val="Arial"/>
      <family val="2"/>
    </font>
    <font>
      <b/>
      <sz val="16"/>
      <name val="Arial"/>
      <family val="2"/>
    </font>
    <font>
      <sz val="7"/>
      <color indexed="8"/>
      <name val="Arial Narrow"/>
      <family val="2"/>
    </font>
    <font>
      <b/>
      <sz val="20"/>
      <color indexed="9"/>
      <name val="Arial Narrow"/>
      <family val="2"/>
    </font>
    <font>
      <b/>
      <sz val="18"/>
      <color indexed="8"/>
      <name val="Arial Narrow"/>
      <family val="2"/>
    </font>
    <font>
      <sz val="11"/>
      <name val="Arial Narrow"/>
      <family val="2"/>
    </font>
    <font>
      <b/>
      <sz val="7"/>
      <name val="Arial Narrow"/>
      <family val="2"/>
    </font>
    <font>
      <b/>
      <sz val="16"/>
      <name val="Arial Narrow"/>
      <family val="2"/>
    </font>
    <font>
      <sz val="10"/>
      <color indexed="63"/>
      <name val="Arial"/>
      <family val="2"/>
    </font>
    <font>
      <sz val="12"/>
      <color indexed="8"/>
      <name val="Calibri"/>
      <family val="2"/>
    </font>
    <font>
      <b/>
      <sz val="18"/>
      <color indexed="9"/>
      <name val="Arial Narrow"/>
      <family val="2"/>
    </font>
    <font>
      <sz val="12"/>
      <color indexed="10"/>
      <name val="Arial Narrow"/>
      <family val="2"/>
    </font>
    <font>
      <sz val="12"/>
      <color indexed="17"/>
      <name val="Arial Narrow"/>
      <family val="2"/>
    </font>
    <font>
      <b/>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8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17"/>
        <bgColor indexed="64"/>
      </patternFill>
    </fill>
    <fill>
      <patternFill patternType="solid">
        <fgColor indexed="13"/>
        <bgColor indexed="64"/>
      </patternFill>
    </fill>
    <fill>
      <patternFill patternType="solid">
        <fgColor indexed="9"/>
        <bgColor indexed="64"/>
      </patternFill>
    </fill>
    <fill>
      <patternFill patternType="solid">
        <fgColor indexed="36"/>
        <bgColor indexed="64"/>
      </patternFill>
    </fill>
    <fill>
      <patternFill patternType="solid">
        <fgColor indexed="17"/>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17"/>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17"/>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22"/>
        <bgColor indexed="64"/>
      </patternFill>
    </fill>
    <fill>
      <patternFill patternType="solid">
        <fgColor indexed="19"/>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19"/>
        <bgColor indexed="64"/>
      </patternFill>
    </fill>
    <fill>
      <patternFill patternType="solid">
        <fgColor indexed="13"/>
        <bgColor indexed="64"/>
      </patternFill>
    </fill>
    <fill>
      <patternFill patternType="solid">
        <fgColor indexed="53"/>
        <bgColor indexed="64"/>
      </patternFill>
    </fill>
    <fill>
      <patternFill patternType="solid">
        <fgColor indexed="11"/>
        <bgColor indexed="64"/>
      </patternFill>
    </fill>
    <fill>
      <patternFill patternType="solid">
        <fgColor indexed="55"/>
        <bgColor indexed="64"/>
      </patternFill>
    </fill>
    <fill>
      <patternFill patternType="solid">
        <fgColor indexed="17"/>
        <bgColor indexed="64"/>
      </patternFill>
    </fill>
    <fill>
      <patternFill patternType="solid">
        <fgColor indexed="55"/>
        <bgColor indexed="64"/>
      </patternFill>
    </fill>
    <fill>
      <patternFill patternType="solid">
        <fgColor indexed="56"/>
        <bgColor indexed="64"/>
      </patternFill>
    </fill>
    <fill>
      <patternFill patternType="solid">
        <fgColor indexed="55"/>
        <bgColor indexed="64"/>
      </patternFill>
    </fill>
    <fill>
      <patternFill patternType="solid">
        <fgColor indexed="50"/>
        <bgColor indexed="64"/>
      </patternFill>
    </fill>
    <fill>
      <patternFill patternType="solid">
        <fgColor indexed="10"/>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57"/>
        <bgColor indexed="64"/>
      </patternFill>
    </fill>
    <fill>
      <patternFill patternType="solid">
        <fgColor indexed="51"/>
        <bgColor indexed="64"/>
      </patternFill>
    </fill>
    <fill>
      <patternFill patternType="solid">
        <fgColor indexed="19"/>
        <bgColor indexed="64"/>
      </patternFill>
    </fill>
    <fill>
      <patternFill patternType="solid">
        <fgColor indexed="47"/>
        <bgColor indexed="64"/>
      </patternFill>
    </fill>
    <fill>
      <patternFill patternType="solid">
        <fgColor indexed="9"/>
        <bgColor indexed="64"/>
      </patternFill>
    </fill>
  </fills>
  <borders count="2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style="hair">
        <color indexed="18"/>
      </right>
      <top style="medium"/>
      <bottom style="medium"/>
    </border>
    <border>
      <left style="hair">
        <color indexed="18"/>
      </left>
      <right style="hair">
        <color indexed="18"/>
      </right>
      <top style="medium"/>
      <bottom style="medium"/>
    </border>
    <border>
      <left style="hair">
        <color indexed="18"/>
      </left>
      <right style="medium"/>
      <top style="medium"/>
      <bottom style="medium"/>
    </border>
    <border>
      <left style="hair">
        <color indexed="18"/>
      </left>
      <right/>
      <top style="medium"/>
      <bottom style="medium"/>
    </border>
    <border>
      <left/>
      <right style="medium"/>
      <top style="medium"/>
      <bottom/>
    </border>
    <border>
      <left/>
      <right style="medium"/>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top style="medium"/>
      <bottom style="medium"/>
    </border>
    <border>
      <left style="medium"/>
      <right style="hair"/>
      <top style="medium"/>
      <bottom/>
    </border>
    <border>
      <left style="hair"/>
      <right style="hair"/>
      <top/>
      <bottom style="medium"/>
    </border>
    <border>
      <left style="medium"/>
      <right style="medium"/>
      <top style="medium"/>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hair"/>
      <right/>
      <top style="medium"/>
      <bottom style="thin"/>
    </border>
    <border>
      <left style="medium"/>
      <right style="medium"/>
      <top style="thin"/>
      <bottom style="thin"/>
    </border>
    <border>
      <left style="medium"/>
      <right style="hair"/>
      <top style="thin"/>
      <bottom style="thin"/>
    </border>
    <border>
      <left style="hair"/>
      <right style="hair"/>
      <top style="thin"/>
      <bottom style="thin"/>
    </border>
    <border>
      <left style="hair"/>
      <right style="medium"/>
      <top style="thin"/>
      <bottom style="thin"/>
    </border>
    <border>
      <left style="hair"/>
      <right/>
      <top style="thin"/>
      <bottom style="thin"/>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hair"/>
      <right/>
      <top style="thin"/>
      <bottom style="medium"/>
    </border>
    <border>
      <left style="hair"/>
      <right style="hair"/>
      <top style="medium"/>
      <bottom/>
    </border>
    <border>
      <left style="hair"/>
      <right/>
      <top style="medium"/>
      <bottom/>
    </border>
    <border>
      <left style="hair"/>
      <right/>
      <top/>
      <bottom/>
    </border>
    <border>
      <left/>
      <right style="medium"/>
      <top style="hair"/>
      <bottom style="medium"/>
    </border>
    <border>
      <left style="hair"/>
      <right style="medium"/>
      <top/>
      <bottom style="medium"/>
    </border>
    <border>
      <left style="hair"/>
      <right/>
      <top/>
      <bottom style="medium"/>
    </border>
    <border>
      <left style="medium"/>
      <right style="medium"/>
      <top style="medium"/>
      <bottom/>
    </border>
    <border>
      <left style="medium"/>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style="hair">
        <color indexed="18"/>
      </left>
      <right/>
      <top style="medium"/>
      <bottom/>
    </border>
    <border>
      <left style="hair">
        <color indexed="18"/>
      </left>
      <right style="hair"/>
      <top style="medium"/>
      <bottom style="thin"/>
    </border>
    <border>
      <left style="hair">
        <color indexed="18"/>
      </left>
      <right style="hair"/>
      <top style="thin"/>
      <bottom style="medium"/>
    </border>
    <border>
      <left/>
      <right style="hair"/>
      <top style="medium"/>
      <bottom style="medium"/>
    </border>
    <border>
      <left style="hair">
        <color indexed="18"/>
      </left>
      <right style="hair"/>
      <top style="thin"/>
      <bottom style="thin"/>
    </border>
    <border>
      <left style="hair"/>
      <right style="medium"/>
      <top/>
      <bottom style="thin"/>
    </border>
    <border>
      <left style="medium"/>
      <right/>
      <top style="medium"/>
      <bottom style="thin"/>
    </border>
    <border>
      <left/>
      <right style="hair"/>
      <top style="thin"/>
      <bottom style="medium"/>
    </border>
    <border>
      <left/>
      <right style="hair"/>
      <top style="medium"/>
      <bottom style="thin"/>
    </border>
    <border>
      <left style="medium"/>
      <right style="medium"/>
      <top/>
      <bottom style="thin"/>
    </border>
    <border>
      <left/>
      <right style="hair"/>
      <top/>
      <bottom style="thin"/>
    </border>
    <border>
      <left style="hair"/>
      <right style="hair"/>
      <top/>
      <bottom style="thin"/>
    </border>
    <border>
      <left style="hair"/>
      <right/>
      <top/>
      <bottom style="thin"/>
    </border>
    <border>
      <left/>
      <right style="hair"/>
      <top style="thin"/>
      <bottom style="thin"/>
    </border>
    <border>
      <left style="hair"/>
      <right/>
      <top style="thin"/>
      <bottom/>
    </border>
    <border>
      <left/>
      <right style="hair"/>
      <top/>
      <bottom style="medium"/>
    </border>
    <border>
      <left style="hair"/>
      <right style="hair">
        <color indexed="18"/>
      </right>
      <top style="medium"/>
      <bottom style="thin"/>
    </border>
    <border>
      <left style="hair">
        <color indexed="18"/>
      </left>
      <right style="hair">
        <color indexed="18"/>
      </right>
      <top style="medium"/>
      <bottom style="thin"/>
    </border>
    <border>
      <left/>
      <right style="hair">
        <color indexed="18"/>
      </right>
      <top style="thin"/>
      <bottom style="medium"/>
    </border>
    <border>
      <left style="hair">
        <color indexed="18"/>
      </left>
      <right style="hair">
        <color indexed="18"/>
      </right>
      <top style="thin"/>
      <bottom style="medium"/>
    </border>
    <border>
      <left/>
      <right style="hair">
        <color indexed="18"/>
      </right>
      <top style="medium"/>
      <bottom style="thin"/>
    </border>
    <border>
      <left style="medium"/>
      <right style="hair">
        <color indexed="18"/>
      </right>
      <top style="thin"/>
      <bottom style="thin"/>
    </border>
    <border>
      <left/>
      <right style="hair">
        <color indexed="18"/>
      </right>
      <top style="thin"/>
      <bottom style="thin"/>
    </border>
    <border>
      <left style="hair">
        <color indexed="18"/>
      </left>
      <right style="hair">
        <color indexed="18"/>
      </right>
      <top style="thin"/>
      <bottom style="thin"/>
    </border>
    <border>
      <left style="medium"/>
      <right/>
      <top/>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border>
    <border>
      <left style="thin"/>
      <right style="thin"/>
      <top style="medium"/>
      <bottom/>
    </border>
    <border>
      <left style="medium"/>
      <right style="thin"/>
      <top style="medium"/>
      <bottom/>
    </border>
    <border>
      <left style="hair">
        <color indexed="18"/>
      </left>
      <right/>
      <top/>
      <bottom style="medium"/>
    </border>
    <border>
      <left style="thin"/>
      <right style="thin"/>
      <top style="thin"/>
      <bottom/>
    </border>
    <border>
      <left style="thin"/>
      <right style="thin"/>
      <top style="thin"/>
      <bottom style="thin"/>
    </border>
    <border>
      <left style="hair">
        <color indexed="62"/>
      </left>
      <right/>
      <top style="medium">
        <color indexed="8"/>
      </top>
      <bottom style="medium">
        <color indexed="8"/>
      </bottom>
    </border>
    <border>
      <left style="hair">
        <color indexed="62"/>
      </left>
      <right style="hair">
        <color indexed="62"/>
      </right>
      <top style="medium">
        <color indexed="8"/>
      </top>
      <bottom style="medium">
        <color indexed="8"/>
      </bottom>
    </border>
    <border>
      <left style="hair">
        <color indexed="62"/>
      </left>
      <right style="hair">
        <color indexed="62"/>
      </right>
      <top style="medium">
        <color indexed="8"/>
      </top>
      <bottom/>
    </border>
    <border>
      <left style="hair">
        <color indexed="8"/>
      </left>
      <right style="hair">
        <color indexed="8"/>
      </right>
      <top style="medium">
        <color indexed="8"/>
      </top>
      <bottom/>
    </border>
    <border>
      <left/>
      <right style="hair">
        <color indexed="8"/>
      </right>
      <top style="medium">
        <color indexed="8"/>
      </top>
      <bottom style="medium">
        <color indexed="8"/>
      </bottom>
    </border>
    <border>
      <left/>
      <right style="hair"/>
      <top style="medium"/>
      <bottom/>
    </border>
    <border>
      <left/>
      <right style="medium">
        <color indexed="8"/>
      </right>
      <top style="medium">
        <color indexed="8"/>
      </top>
      <bottom style="medium">
        <color indexed="8"/>
      </bottom>
    </border>
    <border>
      <left style="hair">
        <color indexed="62"/>
      </left>
      <right style="hair">
        <color indexed="8"/>
      </right>
      <top style="medium">
        <color indexed="8"/>
      </top>
      <bottom/>
    </border>
    <border>
      <left/>
      <right style="hair">
        <color indexed="8"/>
      </right>
      <top style="medium">
        <color indexed="8"/>
      </top>
      <bottom/>
    </border>
    <border>
      <left/>
      <right style="medium">
        <color indexed="8"/>
      </right>
      <top/>
      <bottom/>
    </border>
    <border>
      <left/>
      <right style="hair">
        <color indexed="62"/>
      </right>
      <top style="medium">
        <color indexed="8"/>
      </top>
      <bottom style="medium">
        <color indexed="8"/>
      </bottom>
    </border>
    <border>
      <left style="hair">
        <color indexed="62"/>
      </left>
      <right style="hair">
        <color indexed="8"/>
      </right>
      <top style="medium">
        <color indexed="8"/>
      </top>
      <bottom style="medium">
        <color indexed="8"/>
      </bottom>
    </border>
    <border>
      <left style="hair"/>
      <right style="hair">
        <color indexed="62"/>
      </right>
      <top style="medium">
        <color indexed="8"/>
      </top>
      <bottom style="medium">
        <color indexed="8"/>
      </bottom>
    </border>
    <border>
      <left/>
      <right style="hair">
        <color indexed="62"/>
      </right>
      <top style="medium">
        <color indexed="8"/>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style="hair">
        <color indexed="18"/>
      </right>
      <top style="hair">
        <color indexed="18"/>
      </top>
      <bottom/>
    </border>
    <border>
      <left style="hair">
        <color indexed="18"/>
      </left>
      <right style="hair">
        <color indexed="18"/>
      </right>
      <top/>
      <bottom/>
    </border>
    <border>
      <left style="hair">
        <color indexed="18"/>
      </left>
      <right/>
      <top style="hair">
        <color indexed="18"/>
      </top>
      <bottom/>
    </border>
    <border>
      <left style="hair">
        <color indexed="18"/>
      </left>
      <right style="hair">
        <color indexed="18"/>
      </right>
      <top style="hair">
        <color indexed="18"/>
      </top>
      <bottom/>
    </border>
    <border>
      <left style="hair"/>
      <right style="hair">
        <color indexed="18"/>
      </right>
      <top style="medium"/>
      <bottom style="medium"/>
    </border>
    <border>
      <left style="hair">
        <color indexed="18"/>
      </left>
      <right style="hair"/>
      <top style="medium"/>
      <bottom style="medium"/>
    </border>
    <border>
      <left/>
      <right style="hair"/>
      <top style="medium"/>
      <bottom style="hair"/>
    </border>
    <border>
      <left style="hair">
        <color indexed="18"/>
      </left>
      <right style="hair"/>
      <top style="medium"/>
      <bottom/>
    </border>
    <border>
      <left style="medium"/>
      <right style="medium"/>
      <top/>
      <bottom style="medium"/>
    </border>
    <border>
      <left/>
      <right style="hair"/>
      <top style="hair"/>
      <bottom style="hair"/>
    </border>
    <border>
      <left style="hair"/>
      <right style="hair"/>
      <top/>
      <bottom style="hair"/>
    </border>
    <border>
      <left style="hair">
        <color indexed="18"/>
      </left>
      <right/>
      <top/>
      <bottom/>
    </border>
    <border>
      <left/>
      <right style="hair">
        <color indexed="18"/>
      </right>
      <top/>
      <bottom/>
    </border>
    <border>
      <left style="hair">
        <color indexed="18"/>
      </left>
      <right style="hair"/>
      <top/>
      <bottom/>
    </border>
    <border>
      <left/>
      <right/>
      <top style="medium"/>
      <bottom style="hair"/>
    </border>
    <border>
      <left style="hair"/>
      <right style="hair">
        <color indexed="18"/>
      </right>
      <top style="medium"/>
      <bottom/>
    </border>
    <border>
      <left/>
      <right style="medium"/>
      <top/>
      <bottom/>
    </border>
    <border>
      <left style="hair"/>
      <right style="hair"/>
      <top/>
      <bottom/>
    </border>
    <border>
      <left style="hair"/>
      <right style="hair"/>
      <top style="medium"/>
      <bottom style="hair"/>
    </border>
    <border>
      <left style="hair">
        <color indexed="18"/>
      </left>
      <right style="hair">
        <color indexed="18"/>
      </right>
      <top/>
      <bottom style="medium"/>
    </border>
    <border>
      <left style="hair"/>
      <right style="hair"/>
      <top style="hair"/>
      <bottom style="hair"/>
    </border>
    <border>
      <left style="medium"/>
      <right style="medium"/>
      <top/>
      <bottom/>
    </border>
    <border>
      <left style="hair"/>
      <right style="thin"/>
      <top style="thin"/>
      <bottom style="thin"/>
    </border>
    <border>
      <left style="thin"/>
      <right/>
      <top style="thin"/>
      <bottom style="thin"/>
    </border>
    <border>
      <left style="hair">
        <color indexed="62"/>
      </left>
      <right/>
      <top style="medium">
        <color indexed="8"/>
      </top>
      <bottom/>
    </border>
    <border>
      <left style="medium">
        <color indexed="8"/>
      </left>
      <right style="hair">
        <color indexed="62"/>
      </right>
      <top style="medium">
        <color indexed="8"/>
      </top>
      <bottom style="medium">
        <color indexed="8"/>
      </bottom>
    </border>
    <border>
      <left style="hair">
        <color indexed="62"/>
      </left>
      <right style="hair">
        <color indexed="62"/>
      </right>
      <top/>
      <bottom/>
    </border>
    <border>
      <left/>
      <right/>
      <top/>
      <bottom style="medium">
        <color indexed="8"/>
      </bottom>
    </border>
    <border>
      <left style="dotted">
        <color indexed="62"/>
      </left>
      <right style="dotted">
        <color indexed="62"/>
      </right>
      <top style="medium">
        <color indexed="8"/>
      </top>
      <bottom/>
    </border>
    <border>
      <left/>
      <right style="dotted">
        <color indexed="62"/>
      </right>
      <top style="medium">
        <color indexed="8"/>
      </top>
      <bottom/>
    </border>
    <border>
      <left/>
      <right/>
      <top style="medium">
        <color indexed="8"/>
      </top>
      <bottom/>
    </border>
    <border>
      <left style="dotted">
        <color indexed="62"/>
      </left>
      <right style="medium">
        <color indexed="8"/>
      </right>
      <top style="medium">
        <color indexed="8"/>
      </top>
      <bottom/>
    </border>
    <border>
      <left style="dotted">
        <color indexed="62"/>
      </left>
      <right style="medium">
        <color indexed="8"/>
      </right>
      <top/>
      <bottom/>
    </border>
    <border>
      <left style="medium">
        <color indexed="8"/>
      </left>
      <right style="medium">
        <color indexed="8"/>
      </right>
      <top/>
      <bottom/>
    </border>
    <border>
      <left style="thin"/>
      <right/>
      <top style="medium"/>
      <bottom style="medium"/>
    </border>
    <border>
      <left style="thin"/>
      <right/>
      <top style="medium"/>
      <bottom/>
    </border>
    <border>
      <left style="thin"/>
      <right/>
      <top/>
      <bottom/>
    </border>
    <border>
      <left style="thin"/>
      <right style="thin"/>
      <top/>
      <bottom/>
    </border>
    <border>
      <left style="medium"/>
      <right style="hair">
        <color indexed="18"/>
      </right>
      <top style="medium"/>
      <bottom style="medium"/>
    </border>
    <border>
      <left style="thin"/>
      <right/>
      <top style="thin"/>
      <bottom/>
    </border>
    <border>
      <left style="medium"/>
      <right style="medium">
        <color indexed="8"/>
      </right>
      <top style="medium"/>
      <bottom style="medium"/>
    </border>
    <border>
      <left style="medium">
        <color indexed="8"/>
      </left>
      <right style="medium"/>
      <top style="medium"/>
      <bottom style="medium"/>
    </border>
    <border>
      <left style="hair"/>
      <right style="medium"/>
      <top style="medium"/>
      <bottom style="medium">
        <color indexed="8"/>
      </bottom>
    </border>
    <border>
      <left style="medium">
        <color indexed="8"/>
      </left>
      <right/>
      <top/>
      <bottom style="medium">
        <color indexed="8"/>
      </bottom>
    </border>
    <border>
      <left/>
      <right/>
      <top style="medium">
        <color indexed="8"/>
      </top>
      <bottom style="medium">
        <color indexed="8"/>
      </bottom>
    </border>
    <border>
      <left style="medium"/>
      <right style="hair"/>
      <top/>
      <bottom style="thin"/>
    </border>
    <border>
      <left style="hair"/>
      <right style="hair"/>
      <top style="medium">
        <color indexed="8"/>
      </top>
      <bottom style="thin"/>
    </border>
    <border>
      <left style="medium"/>
      <right style="hair"/>
      <top style="medium">
        <color indexed="8"/>
      </top>
      <bottom style="thin"/>
    </border>
    <border>
      <left style="hair"/>
      <right style="medium"/>
      <top style="medium">
        <color indexed="8"/>
      </top>
      <bottom style="thin"/>
    </border>
    <border>
      <left style="hair"/>
      <right/>
      <top style="medium">
        <color indexed="8"/>
      </top>
      <bottom style="thin"/>
    </border>
    <border>
      <left style="medium"/>
      <right style="medium"/>
      <top style="medium">
        <color indexed="8"/>
      </top>
      <bottom style="thin"/>
    </border>
    <border>
      <left style="medium">
        <color indexed="8"/>
      </left>
      <right/>
      <top style="medium">
        <color indexed="8"/>
      </top>
      <bottom style="medium">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top style="medium">
        <color indexed="8"/>
      </top>
      <bottom style="medium">
        <color indexed="8"/>
      </bottom>
    </border>
    <border>
      <left/>
      <right/>
      <top style="medium"/>
      <bottom style="medium">
        <color indexed="8"/>
      </bottom>
    </border>
    <border>
      <left style="medium">
        <color indexed="8"/>
      </left>
      <right/>
      <top style="medium"/>
      <bottom style="medium">
        <color indexed="8"/>
      </bottom>
    </border>
    <border>
      <left/>
      <right style="medium"/>
      <top style="thin"/>
      <bottom/>
    </border>
    <border>
      <left/>
      <right style="medium"/>
      <top style="thin"/>
      <bottom style="thin"/>
    </border>
    <border>
      <left/>
      <right style="thin"/>
      <top style="thin"/>
      <bottom style="thin"/>
    </border>
    <border>
      <left/>
      <right style="medium"/>
      <top style="medium"/>
      <bottom style="thin"/>
    </border>
    <border>
      <left style="thin"/>
      <right/>
      <top/>
      <bottom style="medium"/>
    </border>
    <border>
      <left style="thin"/>
      <right style="thin"/>
      <top/>
      <bottom style="medium"/>
    </border>
    <border>
      <left style="medium"/>
      <right style="thin"/>
      <top/>
      <bottom style="medium"/>
    </border>
    <border>
      <left style="thin"/>
      <right/>
      <top/>
      <bottom style="thin"/>
    </border>
    <border>
      <left style="thin"/>
      <right style="thin"/>
      <top/>
      <bottom style="thin"/>
    </border>
    <border>
      <left style="hair">
        <color indexed="8"/>
      </left>
      <right style="hair">
        <color indexed="18"/>
      </right>
      <top style="medium"/>
      <bottom style="medium"/>
    </border>
    <border>
      <left style="dotted"/>
      <right/>
      <top style="dotted"/>
      <bottom style="medium"/>
    </border>
    <border>
      <left style="dotted"/>
      <right style="dotted"/>
      <top style="dotted"/>
      <bottom style="medium"/>
    </border>
    <border>
      <left style="medium"/>
      <right style="dotted"/>
      <top style="dotted"/>
      <bottom style="medium"/>
    </border>
    <border>
      <left style="dotted"/>
      <right style="medium"/>
      <top style="dotted"/>
      <bottom style="medium"/>
    </border>
    <border>
      <left style="dotted"/>
      <right/>
      <top style="medium"/>
      <bottom style="dotted"/>
    </border>
    <border>
      <left style="dotted"/>
      <right style="dotted"/>
      <top style="medium"/>
      <bottom style="dotted"/>
    </border>
    <border>
      <left style="medium"/>
      <right style="dotted"/>
      <top style="medium"/>
      <bottom style="dotted"/>
    </border>
    <border>
      <left style="dotted"/>
      <right style="medium"/>
      <top style="medium"/>
      <bottom style="dotted"/>
    </border>
    <border>
      <left style="medium"/>
      <right style="medium">
        <color indexed="8"/>
      </right>
      <top style="medium"/>
      <bottom/>
    </border>
    <border>
      <left style="medium">
        <color indexed="8"/>
      </left>
      <right style="medium"/>
      <top style="medium"/>
      <bottom/>
    </border>
    <border>
      <left style="dotted"/>
      <right style="dotted"/>
      <top style="dotted"/>
      <bottom style="dotted"/>
    </border>
    <border>
      <left style="dotted"/>
      <right/>
      <top style="dotted"/>
      <bottom style="dotted"/>
    </border>
    <border>
      <left style="medium"/>
      <right style="dotted"/>
      <top style="dotted"/>
      <bottom style="dotted"/>
    </border>
    <border>
      <left style="dotted"/>
      <right style="medium"/>
      <top style="dotted"/>
      <bottom style="dotted"/>
    </border>
    <border>
      <left style="medium"/>
      <right style="hair"/>
      <top/>
      <bottom style="medium"/>
    </border>
    <border>
      <left style="hair">
        <color indexed="18"/>
      </left>
      <right style="medium"/>
      <top/>
      <bottom style="medium"/>
    </border>
    <border>
      <left style="thin"/>
      <right style="medium"/>
      <top/>
      <bottom/>
    </border>
    <border>
      <left style="medium"/>
      <right style="thin"/>
      <top/>
      <bottom/>
    </border>
    <border>
      <left/>
      <right style="thin"/>
      <top/>
      <bottom/>
    </border>
    <border>
      <left/>
      <right style="medium">
        <color indexed="8"/>
      </right>
      <top style="medium">
        <color indexed="8"/>
      </top>
      <bottom/>
    </border>
    <border>
      <left style="medium"/>
      <right style="hair">
        <color indexed="18"/>
      </right>
      <top style="medium"/>
      <bottom/>
    </border>
    <border>
      <left style="medium"/>
      <right/>
      <top/>
      <bottom/>
    </border>
    <border>
      <left style="hair"/>
      <right style="hair"/>
      <top style="thin"/>
      <bottom/>
    </border>
    <border>
      <left style="medium"/>
      <right style="hair"/>
      <top style="thin"/>
      <bottom/>
    </border>
    <border>
      <left style="hair"/>
      <right style="medium"/>
      <top style="thin"/>
      <bottom/>
    </border>
    <border>
      <left style="medium"/>
      <right style="hair"/>
      <top/>
      <bottom/>
    </border>
    <border>
      <left/>
      <right style="medium"/>
      <top style="thin"/>
      <bottom style="medium"/>
    </border>
    <border>
      <left style="thin"/>
      <right style="medium"/>
      <top/>
      <bottom style="thin"/>
    </border>
    <border>
      <left style="hair">
        <color indexed="8"/>
      </left>
      <right/>
      <top/>
      <bottom style="medium">
        <color indexed="8"/>
      </bottom>
    </border>
    <border>
      <left style="hair">
        <color indexed="62"/>
      </left>
      <right/>
      <top style="thin">
        <color indexed="8"/>
      </top>
      <bottom style="medium">
        <color indexed="8"/>
      </bottom>
    </border>
    <border>
      <left style="hair">
        <color indexed="62"/>
      </left>
      <right style="hair">
        <color indexed="62"/>
      </right>
      <top style="thin">
        <color indexed="8"/>
      </top>
      <bottom style="thin"/>
    </border>
    <border>
      <left style="hair">
        <color indexed="62"/>
      </left>
      <right style="hair">
        <color indexed="62"/>
      </right>
      <top style="thin">
        <color indexed="8"/>
      </top>
      <bottom style="medium">
        <color indexed="8"/>
      </bottom>
    </border>
    <border>
      <left style="hair">
        <color indexed="62"/>
      </left>
      <right style="hair">
        <color indexed="62"/>
      </right>
      <top style="thin">
        <color indexed="8"/>
      </top>
      <bottom/>
    </border>
    <border>
      <left style="hair">
        <color indexed="62"/>
      </left>
      <right style="hair">
        <color indexed="62"/>
      </right>
      <top style="thin">
        <color indexed="8"/>
      </top>
      <bottom style="medium"/>
    </border>
    <border>
      <left/>
      <right style="hair">
        <color indexed="62"/>
      </right>
      <top style="thin">
        <color indexed="8"/>
      </top>
      <bottom/>
    </border>
    <border>
      <left style="medium">
        <color indexed="8"/>
      </left>
      <right style="medium">
        <color indexed="8"/>
      </right>
      <top style="thin">
        <color indexed="8"/>
      </top>
      <bottom style="medium">
        <color indexed="8"/>
      </bottom>
    </border>
    <border>
      <left style="hair">
        <color indexed="62"/>
      </left>
      <right/>
      <top style="medium">
        <color indexed="8"/>
      </top>
      <bottom style="thin">
        <color indexed="8"/>
      </bottom>
    </border>
    <border>
      <left style="hair">
        <color indexed="62"/>
      </left>
      <right style="hair">
        <color indexed="62"/>
      </right>
      <top style="medium">
        <color indexed="8"/>
      </top>
      <bottom style="thin">
        <color indexed="8"/>
      </bottom>
    </border>
    <border>
      <left/>
      <right style="hair">
        <color indexed="62"/>
      </right>
      <top style="medium">
        <color indexed="8"/>
      </top>
      <bottom style="thin">
        <color indexed="8"/>
      </bottom>
    </border>
    <border>
      <left style="medium">
        <color indexed="8"/>
      </left>
      <right style="medium">
        <color indexed="8"/>
      </right>
      <top style="medium">
        <color indexed="8"/>
      </top>
      <bottom style="thin">
        <color indexed="8"/>
      </bottom>
    </border>
    <border>
      <left style="hair"/>
      <right style="medium"/>
      <top style="medium"/>
      <bottom/>
    </border>
    <border>
      <left/>
      <right style="hair">
        <color indexed="62"/>
      </right>
      <top style="thin">
        <color indexed="8"/>
      </top>
      <bottom style="medium">
        <color indexed="8"/>
      </bottom>
    </border>
    <border>
      <left style="hair">
        <color indexed="62"/>
      </left>
      <right/>
      <top style="thin">
        <color indexed="8"/>
      </top>
      <bottom style="thin">
        <color indexed="8"/>
      </bottom>
    </border>
    <border>
      <left style="hair">
        <color indexed="62"/>
      </left>
      <right style="hair">
        <color indexed="62"/>
      </right>
      <top style="thin">
        <color indexed="8"/>
      </top>
      <bottom style="thin">
        <color indexed="8"/>
      </bottom>
    </border>
    <border>
      <left/>
      <right style="hair">
        <color indexed="62"/>
      </right>
      <top style="thin">
        <color indexed="8"/>
      </top>
      <bottom style="thin">
        <color indexed="8"/>
      </bottom>
    </border>
    <border>
      <left style="medium"/>
      <right style="medium"/>
      <top style="thin">
        <color indexed="8"/>
      </top>
      <bottom style="thin">
        <color indexed="8"/>
      </bottom>
    </border>
    <border>
      <left style="medium">
        <color indexed="8"/>
      </left>
      <right style="medium">
        <color indexed="8"/>
      </right>
      <top/>
      <bottom style="medium">
        <color indexed="8"/>
      </bottom>
    </border>
    <border>
      <left style="hair">
        <color indexed="62"/>
      </left>
      <right style="medium">
        <color indexed="8"/>
      </right>
      <top style="medium">
        <color indexed="8"/>
      </top>
      <bottom style="medium">
        <color indexed="8"/>
      </bottom>
    </border>
    <border>
      <left style="hair">
        <color indexed="62"/>
      </left>
      <right/>
      <top/>
      <bottom style="medium">
        <color indexed="8"/>
      </bottom>
    </border>
    <border>
      <left style="hair"/>
      <right style="medium"/>
      <top/>
      <bottom/>
    </border>
    <border>
      <left style="hair">
        <color indexed="8"/>
      </left>
      <right style="hair">
        <color indexed="8"/>
      </right>
      <top/>
      <bottom style="medium">
        <color indexed="8"/>
      </bottom>
    </border>
    <border>
      <left style="medium">
        <color indexed="8"/>
      </left>
      <right style="medium">
        <color indexed="8"/>
      </right>
      <top style="medium">
        <color indexed="8"/>
      </top>
      <bottom style="thin"/>
    </border>
    <border>
      <left style="medium">
        <color indexed="8"/>
      </left>
      <right style="hair">
        <color indexed="8"/>
      </right>
      <top/>
      <bottom style="medium">
        <color indexed="8"/>
      </bottom>
    </border>
    <border>
      <left/>
      <right/>
      <top style="medium"/>
      <bottom style="thin"/>
    </border>
    <border>
      <left/>
      <right/>
      <top style="thin"/>
      <bottom style="medium"/>
    </border>
    <border>
      <left/>
      <right/>
      <top style="thin"/>
      <bottom style="thin"/>
    </border>
    <border>
      <left/>
      <right style="thin"/>
      <top/>
      <bottom style="medium"/>
    </border>
    <border>
      <left style="hair"/>
      <right style="hair"/>
      <top style="hair"/>
      <bottom/>
    </border>
    <border>
      <left/>
      <right style="thin"/>
      <top style="medium"/>
      <bottom style="medium"/>
    </border>
    <border>
      <left/>
      <right style="hair">
        <color indexed="18"/>
      </right>
      <top/>
      <bottom style="medium"/>
    </border>
    <border>
      <left style="hair">
        <color indexed="62"/>
      </left>
      <right/>
      <top style="medium"/>
      <bottom style="medium"/>
    </border>
    <border>
      <left/>
      <right style="hair">
        <color indexed="62"/>
      </right>
      <top style="medium"/>
      <bottom style="medium"/>
    </border>
    <border>
      <left style="hair">
        <color indexed="62"/>
      </left>
      <right/>
      <top style="medium"/>
      <bottom/>
    </border>
    <border>
      <left/>
      <right style="thin"/>
      <top style="medium"/>
      <bottom/>
    </border>
    <border>
      <left style="hair">
        <color indexed="62"/>
      </left>
      <right/>
      <top style="medium">
        <color indexed="8"/>
      </top>
      <bottom style="medium"/>
    </border>
    <border>
      <left/>
      <right/>
      <top style="medium">
        <color indexed="8"/>
      </top>
      <bottom style="medium"/>
    </border>
    <border>
      <left/>
      <right style="hair">
        <color indexed="62"/>
      </right>
      <top style="medium">
        <color indexed="8"/>
      </top>
      <bottom style="medium"/>
    </border>
    <border>
      <left style="hair">
        <color indexed="62"/>
      </left>
      <right/>
      <top/>
      <bottom style="medium"/>
    </border>
    <border>
      <left style="hair">
        <color indexed="62"/>
      </left>
      <right/>
      <top style="medium"/>
      <bottom style="medium">
        <color indexed="8"/>
      </bottom>
    </border>
    <border>
      <left/>
      <right style="hair">
        <color indexed="62"/>
      </right>
      <top style="medium"/>
      <bottom style="medium">
        <color indexed="8"/>
      </bottom>
    </border>
    <border>
      <left style="medium">
        <color indexed="8"/>
      </left>
      <right/>
      <top style="medium">
        <color indexed="8"/>
      </top>
      <bottom/>
    </border>
    <border>
      <left style="medium">
        <color indexed="8"/>
      </left>
      <right/>
      <top/>
      <bottom/>
    </border>
    <border>
      <left/>
      <right style="medium">
        <color indexed="8"/>
      </right>
      <top/>
      <bottom style="medium">
        <color indexed="8"/>
      </bottom>
    </border>
    <border>
      <left style="medium"/>
      <right/>
      <top/>
      <bottom style="thin"/>
    </border>
    <border>
      <left style="medium"/>
      <right/>
      <top style="thin"/>
      <bottom/>
    </border>
    <border>
      <left style="medium">
        <color indexed="8"/>
      </left>
      <right style="medium"/>
      <top/>
      <bottom/>
    </border>
    <border>
      <left style="medium">
        <color indexed="8"/>
      </left>
      <right style="medium"/>
      <top/>
      <bottom style="medium"/>
    </border>
    <border>
      <left style="medium">
        <color indexed="8"/>
      </left>
      <right style="medium"/>
      <top/>
      <bottom style="medium">
        <color indexed="8"/>
      </bottom>
    </border>
    <border>
      <left style="medium">
        <color indexed="8"/>
      </left>
      <right style="medium"/>
      <top style="medium">
        <color indexed="8"/>
      </top>
      <bottom/>
    </border>
    <border>
      <left style="medium"/>
      <right style="medium"/>
      <top style="medium"/>
      <bottom style="hair">
        <color indexed="18"/>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xf>
    <xf numFmtId="0" fontId="0" fillId="3" borderId="0" applyNumberFormat="0" applyBorder="0" applyAlignment="0" applyProtection="0">
      <alignment/>
    </xf>
    <xf numFmtId="0" fontId="0" fillId="4" borderId="0" applyNumberFormat="0" applyBorder="0" applyAlignment="0" applyProtection="0">
      <alignment/>
    </xf>
    <xf numFmtId="0" fontId="0" fillId="5" borderId="0" applyNumberFormat="0" applyBorder="0" applyAlignment="0" applyProtection="0">
      <alignment/>
    </xf>
    <xf numFmtId="0" fontId="0" fillId="6" borderId="0" applyNumberFormat="0" applyBorder="0" applyAlignment="0" applyProtection="0">
      <alignment/>
    </xf>
    <xf numFmtId="0" fontId="0" fillId="7" borderId="0" applyNumberFormat="0" applyBorder="0" applyAlignment="0" applyProtection="0">
      <alignment/>
    </xf>
    <xf numFmtId="0" fontId="0" fillId="8" borderId="0" applyNumberFormat="0" applyBorder="0" applyAlignment="0" applyProtection="0">
      <alignment/>
    </xf>
    <xf numFmtId="0" fontId="0" fillId="9" borderId="0" applyNumberFormat="0" applyBorder="0" applyAlignment="0" applyProtection="0">
      <alignment/>
    </xf>
    <xf numFmtId="0" fontId="0" fillId="10" borderId="0" applyNumberFormat="0" applyBorder="0" applyAlignment="0" applyProtection="0">
      <alignment/>
    </xf>
    <xf numFmtId="0" fontId="0" fillId="5" borderId="0" applyNumberFormat="0" applyBorder="0" applyAlignment="0" applyProtection="0">
      <alignment/>
    </xf>
    <xf numFmtId="0" fontId="0" fillId="8" borderId="0" applyNumberFormat="0" applyBorder="0" applyAlignment="0" applyProtection="0">
      <alignment/>
    </xf>
    <xf numFmtId="0" fontId="0" fillId="11" borderId="0" applyNumberFormat="0" applyBorder="0" applyAlignment="0" applyProtection="0">
      <alignment/>
    </xf>
    <xf numFmtId="0" fontId="112" fillId="12" borderId="0" applyNumberFormat="0" applyBorder="0" applyAlignment="0" applyProtection="0">
      <alignment/>
    </xf>
    <xf numFmtId="0" fontId="112" fillId="9" borderId="0" applyNumberFormat="0" applyBorder="0" applyAlignment="0" applyProtection="0">
      <alignment/>
    </xf>
    <xf numFmtId="0" fontId="112" fillId="10" borderId="0" applyNumberFormat="0" applyBorder="0" applyAlignment="0" applyProtection="0">
      <alignment/>
    </xf>
    <xf numFmtId="0" fontId="112" fillId="13" borderId="0" applyNumberFormat="0" applyBorder="0" applyAlignment="0" applyProtection="0">
      <alignment/>
    </xf>
    <xf numFmtId="0" fontId="112" fillId="14" borderId="0" applyNumberFormat="0" applyBorder="0" applyAlignment="0" applyProtection="0">
      <alignment/>
    </xf>
    <xf numFmtId="0" fontId="112" fillId="15" borderId="0" applyNumberFormat="0" applyBorder="0" applyAlignment="0" applyProtection="0">
      <alignment/>
    </xf>
    <xf numFmtId="0" fontId="102" fillId="4" borderId="0" applyNumberFormat="0" applyBorder="0" applyAlignment="0" applyProtection="0">
      <alignment/>
    </xf>
    <xf numFmtId="0" fontId="107" fillId="16" borderId="1" applyNumberFormat="0" applyAlignment="0" applyProtection="0">
      <alignment/>
    </xf>
    <xf numFmtId="0" fontId="109" fillId="17" borderId="2" applyNumberFormat="0" applyAlignment="0" applyProtection="0">
      <alignment/>
    </xf>
    <xf numFmtId="0" fontId="108" fillId="0" borderId="3" applyNumberFormat="0" applyFill="0" applyAlignment="0" applyProtection="0">
      <alignment/>
    </xf>
    <xf numFmtId="0" fontId="101" fillId="0" borderId="0" applyNumberFormat="0" applyFill="0" applyBorder="0" applyAlignment="0" applyProtection="0">
      <alignment/>
    </xf>
    <xf numFmtId="0" fontId="112" fillId="18" borderId="0" applyNumberFormat="0" applyBorder="0" applyAlignment="0" applyProtection="0">
      <alignment/>
    </xf>
    <xf numFmtId="0" fontId="112" fillId="19" borderId="0" applyNumberFormat="0" applyBorder="0" applyAlignment="0" applyProtection="0">
      <alignment/>
    </xf>
    <xf numFmtId="0" fontId="112" fillId="20" borderId="0" applyNumberFormat="0" applyBorder="0" applyAlignment="0" applyProtection="0">
      <alignment/>
    </xf>
    <xf numFmtId="0" fontId="112" fillId="13" borderId="0" applyNumberFormat="0" applyBorder="0" applyAlignment="0" applyProtection="0">
      <alignment/>
    </xf>
    <xf numFmtId="0" fontId="112" fillId="14" borderId="0" applyNumberFormat="0" applyBorder="0" applyAlignment="0" applyProtection="0">
      <alignment/>
    </xf>
    <xf numFmtId="0" fontId="112" fillId="21" borderId="0" applyNumberFormat="0" applyBorder="0" applyAlignment="0" applyProtection="0">
      <alignment/>
    </xf>
    <xf numFmtId="0" fontId="105" fillId="7" borderId="1" applyNumberFormat="0" applyAlignment="0" applyProtection="0">
      <alignment/>
    </xf>
    <xf numFmtId="0" fontId="0" fillId="0" borderId="0">
      <alignment/>
      <protection/>
    </xf>
    <xf numFmtId="0" fontId="103" fillId="3" borderId="0" applyNumberFormat="0" applyBorder="0" applyAlignment="0" applyProtection="0">
      <alignment/>
    </xf>
    <xf numFmtId="43" fontId="0" fillId="0" borderId="0" applyFont="0" applyFill="0" applyBorder="0" applyAlignment="0" applyProtection="0">
      <alignment/>
    </xf>
    <xf numFmtId="41" fontId="0" fillId="0" borderId="0" applyFont="0" applyFill="0" applyBorder="0" applyAlignment="0" applyProtection="0">
      <alignment/>
    </xf>
    <xf numFmtId="41" fontId="15" fillId="0" borderId="0" applyFont="0" applyFill="0" applyBorder="0" applyAlignment="0" applyProtection="0">
      <alignment/>
    </xf>
    <xf numFmtId="43" fontId="15" fillId="0" borderId="0" applyFont="0" applyFill="0" applyBorder="0" applyAlignment="0" applyProtection="0">
      <alignment/>
    </xf>
    <xf numFmtId="172" fontId="0" fillId="0" borderId="0">
      <alignment/>
      <protection/>
    </xf>
    <xf numFmtId="172" fontId="0" fillId="0" borderId="0">
      <alignment/>
      <protection/>
    </xf>
    <xf numFmtId="172" fontId="0" fillId="0" borderId="0">
      <alignment/>
      <protection/>
    </xf>
    <xf numFmtId="43" fontId="0" fillId="0" borderId="0" applyFont="0" applyFill="0" applyBorder="0" applyAlignment="0" applyProtection="0">
      <alignment/>
    </xf>
    <xf numFmtId="44" fontId="0" fillId="0" borderId="0" applyFont="0" applyFill="0" applyBorder="0" applyAlignment="0" applyProtection="0">
      <alignment/>
    </xf>
    <xf numFmtId="42" fontId="0" fillId="0" borderId="0" applyFont="0" applyFill="0" applyBorder="0" applyAlignment="0" applyProtection="0">
      <alignment/>
    </xf>
    <xf numFmtId="173" fontId="0" fillId="0" borderId="0" applyFont="0" applyFill="0" applyBorder="0" applyAlignment="0" applyProtection="0">
      <alignment/>
    </xf>
    <xf numFmtId="174" fontId="0" fillId="0" borderId="0">
      <alignment/>
      <protection/>
    </xf>
    <xf numFmtId="44" fontId="0" fillId="0" borderId="0" applyFont="0" applyFill="0" applyBorder="0" applyAlignment="0" applyProtection="0">
      <alignment/>
    </xf>
    <xf numFmtId="0" fontId="104" fillId="22" borderId="0" applyNumberFormat="0" applyBorder="0" applyAlignment="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23" borderId="4" applyNumberFormat="0" applyFont="0" applyAlignment="0" applyProtection="0">
      <alignment/>
    </xf>
    <xf numFmtId="9" fontId="0" fillId="0" borderId="0" applyFont="0" applyFill="0" applyBorder="0" applyAlignment="0" applyProtection="0">
      <alignment/>
    </xf>
    <xf numFmtId="9" fontId="15" fillId="0" borderId="0" applyFont="0" applyFill="0" applyBorder="0" applyAlignment="0" applyProtection="0">
      <alignment/>
    </xf>
    <xf numFmtId="9" fontId="0" fillId="0" borderId="0">
      <alignment/>
      <protection/>
    </xf>
    <xf numFmtId="9" fontId="0" fillId="0" borderId="0">
      <alignment/>
      <protection/>
    </xf>
    <xf numFmtId="9" fontId="0" fillId="0" borderId="0" applyFont="0" applyFill="0" applyBorder="0" applyAlignment="0" applyProtection="0">
      <alignment/>
    </xf>
    <xf numFmtId="0" fontId="106" fillId="16" borderId="5" applyNumberFormat="0" applyAlignment="0" applyProtection="0">
      <alignment/>
    </xf>
    <xf numFmtId="0" fontId="110" fillId="0" borderId="0" applyNumberFormat="0" applyFill="0" applyBorder="0" applyAlignment="0" applyProtection="0">
      <alignment/>
    </xf>
    <xf numFmtId="0" fontId="111" fillId="0" borderId="0" applyNumberFormat="0" applyFill="0" applyBorder="0" applyAlignment="0" applyProtection="0">
      <alignment/>
    </xf>
    <xf numFmtId="0" fontId="98" fillId="0" borderId="0" applyNumberFormat="0" applyFill="0" applyBorder="0" applyAlignment="0" applyProtection="0">
      <alignment/>
    </xf>
    <xf numFmtId="0" fontId="99" fillId="0" borderId="6" applyNumberFormat="0" applyFill="0" applyAlignment="0" applyProtection="0">
      <alignment/>
    </xf>
    <xf numFmtId="0" fontId="100" fillId="0" borderId="7" applyNumberFormat="0" applyFill="0" applyAlignment="0" applyProtection="0">
      <alignment/>
    </xf>
    <xf numFmtId="0" fontId="101" fillId="0" borderId="8" applyNumberFormat="0" applyFill="0" applyAlignment="0" applyProtection="0">
      <alignment/>
    </xf>
    <xf numFmtId="0" fontId="1" fillId="0" borderId="9" applyNumberFormat="0" applyFill="0" applyAlignment="0" applyProtection="0">
      <alignment/>
    </xf>
  </cellStyleXfs>
  <cellXfs count="4203">
    <xf numFmtId="0" fontId="0" fillId="0" borderId="0" xfId="0" applyAlignment="1">
      <alignment/>
    </xf>
    <xf numFmtId="0" fontId="5"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164" fontId="7" fillId="24" borderId="10" xfId="0" applyNumberFormat="1" applyFont="1" applyFill="1" applyBorder="1" applyAlignment="1">
      <alignment horizontal="center" vertical="center" wrapText="1"/>
    </xf>
    <xf numFmtId="164" fontId="7" fillId="24" borderId="0" xfId="0" applyNumberFormat="1" applyFont="1" applyFill="1" applyBorder="1" applyAlignment="1">
      <alignment horizontal="center" vertical="center" wrapText="1"/>
    </xf>
    <xf numFmtId="164" fontId="9" fillId="24" borderId="0" xfId="0" applyNumberFormat="1" applyFont="1" applyFill="1" applyBorder="1" applyAlignment="1">
      <alignment horizontal="center" vertical="center" wrapText="1"/>
    </xf>
    <xf numFmtId="164" fontId="9" fillId="24" borderId="11"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1" fontId="2" fillId="0" borderId="0" xfId="47" applyNumberFormat="1" applyFont="1" applyFill="1" applyAlignment="1" applyProtection="1">
      <alignment horizontal="center" vertical="center" wrapText="1"/>
      <protection locked="0"/>
    </xf>
    <xf numFmtId="9" fontId="2" fillId="0" borderId="0" xfId="66"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1" fontId="2" fillId="0" borderId="0" xfId="0" applyNumberFormat="1" applyFont="1" applyFill="1" applyAlignment="1" applyProtection="1">
      <alignment horizontal="center" vertical="center" wrapText="1"/>
      <protection locked="0"/>
    </xf>
    <xf numFmtId="167" fontId="11" fillId="0" borderId="0" xfId="0" applyNumberFormat="1"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5" fillId="0" borderId="0" xfId="45" applyFont="1" applyFill="1" applyBorder="1" applyAlignment="1" applyProtection="1">
      <alignment horizontal="center" vertical="center"/>
      <protection locked="0"/>
    </xf>
    <xf numFmtId="0" fontId="4" fillId="25" borderId="12" xfId="45" applyFont="1" applyFill="1" applyBorder="1" applyAlignment="1" applyProtection="1">
      <alignment horizontal="center" vertical="center" wrapText="1"/>
      <protection locked="0"/>
    </xf>
    <xf numFmtId="0" fontId="4" fillId="25" borderId="13" xfId="45" applyFont="1" applyFill="1" applyBorder="1" applyAlignment="1" applyProtection="1">
      <alignment horizontal="center" vertical="center" wrapText="1"/>
      <protection locked="0"/>
    </xf>
    <xf numFmtId="0" fontId="4" fillId="25" borderId="14" xfId="45"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1" fontId="2" fillId="0" borderId="0" xfId="47" applyNumberFormat="1" applyFont="1" applyFill="1" applyBorder="1" applyAlignment="1" applyProtection="1">
      <alignment horizontal="center" vertical="center" wrapText="1"/>
      <protection locked="0"/>
    </xf>
    <xf numFmtId="9" fontId="2" fillId="0" borderId="0" xfId="66"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11"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0" xfId="45" applyFont="1" applyFill="1" applyBorder="1" applyAlignment="1" applyProtection="1">
      <alignment horizontal="center" vertical="center" wrapText="1"/>
      <protection locked="0"/>
    </xf>
    <xf numFmtId="0" fontId="4" fillId="11" borderId="12" xfId="0" applyFont="1" applyFill="1" applyBorder="1" applyAlignment="1" applyProtection="1">
      <alignment horizontal="center" vertical="center" wrapText="1"/>
      <protection locked="0"/>
    </xf>
    <xf numFmtId="0" fontId="4" fillId="11" borderId="13" xfId="0" applyFont="1" applyFill="1" applyBorder="1" applyAlignment="1" applyProtection="1">
      <alignment horizontal="center" vertical="center" wrapText="1"/>
      <protection locked="0"/>
    </xf>
    <xf numFmtId="0" fontId="4" fillId="11" borderId="14"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 fontId="5" fillId="0" borderId="0" xfId="47" applyNumberFormat="1" applyFont="1" applyFill="1" applyBorder="1" applyAlignment="1" applyProtection="1">
      <alignment horizontal="center" vertical="center" wrapText="1"/>
      <protection locked="0"/>
    </xf>
    <xf numFmtId="9" fontId="5" fillId="0" borderId="0" xfId="66"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3" fillId="0" borderId="10" xfId="45" applyFont="1" applyFill="1" applyBorder="1" applyAlignment="1" applyProtection="1">
      <alignment vertical="center" wrapText="1"/>
      <protection locked="0"/>
    </xf>
    <xf numFmtId="0" fontId="16" fillId="18" borderId="15" xfId="61" applyFont="1" applyFill="1" applyBorder="1" applyAlignment="1" applyProtection="1">
      <alignment horizontal="center" vertical="center" wrapText="1"/>
      <protection hidden="1" locked="0"/>
    </xf>
    <xf numFmtId="0" fontId="16" fillId="18" borderId="13" xfId="61" applyFont="1" applyFill="1" applyBorder="1" applyAlignment="1" applyProtection="1">
      <alignment horizontal="center" vertical="center" wrapText="1"/>
      <protection hidden="1" locked="0"/>
    </xf>
    <xf numFmtId="0" fontId="16" fillId="18" borderId="14" xfId="61" applyFont="1" applyFill="1" applyBorder="1" applyAlignment="1" applyProtection="1">
      <alignment horizontal="center" vertical="center" wrapText="1"/>
      <protection hidden="1" locked="0"/>
    </xf>
    <xf numFmtId="0" fontId="16" fillId="18" borderId="16" xfId="61" applyFont="1" applyFill="1" applyBorder="1" applyAlignment="1" applyProtection="1">
      <alignment horizontal="center" vertical="center" wrapText="1"/>
      <protection hidden="1" locked="0"/>
    </xf>
    <xf numFmtId="1" fontId="16" fillId="18" borderId="17" xfId="47" applyNumberFormat="1" applyFont="1" applyFill="1" applyBorder="1" applyAlignment="1" applyProtection="1">
      <alignment horizontal="center" vertical="center" wrapText="1"/>
      <protection hidden="1" locked="0"/>
    </xf>
    <xf numFmtId="0" fontId="16" fillId="18" borderId="17" xfId="61" applyFont="1" applyFill="1" applyBorder="1" applyAlignment="1" applyProtection="1">
      <alignment horizontal="center" vertical="center" wrapText="1"/>
      <protection hidden="1" locked="0"/>
    </xf>
    <xf numFmtId="9" fontId="16" fillId="18" borderId="17" xfId="66" applyFont="1" applyFill="1" applyBorder="1" applyAlignment="1" applyProtection="1">
      <alignment horizontal="center" vertical="center" wrapText="1"/>
      <protection hidden="1" locked="0"/>
    </xf>
    <xf numFmtId="0" fontId="16" fillId="18" borderId="17" xfId="61" applyFont="1" applyFill="1" applyBorder="1" applyAlignment="1" applyProtection="1">
      <alignment horizontal="center" vertical="center" textRotation="90" wrapText="1"/>
      <protection hidden="1" locked="0"/>
    </xf>
    <xf numFmtId="1" fontId="16" fillId="18" borderId="17" xfId="61" applyNumberFormat="1" applyFont="1" applyFill="1" applyBorder="1" applyAlignment="1" applyProtection="1">
      <alignment horizontal="center" vertical="center" textRotation="90" wrapText="1"/>
      <protection hidden="1" locked="0"/>
    </xf>
    <xf numFmtId="1" fontId="16" fillId="18" borderId="17" xfId="61" applyNumberFormat="1" applyFont="1" applyFill="1" applyBorder="1" applyAlignment="1" applyProtection="1">
      <alignment horizontal="center" vertical="center" wrapText="1"/>
      <protection hidden="1" locked="0"/>
    </xf>
    <xf numFmtId="167" fontId="16" fillId="18" borderId="17" xfId="61" applyNumberFormat="1" applyFont="1" applyFill="1" applyBorder="1" applyAlignment="1" applyProtection="1">
      <alignment horizontal="center" vertical="center" wrapText="1"/>
      <protection hidden="1" locked="0"/>
    </xf>
    <xf numFmtId="0" fontId="16" fillId="18" borderId="18" xfId="61" applyFont="1" applyFill="1" applyBorder="1" applyAlignment="1" applyProtection="1">
      <alignment horizontal="center" vertical="center" wrapText="1"/>
      <protection hidden="1" locked="0"/>
    </xf>
    <xf numFmtId="167" fontId="16" fillId="18" borderId="19" xfId="61" applyNumberFormat="1" applyFont="1" applyFill="1" applyBorder="1" applyAlignment="1" applyProtection="1">
      <alignment horizontal="center" vertical="center" wrapText="1"/>
      <protection hidden="1" locked="0"/>
    </xf>
    <xf numFmtId="0" fontId="16" fillId="24" borderId="15" xfId="61" applyFont="1" applyFill="1" applyBorder="1" applyAlignment="1" applyProtection="1">
      <alignment horizontal="center" vertical="center" wrapText="1"/>
      <protection hidden="1" locked="0"/>
    </xf>
    <xf numFmtId="0" fontId="16" fillId="26" borderId="15" xfId="61" applyFont="1" applyFill="1" applyBorder="1" applyAlignment="1" applyProtection="1">
      <alignment horizontal="center" vertical="center" wrapText="1"/>
      <protection hidden="1" locked="0"/>
    </xf>
    <xf numFmtId="0" fontId="16" fillId="26" borderId="15" xfId="45" applyFont="1" applyFill="1" applyBorder="1" applyAlignment="1" applyProtection="1">
      <alignment horizontal="center" vertical="center" wrapText="1"/>
      <protection locked="0"/>
    </xf>
    <xf numFmtId="0" fontId="16" fillId="27" borderId="15" xfId="61" applyFont="1" applyFill="1" applyBorder="1" applyAlignment="1" applyProtection="1">
      <alignment horizontal="center" vertical="center" wrapText="1"/>
      <protection hidden="1" locked="0"/>
    </xf>
    <xf numFmtId="0" fontId="16" fillId="27" borderId="15" xfId="45" applyFont="1" applyFill="1" applyBorder="1" applyAlignment="1" applyProtection="1">
      <alignment horizontal="center" vertical="center" wrapText="1"/>
      <protection locked="0"/>
    </xf>
    <xf numFmtId="0" fontId="16" fillId="28" borderId="15" xfId="61" applyFont="1" applyFill="1" applyBorder="1" applyAlignment="1" applyProtection="1">
      <alignment horizontal="center" vertical="center" wrapText="1"/>
      <protection hidden="1" locked="0"/>
    </xf>
    <xf numFmtId="0" fontId="16" fillId="28" borderId="15" xfId="45" applyFont="1" applyFill="1" applyBorder="1" applyAlignment="1" applyProtection="1">
      <alignment horizontal="center" vertical="center" wrapText="1"/>
      <protection locked="0"/>
    </xf>
    <xf numFmtId="0" fontId="16" fillId="13" borderId="15" xfId="61" applyFont="1" applyFill="1" applyBorder="1" applyAlignment="1" applyProtection="1">
      <alignment horizontal="center" vertical="center" wrapText="1"/>
      <protection hidden="1"/>
    </xf>
    <xf numFmtId="0" fontId="16" fillId="29" borderId="15" xfId="61" applyFont="1" applyFill="1" applyBorder="1" applyAlignment="1" applyProtection="1">
      <alignment horizontal="center" vertical="center" wrapText="1"/>
      <protection hidden="1"/>
    </xf>
    <xf numFmtId="0" fontId="16" fillId="0" borderId="0" xfId="0" applyFont="1" applyFill="1" applyAlignment="1" applyProtection="1">
      <alignment horizontal="center" vertical="center" wrapText="1"/>
      <protection locked="0"/>
    </xf>
    <xf numFmtId="0" fontId="4" fillId="30" borderId="20" xfId="61" applyFont="1" applyFill="1" applyBorder="1" applyAlignment="1" applyProtection="1">
      <alignment horizontal="center" vertical="center" wrapText="1"/>
      <protection hidden="1" locked="0"/>
    </xf>
    <xf numFmtId="0" fontId="17" fillId="0" borderId="21" xfId="0" applyFont="1" applyFill="1" applyBorder="1" applyAlignment="1" applyProtection="1">
      <alignment horizontal="center" vertical="center" wrapText="1"/>
      <protection locked="0"/>
    </xf>
    <xf numFmtId="0" fontId="17" fillId="31" borderId="22" xfId="0" applyFont="1" applyFill="1" applyBorder="1" applyAlignment="1" applyProtection="1">
      <alignment horizontal="center" vertical="center" wrapText="1"/>
      <protection locked="0"/>
    </xf>
    <xf numFmtId="0" fontId="17" fillId="31" borderId="23" xfId="0" applyFont="1" applyFill="1" applyBorder="1" applyAlignment="1" applyProtection="1">
      <alignment horizontal="center" vertical="center" wrapText="1"/>
      <protection locked="0"/>
    </xf>
    <xf numFmtId="0" fontId="17" fillId="31" borderId="23" xfId="61" applyFont="1" applyFill="1" applyBorder="1" applyAlignment="1" applyProtection="1">
      <alignment horizontal="center" vertical="center" wrapText="1"/>
      <protection hidden="1" locked="0"/>
    </xf>
    <xf numFmtId="9" fontId="17" fillId="31" borderId="23" xfId="66" applyFont="1" applyFill="1" applyBorder="1" applyAlignment="1" applyProtection="1">
      <alignment horizontal="center" vertical="center" wrapText="1"/>
      <protection hidden="1" locked="0"/>
    </xf>
    <xf numFmtId="0" fontId="5" fillId="0" borderId="23" xfId="0" applyFont="1" applyBorder="1" applyAlignment="1" applyProtection="1">
      <alignment horizontal="center" vertical="center" wrapText="1"/>
      <protection locked="0"/>
    </xf>
    <xf numFmtId="14" fontId="17" fillId="31" borderId="23" xfId="50" applyNumberFormat="1" applyFont="1" applyFill="1" applyBorder="1" applyAlignment="1" applyProtection="1">
      <alignment horizontal="center" vertical="center" wrapText="1"/>
      <protection locked="0"/>
    </xf>
    <xf numFmtId="0" fontId="17" fillId="30" borderId="23" xfId="61" applyFont="1" applyFill="1" applyBorder="1" applyAlignment="1" applyProtection="1">
      <alignment horizontal="center" vertical="center" wrapText="1"/>
      <protection hidden="1" locked="0"/>
    </xf>
    <xf numFmtId="3" fontId="5" fillId="30" borderId="23" xfId="0" applyNumberFormat="1" applyFont="1" applyFill="1" applyBorder="1" applyAlignment="1" applyProtection="1">
      <alignment horizontal="center" vertical="center" wrapText="1"/>
      <protection locked="0"/>
    </xf>
    <xf numFmtId="1" fontId="5" fillId="30" borderId="23" xfId="0" applyNumberFormat="1" applyFont="1" applyFill="1" applyBorder="1" applyAlignment="1" applyProtection="1">
      <alignment horizontal="center" vertical="center" wrapText="1"/>
      <protection locked="0"/>
    </xf>
    <xf numFmtId="3" fontId="5" fillId="0" borderId="23" xfId="0" applyNumberFormat="1" applyFont="1" applyBorder="1" applyAlignment="1" applyProtection="1">
      <alignment horizontal="center" vertical="center" wrapText="1"/>
      <protection locked="0"/>
    </xf>
    <xf numFmtId="44" fontId="11" fillId="31" borderId="23" xfId="55" applyFont="1" applyFill="1" applyBorder="1" applyAlignment="1" applyProtection="1">
      <alignment horizontal="center" vertical="center" wrapText="1"/>
      <protection hidden="1" locked="0"/>
    </xf>
    <xf numFmtId="0" fontId="17" fillId="31" borderId="24" xfId="61" applyFont="1" applyFill="1" applyBorder="1" applyAlignment="1" applyProtection="1">
      <alignment horizontal="center" vertical="center" wrapText="1"/>
      <protection hidden="1" locked="0"/>
    </xf>
    <xf numFmtId="167" fontId="11" fillId="31" borderId="25" xfId="61" applyNumberFormat="1" applyFont="1" applyFill="1" applyBorder="1" applyAlignment="1" applyProtection="1">
      <alignment horizontal="center" vertical="center" wrapText="1"/>
      <protection hidden="1" locked="0"/>
    </xf>
    <xf numFmtId="3" fontId="11" fillId="31" borderId="25" xfId="61" applyNumberFormat="1" applyFont="1" applyFill="1" applyBorder="1" applyAlignment="1" applyProtection="1">
      <alignment horizontal="center" vertical="center" wrapText="1"/>
      <protection hidden="1" locked="0"/>
    </xf>
    <xf numFmtId="3" fontId="11" fillId="19" borderId="25" xfId="61" applyNumberFormat="1" applyFont="1" applyFill="1" applyBorder="1" applyAlignment="1" applyProtection="1">
      <alignment horizontal="center" vertical="center" wrapText="1"/>
      <protection hidden="1" locked="0"/>
    </xf>
    <xf numFmtId="3" fontId="11" fillId="18" borderId="25" xfId="61" applyNumberFormat="1" applyFont="1" applyFill="1" applyBorder="1" applyAlignment="1" applyProtection="1">
      <alignment horizontal="center" vertical="center" wrapText="1"/>
      <protection hidden="1" locked="0"/>
    </xf>
    <xf numFmtId="3" fontId="11" fillId="13" borderId="25" xfId="61" applyNumberFormat="1" applyFont="1" applyFill="1" applyBorder="1" applyAlignment="1" applyProtection="1">
      <alignment horizontal="center" vertical="center" wrapText="1"/>
      <protection hidden="1" locked="0"/>
    </xf>
    <xf numFmtId="3" fontId="11" fillId="29" borderId="25" xfId="61" applyNumberFormat="1" applyFont="1" applyFill="1" applyBorder="1" applyAlignment="1" applyProtection="1">
      <alignment horizontal="center" vertical="center" wrapText="1"/>
      <protection hidden="1" locked="0"/>
    </xf>
    <xf numFmtId="0" fontId="18" fillId="24" borderId="15" xfId="0" applyFont="1" applyFill="1" applyBorder="1" applyAlignment="1" applyProtection="1">
      <alignment horizontal="center" vertical="center" wrapText="1"/>
      <protection locked="0"/>
    </xf>
    <xf numFmtId="9" fontId="18" fillId="24" borderId="15" xfId="66" applyFont="1" applyFill="1" applyBorder="1" applyAlignment="1" applyProtection="1">
      <alignment horizontal="center" vertical="center" wrapText="1"/>
      <protection locked="0"/>
    </xf>
    <xf numFmtId="0" fontId="17" fillId="26" borderId="15" xfId="45" applyFont="1" applyFill="1" applyBorder="1" applyAlignment="1" applyProtection="1">
      <alignment horizontal="center" vertical="center" wrapText="1"/>
      <protection locked="0"/>
    </xf>
    <xf numFmtId="9" fontId="17" fillId="26" borderId="15" xfId="66" applyFont="1" applyFill="1" applyBorder="1" applyAlignment="1" applyProtection="1">
      <alignment horizontal="center" vertical="center" wrapText="1"/>
      <protection locked="0"/>
    </xf>
    <xf numFmtId="3" fontId="17" fillId="27" borderId="15" xfId="45" applyNumberFormat="1" applyFont="1" applyFill="1" applyBorder="1" applyAlignment="1" applyProtection="1">
      <alignment horizontal="center" vertical="center" wrapText="1"/>
      <protection locked="0"/>
    </xf>
    <xf numFmtId="9" fontId="17" fillId="27" borderId="15" xfId="66" applyFont="1" applyFill="1" applyBorder="1" applyAlignment="1" applyProtection="1">
      <alignment horizontal="center" vertical="center" wrapText="1"/>
      <protection locked="0"/>
    </xf>
    <xf numFmtId="3" fontId="17" fillId="27" borderId="15" xfId="66" applyNumberFormat="1" applyFont="1" applyFill="1" applyBorder="1" applyAlignment="1" applyProtection="1">
      <alignment horizontal="center" vertical="center" wrapText="1"/>
      <protection locked="0"/>
    </xf>
    <xf numFmtId="9" fontId="17" fillId="27" borderId="15" xfId="45" applyNumberFormat="1" applyFont="1" applyFill="1" applyBorder="1" applyAlignment="1" applyProtection="1">
      <alignment horizontal="center" vertical="center" wrapText="1"/>
      <protection locked="0"/>
    </xf>
    <xf numFmtId="0" fontId="17" fillId="27" borderId="15" xfId="45" applyFont="1" applyFill="1" applyBorder="1" applyAlignment="1" applyProtection="1">
      <alignment horizontal="center" vertical="center" wrapText="1"/>
      <protection locked="0"/>
    </xf>
    <xf numFmtId="1" fontId="15" fillId="20" borderId="15" xfId="0" applyNumberFormat="1" applyFont="1" applyFill="1" applyBorder="1" applyAlignment="1">
      <alignment horizontal="center" vertical="center" wrapText="1"/>
    </xf>
    <xf numFmtId="9" fontId="15" fillId="20" borderId="15" xfId="66" applyFont="1" applyFill="1" applyBorder="1" applyAlignment="1">
      <alignment horizontal="center" vertical="center" wrapText="1"/>
    </xf>
    <xf numFmtId="0" fontId="17" fillId="28" borderId="15" xfId="45" applyFont="1" applyFill="1" applyBorder="1" applyAlignment="1" applyProtection="1">
      <alignment horizontal="center" vertical="center" wrapText="1"/>
      <protection locked="0"/>
    </xf>
    <xf numFmtId="0" fontId="17" fillId="32" borderId="15" xfId="45" applyFont="1" applyFill="1" applyBorder="1" applyAlignment="1" applyProtection="1">
      <alignment horizontal="center" vertical="center" wrapText="1"/>
      <protection locked="0"/>
    </xf>
    <xf numFmtId="0" fontId="17" fillId="33" borderId="15" xfId="45"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wrapText="1"/>
      <protection locked="0"/>
    </xf>
    <xf numFmtId="0" fontId="17" fillId="16" borderId="21" xfId="0" applyFont="1" applyFill="1" applyBorder="1" applyAlignment="1" applyProtection="1">
      <alignment horizontal="center" vertical="center" wrapText="1"/>
      <protection locked="0"/>
    </xf>
    <xf numFmtId="0" fontId="5" fillId="31" borderId="26" xfId="0" applyFont="1" applyFill="1" applyBorder="1" applyAlignment="1" applyProtection="1">
      <alignment horizontal="center" vertical="center" wrapText="1"/>
      <protection locked="0"/>
    </xf>
    <xf numFmtId="0" fontId="5" fillId="31" borderId="27" xfId="0" applyFont="1" applyFill="1" applyBorder="1" applyAlignment="1" applyProtection="1">
      <alignment horizontal="center" vertical="center" wrapText="1"/>
      <protection locked="0"/>
    </xf>
    <xf numFmtId="14" fontId="17" fillId="31" borderId="27" xfId="50" applyNumberFormat="1" applyFont="1" applyFill="1" applyBorder="1" applyAlignment="1" applyProtection="1">
      <alignment horizontal="center" vertical="center" wrapText="1"/>
      <protection locked="0"/>
    </xf>
    <xf numFmtId="0" fontId="17" fillId="30" borderId="27" xfId="61" applyFont="1" applyFill="1" applyBorder="1" applyAlignment="1" applyProtection="1">
      <alignment horizontal="center" vertical="center" wrapText="1"/>
      <protection hidden="1" locked="0"/>
    </xf>
    <xf numFmtId="3" fontId="5" fillId="31" borderId="23" xfId="0" applyNumberFormat="1" applyFont="1" applyFill="1" applyBorder="1" applyAlignment="1" applyProtection="1">
      <alignment horizontal="center" vertical="center" wrapText="1"/>
      <protection locked="0"/>
    </xf>
    <xf numFmtId="168" fontId="11" fillId="18" borderId="25" xfId="61" applyNumberFormat="1" applyFont="1" applyFill="1" applyBorder="1" applyAlignment="1" applyProtection="1">
      <alignment horizontal="center" vertical="center" wrapText="1"/>
      <protection hidden="1" locked="0"/>
    </xf>
    <xf numFmtId="9" fontId="15" fillId="20" borderId="15" xfId="0" applyNumberFormat="1" applyFont="1" applyFill="1" applyBorder="1" applyAlignment="1">
      <alignment horizontal="center" vertical="center" wrapText="1"/>
    </xf>
    <xf numFmtId="0" fontId="17" fillId="0" borderId="28" xfId="0" applyFont="1" applyFill="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17" fillId="31" borderId="30" xfId="0" applyFont="1" applyFill="1" applyBorder="1" applyAlignment="1" applyProtection="1">
      <alignment horizontal="center" vertical="center" wrapText="1"/>
      <protection locked="0"/>
    </xf>
    <xf numFmtId="0" fontId="17" fillId="31" borderId="30" xfId="61" applyFont="1" applyFill="1" applyBorder="1" applyAlignment="1" applyProtection="1">
      <alignment horizontal="center" vertical="center" wrapText="1"/>
      <protection hidden="1" locked="0"/>
    </xf>
    <xf numFmtId="9" fontId="17" fillId="31" borderId="30" xfId="66" applyFont="1" applyFill="1" applyBorder="1" applyAlignment="1" applyProtection="1">
      <alignment horizontal="center" vertical="center" wrapText="1"/>
      <protection hidden="1" locked="0"/>
    </xf>
    <xf numFmtId="0" fontId="5" fillId="0" borderId="30" xfId="0" applyFont="1" applyBorder="1" applyAlignment="1" applyProtection="1">
      <alignment horizontal="center" vertical="center" wrapText="1"/>
      <protection locked="0"/>
    </xf>
    <xf numFmtId="14" fontId="17" fillId="31" borderId="30" xfId="50" applyNumberFormat="1" applyFont="1" applyFill="1" applyBorder="1" applyAlignment="1" applyProtection="1">
      <alignment horizontal="center" vertical="center" wrapText="1"/>
      <protection locked="0"/>
    </xf>
    <xf numFmtId="0" fontId="17" fillId="30" borderId="30" xfId="61" applyFont="1" applyFill="1" applyBorder="1" applyAlignment="1" applyProtection="1">
      <alignment horizontal="center" vertical="center" wrapText="1"/>
      <protection hidden="1" locked="0"/>
    </xf>
    <xf numFmtId="3" fontId="5" fillId="30" borderId="30" xfId="0" applyNumberFormat="1" applyFont="1" applyFill="1" applyBorder="1" applyAlignment="1" applyProtection="1">
      <alignment horizontal="center" vertical="center" wrapText="1"/>
      <protection locked="0"/>
    </xf>
    <xf numFmtId="1" fontId="5" fillId="30" borderId="30" xfId="0" applyNumberFormat="1" applyFont="1" applyFill="1" applyBorder="1" applyAlignment="1" applyProtection="1">
      <alignment horizontal="center" vertical="center" wrapText="1"/>
      <protection locked="0"/>
    </xf>
    <xf numFmtId="3" fontId="5" fillId="0" borderId="30" xfId="0" applyNumberFormat="1" applyFont="1" applyBorder="1" applyAlignment="1" applyProtection="1">
      <alignment horizontal="center" vertical="center" wrapText="1"/>
      <protection locked="0"/>
    </xf>
    <xf numFmtId="44" fontId="11" fillId="31" borderId="30" xfId="55" applyFont="1" applyFill="1" applyBorder="1" applyAlignment="1" applyProtection="1">
      <alignment horizontal="center" vertical="center" wrapText="1"/>
      <protection hidden="1" locked="0"/>
    </xf>
    <xf numFmtId="0" fontId="17" fillId="31" borderId="31" xfId="61" applyFont="1" applyFill="1" applyBorder="1" applyAlignment="1" applyProtection="1">
      <alignment horizontal="center" vertical="center" wrapText="1"/>
      <protection hidden="1" locked="0"/>
    </xf>
    <xf numFmtId="167" fontId="11" fillId="31" borderId="32" xfId="61" applyNumberFormat="1" applyFont="1" applyFill="1" applyBorder="1" applyAlignment="1" applyProtection="1">
      <alignment horizontal="center" vertical="center" wrapText="1"/>
      <protection hidden="1" locked="0"/>
    </xf>
    <xf numFmtId="3" fontId="11" fillId="31" borderId="32" xfId="61" applyNumberFormat="1" applyFont="1" applyFill="1" applyBorder="1" applyAlignment="1" applyProtection="1">
      <alignment horizontal="center" vertical="center" wrapText="1"/>
      <protection hidden="1" locked="0"/>
    </xf>
    <xf numFmtId="3" fontId="11" fillId="19" borderId="32" xfId="61" applyNumberFormat="1" applyFont="1" applyFill="1" applyBorder="1" applyAlignment="1" applyProtection="1">
      <alignment horizontal="center" vertical="center" wrapText="1"/>
      <protection hidden="1" locked="0"/>
    </xf>
    <xf numFmtId="3" fontId="11" fillId="18" borderId="32" xfId="61" applyNumberFormat="1" applyFont="1" applyFill="1" applyBorder="1" applyAlignment="1" applyProtection="1">
      <alignment horizontal="center" vertical="center" wrapText="1"/>
      <protection hidden="1" locked="0"/>
    </xf>
    <xf numFmtId="3" fontId="11" fillId="13" borderId="32" xfId="61" applyNumberFormat="1" applyFont="1" applyFill="1" applyBorder="1" applyAlignment="1" applyProtection="1">
      <alignment horizontal="center" vertical="center" wrapText="1"/>
      <protection hidden="1" locked="0"/>
    </xf>
    <xf numFmtId="3" fontId="11" fillId="29" borderId="32" xfId="61" applyNumberFormat="1" applyFont="1" applyFill="1" applyBorder="1" applyAlignment="1" applyProtection="1">
      <alignment horizontal="center" vertical="center" wrapText="1"/>
      <protection hidden="1" locked="0"/>
    </xf>
    <xf numFmtId="0" fontId="17" fillId="0" borderId="33" xfId="0" applyFont="1" applyFill="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17" fillId="31" borderId="35" xfId="0" applyFont="1" applyFill="1" applyBorder="1" applyAlignment="1" applyProtection="1">
      <alignment horizontal="center" vertical="center" wrapText="1"/>
      <protection locked="0"/>
    </xf>
    <xf numFmtId="0" fontId="17" fillId="0" borderId="35" xfId="0" applyFont="1" applyFill="1" applyBorder="1" applyAlignment="1" applyProtection="1">
      <alignment horizontal="center" vertical="center" wrapText="1"/>
      <protection locked="0"/>
    </xf>
    <xf numFmtId="0" fontId="17" fillId="31" borderId="35" xfId="61" applyFont="1" applyFill="1" applyBorder="1" applyAlignment="1" applyProtection="1">
      <alignment horizontal="center" vertical="center" wrapText="1"/>
      <protection hidden="1" locked="0"/>
    </xf>
    <xf numFmtId="9" fontId="17" fillId="31" borderId="35" xfId="66" applyFont="1" applyFill="1" applyBorder="1" applyAlignment="1" applyProtection="1">
      <alignment horizontal="center" vertical="center" wrapText="1"/>
      <protection hidden="1" locked="0"/>
    </xf>
    <xf numFmtId="0" fontId="5" fillId="0" borderId="35" xfId="0" applyFont="1" applyBorder="1" applyAlignment="1" applyProtection="1">
      <alignment horizontal="center" vertical="center" wrapText="1"/>
      <protection locked="0"/>
    </xf>
    <xf numFmtId="14" fontId="17" fillId="31" borderId="35" xfId="50" applyNumberFormat="1" applyFont="1" applyFill="1" applyBorder="1" applyAlignment="1" applyProtection="1">
      <alignment horizontal="center" vertical="center" wrapText="1"/>
      <protection locked="0"/>
    </xf>
    <xf numFmtId="0" fontId="17" fillId="30" borderId="35" xfId="61" applyFont="1" applyFill="1" applyBorder="1" applyAlignment="1" applyProtection="1">
      <alignment horizontal="center" vertical="center" wrapText="1"/>
      <protection hidden="1" locked="0"/>
    </xf>
    <xf numFmtId="3" fontId="5" fillId="30" borderId="35" xfId="0" applyNumberFormat="1" applyFont="1" applyFill="1" applyBorder="1" applyAlignment="1" applyProtection="1">
      <alignment horizontal="center" vertical="center" wrapText="1"/>
      <protection locked="0"/>
    </xf>
    <xf numFmtId="1" fontId="5" fillId="30" borderId="35" xfId="0" applyNumberFormat="1" applyFont="1" applyFill="1" applyBorder="1" applyAlignment="1" applyProtection="1">
      <alignment horizontal="center" vertical="center" wrapText="1"/>
      <protection locked="0"/>
    </xf>
    <xf numFmtId="3" fontId="5" fillId="0" borderId="35" xfId="0" applyNumberFormat="1" applyFont="1" applyBorder="1" applyAlignment="1" applyProtection="1">
      <alignment horizontal="center" vertical="center" wrapText="1"/>
      <protection locked="0"/>
    </xf>
    <xf numFmtId="44" fontId="11" fillId="31" borderId="35" xfId="55" applyFont="1" applyFill="1" applyBorder="1" applyAlignment="1" applyProtection="1">
      <alignment horizontal="center" vertical="center" wrapText="1"/>
      <protection hidden="1" locked="0"/>
    </xf>
    <xf numFmtId="0" fontId="17" fillId="31" borderId="36" xfId="61" applyFont="1" applyFill="1" applyBorder="1" applyAlignment="1" applyProtection="1">
      <alignment horizontal="center" vertical="center" wrapText="1"/>
      <protection hidden="1" locked="0"/>
    </xf>
    <xf numFmtId="167" fontId="11" fillId="31" borderId="37" xfId="61" applyNumberFormat="1" applyFont="1" applyFill="1" applyBorder="1" applyAlignment="1" applyProtection="1">
      <alignment horizontal="center" vertical="center" wrapText="1"/>
      <protection hidden="1" locked="0"/>
    </xf>
    <xf numFmtId="3" fontId="11" fillId="31" borderId="37" xfId="61" applyNumberFormat="1" applyFont="1" applyFill="1" applyBorder="1" applyAlignment="1" applyProtection="1">
      <alignment horizontal="center" vertical="center" wrapText="1"/>
      <protection hidden="1" locked="0"/>
    </xf>
    <xf numFmtId="3" fontId="11" fillId="19" borderId="37" xfId="61" applyNumberFormat="1" applyFont="1" applyFill="1" applyBorder="1" applyAlignment="1" applyProtection="1">
      <alignment horizontal="center" vertical="center" wrapText="1"/>
      <protection hidden="1" locked="0"/>
    </xf>
    <xf numFmtId="3" fontId="11" fillId="18" borderId="37" xfId="61" applyNumberFormat="1" applyFont="1" applyFill="1" applyBorder="1" applyAlignment="1" applyProtection="1">
      <alignment horizontal="center" vertical="center" wrapText="1"/>
      <protection hidden="1" locked="0"/>
    </xf>
    <xf numFmtId="3" fontId="11" fillId="13" borderId="37" xfId="61" applyNumberFormat="1" applyFont="1" applyFill="1" applyBorder="1" applyAlignment="1" applyProtection="1">
      <alignment horizontal="center" vertical="center" wrapText="1"/>
      <protection hidden="1" locked="0"/>
    </xf>
    <xf numFmtId="3" fontId="11" fillId="29" borderId="37" xfId="61" applyNumberFormat="1" applyFont="1" applyFill="1" applyBorder="1" applyAlignment="1" applyProtection="1">
      <alignment horizontal="center" vertical="center" wrapText="1"/>
      <protection hidden="1" locked="0"/>
    </xf>
    <xf numFmtId="1" fontId="17" fillId="27" borderId="15" xfId="66" applyNumberFormat="1" applyFont="1" applyFill="1" applyBorder="1" applyAlignment="1" applyProtection="1">
      <alignment horizontal="center" vertical="center" wrapText="1"/>
      <protection locked="0"/>
    </xf>
    <xf numFmtId="0" fontId="17" fillId="31" borderId="38" xfId="0" applyFont="1" applyFill="1" applyBorder="1" applyAlignment="1" applyProtection="1">
      <alignment horizontal="center" vertical="center" wrapText="1"/>
      <protection locked="0"/>
    </xf>
    <xf numFmtId="0" fontId="5" fillId="31" borderId="39" xfId="0" applyFont="1" applyFill="1" applyBorder="1" applyAlignment="1" applyProtection="1">
      <alignment horizontal="center" vertical="center" wrapText="1"/>
      <protection locked="0"/>
    </xf>
    <xf numFmtId="0" fontId="5" fillId="31" borderId="40" xfId="0" applyFont="1" applyFill="1" applyBorder="1" applyAlignment="1" applyProtection="1">
      <alignment horizontal="center" vertical="center" wrapText="1"/>
      <protection locked="0"/>
    </xf>
    <xf numFmtId="0" fontId="17" fillId="31" borderId="40" xfId="0" applyFont="1" applyFill="1" applyBorder="1" applyAlignment="1" applyProtection="1">
      <alignment horizontal="center" vertical="center" wrapText="1"/>
      <protection locked="0"/>
    </xf>
    <xf numFmtId="9" fontId="17" fillId="31" borderId="40" xfId="66" applyFont="1" applyFill="1" applyBorder="1" applyAlignment="1" applyProtection="1">
      <alignment horizontal="center" vertical="center" wrapText="1"/>
      <protection hidden="1" locked="0"/>
    </xf>
    <xf numFmtId="0" fontId="17" fillId="31" borderId="40" xfId="45" applyFont="1" applyFill="1" applyBorder="1" applyAlignment="1" applyProtection="1">
      <alignment horizontal="center" vertical="center" wrapText="1"/>
      <protection locked="0"/>
    </xf>
    <xf numFmtId="14" fontId="17" fillId="31" borderId="40" xfId="50" applyNumberFormat="1" applyFont="1" applyFill="1" applyBorder="1" applyAlignment="1" applyProtection="1">
      <alignment horizontal="center" vertical="center" wrapText="1"/>
      <protection locked="0"/>
    </xf>
    <xf numFmtId="0" fontId="17" fillId="30" borderId="40" xfId="61" applyFont="1" applyFill="1" applyBorder="1" applyAlignment="1" applyProtection="1">
      <alignment horizontal="center" vertical="center" wrapText="1"/>
      <protection hidden="1" locked="0"/>
    </xf>
    <xf numFmtId="3" fontId="5" fillId="31" borderId="40" xfId="0" applyNumberFormat="1" applyFont="1" applyFill="1" applyBorder="1" applyAlignment="1" applyProtection="1">
      <alignment horizontal="center" vertical="center" wrapText="1"/>
      <protection locked="0"/>
    </xf>
    <xf numFmtId="44" fontId="11" fillId="16" borderId="35" xfId="55" applyFont="1" applyFill="1" applyBorder="1" applyAlignment="1" applyProtection="1">
      <alignment horizontal="center" vertical="center" wrapText="1"/>
      <protection hidden="1" locked="0"/>
    </xf>
    <xf numFmtId="0" fontId="17" fillId="31" borderId="41" xfId="61" applyFont="1" applyFill="1" applyBorder="1" applyAlignment="1" applyProtection="1">
      <alignment horizontal="center" vertical="center" wrapText="1"/>
      <protection hidden="1" locked="0"/>
    </xf>
    <xf numFmtId="164" fontId="20" fillId="31" borderId="42" xfId="61" applyNumberFormat="1" applyFont="1" applyFill="1" applyBorder="1" applyAlignment="1" applyProtection="1">
      <alignment horizontal="center" vertical="center" wrapText="1"/>
      <protection hidden="1" locked="0"/>
    </xf>
    <xf numFmtId="3" fontId="20" fillId="31" borderId="42" xfId="61" applyNumberFormat="1" applyFont="1" applyFill="1" applyBorder="1" applyAlignment="1" applyProtection="1">
      <alignment horizontal="center" vertical="center" wrapText="1"/>
      <protection hidden="1" locked="0"/>
    </xf>
    <xf numFmtId="3" fontId="20" fillId="19" borderId="42" xfId="61" applyNumberFormat="1" applyFont="1" applyFill="1" applyBorder="1" applyAlignment="1" applyProtection="1">
      <alignment horizontal="center" vertical="center" wrapText="1"/>
      <protection hidden="1" locked="0"/>
    </xf>
    <xf numFmtId="3" fontId="20" fillId="18" borderId="42" xfId="61" applyNumberFormat="1" applyFont="1" applyFill="1" applyBorder="1" applyAlignment="1" applyProtection="1">
      <alignment horizontal="center" vertical="center" wrapText="1"/>
      <protection hidden="1" locked="0"/>
    </xf>
    <xf numFmtId="3" fontId="20" fillId="13" borderId="42" xfId="61" applyNumberFormat="1" applyFont="1" applyFill="1" applyBorder="1" applyAlignment="1" applyProtection="1">
      <alignment horizontal="center" vertical="center" wrapText="1"/>
      <protection hidden="1" locked="0"/>
    </xf>
    <xf numFmtId="3" fontId="20" fillId="29" borderId="42" xfId="61" applyNumberFormat="1" applyFont="1" applyFill="1" applyBorder="1" applyAlignment="1" applyProtection="1">
      <alignment horizontal="center" vertical="center" wrapText="1"/>
      <protection hidden="1" locked="0"/>
    </xf>
    <xf numFmtId="44" fontId="17" fillId="28" borderId="15" xfId="55" applyFont="1" applyFill="1" applyBorder="1" applyAlignment="1" applyProtection="1">
      <alignment horizontal="center" vertical="center" wrapText="1"/>
      <protection locked="0"/>
    </xf>
    <xf numFmtId="9" fontId="17" fillId="28" borderId="15" xfId="66"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17" fillId="0" borderId="22" xfId="61" applyFont="1" applyFill="1" applyBorder="1" applyAlignment="1" applyProtection="1">
      <alignment horizontal="center" vertical="center" wrapText="1"/>
      <protection hidden="1" locked="0"/>
    </xf>
    <xf numFmtId="0" fontId="17" fillId="0" borderId="23" xfId="61" applyFont="1" applyFill="1" applyBorder="1" applyAlignment="1" applyProtection="1">
      <alignment horizontal="center" vertical="center" wrapText="1"/>
      <protection hidden="1" locked="0"/>
    </xf>
    <xf numFmtId="9" fontId="17" fillId="0" borderId="23" xfId="66" applyFont="1" applyFill="1" applyBorder="1" applyAlignment="1" applyProtection="1">
      <alignment horizontal="center" vertical="center" wrapText="1"/>
      <protection hidden="1" locked="0"/>
    </xf>
    <xf numFmtId="14" fontId="17" fillId="0" borderId="23" xfId="50" applyNumberFormat="1" applyFont="1" applyFill="1" applyBorder="1" applyAlignment="1" applyProtection="1">
      <alignment horizontal="center" vertical="center" wrapText="1"/>
      <protection locked="0"/>
    </xf>
    <xf numFmtId="0" fontId="17" fillId="30" borderId="43" xfId="61" applyFont="1" applyFill="1" applyBorder="1" applyAlignment="1" applyProtection="1">
      <alignment horizontal="center" vertical="center" wrapText="1"/>
      <protection hidden="1" locked="0"/>
    </xf>
    <xf numFmtId="3" fontId="5" fillId="0" borderId="23" xfId="0" applyNumberFormat="1" applyFont="1" applyFill="1" applyBorder="1" applyAlignment="1" applyProtection="1">
      <alignment horizontal="center" vertical="center" wrapText="1"/>
      <protection locked="0"/>
    </xf>
    <xf numFmtId="44" fontId="20" fillId="0" borderId="43" xfId="55" applyFont="1" applyFill="1" applyBorder="1" applyAlignment="1" applyProtection="1">
      <alignment horizontal="center" vertical="center" wrapText="1"/>
      <protection hidden="1" locked="0"/>
    </xf>
    <xf numFmtId="44" fontId="22" fillId="0" borderId="44" xfId="55" applyFont="1" applyFill="1" applyBorder="1" applyAlignment="1" applyProtection="1">
      <alignment horizontal="center" vertical="center" wrapText="1"/>
      <protection hidden="1" locked="0"/>
    </xf>
    <xf numFmtId="3" fontId="20" fillId="0" borderId="45" xfId="61" applyNumberFormat="1" applyFont="1" applyFill="1" applyBorder="1" applyAlignment="1" applyProtection="1">
      <alignment horizontal="center" vertical="center" wrapText="1"/>
      <protection hidden="1" locked="0"/>
    </xf>
    <xf numFmtId="0" fontId="17" fillId="19" borderId="15" xfId="45" applyFont="1" applyFill="1" applyBorder="1" applyAlignment="1" applyProtection="1">
      <alignment horizontal="center" vertical="center" wrapText="1"/>
      <protection locked="0"/>
    </xf>
    <xf numFmtId="9" fontId="17" fillId="19" borderId="15" xfId="66" applyFont="1" applyFill="1" applyBorder="1" applyAlignment="1" applyProtection="1">
      <alignment horizontal="center" vertical="center" wrapText="1"/>
      <protection locked="0"/>
    </xf>
    <xf numFmtId="3" fontId="17" fillId="11" borderId="15" xfId="45" applyNumberFormat="1" applyFont="1" applyFill="1" applyBorder="1" applyAlignment="1" applyProtection="1">
      <alignment horizontal="center" vertical="center" wrapText="1"/>
      <protection locked="0"/>
    </xf>
    <xf numFmtId="9" fontId="17" fillId="11" borderId="15" xfId="66" applyFont="1" applyFill="1" applyBorder="1" applyAlignment="1" applyProtection="1">
      <alignment horizontal="center" vertical="center" wrapText="1"/>
      <protection locked="0"/>
    </xf>
    <xf numFmtId="1" fontId="17" fillId="11" borderId="15" xfId="66" applyNumberFormat="1" applyFont="1" applyFill="1" applyBorder="1" applyAlignment="1" applyProtection="1">
      <alignment horizontal="center" vertical="center" wrapText="1"/>
      <protection locked="0"/>
    </xf>
    <xf numFmtId="9" fontId="17" fillId="11" borderId="15" xfId="45" applyNumberFormat="1" applyFont="1" applyFill="1" applyBorder="1" applyAlignment="1" applyProtection="1">
      <alignment horizontal="center" vertical="center" wrapText="1"/>
      <protection locked="0"/>
    </xf>
    <xf numFmtId="0" fontId="17" fillId="11" borderId="15" xfId="45" applyFont="1" applyFill="1" applyBorder="1" applyAlignment="1" applyProtection="1">
      <alignment horizontal="center" vertical="center" wrapText="1"/>
      <protection locked="0"/>
    </xf>
    <xf numFmtId="44" fontId="17" fillId="20" borderId="15" xfId="55" applyFont="1" applyFill="1" applyBorder="1" applyAlignment="1" applyProtection="1">
      <alignment horizontal="center" vertical="center" wrapText="1"/>
      <protection locked="0"/>
    </xf>
    <xf numFmtId="9" fontId="17" fillId="20" borderId="15" xfId="66" applyFont="1" applyFill="1" applyBorder="1" applyAlignment="1" applyProtection="1">
      <alignment horizontal="center" vertical="center" wrapText="1"/>
      <protection locked="0"/>
    </xf>
    <xf numFmtId="0" fontId="17" fillId="20" borderId="15" xfId="45" applyFont="1" applyFill="1" applyBorder="1" applyAlignment="1" applyProtection="1">
      <alignment horizontal="center" vertical="center" wrapText="1"/>
      <protection locked="0"/>
    </xf>
    <xf numFmtId="0" fontId="17" fillId="13" borderId="15" xfId="45" applyFont="1" applyFill="1" applyBorder="1" applyAlignment="1" applyProtection="1">
      <alignment horizontal="center" vertical="center" wrapText="1"/>
      <protection locked="0"/>
    </xf>
    <xf numFmtId="0" fontId="17" fillId="29" borderId="15" xfId="45" applyFont="1" applyFill="1" applyBorder="1" applyAlignment="1" applyProtection="1">
      <alignment horizontal="center" vertical="center" wrapText="1"/>
      <protection locked="0"/>
    </xf>
    <xf numFmtId="0" fontId="13" fillId="17" borderId="22" xfId="0" applyFont="1" applyFill="1" applyBorder="1" applyAlignment="1" applyProtection="1">
      <alignment horizontal="center" vertical="center" wrapText="1"/>
      <protection locked="0"/>
    </xf>
    <xf numFmtId="0" fontId="13" fillId="17" borderId="23" xfId="0" applyFont="1" applyFill="1" applyBorder="1" applyAlignment="1" applyProtection="1">
      <alignment horizontal="center" vertical="center" wrapText="1"/>
      <protection locked="0"/>
    </xf>
    <xf numFmtId="9" fontId="13" fillId="17" borderId="23" xfId="66" applyFont="1" applyFill="1" applyBorder="1" applyAlignment="1" applyProtection="1">
      <alignment horizontal="center" vertical="center" wrapText="1"/>
      <protection locked="0"/>
    </xf>
    <xf numFmtId="1" fontId="13" fillId="17" borderId="23" xfId="0" applyNumberFormat="1" applyFont="1" applyFill="1" applyBorder="1" applyAlignment="1" applyProtection="1">
      <alignment horizontal="center" vertical="center" wrapText="1"/>
      <protection locked="0"/>
    </xf>
    <xf numFmtId="44" fontId="23" fillId="17" borderId="23" xfId="55" applyFont="1" applyFill="1" applyBorder="1" applyAlignment="1" applyProtection="1">
      <alignment horizontal="center" vertical="center" wrapText="1"/>
      <protection locked="0"/>
    </xf>
    <xf numFmtId="0" fontId="13" fillId="17" borderId="24" xfId="0" applyFont="1" applyFill="1" applyBorder="1" applyAlignment="1" applyProtection="1">
      <alignment horizontal="center" vertical="center" wrapText="1"/>
      <protection locked="0"/>
    </xf>
    <xf numFmtId="167" fontId="23" fillId="17" borderId="25" xfId="0" applyNumberFormat="1" applyFont="1" applyFill="1" applyBorder="1" applyAlignment="1" applyProtection="1">
      <alignment horizontal="center" vertical="center" wrapText="1"/>
      <protection locked="0"/>
    </xf>
    <xf numFmtId="3" fontId="23" fillId="17" borderId="25" xfId="0" applyNumberFormat="1" applyFont="1" applyFill="1" applyBorder="1" applyAlignment="1" applyProtection="1">
      <alignment horizontal="center" vertical="center" wrapText="1"/>
      <protection locked="0"/>
    </xf>
    <xf numFmtId="0" fontId="5" fillId="17" borderId="15" xfId="0" applyFont="1" applyFill="1" applyBorder="1" applyAlignment="1" applyProtection="1">
      <alignment horizontal="center" vertical="center" wrapText="1"/>
      <protection locked="0"/>
    </xf>
    <xf numFmtId="44" fontId="5" fillId="17" borderId="15" xfId="55" applyFont="1" applyFill="1" applyBorder="1" applyAlignment="1" applyProtection="1">
      <alignment horizontal="center" vertical="center" wrapText="1"/>
      <protection locked="0"/>
    </xf>
    <xf numFmtId="0" fontId="4" fillId="30" borderId="15"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17" fillId="31" borderId="22" xfId="61" applyFont="1" applyFill="1" applyBorder="1" applyAlignment="1" applyProtection="1">
      <alignment horizontal="center" vertical="center" wrapText="1"/>
      <protection hidden="1" locked="0"/>
    </xf>
    <xf numFmtId="0" fontId="17" fillId="0" borderId="23" xfId="0" applyFont="1" applyBorder="1" applyAlignment="1" applyProtection="1">
      <alignment horizontal="center" vertical="center" wrapText="1"/>
      <protection locked="0"/>
    </xf>
    <xf numFmtId="3" fontId="17" fillId="30" borderId="23" xfId="0" applyNumberFormat="1" applyFont="1" applyFill="1" applyBorder="1" applyAlignment="1" applyProtection="1">
      <alignment horizontal="center" vertical="center" wrapText="1"/>
      <protection locked="0"/>
    </xf>
    <xf numFmtId="1" fontId="17" fillId="30" borderId="23" xfId="0" applyNumberFormat="1" applyFont="1" applyFill="1" applyBorder="1" applyAlignment="1" applyProtection="1">
      <alignment horizontal="center" vertical="center" wrapText="1"/>
      <protection locked="0"/>
    </xf>
    <xf numFmtId="44" fontId="20" fillId="31" borderId="27" xfId="55" applyFont="1" applyFill="1" applyBorder="1" applyAlignment="1" applyProtection="1">
      <alignment horizontal="center" vertical="center" wrapText="1"/>
      <protection hidden="1" locked="0"/>
    </xf>
    <xf numFmtId="0" fontId="17" fillId="31" borderId="47" xfId="61" applyFont="1" applyFill="1" applyBorder="1" applyAlignment="1" applyProtection="1">
      <alignment horizontal="center" vertical="center" wrapText="1"/>
      <protection hidden="1" locked="0"/>
    </xf>
    <xf numFmtId="164" fontId="20" fillId="31" borderId="48" xfId="61" applyNumberFormat="1" applyFont="1" applyFill="1" applyBorder="1" applyAlignment="1" applyProtection="1">
      <alignment horizontal="center" vertical="center" wrapText="1"/>
      <protection hidden="1" locked="0"/>
    </xf>
    <xf numFmtId="3" fontId="20" fillId="31" borderId="48" xfId="61" applyNumberFormat="1" applyFont="1" applyFill="1" applyBorder="1" applyAlignment="1" applyProtection="1">
      <alignment horizontal="center" vertical="center" wrapText="1"/>
      <protection hidden="1" locked="0"/>
    </xf>
    <xf numFmtId="3" fontId="20" fillId="19" borderId="48" xfId="61" applyNumberFormat="1" applyFont="1" applyFill="1" applyBorder="1" applyAlignment="1" applyProtection="1">
      <alignment horizontal="center" vertical="center" wrapText="1"/>
      <protection hidden="1" locked="0"/>
    </xf>
    <xf numFmtId="3" fontId="20" fillId="18" borderId="48" xfId="61" applyNumberFormat="1" applyFont="1" applyFill="1" applyBorder="1" applyAlignment="1" applyProtection="1">
      <alignment horizontal="center" vertical="center" wrapText="1"/>
      <protection hidden="1" locked="0"/>
    </xf>
    <xf numFmtId="3" fontId="20" fillId="13" borderId="48" xfId="61" applyNumberFormat="1" applyFont="1" applyFill="1" applyBorder="1" applyAlignment="1" applyProtection="1">
      <alignment horizontal="center" vertical="center" wrapText="1"/>
      <protection hidden="1" locked="0"/>
    </xf>
    <xf numFmtId="3" fontId="20" fillId="29" borderId="48" xfId="61" applyNumberFormat="1" applyFont="1" applyFill="1" applyBorder="1" applyAlignment="1" applyProtection="1">
      <alignment horizontal="center" vertical="center" wrapText="1"/>
      <protection hidden="1" locked="0"/>
    </xf>
    <xf numFmtId="0" fontId="18" fillId="27" borderId="15" xfId="45"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17" fillId="31" borderId="29" xfId="61" applyFont="1" applyFill="1" applyBorder="1" applyAlignment="1" applyProtection="1">
      <alignment horizontal="center" vertical="center" wrapText="1"/>
      <protection hidden="1" locked="0"/>
    </xf>
    <xf numFmtId="0" fontId="17" fillId="0" borderId="30" xfId="0" applyFont="1" applyBorder="1" applyAlignment="1" applyProtection="1">
      <alignment horizontal="center" vertical="center" wrapText="1"/>
      <protection locked="0"/>
    </xf>
    <xf numFmtId="3" fontId="17" fillId="30" borderId="30" xfId="0" applyNumberFormat="1" applyFont="1" applyFill="1" applyBorder="1" applyAlignment="1" applyProtection="1">
      <alignment horizontal="center" vertical="center" wrapText="1"/>
      <protection locked="0"/>
    </xf>
    <xf numFmtId="1" fontId="17" fillId="30" borderId="30" xfId="0" applyNumberFormat="1" applyFont="1" applyFill="1" applyBorder="1" applyAlignment="1" applyProtection="1">
      <alignment horizontal="center" vertical="center" wrapText="1"/>
      <protection locked="0"/>
    </xf>
    <xf numFmtId="44" fontId="20" fillId="31" borderId="30" xfId="55" applyFont="1" applyFill="1" applyBorder="1" applyAlignment="1" applyProtection="1">
      <alignment horizontal="center" vertical="center" wrapText="1"/>
      <protection hidden="1" locked="0"/>
    </xf>
    <xf numFmtId="164" fontId="20" fillId="31" borderId="32" xfId="61" applyNumberFormat="1" applyFont="1" applyFill="1" applyBorder="1" applyAlignment="1" applyProtection="1">
      <alignment horizontal="center" vertical="center" wrapText="1"/>
      <protection hidden="1" locked="0"/>
    </xf>
    <xf numFmtId="3" fontId="20" fillId="31" borderId="32" xfId="61" applyNumberFormat="1" applyFont="1" applyFill="1" applyBorder="1" applyAlignment="1" applyProtection="1">
      <alignment horizontal="center" vertical="center" wrapText="1"/>
      <protection hidden="1" locked="0"/>
    </xf>
    <xf numFmtId="3" fontId="20" fillId="19" borderId="32" xfId="61" applyNumberFormat="1" applyFont="1" applyFill="1" applyBorder="1" applyAlignment="1" applyProtection="1">
      <alignment horizontal="center" vertical="center" wrapText="1"/>
      <protection hidden="1" locked="0"/>
    </xf>
    <xf numFmtId="3" fontId="20" fillId="18" borderId="32" xfId="61" applyNumberFormat="1" applyFont="1" applyFill="1" applyBorder="1" applyAlignment="1" applyProtection="1">
      <alignment horizontal="center" vertical="center" wrapText="1"/>
      <protection hidden="1" locked="0"/>
    </xf>
    <xf numFmtId="3" fontId="20" fillId="13" borderId="32" xfId="61" applyNumberFormat="1" applyFont="1" applyFill="1" applyBorder="1" applyAlignment="1" applyProtection="1">
      <alignment horizontal="center" vertical="center" wrapText="1"/>
      <protection hidden="1" locked="0"/>
    </xf>
    <xf numFmtId="3" fontId="20" fillId="29" borderId="32" xfId="61" applyNumberFormat="1" applyFont="1" applyFill="1" applyBorder="1" applyAlignment="1" applyProtection="1">
      <alignment horizontal="center" vertical="center" wrapText="1"/>
      <protection hidden="1" locked="0"/>
    </xf>
    <xf numFmtId="0" fontId="17" fillId="34" borderId="15" xfId="45" applyFont="1" applyFill="1" applyBorder="1" applyAlignment="1" applyProtection="1">
      <alignment horizontal="center" vertical="center" wrapText="1"/>
      <protection locked="0"/>
    </xf>
    <xf numFmtId="0" fontId="18" fillId="35" borderId="15" xfId="45" applyFont="1" applyFill="1" applyBorder="1" applyAlignment="1" applyProtection="1">
      <alignment horizontal="center" vertical="center" wrapText="1"/>
      <protection locked="0"/>
    </xf>
    <xf numFmtId="0" fontId="17" fillId="36" borderId="15" xfId="45" applyFont="1" applyFill="1" applyBorder="1" applyAlignment="1" applyProtection="1">
      <alignment horizontal="center" vertical="center" wrapText="1"/>
      <protection locked="0"/>
    </xf>
    <xf numFmtId="0" fontId="17" fillId="37" borderId="15" xfId="45" applyFont="1" applyFill="1" applyBorder="1" applyAlignment="1" applyProtection="1">
      <alignment horizontal="center" vertical="center" wrapText="1"/>
      <protection locked="0"/>
    </xf>
    <xf numFmtId="0" fontId="17" fillId="38" borderId="15" xfId="45" applyFont="1" applyFill="1" applyBorder="1" applyAlignment="1" applyProtection="1">
      <alignment horizontal="center" vertical="center" wrapText="1"/>
      <protection locked="0"/>
    </xf>
    <xf numFmtId="0" fontId="17" fillId="31" borderId="33" xfId="61" applyFont="1" applyFill="1" applyBorder="1" applyAlignment="1" applyProtection="1">
      <alignment horizontal="center" vertical="center" wrapText="1"/>
      <protection hidden="1" locked="0"/>
    </xf>
    <xf numFmtId="0" fontId="17" fillId="31" borderId="34" xfId="61" applyFont="1" applyFill="1" applyBorder="1" applyAlignment="1" applyProtection="1">
      <alignment horizontal="center" vertical="center" wrapText="1"/>
      <protection hidden="1" locked="0"/>
    </xf>
    <xf numFmtId="3" fontId="17" fillId="30" borderId="35" xfId="0" applyNumberFormat="1" applyFont="1" applyFill="1" applyBorder="1" applyAlignment="1" applyProtection="1">
      <alignment horizontal="center" vertical="center" wrapText="1"/>
      <protection locked="0"/>
    </xf>
    <xf numFmtId="3" fontId="5" fillId="31" borderId="35" xfId="0" applyNumberFormat="1" applyFont="1" applyFill="1" applyBorder="1" applyAlignment="1" applyProtection="1">
      <alignment horizontal="center" vertical="center" wrapText="1"/>
      <protection locked="0"/>
    </xf>
    <xf numFmtId="44" fontId="20" fillId="31" borderId="35" xfId="55" applyFont="1" applyFill="1" applyBorder="1" applyAlignment="1" applyProtection="1">
      <alignment horizontal="center" vertical="center" wrapText="1"/>
      <protection locked="0"/>
    </xf>
    <xf numFmtId="167" fontId="17" fillId="31" borderId="36" xfId="61" applyNumberFormat="1" applyFont="1" applyFill="1" applyBorder="1" applyAlignment="1" applyProtection="1">
      <alignment horizontal="center" vertical="center" wrapText="1"/>
      <protection hidden="1" locked="0"/>
    </xf>
    <xf numFmtId="1" fontId="20" fillId="31" borderId="37" xfId="47" applyNumberFormat="1" applyFont="1" applyFill="1" applyBorder="1" applyAlignment="1" applyProtection="1">
      <alignment horizontal="center" vertical="center" wrapText="1"/>
      <protection locked="0"/>
    </xf>
    <xf numFmtId="3" fontId="20" fillId="31" borderId="37" xfId="47" applyNumberFormat="1" applyFont="1" applyFill="1" applyBorder="1" applyAlignment="1" applyProtection="1">
      <alignment horizontal="center" vertical="center" wrapText="1"/>
      <protection locked="0"/>
    </xf>
    <xf numFmtId="3" fontId="20" fillId="19" borderId="37" xfId="47" applyNumberFormat="1" applyFont="1" applyFill="1" applyBorder="1" applyAlignment="1" applyProtection="1">
      <alignment horizontal="center" vertical="center" wrapText="1"/>
      <protection locked="0"/>
    </xf>
    <xf numFmtId="3" fontId="20" fillId="18" borderId="37" xfId="47" applyNumberFormat="1" applyFont="1" applyFill="1" applyBorder="1" applyAlignment="1" applyProtection="1">
      <alignment horizontal="center" vertical="center" wrapText="1"/>
      <protection locked="0"/>
    </xf>
    <xf numFmtId="3" fontId="20" fillId="13" borderId="37" xfId="47" applyNumberFormat="1" applyFont="1" applyFill="1" applyBorder="1" applyAlignment="1" applyProtection="1">
      <alignment horizontal="center" vertical="center" wrapText="1"/>
      <protection locked="0"/>
    </xf>
    <xf numFmtId="3" fontId="20" fillId="29" borderId="37" xfId="47" applyNumberFormat="1" applyFont="1" applyFill="1" applyBorder="1" applyAlignment="1" applyProtection="1">
      <alignment horizontal="center" vertical="center" wrapText="1"/>
      <protection locked="0"/>
    </xf>
    <xf numFmtId="0" fontId="17" fillId="39" borderId="15" xfId="62" applyFont="1" applyFill="1" applyBorder="1" applyAlignment="1" applyProtection="1">
      <alignment horizontal="center" vertical="center" wrapText="1"/>
      <protection hidden="1" locked="0"/>
    </xf>
    <xf numFmtId="0" fontId="18" fillId="40" borderId="15" xfId="62" applyFont="1" applyFill="1" applyBorder="1" applyAlignment="1" applyProtection="1">
      <alignment horizontal="center" vertical="center" wrapText="1"/>
      <protection hidden="1" locked="0"/>
    </xf>
    <xf numFmtId="0" fontId="25" fillId="41" borderId="15" xfId="62" applyFont="1" applyFill="1" applyBorder="1" applyAlignment="1" applyProtection="1">
      <alignment horizontal="center" vertical="center" wrapText="1"/>
      <protection hidden="1" locked="0"/>
    </xf>
    <xf numFmtId="0" fontId="17" fillId="41" borderId="15" xfId="62" applyFont="1" applyFill="1" applyBorder="1" applyAlignment="1" applyProtection="1">
      <alignment horizontal="center" vertical="center" wrapText="1"/>
      <protection hidden="1" locked="0"/>
    </xf>
    <xf numFmtId="0" fontId="17" fillId="42" borderId="15" xfId="62" applyFont="1" applyFill="1" applyBorder="1" applyAlignment="1" applyProtection="1">
      <alignment horizontal="center" vertical="center" wrapText="1"/>
      <protection hidden="1" locked="0"/>
    </xf>
    <xf numFmtId="0" fontId="17" fillId="43" borderId="15" xfId="62" applyFont="1" applyFill="1" applyBorder="1" applyAlignment="1" applyProtection="1">
      <alignment horizontal="center" vertical="center" wrapText="1"/>
      <protection hidden="1" locked="0"/>
    </xf>
    <xf numFmtId="0" fontId="5" fillId="0" borderId="38" xfId="0" applyFont="1" applyFill="1" applyBorder="1" applyAlignment="1" applyProtection="1">
      <alignment horizontal="center" vertical="center" wrapText="1"/>
      <protection locked="0"/>
    </xf>
    <xf numFmtId="0" fontId="17" fillId="31" borderId="39" xfId="61" applyFont="1" applyFill="1" applyBorder="1" applyAlignment="1" applyProtection="1">
      <alignment horizontal="center" vertical="center" wrapText="1"/>
      <protection hidden="1" locked="0"/>
    </xf>
    <xf numFmtId="0" fontId="17" fillId="0" borderId="40" xfId="0" applyFont="1" applyBorder="1" applyAlignment="1" applyProtection="1">
      <alignment horizontal="center" vertical="center" wrapText="1"/>
      <protection locked="0"/>
    </xf>
    <xf numFmtId="0" fontId="17" fillId="31" borderId="40" xfId="61" applyFont="1" applyFill="1" applyBorder="1" applyAlignment="1" applyProtection="1">
      <alignment horizontal="center" vertical="center" wrapText="1"/>
      <protection hidden="1" locked="0"/>
    </xf>
    <xf numFmtId="3" fontId="17" fillId="30" borderId="40" xfId="0" applyNumberFormat="1" applyFont="1" applyFill="1" applyBorder="1" applyAlignment="1" applyProtection="1">
      <alignment horizontal="center" vertical="center" wrapText="1"/>
      <protection locked="0"/>
    </xf>
    <xf numFmtId="1" fontId="17" fillId="30" borderId="40" xfId="0" applyNumberFormat="1" applyFont="1" applyFill="1" applyBorder="1" applyAlignment="1" applyProtection="1">
      <alignment horizontal="center" vertical="center" wrapText="1"/>
      <protection locked="0"/>
    </xf>
    <xf numFmtId="3" fontId="5" fillId="0" borderId="40" xfId="0" applyNumberFormat="1" applyFont="1" applyBorder="1" applyAlignment="1" applyProtection="1">
      <alignment horizontal="center" vertical="center" wrapText="1"/>
      <protection locked="0"/>
    </xf>
    <xf numFmtId="44" fontId="20" fillId="31" borderId="40" xfId="55" applyFont="1" applyFill="1" applyBorder="1" applyAlignment="1" applyProtection="1">
      <alignment horizontal="center" vertical="center" wrapText="1"/>
      <protection hidden="1" locked="0"/>
    </xf>
    <xf numFmtId="0" fontId="5" fillId="0" borderId="20" xfId="0" applyFont="1" applyFill="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9" fontId="5" fillId="0" borderId="23" xfId="0" applyNumberFormat="1" applyFont="1" applyBorder="1" applyAlignment="1" applyProtection="1">
      <alignment horizontal="center" vertical="center" wrapText="1"/>
      <protection locked="0"/>
    </xf>
    <xf numFmtId="9" fontId="5" fillId="0" borderId="23" xfId="66" applyFont="1" applyBorder="1" applyAlignment="1" applyProtection="1">
      <alignment horizontal="center" vertical="center" wrapText="1"/>
      <protection locked="0"/>
    </xf>
    <xf numFmtId="0" fontId="25" fillId="31" borderId="47" xfId="61" applyFont="1" applyFill="1" applyBorder="1" applyAlignment="1" applyProtection="1">
      <alignment horizontal="center" vertical="center" wrapText="1"/>
      <protection hidden="1" locked="0"/>
    </xf>
    <xf numFmtId="0" fontId="17" fillId="40" borderId="15" xfId="62" applyFont="1" applyFill="1" applyBorder="1" applyAlignment="1" applyProtection="1">
      <alignment horizontal="center" vertical="center" wrapText="1"/>
      <protection hidden="1" locked="0"/>
    </xf>
    <xf numFmtId="0" fontId="17" fillId="16" borderId="28" xfId="0" applyFont="1" applyFill="1" applyBorder="1" applyAlignment="1" applyProtection="1">
      <alignment horizontal="center" vertical="center" wrapText="1"/>
      <protection locked="0"/>
    </xf>
    <xf numFmtId="0" fontId="17" fillId="16" borderId="29" xfId="0" applyFont="1" applyFill="1" applyBorder="1" applyAlignment="1" applyProtection="1">
      <alignment horizontal="center" vertical="center" wrapText="1"/>
      <protection locked="0"/>
    </xf>
    <xf numFmtId="9" fontId="17" fillId="16" borderId="30" xfId="0" applyNumberFormat="1" applyFont="1" applyFill="1" applyBorder="1" applyAlignment="1" applyProtection="1">
      <alignment horizontal="center" vertical="center" wrapText="1"/>
      <protection locked="0"/>
    </xf>
    <xf numFmtId="0" fontId="17" fillId="16" borderId="30" xfId="0" applyFont="1" applyFill="1" applyBorder="1" applyAlignment="1" applyProtection="1">
      <alignment horizontal="center" vertical="center" wrapText="1"/>
      <protection locked="0"/>
    </xf>
    <xf numFmtId="9" fontId="5" fillId="0" borderId="30" xfId="66" applyFont="1" applyBorder="1" applyAlignment="1" applyProtection="1">
      <alignment horizontal="center" vertical="center" wrapText="1"/>
      <protection locked="0"/>
    </xf>
    <xf numFmtId="44" fontId="20" fillId="16" borderId="30" xfId="55" applyFont="1" applyFill="1" applyBorder="1" applyAlignment="1" applyProtection="1">
      <alignment horizontal="center" vertical="center" wrapText="1"/>
      <protection hidden="1" locked="0"/>
    </xf>
    <xf numFmtId="0" fontId="25" fillId="31" borderId="31" xfId="61" applyFont="1" applyFill="1" applyBorder="1" applyAlignment="1" applyProtection="1">
      <alignment horizontal="center" vertical="center" wrapText="1"/>
      <protection hidden="1" locked="0"/>
    </xf>
    <xf numFmtId="44" fontId="17" fillId="41" borderId="15" xfId="55" applyFont="1" applyFill="1" applyBorder="1" applyAlignment="1" applyProtection="1">
      <alignment horizontal="center" vertical="center" wrapText="1"/>
      <protection hidden="1" locked="0"/>
    </xf>
    <xf numFmtId="9" fontId="17" fillId="41" borderId="15" xfId="66" applyFont="1" applyFill="1" applyBorder="1" applyAlignment="1" applyProtection="1">
      <alignment horizontal="center" vertical="center" wrapText="1"/>
      <protection hidden="1" locked="0"/>
    </xf>
    <xf numFmtId="0" fontId="5" fillId="0" borderId="39" xfId="0" applyFont="1" applyBorder="1" applyAlignment="1" applyProtection="1">
      <alignment horizontal="center" vertical="center" wrapText="1"/>
      <protection locked="0"/>
    </xf>
    <xf numFmtId="9" fontId="5" fillId="0" borderId="40" xfId="0" applyNumberFormat="1" applyFont="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17" fillId="0" borderId="40" xfId="0" applyFont="1" applyFill="1" applyBorder="1" applyAlignment="1" applyProtection="1">
      <alignment horizontal="center" vertical="center" wrapText="1"/>
      <protection locked="0"/>
    </xf>
    <xf numFmtId="9" fontId="5" fillId="0" borderId="40" xfId="66" applyFont="1" applyFill="1" applyBorder="1" applyAlignment="1" applyProtection="1">
      <alignment horizontal="center" vertical="center" wrapText="1"/>
      <protection locked="0"/>
    </xf>
    <xf numFmtId="14" fontId="17" fillId="0" borderId="40" xfId="50" applyNumberFormat="1" applyFont="1" applyFill="1" applyBorder="1" applyAlignment="1" applyProtection="1">
      <alignment horizontal="center" vertical="center" wrapText="1"/>
      <protection locked="0"/>
    </xf>
    <xf numFmtId="9" fontId="5" fillId="0" borderId="40" xfId="66" applyFont="1" applyBorder="1" applyAlignment="1" applyProtection="1">
      <alignment horizontal="center" vertical="center" wrapText="1"/>
      <protection locked="0"/>
    </xf>
    <xf numFmtId="0" fontId="4" fillId="30" borderId="15" xfId="61" applyFont="1" applyFill="1" applyBorder="1" applyAlignment="1" applyProtection="1">
      <alignment horizontal="center" vertical="center" wrapText="1"/>
      <protection hidden="1" locked="0"/>
    </xf>
    <xf numFmtId="0" fontId="5" fillId="0" borderId="14" xfId="0" applyFont="1" applyFill="1" applyBorder="1" applyAlignment="1" applyProtection="1">
      <alignment horizontal="center" vertical="center" wrapText="1"/>
      <protection locked="0"/>
    </xf>
    <xf numFmtId="0" fontId="17" fillId="31" borderId="43" xfId="0" applyFont="1" applyFill="1" applyBorder="1" applyAlignment="1" applyProtection="1">
      <alignment horizontal="center" vertical="center" wrapText="1"/>
      <protection locked="0"/>
    </xf>
    <xf numFmtId="44" fontId="20" fillId="31" borderId="23" xfId="55" applyFont="1" applyFill="1" applyBorder="1" applyAlignment="1" applyProtection="1">
      <alignment horizontal="center" vertical="center" wrapText="1"/>
      <protection hidden="1" locked="0"/>
    </xf>
    <xf numFmtId="167" fontId="20" fillId="31" borderId="48" xfId="61" applyNumberFormat="1" applyFont="1" applyFill="1" applyBorder="1" applyAlignment="1" applyProtection="1">
      <alignment horizontal="center" vertical="center" wrapText="1"/>
      <protection hidden="1" locked="0"/>
    </xf>
    <xf numFmtId="49" fontId="17" fillId="41" borderId="15" xfId="62" applyNumberFormat="1" applyFont="1" applyFill="1" applyBorder="1" applyAlignment="1" applyProtection="1">
      <alignment horizontal="center" vertical="center" wrapText="1"/>
      <protection hidden="1" locked="0"/>
    </xf>
    <xf numFmtId="44" fontId="5" fillId="17" borderId="15" xfId="0" applyNumberFormat="1" applyFont="1" applyFill="1" applyBorder="1" applyAlignment="1" applyProtection="1">
      <alignment horizontal="center" vertical="center" wrapText="1"/>
      <protection locked="0"/>
    </xf>
    <xf numFmtId="0" fontId="4" fillId="31" borderId="49" xfId="61" applyFont="1" applyFill="1" applyBorder="1" applyAlignment="1" applyProtection="1">
      <alignment horizontal="center" vertical="center" wrapText="1"/>
      <protection hidden="1" locked="0"/>
    </xf>
    <xf numFmtId="0" fontId="4" fillId="31" borderId="50" xfId="61" applyFont="1" applyFill="1" applyBorder="1" applyAlignment="1" applyProtection="1">
      <alignment horizontal="center" vertical="center" wrapText="1"/>
      <protection hidden="1" locked="0"/>
    </xf>
    <xf numFmtId="0" fontId="5" fillId="0" borderId="15" xfId="0" applyFont="1" applyFill="1" applyBorder="1" applyAlignment="1" applyProtection="1">
      <alignment horizontal="center" vertical="center" wrapText="1"/>
      <protection locked="0"/>
    </xf>
    <xf numFmtId="0" fontId="5" fillId="35" borderId="15" xfId="45" applyFont="1" applyFill="1" applyBorder="1" applyAlignment="1" applyProtection="1">
      <alignment horizontal="center" vertical="center" wrapText="1"/>
      <protection locked="0"/>
    </xf>
    <xf numFmtId="49" fontId="17" fillId="36" borderId="15" xfId="45" applyNumberFormat="1" applyFont="1" applyFill="1" applyBorder="1" applyAlignment="1" applyProtection="1">
      <alignment horizontal="center" vertical="center" wrapText="1"/>
      <protection locked="0"/>
    </xf>
    <xf numFmtId="0" fontId="13" fillId="17" borderId="13" xfId="0" applyFont="1" applyFill="1" applyBorder="1" applyAlignment="1" applyProtection="1">
      <alignment horizontal="center" vertical="center" wrapText="1"/>
      <protection locked="0"/>
    </xf>
    <xf numFmtId="9" fontId="13" fillId="17" borderId="13" xfId="66" applyFont="1" applyFill="1" applyBorder="1" applyAlignment="1" applyProtection="1">
      <alignment horizontal="center" vertical="center" wrapText="1"/>
      <protection locked="0"/>
    </xf>
    <xf numFmtId="1" fontId="13" fillId="17" borderId="13" xfId="0" applyNumberFormat="1" applyFont="1" applyFill="1" applyBorder="1" applyAlignment="1" applyProtection="1">
      <alignment horizontal="center" vertical="center" wrapText="1"/>
      <protection locked="0"/>
    </xf>
    <xf numFmtId="44" fontId="23" fillId="17" borderId="13" xfId="55" applyFont="1" applyFill="1" applyBorder="1" applyAlignment="1" applyProtection="1">
      <alignment horizontal="center" vertical="center" wrapText="1"/>
      <protection locked="0"/>
    </xf>
    <xf numFmtId="0" fontId="13" fillId="17" borderId="14" xfId="0" applyFont="1" applyFill="1" applyBorder="1" applyAlignment="1" applyProtection="1">
      <alignment horizontal="center" vertical="center" wrapText="1"/>
      <protection locked="0"/>
    </xf>
    <xf numFmtId="167" fontId="23" fillId="17" borderId="13" xfId="0" applyNumberFormat="1" applyFont="1" applyFill="1" applyBorder="1" applyAlignment="1" applyProtection="1">
      <alignment horizontal="center" vertical="center" wrapText="1"/>
      <protection locked="0"/>
    </xf>
    <xf numFmtId="0" fontId="18" fillId="17" borderId="15" xfId="0" applyFont="1" applyFill="1" applyBorder="1" applyAlignment="1" applyProtection="1">
      <alignment horizontal="center" vertical="center" wrapText="1"/>
      <protection locked="0"/>
    </xf>
    <xf numFmtId="44" fontId="18" fillId="17" borderId="15" xfId="55" applyFont="1" applyFill="1" applyBorder="1" applyAlignment="1" applyProtection="1">
      <alignment horizontal="center" vertical="center" wrapText="1"/>
      <protection locked="0"/>
    </xf>
    <xf numFmtId="0" fontId="14" fillId="18" borderId="13" xfId="0" applyFont="1" applyFill="1" applyBorder="1" applyAlignment="1" applyProtection="1">
      <alignment vertical="center" wrapText="1"/>
      <protection locked="0"/>
    </xf>
    <xf numFmtId="0" fontId="14" fillId="18" borderId="13" xfId="0" applyFont="1" applyFill="1" applyBorder="1" applyAlignment="1" applyProtection="1">
      <alignment horizontal="center" vertical="center" wrapText="1"/>
      <protection locked="0"/>
    </xf>
    <xf numFmtId="9" fontId="14" fillId="18" borderId="13" xfId="66" applyFont="1" applyFill="1" applyBorder="1" applyAlignment="1" applyProtection="1">
      <alignment horizontal="center" vertical="center" wrapText="1"/>
      <protection locked="0"/>
    </xf>
    <xf numFmtId="1" fontId="14" fillId="18" borderId="13" xfId="0" applyNumberFormat="1" applyFont="1" applyFill="1" applyBorder="1" applyAlignment="1" applyProtection="1">
      <alignment horizontal="center" vertical="center" wrapText="1"/>
      <protection locked="0"/>
    </xf>
    <xf numFmtId="42" fontId="26" fillId="18" borderId="13" xfId="56" applyFont="1" applyFill="1" applyBorder="1" applyAlignment="1" applyProtection="1">
      <alignment horizontal="center" vertical="center" wrapText="1"/>
      <protection locked="0"/>
    </xf>
    <xf numFmtId="0" fontId="14" fillId="18" borderId="14" xfId="0" applyFont="1" applyFill="1" applyBorder="1" applyAlignment="1" applyProtection="1">
      <alignment horizontal="center" vertical="center" wrapText="1"/>
      <protection locked="0"/>
    </xf>
    <xf numFmtId="0" fontId="5" fillId="18" borderId="15" xfId="0" applyFont="1" applyFill="1" applyBorder="1" applyAlignment="1" applyProtection="1">
      <alignment horizontal="center" vertical="center" wrapText="1"/>
      <protection locked="0"/>
    </xf>
    <xf numFmtId="44" fontId="18" fillId="18" borderId="15" xfId="0" applyNumberFormat="1" applyFont="1" applyFill="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18" fillId="44" borderId="15" xfId="61" applyFont="1" applyFill="1" applyBorder="1" applyAlignment="1" applyProtection="1">
      <alignment horizontal="center" vertical="center" wrapText="1"/>
      <protection hidden="1" locked="0"/>
    </xf>
    <xf numFmtId="0" fontId="18" fillId="0" borderId="15" xfId="45" applyFont="1" applyFill="1" applyBorder="1" applyAlignment="1" applyProtection="1">
      <alignment horizontal="center" vertical="center" wrapText="1"/>
      <protection locked="0"/>
    </xf>
    <xf numFmtId="0" fontId="18" fillId="0" borderId="15" xfId="45" applyFont="1" applyFill="1" applyBorder="1" applyAlignment="1" applyProtection="1">
      <alignment vertical="center" wrapText="1"/>
      <protection locked="0"/>
    </xf>
    <xf numFmtId="0" fontId="17" fillId="11" borderId="15"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1" fontId="2" fillId="0" borderId="0" xfId="47" applyNumberFormat="1" applyFont="1" applyBorder="1" applyAlignment="1" applyProtection="1">
      <alignment horizontal="center" vertical="center" wrapText="1"/>
      <protection locked="0"/>
    </xf>
    <xf numFmtId="9" fontId="2" fillId="0" borderId="0" xfId="66" applyFont="1" applyBorder="1" applyAlignment="1" applyProtection="1">
      <alignment horizontal="center" vertical="center" wrapText="1"/>
      <protection locked="0"/>
    </xf>
    <xf numFmtId="166" fontId="2" fillId="0" borderId="0" xfId="0" applyNumberFormat="1"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167" fontId="11" fillId="0" borderId="0" xfId="0" applyNumberFormat="1" applyFont="1" applyBorder="1" applyAlignment="1" applyProtection="1">
      <alignment horizontal="center" vertical="center" wrapText="1"/>
      <protection locked="0"/>
    </xf>
    <xf numFmtId="0" fontId="16" fillId="18" borderId="10" xfId="61" applyFont="1" applyFill="1" applyBorder="1" applyAlignment="1" applyProtection="1">
      <alignment horizontal="center" vertical="center" wrapText="1"/>
      <protection hidden="1" locked="0"/>
    </xf>
    <xf numFmtId="0" fontId="16" fillId="18" borderId="49" xfId="61" applyFont="1" applyFill="1" applyBorder="1" applyAlignment="1" applyProtection="1">
      <alignment horizontal="center" vertical="center" wrapText="1"/>
      <protection hidden="1" locked="0"/>
    </xf>
    <xf numFmtId="0" fontId="16" fillId="18" borderId="51" xfId="61" applyFont="1" applyFill="1" applyBorder="1" applyAlignment="1" applyProtection="1">
      <alignment horizontal="center" vertical="center" wrapText="1"/>
      <protection hidden="1" locked="0"/>
    </xf>
    <xf numFmtId="1" fontId="16" fillId="18" borderId="52" xfId="47" applyNumberFormat="1" applyFont="1" applyFill="1" applyBorder="1" applyAlignment="1" applyProtection="1">
      <alignment horizontal="center" vertical="center" wrapText="1"/>
      <protection hidden="1" locked="0"/>
    </xf>
    <xf numFmtId="0" fontId="16" fillId="18" borderId="52" xfId="61" applyFont="1" applyFill="1" applyBorder="1" applyAlignment="1" applyProtection="1">
      <alignment horizontal="center" vertical="center" wrapText="1"/>
      <protection hidden="1" locked="0"/>
    </xf>
    <xf numFmtId="9" fontId="16" fillId="18" borderId="52" xfId="66" applyFont="1" applyFill="1" applyBorder="1" applyAlignment="1" applyProtection="1">
      <alignment horizontal="center" vertical="center" wrapText="1"/>
      <protection hidden="1" locked="0"/>
    </xf>
    <xf numFmtId="0" fontId="16" fillId="18" borderId="52" xfId="61" applyFont="1" applyFill="1" applyBorder="1" applyAlignment="1" applyProtection="1">
      <alignment horizontal="center" vertical="center" textRotation="90" wrapText="1"/>
      <protection hidden="1" locked="0"/>
    </xf>
    <xf numFmtId="1" fontId="16" fillId="18" borderId="52" xfId="61" applyNumberFormat="1" applyFont="1" applyFill="1" applyBorder="1" applyAlignment="1" applyProtection="1">
      <alignment horizontal="center" vertical="center" textRotation="90" wrapText="1"/>
      <protection hidden="1" locked="0"/>
    </xf>
    <xf numFmtId="1" fontId="16" fillId="18" borderId="52" xfId="61" applyNumberFormat="1" applyFont="1" applyFill="1" applyBorder="1" applyAlignment="1" applyProtection="1">
      <alignment horizontal="center" vertical="center" wrapText="1"/>
      <protection hidden="1" locked="0"/>
    </xf>
    <xf numFmtId="167" fontId="16" fillId="18" borderId="52" xfId="61" applyNumberFormat="1" applyFont="1" applyFill="1" applyBorder="1" applyAlignment="1" applyProtection="1">
      <alignment horizontal="center" vertical="center" wrapText="1"/>
      <protection hidden="1" locked="0"/>
    </xf>
    <xf numFmtId="0" fontId="16" fillId="18" borderId="53" xfId="61" applyFont="1" applyFill="1" applyBorder="1" applyAlignment="1" applyProtection="1">
      <alignment horizontal="center" vertical="center" wrapText="1"/>
      <protection hidden="1" locked="0"/>
    </xf>
    <xf numFmtId="167" fontId="16" fillId="18" borderId="54" xfId="61" applyNumberFormat="1" applyFont="1" applyFill="1" applyBorder="1" applyAlignment="1" applyProtection="1">
      <alignment horizontal="center" vertical="center" wrapText="1"/>
      <protection hidden="1" locked="0"/>
    </xf>
    <xf numFmtId="0" fontId="17" fillId="31" borderId="28" xfId="61" applyFont="1" applyFill="1" applyBorder="1" applyAlignment="1" applyProtection="1">
      <alignment horizontal="center" vertical="center" wrapText="1"/>
      <protection hidden="1" locked="0"/>
    </xf>
    <xf numFmtId="0" fontId="17" fillId="31" borderId="55" xfId="61" applyFont="1" applyFill="1" applyBorder="1" applyAlignment="1" applyProtection="1">
      <alignment horizontal="center" vertical="center" wrapText="1"/>
      <protection hidden="1" locked="0"/>
    </xf>
    <xf numFmtId="0" fontId="5" fillId="0" borderId="30" xfId="0" applyFont="1" applyFill="1" applyBorder="1" applyAlignment="1" applyProtection="1">
      <alignment horizontal="center" vertical="center" wrapText="1"/>
      <protection locked="0"/>
    </xf>
    <xf numFmtId="14" fontId="17" fillId="0" borderId="30" xfId="50" applyNumberFormat="1" applyFont="1" applyFill="1" applyBorder="1" applyAlignment="1" applyProtection="1">
      <alignment horizontal="center" vertical="center" wrapText="1"/>
      <protection locked="0"/>
    </xf>
    <xf numFmtId="0" fontId="5" fillId="30" borderId="30" xfId="0" applyNumberFormat="1" applyFont="1" applyFill="1" applyBorder="1" applyAlignment="1" applyProtection="1">
      <alignment horizontal="center" vertical="center" wrapText="1"/>
      <protection locked="0"/>
    </xf>
    <xf numFmtId="1" fontId="5" fillId="30" borderId="30" xfId="66" applyNumberFormat="1" applyFont="1" applyFill="1" applyBorder="1" applyAlignment="1" applyProtection="1">
      <alignment horizontal="center" vertical="center" wrapText="1"/>
      <protection locked="0"/>
    </xf>
    <xf numFmtId="1" fontId="5" fillId="0" borderId="30" xfId="47" applyNumberFormat="1" applyFont="1" applyFill="1" applyBorder="1" applyAlignment="1" applyProtection="1">
      <alignment horizontal="center" vertical="center" wrapText="1"/>
      <protection locked="0"/>
    </xf>
    <xf numFmtId="44" fontId="20" fillId="0" borderId="30" xfId="55" applyFont="1" applyFill="1" applyBorder="1" applyAlignment="1" applyProtection="1">
      <alignment horizontal="center" vertical="center" wrapText="1"/>
      <protection hidden="1" locked="0"/>
    </xf>
    <xf numFmtId="44" fontId="25" fillId="0" borderId="31" xfId="55" applyFont="1" applyFill="1" applyBorder="1" applyAlignment="1" applyProtection="1">
      <alignment horizontal="center" vertical="center" wrapText="1"/>
      <protection hidden="1" locked="0"/>
    </xf>
    <xf numFmtId="164" fontId="20" fillId="0" borderId="32" xfId="61" applyNumberFormat="1" applyFont="1" applyFill="1" applyBorder="1" applyAlignment="1" applyProtection="1">
      <alignment horizontal="center" vertical="center" wrapText="1"/>
      <protection hidden="1" locked="0"/>
    </xf>
    <xf numFmtId="3" fontId="20" fillId="0" borderId="32" xfId="61" applyNumberFormat="1" applyFont="1" applyFill="1" applyBorder="1" applyAlignment="1" applyProtection="1">
      <alignment horizontal="center" vertical="center" wrapText="1"/>
      <protection hidden="1" locked="0"/>
    </xf>
    <xf numFmtId="0" fontId="17" fillId="26" borderId="15" xfId="45" applyFont="1" applyFill="1" applyBorder="1" applyAlignment="1" applyProtection="1">
      <alignment vertical="center" wrapText="1"/>
      <protection locked="0"/>
    </xf>
    <xf numFmtId="0" fontId="18" fillId="27" borderId="15" xfId="45" applyFont="1" applyFill="1" applyBorder="1" applyAlignment="1" applyProtection="1">
      <alignment vertical="center" wrapText="1"/>
      <protection locked="0"/>
    </xf>
    <xf numFmtId="0" fontId="17" fillId="16" borderId="38" xfId="61" applyFont="1" applyFill="1" applyBorder="1" applyAlignment="1" applyProtection="1">
      <alignment horizontal="center" vertical="center" wrapText="1"/>
      <protection hidden="1" locked="0"/>
    </xf>
    <xf numFmtId="0" fontId="17" fillId="16" borderId="56" xfId="61" applyFont="1" applyFill="1" applyBorder="1" applyAlignment="1" applyProtection="1">
      <alignment horizontal="center" vertical="center" wrapText="1"/>
      <protection hidden="1" locked="0"/>
    </xf>
    <xf numFmtId="0" fontId="17" fillId="16" borderId="40" xfId="61" applyFont="1" applyFill="1" applyBorder="1" applyAlignment="1" applyProtection="1">
      <alignment horizontal="center" vertical="center" wrapText="1"/>
      <protection hidden="1" locked="0"/>
    </xf>
    <xf numFmtId="9" fontId="17" fillId="16" borderId="40" xfId="66" applyFont="1" applyFill="1" applyBorder="1" applyAlignment="1" applyProtection="1">
      <alignment horizontal="center" vertical="center" wrapText="1"/>
      <protection hidden="1" locked="0"/>
    </xf>
    <xf numFmtId="14" fontId="17" fillId="16" borderId="40" xfId="50" applyNumberFormat="1" applyFont="1" applyFill="1" applyBorder="1" applyAlignment="1" applyProtection="1">
      <alignment horizontal="center" vertical="center" wrapText="1"/>
      <protection locked="0"/>
    </xf>
    <xf numFmtId="0" fontId="5" fillId="30" borderId="40" xfId="0" applyNumberFormat="1" applyFont="1" applyFill="1" applyBorder="1" applyAlignment="1" applyProtection="1">
      <alignment horizontal="center" vertical="center" wrapText="1"/>
      <protection locked="0"/>
    </xf>
    <xf numFmtId="1" fontId="5" fillId="30" borderId="40" xfId="66" applyNumberFormat="1" applyFont="1" applyFill="1" applyBorder="1" applyAlignment="1" applyProtection="1">
      <alignment horizontal="center" vertical="center" wrapText="1"/>
      <protection locked="0"/>
    </xf>
    <xf numFmtId="1" fontId="5" fillId="0" borderId="40" xfId="47" applyNumberFormat="1" applyFont="1" applyFill="1" applyBorder="1" applyAlignment="1" applyProtection="1">
      <alignment horizontal="center" vertical="center" wrapText="1"/>
      <protection locked="0"/>
    </xf>
    <xf numFmtId="44" fontId="20" fillId="0" borderId="40" xfId="55" applyFont="1" applyFill="1" applyBorder="1" applyAlignment="1" applyProtection="1">
      <alignment horizontal="center" vertical="center" wrapText="1"/>
      <protection hidden="1" locked="0"/>
    </xf>
    <xf numFmtId="44" fontId="25" fillId="0" borderId="41" xfId="55" applyFont="1" applyFill="1" applyBorder="1" applyAlignment="1" applyProtection="1">
      <alignment horizontal="center" vertical="center" wrapText="1"/>
      <protection hidden="1" locked="0"/>
    </xf>
    <xf numFmtId="164" fontId="20" fillId="0" borderId="42" xfId="61" applyNumberFormat="1" applyFont="1" applyFill="1" applyBorder="1" applyAlignment="1" applyProtection="1">
      <alignment horizontal="center" vertical="center" wrapText="1"/>
      <protection hidden="1" locked="0"/>
    </xf>
    <xf numFmtId="3" fontId="20" fillId="0" borderId="42" xfId="61" applyNumberFormat="1" applyFont="1" applyFill="1" applyBorder="1" applyAlignment="1" applyProtection="1">
      <alignment horizontal="center" vertical="center" wrapText="1"/>
      <protection hidden="1" locked="0"/>
    </xf>
    <xf numFmtId="4" fontId="20" fillId="18" borderId="32" xfId="61" applyNumberFormat="1" applyFont="1" applyFill="1" applyBorder="1" applyAlignment="1" applyProtection="1">
      <alignment horizontal="center" vertical="center" wrapText="1"/>
      <protection hidden="1" locked="0"/>
    </xf>
    <xf numFmtId="0" fontId="17" fillId="26" borderId="15" xfId="45" applyFont="1" applyFill="1" applyBorder="1" applyAlignment="1" applyProtection="1">
      <alignment horizontal="center" wrapText="1"/>
      <protection locked="0"/>
    </xf>
    <xf numFmtId="0" fontId="18" fillId="27" borderId="15" xfId="45" applyFont="1" applyFill="1" applyBorder="1" applyAlignment="1" applyProtection="1">
      <alignment horizontal="center" wrapText="1"/>
      <protection locked="0"/>
    </xf>
    <xf numFmtId="1" fontId="27" fillId="20" borderId="15" xfId="0" applyNumberFormat="1" applyFont="1" applyFill="1" applyBorder="1" applyAlignment="1">
      <alignment horizontal="center" vertical="center" wrapText="1"/>
    </xf>
    <xf numFmtId="2" fontId="15" fillId="20" borderId="15" xfId="0" applyNumberFormat="1" applyFont="1" applyFill="1" applyBorder="1" applyAlignment="1">
      <alignment horizontal="center" vertical="center" wrapText="1"/>
    </xf>
    <xf numFmtId="1" fontId="28" fillId="0" borderId="30" xfId="47" applyNumberFormat="1" applyFont="1" applyFill="1" applyBorder="1" applyAlignment="1" applyProtection="1">
      <alignment horizontal="center" vertical="center" wrapText="1"/>
      <protection locked="0"/>
    </xf>
    <xf numFmtId="0" fontId="4" fillId="28" borderId="15" xfId="45" applyFont="1" applyFill="1" applyBorder="1" applyAlignment="1" applyProtection="1">
      <alignment horizontal="center" vertical="center" wrapText="1"/>
      <protection locked="0"/>
    </xf>
    <xf numFmtId="0" fontId="17" fillId="31" borderId="38" xfId="61" applyFont="1" applyFill="1" applyBorder="1" applyAlignment="1" applyProtection="1">
      <alignment horizontal="center" vertical="center" wrapText="1"/>
      <protection hidden="1" locked="0"/>
    </xf>
    <xf numFmtId="0" fontId="17" fillId="31" borderId="56" xfId="61" applyFont="1" applyFill="1" applyBorder="1" applyAlignment="1" applyProtection="1">
      <alignment horizontal="center" vertical="center" wrapText="1"/>
      <protection hidden="1" locked="0"/>
    </xf>
    <xf numFmtId="0" fontId="13" fillId="17" borderId="57" xfId="0" applyFont="1" applyFill="1" applyBorder="1" applyAlignment="1" applyProtection="1">
      <alignment horizontal="center" vertical="center" wrapText="1"/>
      <protection locked="0"/>
    </xf>
    <xf numFmtId="164" fontId="23" fillId="17" borderId="25" xfId="0" applyNumberFormat="1" applyFont="1" applyFill="1" applyBorder="1" applyAlignment="1" applyProtection="1">
      <alignment horizontal="center" vertical="center" wrapText="1"/>
      <protection locked="0"/>
    </xf>
    <xf numFmtId="0" fontId="17" fillId="45" borderId="28" xfId="45" applyFont="1" applyFill="1" applyBorder="1" applyAlignment="1" applyProtection="1">
      <alignment horizontal="center" vertical="center" wrapText="1"/>
      <protection locked="0"/>
    </xf>
    <xf numFmtId="0" fontId="5" fillId="31" borderId="30" xfId="61" applyFont="1" applyFill="1" applyBorder="1" applyAlignment="1" applyProtection="1">
      <alignment horizontal="center" vertical="center" wrapText="1"/>
      <protection hidden="1" locked="0"/>
    </xf>
    <xf numFmtId="0" fontId="5" fillId="30" borderId="30" xfId="0" applyFont="1" applyFill="1" applyBorder="1" applyAlignment="1" applyProtection="1">
      <alignment horizontal="center" vertical="center" wrapText="1"/>
      <protection locked="0"/>
    </xf>
    <xf numFmtId="1" fontId="5" fillId="0" borderId="30" xfId="47" applyNumberFormat="1" applyFont="1" applyBorder="1" applyAlignment="1" applyProtection="1">
      <alignment horizontal="center" vertical="center" wrapText="1"/>
      <protection locked="0"/>
    </xf>
    <xf numFmtId="169" fontId="17" fillId="31" borderId="31" xfId="55" applyNumberFormat="1" applyFont="1" applyFill="1" applyBorder="1" applyAlignment="1" applyProtection="1">
      <alignment horizontal="center" vertical="center" wrapText="1"/>
      <protection hidden="1" locked="0"/>
    </xf>
    <xf numFmtId="168" fontId="20" fillId="18" borderId="32" xfId="61" applyNumberFormat="1" applyFont="1" applyFill="1" applyBorder="1" applyAlignment="1" applyProtection="1">
      <alignment horizontal="center" vertical="center" wrapText="1"/>
      <protection hidden="1" locked="0"/>
    </xf>
    <xf numFmtId="168" fontId="20" fillId="13" borderId="32" xfId="61" applyNumberFormat="1" applyFont="1" applyFill="1" applyBorder="1" applyAlignment="1" applyProtection="1">
      <alignment horizontal="center" vertical="center" wrapText="1"/>
      <protection hidden="1" locked="0"/>
    </xf>
    <xf numFmtId="170" fontId="15" fillId="20" borderId="15" xfId="0" applyNumberFormat="1" applyFont="1" applyFill="1" applyBorder="1" applyAlignment="1">
      <alignment horizontal="center" vertical="center" wrapText="1"/>
    </xf>
    <xf numFmtId="0" fontId="4" fillId="32" borderId="15" xfId="45" applyFont="1" applyFill="1" applyBorder="1" applyAlignment="1" applyProtection="1">
      <alignment horizontal="center" vertical="center" wrapText="1"/>
      <protection locked="0"/>
    </xf>
    <xf numFmtId="0" fontId="17" fillId="0" borderId="33" xfId="45" applyFont="1" applyFill="1" applyBorder="1" applyAlignment="1" applyProtection="1">
      <alignment horizontal="center" vertical="center" wrapText="1"/>
      <protection locked="0"/>
    </xf>
    <xf numFmtId="0" fontId="17" fillId="31" borderId="58" xfId="61" applyFont="1" applyFill="1" applyBorder="1" applyAlignment="1" applyProtection="1">
      <alignment horizontal="center" vertical="center" wrapText="1"/>
      <protection hidden="1" locked="0"/>
    </xf>
    <xf numFmtId="14" fontId="17" fillId="0" borderId="35" xfId="50" applyNumberFormat="1" applyFont="1" applyFill="1" applyBorder="1" applyAlignment="1" applyProtection="1">
      <alignment horizontal="center" vertical="center" wrapText="1"/>
      <protection locked="0"/>
    </xf>
    <xf numFmtId="9" fontId="5" fillId="0" borderId="35" xfId="66" applyFont="1" applyBorder="1" applyAlignment="1" applyProtection="1">
      <alignment horizontal="center" vertical="center" wrapText="1"/>
      <protection locked="0"/>
    </xf>
    <xf numFmtId="44" fontId="20" fillId="31" borderId="35" xfId="55" applyFont="1" applyFill="1" applyBorder="1" applyAlignment="1" applyProtection="1">
      <alignment horizontal="center" vertical="center" wrapText="1"/>
      <protection hidden="1" locked="0"/>
    </xf>
    <xf numFmtId="167" fontId="20" fillId="31" borderId="37" xfId="61" applyNumberFormat="1" applyFont="1" applyFill="1" applyBorder="1" applyAlignment="1" applyProtection="1">
      <alignment horizontal="center" vertical="center" wrapText="1"/>
      <protection hidden="1" locked="0"/>
    </xf>
    <xf numFmtId="0" fontId="17" fillId="46" borderId="15" xfId="45" applyFont="1" applyFill="1" applyBorder="1" applyAlignment="1" applyProtection="1">
      <alignment horizontal="center" vertical="center" wrapText="1"/>
      <protection locked="0"/>
    </xf>
    <xf numFmtId="0" fontId="5" fillId="47" borderId="15" xfId="45" applyFont="1" applyFill="1" applyBorder="1" applyAlignment="1" applyProtection="1">
      <alignment horizontal="center" vertical="center" wrapText="1"/>
      <protection locked="0"/>
    </xf>
    <xf numFmtId="0" fontId="17" fillId="48" borderId="15" xfId="45" applyFont="1" applyFill="1" applyBorder="1" applyAlignment="1" applyProtection="1">
      <alignment horizontal="center" vertical="center" wrapText="1"/>
      <protection locked="0"/>
    </xf>
    <xf numFmtId="49" fontId="17" fillId="48" borderId="15" xfId="45" applyNumberFormat="1" applyFont="1" applyFill="1" applyBorder="1" applyAlignment="1" applyProtection="1">
      <alignment horizontal="center" vertical="center" wrapText="1"/>
      <protection locked="0"/>
    </xf>
    <xf numFmtId="0" fontId="17" fillId="49" borderId="15" xfId="45" applyFont="1" applyFill="1" applyBorder="1" applyAlignment="1" applyProtection="1">
      <alignment horizontal="center" vertical="center" wrapText="1"/>
      <protection locked="0"/>
    </xf>
    <xf numFmtId="0" fontId="17" fillId="0" borderId="58" xfId="61" applyFont="1" applyFill="1" applyBorder="1" applyAlignment="1" applyProtection="1">
      <alignment horizontal="center" vertical="center" wrapText="1"/>
      <protection hidden="1" locked="0"/>
    </xf>
    <xf numFmtId="0" fontId="5" fillId="0" borderId="35" xfId="61" applyFont="1" applyFill="1" applyBorder="1" applyAlignment="1" applyProtection="1">
      <alignment horizontal="center" vertical="center" wrapText="1"/>
      <protection hidden="1" locked="0"/>
    </xf>
    <xf numFmtId="0" fontId="17" fillId="0" borderId="35" xfId="61" applyFont="1" applyFill="1" applyBorder="1" applyAlignment="1" applyProtection="1">
      <alignment horizontal="center" vertical="center" wrapText="1"/>
      <protection hidden="1" locked="0"/>
    </xf>
    <xf numFmtId="9" fontId="17" fillId="0" borderId="35" xfId="66" applyFont="1" applyFill="1" applyBorder="1" applyAlignment="1" applyProtection="1">
      <alignment horizontal="center" vertical="center" wrapText="1"/>
      <protection hidden="1" locked="0"/>
    </xf>
    <xf numFmtId="0" fontId="5" fillId="30" borderId="35" xfId="0" applyFont="1" applyFill="1" applyBorder="1" applyAlignment="1" applyProtection="1">
      <alignment horizontal="center" vertical="center" wrapText="1"/>
      <protection locked="0"/>
    </xf>
    <xf numFmtId="1" fontId="5" fillId="30" borderId="35" xfId="66" applyNumberFormat="1" applyFont="1" applyFill="1" applyBorder="1" applyAlignment="1" applyProtection="1">
      <alignment horizontal="center" vertical="center" wrapText="1"/>
      <protection locked="0"/>
    </xf>
    <xf numFmtId="1" fontId="5" fillId="0" borderId="35" xfId="47" applyNumberFormat="1" applyFont="1" applyFill="1" applyBorder="1" applyAlignment="1" applyProtection="1">
      <alignment horizontal="center" vertical="center" wrapText="1"/>
      <protection locked="0"/>
    </xf>
    <xf numFmtId="44" fontId="20" fillId="0" borderId="35" xfId="55" applyFont="1" applyFill="1" applyBorder="1" applyAlignment="1" applyProtection="1">
      <alignment horizontal="center" vertical="center" wrapText="1"/>
      <protection hidden="1" locked="0"/>
    </xf>
    <xf numFmtId="0" fontId="17" fillId="31" borderId="59" xfId="61" applyFont="1" applyFill="1" applyBorder="1" applyAlignment="1" applyProtection="1">
      <alignment horizontal="center" vertical="center" wrapText="1"/>
      <protection hidden="1" locked="0"/>
    </xf>
    <xf numFmtId="164" fontId="20" fillId="0" borderId="37" xfId="61" applyNumberFormat="1" applyFont="1" applyFill="1" applyBorder="1" applyAlignment="1" applyProtection="1">
      <alignment horizontal="center" vertical="center" wrapText="1"/>
      <protection hidden="1" locked="0"/>
    </xf>
    <xf numFmtId="3" fontId="20" fillId="0" borderId="37" xfId="61" applyNumberFormat="1" applyFont="1" applyFill="1" applyBorder="1" applyAlignment="1" applyProtection="1">
      <alignment horizontal="center" vertical="center" wrapText="1"/>
      <protection hidden="1" locked="0"/>
    </xf>
    <xf numFmtId="168" fontId="20" fillId="19" borderId="37" xfId="61" applyNumberFormat="1" applyFont="1" applyFill="1" applyBorder="1" applyAlignment="1" applyProtection="1">
      <alignment horizontal="center" vertical="center" wrapText="1"/>
      <protection hidden="1" locked="0"/>
    </xf>
    <xf numFmtId="4" fontId="20" fillId="18" borderId="37" xfId="61" applyNumberFormat="1" applyFont="1" applyFill="1" applyBorder="1" applyAlignment="1" applyProtection="1">
      <alignment horizontal="center" vertical="center" wrapText="1"/>
      <protection hidden="1" locked="0"/>
    </xf>
    <xf numFmtId="3" fontId="20" fillId="13" borderId="37" xfId="61" applyNumberFormat="1" applyFont="1" applyFill="1" applyBorder="1" applyAlignment="1" applyProtection="1">
      <alignment horizontal="center" vertical="center" wrapText="1"/>
      <protection hidden="1" locked="0"/>
    </xf>
    <xf numFmtId="3" fontId="20" fillId="29" borderId="37" xfId="61" applyNumberFormat="1" applyFont="1" applyFill="1" applyBorder="1" applyAlignment="1" applyProtection="1">
      <alignment horizontal="center" vertical="center" wrapText="1"/>
      <protection hidden="1" locked="0"/>
    </xf>
    <xf numFmtId="0" fontId="17" fillId="19" borderId="15" xfId="45" applyFont="1" applyFill="1" applyBorder="1" applyAlignment="1" applyProtection="1">
      <alignment horizontal="center" vertical="center"/>
      <protection locked="0"/>
    </xf>
    <xf numFmtId="9" fontId="17" fillId="11" borderId="15" xfId="66" applyNumberFormat="1" applyFont="1" applyFill="1" applyBorder="1" applyAlignment="1" applyProtection="1">
      <alignment horizontal="center" vertical="center" wrapText="1"/>
      <protection locked="0"/>
    </xf>
    <xf numFmtId="0" fontId="5" fillId="11" borderId="15" xfId="45" applyFont="1" applyFill="1" applyBorder="1" applyAlignment="1" applyProtection="1">
      <alignment horizontal="center" vertical="center"/>
      <protection locked="0"/>
    </xf>
    <xf numFmtId="0" fontId="18" fillId="11" borderId="15" xfId="45" applyFont="1" applyFill="1" applyBorder="1" applyAlignment="1" applyProtection="1">
      <alignment horizontal="center" vertical="center" wrapText="1"/>
      <protection locked="0"/>
    </xf>
    <xf numFmtId="44" fontId="17" fillId="20" borderId="15" xfId="55" applyFont="1" applyFill="1" applyBorder="1" applyAlignment="1" applyProtection="1">
      <alignment horizontal="center" vertical="center"/>
      <protection locked="0"/>
    </xf>
    <xf numFmtId="9" fontId="17" fillId="20" borderId="15" xfId="66" applyFont="1" applyFill="1" applyBorder="1" applyAlignment="1" applyProtection="1">
      <alignment horizontal="center" vertical="center"/>
      <protection locked="0"/>
    </xf>
    <xf numFmtId="0" fontId="17" fillId="13" borderId="15" xfId="45" applyFont="1" applyFill="1" applyBorder="1" applyAlignment="1" applyProtection="1">
      <alignment horizontal="center" vertical="center"/>
      <protection locked="0"/>
    </xf>
    <xf numFmtId="0" fontId="17" fillId="29" borderId="15" xfId="45" applyFont="1" applyFill="1" applyBorder="1" applyAlignment="1" applyProtection="1">
      <alignment horizontal="center" vertical="center"/>
      <protection locked="0"/>
    </xf>
    <xf numFmtId="0" fontId="17" fillId="45" borderId="33" xfId="45" applyFont="1" applyFill="1" applyBorder="1" applyAlignment="1" applyProtection="1">
      <alignment horizontal="center" vertical="center" wrapText="1"/>
      <protection locked="0"/>
    </xf>
    <xf numFmtId="0" fontId="5" fillId="31" borderId="35" xfId="61" applyFont="1" applyFill="1" applyBorder="1" applyAlignment="1" applyProtection="1">
      <alignment horizontal="center" vertical="center" wrapText="1"/>
      <protection hidden="1" locked="0"/>
    </xf>
    <xf numFmtId="164" fontId="17" fillId="0" borderId="36" xfId="61" applyNumberFormat="1" applyFont="1" applyFill="1" applyBorder="1" applyAlignment="1" applyProtection="1">
      <alignment horizontal="center" vertical="center" wrapText="1"/>
      <protection hidden="1" locked="0"/>
    </xf>
    <xf numFmtId="3" fontId="20" fillId="19" borderId="37" xfId="61" applyNumberFormat="1" applyFont="1" applyFill="1" applyBorder="1" applyAlignment="1" applyProtection="1">
      <alignment horizontal="center" vertical="center" wrapText="1"/>
      <protection hidden="1" locked="0"/>
    </xf>
    <xf numFmtId="3" fontId="20" fillId="18" borderId="37" xfId="61" applyNumberFormat="1" applyFont="1" applyFill="1" applyBorder="1" applyAlignment="1" applyProtection="1">
      <alignment horizontal="center" vertical="center" wrapText="1"/>
      <protection hidden="1" locked="0"/>
    </xf>
    <xf numFmtId="0" fontId="17" fillId="20" borderId="15" xfId="45" applyFont="1" applyFill="1" applyBorder="1" applyAlignment="1" applyProtection="1">
      <alignment horizontal="center" vertical="center"/>
      <protection locked="0"/>
    </xf>
    <xf numFmtId="0" fontId="17" fillId="16" borderId="38" xfId="45" applyFont="1" applyFill="1" applyBorder="1" applyAlignment="1" applyProtection="1">
      <alignment horizontal="center" vertical="center" wrapText="1"/>
      <protection locked="0"/>
    </xf>
    <xf numFmtId="9" fontId="17" fillId="0" borderId="40" xfId="66" applyFont="1" applyFill="1" applyBorder="1" applyAlignment="1" applyProtection="1">
      <alignment horizontal="center" vertical="center" wrapText="1"/>
      <protection hidden="1" locked="0"/>
    </xf>
    <xf numFmtId="0" fontId="17" fillId="0" borderId="40" xfId="61" applyFont="1" applyFill="1" applyBorder="1" applyAlignment="1" applyProtection="1">
      <alignment horizontal="center" vertical="center" wrapText="1"/>
      <protection hidden="1" locked="0"/>
    </xf>
    <xf numFmtId="9" fontId="20" fillId="31" borderId="42" xfId="66" applyFont="1" applyFill="1" applyBorder="1" applyAlignment="1" applyProtection="1">
      <alignment vertical="center" wrapText="1"/>
      <protection hidden="1" locked="0"/>
    </xf>
    <xf numFmtId="49" fontId="17" fillId="20" borderId="15" xfId="45" applyNumberFormat="1" applyFont="1" applyFill="1" applyBorder="1" applyAlignment="1" applyProtection="1">
      <alignment horizontal="center" vertical="center" wrapText="1"/>
      <protection locked="0"/>
    </xf>
    <xf numFmtId="49" fontId="17" fillId="13" borderId="15" xfId="45" applyNumberFormat="1" applyFont="1" applyFill="1" applyBorder="1" applyAlignment="1" applyProtection="1">
      <alignment horizontal="center" vertical="center" wrapText="1"/>
      <protection locked="0"/>
    </xf>
    <xf numFmtId="0" fontId="17" fillId="45" borderId="60" xfId="62" applyFont="1" applyFill="1" applyBorder="1" applyAlignment="1" applyProtection="1">
      <alignment horizontal="center" vertical="center" wrapText="1"/>
      <protection hidden="1" locked="0"/>
    </xf>
    <xf numFmtId="0" fontId="17" fillId="0" borderId="30" xfId="45" applyFont="1" applyFill="1" applyBorder="1" applyAlignment="1" applyProtection="1">
      <alignment horizontal="center" vertical="center" wrapText="1"/>
      <protection locked="0"/>
    </xf>
    <xf numFmtId="0" fontId="5" fillId="19" borderId="15" xfId="45" applyFont="1" applyFill="1" applyBorder="1" applyAlignment="1" applyProtection="1">
      <alignment horizontal="center" vertical="center"/>
      <protection locked="0"/>
    </xf>
    <xf numFmtId="0" fontId="18" fillId="26" borderId="15" xfId="45" applyFont="1" applyFill="1" applyBorder="1" applyAlignment="1" applyProtection="1">
      <alignment horizontal="center" vertical="center" wrapText="1"/>
      <protection locked="0"/>
    </xf>
    <xf numFmtId="44" fontId="5" fillId="20" borderId="15" xfId="55" applyFont="1" applyFill="1" applyBorder="1" applyAlignment="1" applyProtection="1">
      <alignment horizontal="center" vertical="center"/>
      <protection locked="0"/>
    </xf>
    <xf numFmtId="9" fontId="5" fillId="20" borderId="15" xfId="66" applyFont="1" applyFill="1" applyBorder="1" applyAlignment="1" applyProtection="1">
      <alignment horizontal="center" vertical="center"/>
      <protection locked="0"/>
    </xf>
    <xf numFmtId="49" fontId="5" fillId="20" borderId="15" xfId="45" applyNumberFormat="1" applyFont="1" applyFill="1" applyBorder="1" applyAlignment="1" applyProtection="1">
      <alignment horizontal="center" vertical="center" wrapText="1"/>
      <protection locked="0"/>
    </xf>
    <xf numFmtId="0" fontId="5" fillId="20" borderId="15" xfId="45" applyFont="1" applyFill="1" applyBorder="1" applyAlignment="1" applyProtection="1">
      <alignment horizontal="center" vertical="center"/>
      <protection locked="0"/>
    </xf>
    <xf numFmtId="0" fontId="5" fillId="13" borderId="15" xfId="45" applyFont="1" applyFill="1" applyBorder="1" applyAlignment="1" applyProtection="1">
      <alignment horizontal="center" vertical="center"/>
      <protection locked="0"/>
    </xf>
    <xf numFmtId="0" fontId="5" fillId="13" borderId="15" xfId="45" applyFont="1" applyFill="1" applyBorder="1" applyAlignment="1" applyProtection="1">
      <alignment horizontal="center" vertical="center" wrapText="1"/>
      <protection locked="0"/>
    </xf>
    <xf numFmtId="0" fontId="5" fillId="29" borderId="15" xfId="45" applyFont="1" applyFill="1" applyBorder="1" applyAlignment="1" applyProtection="1">
      <alignment horizontal="center" vertical="center"/>
      <protection locked="0"/>
    </xf>
    <xf numFmtId="0" fontId="17" fillId="0" borderId="38" xfId="45" applyFont="1" applyFill="1" applyBorder="1" applyAlignment="1" applyProtection="1">
      <alignment horizontal="center" vertical="center" wrapText="1"/>
      <protection locked="0"/>
    </xf>
    <xf numFmtId="0" fontId="17" fillId="0" borderId="61" xfId="0" applyFont="1" applyFill="1" applyBorder="1" applyAlignment="1" applyProtection="1">
      <alignment horizontal="center" vertical="center" wrapText="1"/>
      <protection locked="0"/>
    </xf>
    <xf numFmtId="0" fontId="5" fillId="0" borderId="40" xfId="61" applyFont="1" applyFill="1" applyBorder="1" applyAlignment="1" applyProtection="1">
      <alignment horizontal="center" vertical="center" wrapText="1"/>
      <protection hidden="1" locked="0"/>
    </xf>
    <xf numFmtId="0" fontId="17" fillId="30" borderId="40" xfId="0" applyNumberFormat="1" applyFont="1" applyFill="1" applyBorder="1" applyAlignment="1" applyProtection="1">
      <alignment horizontal="center" vertical="center" wrapText="1"/>
      <protection locked="0"/>
    </xf>
    <xf numFmtId="1" fontId="17" fillId="30" borderId="40" xfId="66" applyNumberFormat="1" applyFont="1" applyFill="1" applyBorder="1" applyAlignment="1" applyProtection="1">
      <alignment horizontal="center" vertical="center" wrapText="1"/>
      <protection locked="0"/>
    </xf>
    <xf numFmtId="0" fontId="17" fillId="0" borderId="41" xfId="61" applyFont="1" applyFill="1" applyBorder="1" applyAlignment="1" applyProtection="1">
      <alignment horizontal="center" vertical="center" wrapText="1"/>
      <protection hidden="1" locked="0"/>
    </xf>
    <xf numFmtId="4" fontId="20" fillId="18" borderId="42" xfId="61" applyNumberFormat="1" applyFont="1" applyFill="1" applyBorder="1" applyAlignment="1" applyProtection="1">
      <alignment horizontal="center" vertical="center" wrapText="1"/>
      <protection hidden="1" locked="0"/>
    </xf>
    <xf numFmtId="0" fontId="17" fillId="31" borderId="62" xfId="0" applyFont="1" applyFill="1" applyBorder="1" applyAlignment="1" applyProtection="1">
      <alignment horizontal="center" vertical="center" wrapText="1"/>
      <protection locked="0"/>
    </xf>
    <xf numFmtId="0" fontId="17" fillId="30" borderId="30" xfId="0" applyFont="1" applyFill="1" applyBorder="1" applyAlignment="1" applyProtection="1">
      <alignment horizontal="center" vertical="center" wrapText="1"/>
      <protection locked="0"/>
    </xf>
    <xf numFmtId="1" fontId="17" fillId="30" borderId="30" xfId="66" applyNumberFormat="1" applyFont="1" applyFill="1" applyBorder="1" applyAlignment="1" applyProtection="1">
      <alignment horizontal="center" vertical="center" wrapText="1"/>
      <protection locked="0"/>
    </xf>
    <xf numFmtId="1" fontId="17" fillId="0" borderId="30" xfId="47" applyNumberFormat="1" applyFont="1" applyBorder="1" applyAlignment="1" applyProtection="1">
      <alignment horizontal="center" vertical="center" wrapText="1"/>
      <protection locked="0"/>
    </xf>
    <xf numFmtId="44" fontId="20" fillId="0" borderId="30" xfId="55" applyFont="1" applyBorder="1" applyAlignment="1" applyProtection="1">
      <alignment horizontal="center" vertical="center"/>
      <protection locked="0"/>
    </xf>
    <xf numFmtId="164" fontId="20" fillId="0" borderId="32" xfId="55" applyNumberFormat="1" applyFont="1" applyBorder="1" applyAlignment="1" applyProtection="1">
      <alignment horizontal="center" vertical="center"/>
      <protection locked="0"/>
    </xf>
    <xf numFmtId="3" fontId="20" fillId="0" borderId="32" xfId="55" applyNumberFormat="1" applyFont="1" applyBorder="1" applyAlignment="1" applyProtection="1">
      <alignment horizontal="center" vertical="center"/>
      <protection locked="0"/>
    </xf>
    <xf numFmtId="3" fontId="20" fillId="19" borderId="32" xfId="55" applyNumberFormat="1" applyFont="1" applyFill="1" applyBorder="1" applyAlignment="1" applyProtection="1">
      <alignment horizontal="center" vertical="center"/>
      <protection locked="0"/>
    </xf>
    <xf numFmtId="3" fontId="20" fillId="18" borderId="32" xfId="55" applyNumberFormat="1" applyFont="1" applyFill="1" applyBorder="1" applyAlignment="1" applyProtection="1">
      <alignment horizontal="center" vertical="center"/>
      <protection locked="0"/>
    </xf>
    <xf numFmtId="3" fontId="20" fillId="13" borderId="32" xfId="55" applyNumberFormat="1" applyFont="1" applyFill="1" applyBorder="1" applyAlignment="1" applyProtection="1">
      <alignment horizontal="center" vertical="center"/>
      <protection locked="0"/>
    </xf>
    <xf numFmtId="3" fontId="20" fillId="29" borderId="32" xfId="55" applyNumberFormat="1" applyFont="1" applyFill="1" applyBorder="1" applyAlignment="1" applyProtection="1">
      <alignment horizontal="center" vertical="center"/>
      <protection locked="0"/>
    </xf>
    <xf numFmtId="0" fontId="17" fillId="50" borderId="63" xfId="45" applyFont="1" applyFill="1" applyBorder="1" applyAlignment="1" applyProtection="1">
      <alignment horizontal="center" vertical="center" wrapText="1"/>
      <protection locked="0"/>
    </xf>
    <xf numFmtId="0" fontId="17" fillId="10" borderId="64" xfId="0" applyFont="1" applyFill="1" applyBorder="1" applyAlignment="1" applyProtection="1">
      <alignment horizontal="center" vertical="center" wrapText="1"/>
      <protection locked="0"/>
    </xf>
    <xf numFmtId="0" fontId="17" fillId="10" borderId="65" xfId="0" applyFont="1" applyFill="1" applyBorder="1" applyAlignment="1" applyProtection="1">
      <alignment horizontal="center" vertical="center" wrapText="1"/>
      <protection locked="0"/>
    </xf>
    <xf numFmtId="0" fontId="17" fillId="10" borderId="65" xfId="45" applyFont="1" applyFill="1" applyBorder="1" applyAlignment="1" applyProtection="1">
      <alignment horizontal="center" vertical="center" wrapText="1"/>
      <protection locked="0"/>
    </xf>
    <xf numFmtId="0" fontId="17" fillId="10" borderId="65" xfId="61" applyFont="1" applyFill="1" applyBorder="1" applyAlignment="1" applyProtection="1">
      <alignment horizontal="center" vertical="center" wrapText="1"/>
      <protection hidden="1" locked="0"/>
    </xf>
    <xf numFmtId="9" fontId="17" fillId="10" borderId="65" xfId="66" applyFont="1" applyFill="1" applyBorder="1" applyAlignment="1" applyProtection="1">
      <alignment horizontal="center" vertical="center" wrapText="1"/>
      <protection hidden="1" locked="0"/>
    </xf>
    <xf numFmtId="14" fontId="17" fillId="10" borderId="65" xfId="50" applyNumberFormat="1" applyFont="1" applyFill="1" applyBorder="1" applyAlignment="1" applyProtection="1">
      <alignment horizontal="center" vertical="center" wrapText="1"/>
      <protection locked="0"/>
    </xf>
    <xf numFmtId="0" fontId="17" fillId="30" borderId="65" xfId="0" applyFont="1" applyFill="1" applyBorder="1" applyAlignment="1" applyProtection="1">
      <alignment horizontal="center" vertical="center" wrapText="1"/>
      <protection locked="0"/>
    </xf>
    <xf numFmtId="1" fontId="17" fillId="30" borderId="65" xfId="66" applyNumberFormat="1" applyFont="1" applyFill="1" applyBorder="1" applyAlignment="1" applyProtection="1">
      <alignment horizontal="center" vertical="center" wrapText="1"/>
      <protection locked="0"/>
    </xf>
    <xf numFmtId="44" fontId="20" fillId="0" borderId="65" xfId="55" applyFont="1" applyBorder="1" applyAlignment="1" applyProtection="1">
      <alignment horizontal="center" vertical="center"/>
      <protection locked="0"/>
    </xf>
    <xf numFmtId="164" fontId="20" fillId="0" borderId="66" xfId="55" applyNumberFormat="1" applyFont="1" applyBorder="1" applyAlignment="1" applyProtection="1">
      <alignment horizontal="center" vertical="center"/>
      <protection locked="0"/>
    </xf>
    <xf numFmtId="3" fontId="20" fillId="0" borderId="66" xfId="55" applyNumberFormat="1" applyFont="1" applyBorder="1" applyAlignment="1" applyProtection="1">
      <alignment horizontal="center" vertical="center"/>
      <protection locked="0"/>
    </xf>
    <xf numFmtId="3" fontId="20" fillId="19" borderId="66" xfId="55" applyNumberFormat="1" applyFont="1" applyFill="1" applyBorder="1" applyAlignment="1" applyProtection="1">
      <alignment horizontal="center" vertical="center"/>
      <protection locked="0"/>
    </xf>
    <xf numFmtId="3" fontId="20" fillId="18" borderId="66" xfId="55" applyNumberFormat="1" applyFont="1" applyFill="1" applyBorder="1" applyAlignment="1" applyProtection="1">
      <alignment horizontal="center" vertical="center"/>
      <protection locked="0"/>
    </xf>
    <xf numFmtId="3" fontId="20" fillId="13" borderId="66" xfId="55" applyNumberFormat="1" applyFont="1" applyFill="1" applyBorder="1" applyAlignment="1" applyProtection="1">
      <alignment horizontal="center" vertical="center"/>
      <protection locked="0"/>
    </xf>
    <xf numFmtId="3" fontId="20" fillId="29" borderId="66" xfId="55" applyNumberFormat="1" applyFont="1" applyFill="1" applyBorder="1" applyAlignment="1" applyProtection="1">
      <alignment horizontal="center" vertical="center"/>
      <protection locked="0"/>
    </xf>
    <xf numFmtId="0" fontId="17" fillId="51" borderId="33" xfId="45" applyFont="1" applyFill="1" applyBorder="1" applyAlignment="1" applyProtection="1">
      <alignment horizontal="center" vertical="center" wrapText="1"/>
      <protection locked="0"/>
    </xf>
    <xf numFmtId="0" fontId="17" fillId="16" borderId="67" xfId="0" applyFont="1" applyFill="1" applyBorder="1" applyAlignment="1" applyProtection="1">
      <alignment horizontal="center" vertical="center" wrapText="1"/>
      <protection locked="0"/>
    </xf>
    <xf numFmtId="0" fontId="17" fillId="16" borderId="35" xfId="0" applyFont="1" applyFill="1" applyBorder="1" applyAlignment="1" applyProtection="1">
      <alignment horizontal="center" vertical="center" wrapText="1"/>
      <protection locked="0"/>
    </xf>
    <xf numFmtId="0" fontId="17" fillId="51" borderId="35" xfId="45" applyFont="1" applyFill="1" applyBorder="1" applyAlignment="1" applyProtection="1">
      <alignment horizontal="center" vertical="center" wrapText="1"/>
      <protection locked="0"/>
    </xf>
    <xf numFmtId="0" fontId="17" fillId="16" borderId="35" xfId="61" applyFont="1" applyFill="1" applyBorder="1" applyAlignment="1" applyProtection="1">
      <alignment horizontal="center" vertical="center" wrapText="1"/>
      <protection hidden="1" locked="0"/>
    </xf>
    <xf numFmtId="9" fontId="17" fillId="16" borderId="35" xfId="66" applyFont="1" applyFill="1" applyBorder="1" applyAlignment="1" applyProtection="1">
      <alignment horizontal="center" vertical="center" wrapText="1"/>
      <protection hidden="1" locked="0"/>
    </xf>
    <xf numFmtId="14" fontId="17" fillId="16" borderId="35" xfId="50" applyNumberFormat="1" applyFont="1" applyFill="1" applyBorder="1" applyAlignment="1" applyProtection="1">
      <alignment horizontal="center" vertical="center" wrapText="1"/>
      <protection locked="0"/>
    </xf>
    <xf numFmtId="0" fontId="17" fillId="30" borderId="35" xfId="0" applyFont="1" applyFill="1" applyBorder="1" applyAlignment="1" applyProtection="1">
      <alignment horizontal="center" vertical="center" wrapText="1"/>
      <protection locked="0"/>
    </xf>
    <xf numFmtId="1" fontId="17" fillId="30" borderId="35" xfId="66" applyNumberFormat="1" applyFont="1" applyFill="1" applyBorder="1" applyAlignment="1" applyProtection="1">
      <alignment horizontal="center" vertical="center" wrapText="1"/>
      <protection locked="0"/>
    </xf>
    <xf numFmtId="1" fontId="17" fillId="0" borderId="35" xfId="47" applyNumberFormat="1" applyFont="1" applyBorder="1" applyAlignment="1" applyProtection="1">
      <alignment horizontal="center" vertical="center" wrapText="1"/>
      <protection locked="0"/>
    </xf>
    <xf numFmtId="44" fontId="20" fillId="0" borderId="35" xfId="55" applyFont="1" applyBorder="1" applyAlignment="1" applyProtection="1">
      <alignment horizontal="center" vertical="center"/>
      <protection locked="0"/>
    </xf>
    <xf numFmtId="164" fontId="20" fillId="0" borderId="37" xfId="55" applyNumberFormat="1" applyFont="1" applyBorder="1" applyAlignment="1" applyProtection="1">
      <alignment horizontal="center" vertical="center"/>
      <protection locked="0"/>
    </xf>
    <xf numFmtId="0" fontId="17" fillId="45" borderId="33" xfId="45" applyFont="1" applyFill="1" applyBorder="1" applyAlignment="1" applyProtection="1">
      <alignment horizontal="center" vertical="center" wrapText="1"/>
      <protection locked="0"/>
    </xf>
    <xf numFmtId="0" fontId="17" fillId="31" borderId="67" xfId="0" applyFont="1" applyFill="1" applyBorder="1" applyAlignment="1" applyProtection="1">
      <alignment horizontal="center" vertical="center" wrapText="1"/>
      <protection locked="0"/>
    </xf>
    <xf numFmtId="0" fontId="17" fillId="45" borderId="35" xfId="45" applyFont="1" applyFill="1" applyBorder="1" applyAlignment="1" applyProtection="1">
      <alignment horizontal="center" vertical="center" wrapText="1"/>
      <protection locked="0"/>
    </xf>
    <xf numFmtId="1" fontId="5" fillId="0" borderId="35" xfId="47" applyNumberFormat="1" applyFont="1" applyBorder="1" applyAlignment="1" applyProtection="1">
      <alignment horizontal="center" vertical="center" wrapText="1"/>
      <protection locked="0"/>
    </xf>
    <xf numFmtId="44" fontId="11" fillId="0" borderId="35" xfId="55" applyFont="1" applyBorder="1" applyAlignment="1" applyProtection="1">
      <alignment horizontal="center" vertical="center"/>
      <protection locked="0"/>
    </xf>
    <xf numFmtId="164" fontId="11" fillId="0" borderId="37" xfId="55" applyNumberFormat="1" applyFont="1" applyBorder="1" applyAlignment="1" applyProtection="1">
      <alignment horizontal="center" vertical="center"/>
      <protection locked="0"/>
    </xf>
    <xf numFmtId="3" fontId="11" fillId="0" borderId="37" xfId="55" applyNumberFormat="1" applyFont="1" applyBorder="1" applyAlignment="1" applyProtection="1">
      <alignment horizontal="center" vertical="center"/>
      <protection locked="0"/>
    </xf>
    <xf numFmtId="3" fontId="11" fillId="19" borderId="37" xfId="55" applyNumberFormat="1" applyFont="1" applyFill="1" applyBorder="1" applyAlignment="1" applyProtection="1">
      <alignment horizontal="center" vertical="center"/>
      <protection locked="0"/>
    </xf>
    <xf numFmtId="3" fontId="11" fillId="18" borderId="37" xfId="55" applyNumberFormat="1" applyFont="1" applyFill="1" applyBorder="1" applyAlignment="1" applyProtection="1">
      <alignment horizontal="center" vertical="center"/>
      <protection locked="0"/>
    </xf>
    <xf numFmtId="3" fontId="11" fillId="13" borderId="37" xfId="55" applyNumberFormat="1" applyFont="1" applyFill="1" applyBorder="1" applyAlignment="1" applyProtection="1">
      <alignment horizontal="center" vertical="center"/>
      <protection locked="0"/>
    </xf>
    <xf numFmtId="3" fontId="11" fillId="29" borderId="37" xfId="55" applyNumberFormat="1" applyFont="1" applyFill="1" applyBorder="1" applyAlignment="1" applyProtection="1">
      <alignment horizontal="center" vertical="center"/>
      <protection locked="0"/>
    </xf>
    <xf numFmtId="0" fontId="5" fillId="16" borderId="67" xfId="61" applyFont="1" applyFill="1" applyBorder="1" applyAlignment="1" applyProtection="1">
      <alignment horizontal="center" vertical="center" wrapText="1"/>
      <protection hidden="1" locked="0"/>
    </xf>
    <xf numFmtId="0" fontId="5" fillId="16" borderId="35" xfId="61" applyFont="1" applyFill="1" applyBorder="1" applyAlignment="1" applyProtection="1">
      <alignment horizontal="center" vertical="center" wrapText="1"/>
      <protection hidden="1" locked="0"/>
    </xf>
    <xf numFmtId="44" fontId="11" fillId="0" borderId="35" xfId="55" applyFont="1" applyFill="1" applyBorder="1" applyAlignment="1" applyProtection="1">
      <alignment horizontal="center" vertical="center"/>
      <protection locked="0"/>
    </xf>
    <xf numFmtId="0" fontId="17" fillId="0" borderId="36" xfId="61" applyFont="1" applyFill="1" applyBorder="1" applyAlignment="1" applyProtection="1">
      <alignment horizontal="center" vertical="center" wrapText="1"/>
      <protection hidden="1" locked="0"/>
    </xf>
    <xf numFmtId="164" fontId="11" fillId="0" borderId="37" xfId="55" applyNumberFormat="1" applyFont="1" applyFill="1" applyBorder="1" applyAlignment="1" applyProtection="1">
      <alignment horizontal="center" vertical="center"/>
      <protection locked="0"/>
    </xf>
    <xf numFmtId="3" fontId="11" fillId="0" borderId="66" xfId="55" applyNumberFormat="1" applyFont="1" applyFill="1" applyBorder="1" applyAlignment="1" applyProtection="1">
      <alignment horizontal="center" vertical="center"/>
      <protection locked="0"/>
    </xf>
    <xf numFmtId="3" fontId="11" fillId="19" borderId="66" xfId="55" applyNumberFormat="1" applyFont="1" applyFill="1" applyBorder="1" applyAlignment="1" applyProtection="1">
      <alignment horizontal="center" vertical="center"/>
      <protection locked="0"/>
    </xf>
    <xf numFmtId="3" fontId="11" fillId="18" borderId="66" xfId="55" applyNumberFormat="1" applyFont="1" applyFill="1" applyBorder="1" applyAlignment="1" applyProtection="1">
      <alignment horizontal="center" vertical="center"/>
      <protection locked="0"/>
    </xf>
    <xf numFmtId="3" fontId="11" fillId="13" borderId="66" xfId="55" applyNumberFormat="1" applyFont="1" applyFill="1" applyBorder="1" applyAlignment="1" applyProtection="1">
      <alignment horizontal="center" vertical="center"/>
      <protection locked="0"/>
    </xf>
    <xf numFmtId="3" fontId="11" fillId="29" borderId="66" xfId="55" applyNumberFormat="1" applyFont="1" applyFill="1" applyBorder="1" applyAlignment="1" applyProtection="1">
      <alignment horizontal="center" vertical="center"/>
      <protection locked="0"/>
    </xf>
    <xf numFmtId="0" fontId="17" fillId="51" borderId="38" xfId="45" applyFont="1" applyFill="1" applyBorder="1" applyAlignment="1" applyProtection="1">
      <alignment horizontal="center" vertical="center" wrapText="1"/>
      <protection locked="0"/>
    </xf>
    <xf numFmtId="0" fontId="17" fillId="16" borderId="61" xfId="0" applyFont="1" applyFill="1" applyBorder="1" applyAlignment="1" applyProtection="1">
      <alignment horizontal="center" vertical="center" wrapText="1"/>
      <protection locked="0"/>
    </xf>
    <xf numFmtId="0" fontId="17" fillId="16" borderId="40" xfId="0" applyFont="1" applyFill="1" applyBorder="1" applyAlignment="1" applyProtection="1">
      <alignment horizontal="center" vertical="center" wrapText="1"/>
      <protection locked="0"/>
    </xf>
    <xf numFmtId="0" fontId="17" fillId="51" borderId="40" xfId="45" applyFont="1" applyFill="1" applyBorder="1" applyAlignment="1" applyProtection="1">
      <alignment horizontal="center" vertical="center" wrapText="1"/>
      <protection locked="0"/>
    </xf>
    <xf numFmtId="0" fontId="5" fillId="30" borderId="40" xfId="0" applyFont="1" applyFill="1" applyBorder="1" applyAlignment="1" applyProtection="1">
      <alignment horizontal="center" vertical="center" wrapText="1"/>
      <protection locked="0"/>
    </xf>
    <xf numFmtId="0" fontId="17" fillId="30" borderId="40" xfId="0" applyFont="1" applyFill="1" applyBorder="1" applyAlignment="1" applyProtection="1">
      <alignment horizontal="center" vertical="center" wrapText="1"/>
      <protection locked="0"/>
    </xf>
    <xf numFmtId="1" fontId="5" fillId="0" borderId="40" xfId="47" applyNumberFormat="1" applyFont="1" applyBorder="1" applyAlignment="1" applyProtection="1">
      <alignment horizontal="center" vertical="center" wrapText="1"/>
      <protection locked="0"/>
    </xf>
    <xf numFmtId="44" fontId="11" fillId="0" borderId="40" xfId="55" applyFont="1" applyBorder="1" applyAlignment="1" applyProtection="1">
      <alignment horizontal="center" vertical="center"/>
      <protection locked="0"/>
    </xf>
    <xf numFmtId="164" fontId="11" fillId="0" borderId="68" xfId="55" applyNumberFormat="1" applyFont="1" applyBorder="1" applyAlignment="1" applyProtection="1">
      <alignment horizontal="center" vertical="center"/>
      <protection locked="0"/>
    </xf>
    <xf numFmtId="3" fontId="11" fillId="0" borderId="45" xfId="55" applyNumberFormat="1" applyFont="1" applyBorder="1" applyAlignment="1" applyProtection="1">
      <alignment horizontal="center" vertical="center"/>
      <protection locked="0"/>
    </xf>
    <xf numFmtId="3" fontId="11" fillId="19" borderId="45" xfId="55" applyNumberFormat="1" applyFont="1" applyFill="1" applyBorder="1" applyAlignment="1" applyProtection="1">
      <alignment horizontal="center" vertical="center"/>
      <protection locked="0"/>
    </xf>
    <xf numFmtId="3" fontId="11" fillId="18" borderId="45" xfId="55" applyNumberFormat="1" applyFont="1" applyFill="1" applyBorder="1" applyAlignment="1" applyProtection="1">
      <alignment horizontal="center" vertical="center"/>
      <protection locked="0"/>
    </xf>
    <xf numFmtId="3" fontId="11" fillId="13" borderId="45" xfId="55" applyNumberFormat="1" applyFont="1" applyFill="1" applyBorder="1" applyAlignment="1" applyProtection="1">
      <alignment horizontal="center" vertical="center"/>
      <protection locked="0"/>
    </xf>
    <xf numFmtId="3" fontId="11" fillId="29" borderId="45" xfId="55" applyNumberFormat="1" applyFont="1" applyFill="1" applyBorder="1" applyAlignment="1" applyProtection="1">
      <alignment horizontal="center" vertical="center"/>
      <protection locked="0"/>
    </xf>
    <xf numFmtId="0" fontId="4" fillId="30" borderId="49" xfId="61" applyFont="1" applyFill="1" applyBorder="1" applyAlignment="1" applyProtection="1" quotePrefix="1">
      <alignment horizontal="center" vertical="center" wrapText="1"/>
      <protection hidden="1" locked="0"/>
    </xf>
    <xf numFmtId="0" fontId="17" fillId="45" borderId="14" xfId="45" applyFont="1" applyFill="1" applyBorder="1" applyAlignment="1" applyProtection="1">
      <alignment horizontal="center" vertical="center" wrapText="1"/>
      <protection locked="0"/>
    </xf>
    <xf numFmtId="0" fontId="5" fillId="31" borderId="57" xfId="61" applyFont="1" applyFill="1" applyBorder="1" applyAlignment="1" applyProtection="1">
      <alignment horizontal="center" vertical="center" wrapText="1"/>
      <protection hidden="1" locked="0"/>
    </xf>
    <xf numFmtId="0" fontId="5" fillId="31" borderId="23" xfId="61" applyFont="1" applyFill="1" applyBorder="1" applyAlignment="1" applyProtection="1">
      <alignment horizontal="center" vertical="center" wrapText="1"/>
      <protection hidden="1" locked="0"/>
    </xf>
    <xf numFmtId="0" fontId="17" fillId="16" borderId="23" xfId="61" applyFont="1" applyFill="1" applyBorder="1" applyAlignment="1" applyProtection="1">
      <alignment horizontal="center" vertical="center" wrapText="1"/>
      <protection hidden="1" locked="0"/>
    </xf>
    <xf numFmtId="9" fontId="17" fillId="16" borderId="23" xfId="66" applyFont="1" applyFill="1" applyBorder="1" applyAlignment="1" applyProtection="1">
      <alignment horizontal="center" vertical="center" wrapText="1"/>
      <protection hidden="1" locked="0"/>
    </xf>
    <xf numFmtId="0" fontId="5" fillId="30" borderId="27" xfId="0" applyFont="1" applyFill="1" applyBorder="1" applyAlignment="1" applyProtection="1">
      <alignment horizontal="center" vertical="center" wrapText="1"/>
      <protection locked="0"/>
    </xf>
    <xf numFmtId="1" fontId="5" fillId="30" borderId="27" xfId="66" applyNumberFormat="1" applyFont="1" applyFill="1" applyBorder="1" applyAlignment="1" applyProtection="1">
      <alignment horizontal="center" vertical="center" wrapText="1"/>
      <protection locked="0"/>
    </xf>
    <xf numFmtId="1" fontId="5" fillId="31" borderId="43" xfId="47" applyNumberFormat="1" applyFont="1" applyFill="1" applyBorder="1" applyAlignment="1" applyProtection="1">
      <alignment horizontal="center" vertical="center" wrapText="1"/>
      <protection locked="0"/>
    </xf>
    <xf numFmtId="44" fontId="20" fillId="31" borderId="48" xfId="55" applyFont="1" applyFill="1" applyBorder="1" applyAlignment="1" applyProtection="1">
      <alignment horizontal="center" vertical="center" wrapText="1"/>
      <protection hidden="1" locked="0"/>
    </xf>
    <xf numFmtId="164" fontId="20" fillId="31" borderId="25" xfId="61" applyNumberFormat="1" applyFont="1" applyFill="1" applyBorder="1" applyAlignment="1" applyProtection="1">
      <alignment horizontal="center" vertical="center" wrapText="1"/>
      <protection hidden="1" locked="0"/>
    </xf>
    <xf numFmtId="3" fontId="20" fillId="31" borderId="44" xfId="61" applyNumberFormat="1" applyFont="1" applyFill="1" applyBorder="1" applyAlignment="1" applyProtection="1">
      <alignment horizontal="center" vertical="center" wrapText="1"/>
      <protection hidden="1" locked="0"/>
    </xf>
    <xf numFmtId="3" fontId="20" fillId="19" borderId="44" xfId="61" applyNumberFormat="1" applyFont="1" applyFill="1" applyBorder="1" applyAlignment="1" applyProtection="1">
      <alignment horizontal="center" vertical="center" wrapText="1"/>
      <protection hidden="1" locked="0"/>
    </xf>
    <xf numFmtId="3" fontId="20" fillId="18" borderId="44" xfId="61" applyNumberFormat="1" applyFont="1" applyFill="1" applyBorder="1" applyAlignment="1" applyProtection="1">
      <alignment horizontal="center" vertical="center" wrapText="1"/>
      <protection hidden="1" locked="0"/>
    </xf>
    <xf numFmtId="3" fontId="20" fillId="13" borderId="44" xfId="61" applyNumberFormat="1" applyFont="1" applyFill="1" applyBorder="1" applyAlignment="1" applyProtection="1">
      <alignment horizontal="center" vertical="center" wrapText="1"/>
      <protection hidden="1" locked="0"/>
    </xf>
    <xf numFmtId="3" fontId="20" fillId="29" borderId="44" xfId="61" applyNumberFormat="1" applyFont="1" applyFill="1" applyBorder="1" applyAlignment="1" applyProtection="1">
      <alignment horizontal="center" vertical="center" wrapText="1"/>
      <protection hidden="1" locked="0"/>
    </xf>
    <xf numFmtId="0" fontId="4" fillId="30" borderId="49" xfId="61" applyFont="1" applyFill="1" applyBorder="1" applyAlignment="1" applyProtection="1">
      <alignment horizontal="center" vertical="center" wrapText="1"/>
      <protection hidden="1" locked="0"/>
    </xf>
    <xf numFmtId="0" fontId="17" fillId="16" borderId="14" xfId="45" applyFont="1" applyFill="1" applyBorder="1" applyAlignment="1" applyProtection="1">
      <alignment horizontal="center" vertical="center" wrapText="1"/>
      <protection locked="0"/>
    </xf>
    <xf numFmtId="0" fontId="17" fillId="31" borderId="69"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29" fillId="30" borderId="23" xfId="61" applyFont="1" applyFill="1" applyBorder="1" applyAlignment="1" applyProtection="1">
      <alignment horizontal="center" vertical="center" wrapText="1"/>
      <protection hidden="1" locked="0"/>
    </xf>
    <xf numFmtId="3" fontId="4" fillId="30" borderId="23" xfId="0" applyNumberFormat="1" applyFont="1" applyFill="1" applyBorder="1" applyAlignment="1" applyProtection="1">
      <alignment horizontal="center" vertical="center" wrapText="1"/>
      <protection locked="0"/>
    </xf>
    <xf numFmtId="1" fontId="5" fillId="0" borderId="23" xfId="47" applyNumberFormat="1" applyFont="1" applyBorder="1" applyAlignment="1" applyProtection="1">
      <alignment horizontal="center" vertical="center" wrapText="1"/>
      <protection locked="0"/>
    </xf>
    <xf numFmtId="0" fontId="25" fillId="20" borderId="15" xfId="45" applyFont="1" applyFill="1" applyBorder="1" applyAlignment="1" applyProtection="1">
      <alignment horizontal="center" vertical="center" wrapText="1"/>
      <protection locked="0"/>
    </xf>
    <xf numFmtId="0" fontId="13" fillId="17" borderId="12" xfId="0" applyFont="1" applyFill="1" applyBorder="1" applyAlignment="1" applyProtection="1">
      <alignment horizontal="center" vertical="center" wrapText="1"/>
      <protection locked="0"/>
    </xf>
    <xf numFmtId="0" fontId="5" fillId="17" borderId="15" xfId="0" applyFont="1" applyFill="1" applyBorder="1" applyAlignment="1" applyProtection="1">
      <alignment vertical="center" wrapText="1"/>
      <protection locked="0"/>
    </xf>
    <xf numFmtId="44" fontId="5" fillId="17" borderId="15" xfId="0" applyNumberFormat="1" applyFont="1" applyFill="1" applyBorder="1" applyAlignment="1" applyProtection="1">
      <alignment vertical="center" wrapText="1"/>
      <protection locked="0"/>
    </xf>
    <xf numFmtId="0" fontId="14" fillId="18" borderId="11" xfId="0" applyFont="1" applyFill="1" applyBorder="1" applyAlignment="1" applyProtection="1">
      <alignment horizontal="center" vertical="center" wrapText="1"/>
      <protection locked="0"/>
    </xf>
    <xf numFmtId="9" fontId="14" fillId="18" borderId="11" xfId="66" applyFont="1" applyFill="1" applyBorder="1" applyAlignment="1" applyProtection="1">
      <alignment horizontal="center" vertical="center" wrapText="1"/>
      <protection locked="0"/>
    </xf>
    <xf numFmtId="1" fontId="14" fillId="18" borderId="11" xfId="0" applyNumberFormat="1" applyFont="1" applyFill="1" applyBorder="1" applyAlignment="1" applyProtection="1">
      <alignment horizontal="center" vertical="center" wrapText="1"/>
      <protection locked="0"/>
    </xf>
    <xf numFmtId="44" fontId="8" fillId="18" borderId="11" xfId="55" applyFont="1" applyFill="1" applyBorder="1" applyAlignment="1" applyProtection="1">
      <alignment horizontal="center" vertical="center" wrapText="1"/>
      <protection locked="0"/>
    </xf>
    <xf numFmtId="0" fontId="14" fillId="18" borderId="21" xfId="0" applyFont="1" applyFill="1" applyBorder="1" applyAlignment="1" applyProtection="1">
      <alignment horizontal="center" vertical="center" wrapText="1"/>
      <protection locked="0"/>
    </xf>
    <xf numFmtId="167" fontId="8" fillId="18" borderId="11" xfId="0" applyNumberFormat="1" applyFont="1" applyFill="1" applyBorder="1" applyAlignment="1" applyProtection="1">
      <alignment horizontal="center" vertical="center" wrapText="1"/>
      <protection locked="0"/>
    </xf>
    <xf numFmtId="0" fontId="5" fillId="18" borderId="15" xfId="0" applyFont="1" applyFill="1" applyBorder="1" applyAlignment="1" applyProtection="1">
      <alignment vertical="center" wrapText="1"/>
      <protection locked="0"/>
    </xf>
    <xf numFmtId="44" fontId="18" fillId="18" borderId="15" xfId="0" applyNumberFormat="1" applyFont="1" applyFill="1" applyBorder="1" applyAlignment="1" applyProtection="1">
      <alignment vertical="center" wrapText="1"/>
      <protection locked="0"/>
    </xf>
    <xf numFmtId="0" fontId="5" fillId="0" borderId="15" xfId="45" applyFont="1" applyFill="1" applyBorder="1" applyAlignment="1" applyProtection="1">
      <alignment horizontal="center" vertical="center"/>
      <protection locked="0"/>
    </xf>
    <xf numFmtId="9" fontId="16" fillId="18" borderId="18" xfId="66" applyFont="1" applyFill="1" applyBorder="1" applyAlignment="1" applyProtection="1">
      <alignment horizontal="center" vertical="center" wrapText="1"/>
      <protection hidden="1" locked="0"/>
    </xf>
    <xf numFmtId="0" fontId="16" fillId="18" borderId="18" xfId="61" applyFont="1" applyFill="1" applyBorder="1" applyAlignment="1" applyProtection="1">
      <alignment horizontal="center" vertical="center" textRotation="90" wrapText="1"/>
      <protection hidden="1" locked="0"/>
    </xf>
    <xf numFmtId="1" fontId="16" fillId="18" borderId="18" xfId="61" applyNumberFormat="1" applyFont="1" applyFill="1" applyBorder="1" applyAlignment="1" applyProtection="1">
      <alignment horizontal="center" vertical="center" textRotation="90" wrapText="1"/>
      <protection hidden="1" locked="0"/>
    </xf>
    <xf numFmtId="1" fontId="16" fillId="18" borderId="18" xfId="61" applyNumberFormat="1" applyFont="1" applyFill="1" applyBorder="1" applyAlignment="1" applyProtection="1">
      <alignment horizontal="center" vertical="center" wrapText="1"/>
      <protection hidden="1" locked="0"/>
    </xf>
    <xf numFmtId="167" fontId="16" fillId="18" borderId="18" xfId="61" applyNumberFormat="1" applyFont="1" applyFill="1" applyBorder="1" applyAlignment="1" applyProtection="1">
      <alignment horizontal="center" vertical="center" wrapText="1"/>
      <protection hidden="1" locked="0"/>
    </xf>
    <xf numFmtId="0" fontId="5" fillId="0" borderId="62"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17" fillId="31" borderId="71" xfId="61" applyFont="1" applyFill="1" applyBorder="1" applyAlignment="1" applyProtection="1">
      <alignment horizontal="center" vertical="center" wrapText="1"/>
      <protection hidden="1" locked="0"/>
    </xf>
    <xf numFmtId="9" fontId="17" fillId="0" borderId="71" xfId="66"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14" fontId="17" fillId="31" borderId="55" xfId="50" applyNumberFormat="1" applyFont="1" applyFill="1" applyBorder="1" applyAlignment="1" applyProtection="1">
      <alignment horizontal="center" vertical="center" wrapText="1"/>
      <protection locked="0"/>
    </xf>
    <xf numFmtId="0" fontId="17" fillId="11" borderId="15" xfId="45" applyFont="1" applyFill="1" applyBorder="1" applyAlignment="1" applyProtection="1">
      <alignment horizontal="center" vertical="center"/>
      <protection locked="0"/>
    </xf>
    <xf numFmtId="0" fontId="5" fillId="0" borderId="72" xfId="0" applyFont="1" applyBorder="1" applyAlignment="1" applyProtection="1">
      <alignment horizontal="center" vertical="center" wrapText="1"/>
      <protection locked="0"/>
    </xf>
    <xf numFmtId="9" fontId="17" fillId="16" borderId="56" xfId="61" applyNumberFormat="1" applyFont="1" applyFill="1" applyBorder="1" applyAlignment="1" applyProtection="1">
      <alignment horizontal="center" vertical="center" wrapText="1"/>
      <protection hidden="1" locked="0"/>
    </xf>
    <xf numFmtId="0" fontId="5" fillId="16" borderId="72" xfId="0" applyFont="1" applyFill="1" applyBorder="1" applyAlignment="1" applyProtection="1">
      <alignment horizontal="center" vertical="center" wrapText="1"/>
      <protection locked="0"/>
    </xf>
    <xf numFmtId="0" fontId="17" fillId="31" borderId="73" xfId="61" applyFont="1" applyFill="1" applyBorder="1" applyAlignment="1" applyProtection="1">
      <alignment horizontal="center" vertical="center" wrapText="1"/>
      <protection hidden="1" locked="0"/>
    </xf>
    <xf numFmtId="9" fontId="17" fillId="0" borderId="73" xfId="66"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14" fontId="17" fillId="31" borderId="56" xfId="50" applyNumberFormat="1" applyFont="1" applyFill="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1" fontId="17" fillId="31" borderId="55" xfId="47" applyNumberFormat="1" applyFont="1" applyFill="1" applyBorder="1" applyAlignment="1" applyProtection="1">
      <alignment horizontal="center" vertical="center" wrapText="1"/>
      <protection hidden="1" locked="0"/>
    </xf>
    <xf numFmtId="1" fontId="17" fillId="31" borderId="30" xfId="61" applyNumberFormat="1" applyFont="1" applyFill="1" applyBorder="1" applyAlignment="1" applyProtection="1">
      <alignment horizontal="center" vertical="center" wrapText="1"/>
      <protection hidden="1" locked="0"/>
    </xf>
    <xf numFmtId="0" fontId="5" fillId="0" borderId="33" xfId="0" applyFont="1" applyFill="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1" fontId="17" fillId="31" borderId="58" xfId="47" applyNumberFormat="1" applyFont="1" applyFill="1" applyBorder="1" applyAlignment="1" applyProtection="1">
      <alignment horizontal="center" vertical="center" wrapText="1"/>
      <protection hidden="1" locked="0"/>
    </xf>
    <xf numFmtId="0" fontId="17" fillId="31" borderId="76" xfId="61" applyFont="1" applyFill="1" applyBorder="1" applyAlignment="1" applyProtection="1">
      <alignment horizontal="center" vertical="center" wrapText="1"/>
      <protection hidden="1" locked="0"/>
    </xf>
    <xf numFmtId="0" fontId="17" fillId="31" borderId="77" xfId="61" applyFont="1" applyFill="1" applyBorder="1" applyAlignment="1" applyProtection="1">
      <alignment horizontal="center" vertical="center" wrapText="1"/>
      <protection hidden="1" locked="0"/>
    </xf>
    <xf numFmtId="9" fontId="17" fillId="0" borderId="77" xfId="66" applyFon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14" fontId="17" fillId="31" borderId="58" xfId="50" applyNumberFormat="1" applyFont="1" applyFill="1" applyBorder="1" applyAlignment="1" applyProtection="1">
      <alignment horizontal="center" vertical="center" wrapText="1"/>
      <protection locked="0"/>
    </xf>
    <xf numFmtId="1" fontId="17" fillId="31" borderId="35" xfId="61" applyNumberFormat="1" applyFont="1" applyFill="1" applyBorder="1" applyAlignment="1" applyProtection="1">
      <alignment horizontal="center" vertical="center" wrapText="1"/>
      <protection hidden="1" locked="0"/>
    </xf>
    <xf numFmtId="164" fontId="20" fillId="31" borderId="37" xfId="61" applyNumberFormat="1" applyFont="1" applyFill="1" applyBorder="1" applyAlignment="1" applyProtection="1">
      <alignment horizontal="center" vertical="center" wrapText="1"/>
      <protection hidden="1" locked="0"/>
    </xf>
    <xf numFmtId="3" fontId="20" fillId="31" borderId="37" xfId="61" applyNumberFormat="1" applyFont="1" applyFill="1" applyBorder="1" applyAlignment="1" applyProtection="1">
      <alignment horizontal="center" vertical="center" wrapText="1"/>
      <protection hidden="1" locked="0"/>
    </xf>
    <xf numFmtId="0" fontId="5" fillId="0" borderId="67" xfId="0" applyFont="1" applyBorder="1" applyAlignment="1" applyProtection="1">
      <alignment horizontal="center" vertical="center" wrapText="1"/>
      <protection locked="0"/>
    </xf>
    <xf numFmtId="1" fontId="17" fillId="31" borderId="67" xfId="47" applyNumberFormat="1" applyFont="1" applyFill="1" applyBorder="1" applyAlignment="1" applyProtection="1">
      <alignment horizontal="center" vertical="center" wrapText="1"/>
      <protection hidden="1" locked="0"/>
    </xf>
    <xf numFmtId="0" fontId="5" fillId="0" borderId="58" xfId="0" applyFont="1" applyBorder="1" applyAlignment="1" applyProtection="1">
      <alignment horizontal="center" vertical="center" wrapText="1"/>
      <protection locked="0"/>
    </xf>
    <xf numFmtId="0" fontId="17" fillId="16" borderId="38" xfId="0" applyFont="1" applyFill="1" applyBorder="1" applyAlignment="1" applyProtection="1">
      <alignment horizontal="center" vertical="center" wrapText="1"/>
      <protection locked="0"/>
    </xf>
    <xf numFmtId="0" fontId="17" fillId="31" borderId="72" xfId="0" applyFont="1" applyFill="1" applyBorder="1" applyAlignment="1" applyProtection="1">
      <alignment horizontal="center" vertical="center" wrapText="1"/>
      <protection locked="0"/>
    </xf>
    <xf numFmtId="9" fontId="17" fillId="31" borderId="73" xfId="66" applyFont="1" applyFill="1" applyBorder="1" applyAlignment="1" applyProtection="1">
      <alignment horizontal="center" vertical="center" wrapText="1"/>
      <protection locked="0"/>
    </xf>
    <xf numFmtId="0" fontId="5" fillId="31" borderId="73" xfId="0" applyFont="1" applyFill="1" applyBorder="1" applyAlignment="1" applyProtection="1">
      <alignment horizontal="center" vertical="center" wrapText="1"/>
      <protection locked="0"/>
    </xf>
    <xf numFmtId="0" fontId="5" fillId="17" borderId="13" xfId="0" applyFont="1" applyFill="1" applyBorder="1" applyAlignment="1" applyProtection="1">
      <alignment horizontal="center" vertical="center" wrapText="1"/>
      <protection locked="0"/>
    </xf>
    <xf numFmtId="171" fontId="23" fillId="17" borderId="25" xfId="0" applyNumberFormat="1" applyFont="1" applyFill="1" applyBorder="1" applyAlignment="1" applyProtection="1">
      <alignment horizontal="center" vertical="center" wrapText="1"/>
      <protection locked="0"/>
    </xf>
    <xf numFmtId="0" fontId="5" fillId="31" borderId="62" xfId="61" applyFont="1" applyFill="1" applyBorder="1" applyAlignment="1" applyProtection="1">
      <alignment horizontal="center" vertical="center" wrapText="1"/>
      <protection hidden="1" locked="0"/>
    </xf>
    <xf numFmtId="0" fontId="5" fillId="31" borderId="74" xfId="61" applyFont="1" applyFill="1" applyBorder="1" applyAlignment="1" applyProtection="1">
      <alignment horizontal="center" vertical="center" wrapText="1"/>
      <protection hidden="1" locked="0"/>
    </xf>
    <xf numFmtId="0" fontId="17" fillId="0" borderId="71" xfId="61" applyFont="1" applyFill="1" applyBorder="1" applyAlignment="1" applyProtection="1">
      <alignment horizontal="center" vertical="center" wrapText="1"/>
      <protection hidden="1" locked="0"/>
    </xf>
    <xf numFmtId="9" fontId="5" fillId="31" borderId="71" xfId="66" applyFont="1" applyFill="1" applyBorder="1" applyAlignment="1" applyProtection="1">
      <alignment horizontal="center" vertical="center" wrapText="1"/>
      <protection hidden="1" locked="0"/>
    </xf>
    <xf numFmtId="0" fontId="5" fillId="31" borderId="71" xfId="61" applyFont="1" applyFill="1" applyBorder="1" applyAlignment="1" applyProtection="1">
      <alignment horizontal="center" vertical="center" wrapText="1"/>
      <protection hidden="1" locked="0"/>
    </xf>
    <xf numFmtId="167" fontId="5" fillId="31" borderId="31" xfId="61" applyNumberFormat="1" applyFont="1" applyFill="1" applyBorder="1" applyAlignment="1" applyProtection="1">
      <alignment horizontal="center" vertical="center" wrapText="1"/>
      <protection hidden="1" locked="0"/>
    </xf>
    <xf numFmtId="0" fontId="5" fillId="11" borderId="15" xfId="45" applyFont="1" applyFill="1" applyBorder="1" applyAlignment="1" applyProtection="1">
      <alignment horizontal="center" vertical="center" wrapText="1"/>
      <protection locked="0"/>
    </xf>
    <xf numFmtId="0" fontId="17" fillId="0" borderId="72" xfId="0" applyFont="1" applyFill="1" applyBorder="1" applyAlignment="1" applyProtection="1">
      <alignment horizontal="center" vertical="center" wrapText="1"/>
      <protection locked="0"/>
    </xf>
    <xf numFmtId="0" fontId="17" fillId="0" borderId="56" xfId="61" applyFont="1" applyFill="1" applyBorder="1" applyAlignment="1" applyProtection="1">
      <alignment horizontal="center" vertical="center" wrapText="1"/>
      <protection hidden="1" locked="0"/>
    </xf>
    <xf numFmtId="0" fontId="17" fillId="0" borderId="73" xfId="61" applyFont="1" applyFill="1" applyBorder="1" applyAlignment="1" applyProtection="1">
      <alignment horizontal="center" vertical="center" wrapText="1"/>
      <protection hidden="1" locked="0"/>
    </xf>
    <xf numFmtId="9" fontId="17" fillId="0" borderId="73" xfId="66"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locked="0"/>
    </xf>
    <xf numFmtId="14" fontId="17" fillId="0" borderId="56" xfId="50" applyNumberFormat="1" applyFont="1" applyFill="1" applyBorder="1" applyAlignment="1" applyProtection="1">
      <alignment horizontal="center" vertical="center" wrapText="1"/>
      <protection locked="0"/>
    </xf>
    <xf numFmtId="167" fontId="5" fillId="31" borderId="41" xfId="61" applyNumberFormat="1" applyFont="1" applyFill="1" applyBorder="1" applyAlignment="1" applyProtection="1">
      <alignment horizontal="center" vertical="center" wrapText="1"/>
      <protection hidden="1" locked="0"/>
    </xf>
    <xf numFmtId="0" fontId="13" fillId="17" borderId="15" xfId="0" applyFont="1" applyFill="1" applyBorder="1" applyAlignment="1" applyProtection="1">
      <alignment horizontal="center" vertical="center" wrapText="1"/>
      <protection locked="0"/>
    </xf>
    <xf numFmtId="0" fontId="13" fillId="17" borderId="15" xfId="0" applyFont="1" applyFill="1" applyBorder="1" applyAlignment="1" applyProtection="1">
      <alignment vertical="center" wrapText="1"/>
      <protection locked="0"/>
    </xf>
    <xf numFmtId="0" fontId="14" fillId="18" borderId="12" xfId="0" applyFont="1" applyFill="1" applyBorder="1" applyAlignment="1" applyProtection="1">
      <alignment horizontal="center" vertical="center" wrapText="1"/>
      <protection locked="0"/>
    </xf>
    <xf numFmtId="44" fontId="8" fillId="18" borderId="13" xfId="55" applyFont="1" applyFill="1" applyBorder="1" applyAlignment="1" applyProtection="1">
      <alignment horizontal="center" vertical="center" wrapText="1"/>
      <protection locked="0"/>
    </xf>
    <xf numFmtId="0" fontId="14" fillId="18" borderId="47" xfId="0" applyFont="1" applyFill="1" applyBorder="1" applyAlignment="1" applyProtection="1">
      <alignment horizontal="center" vertical="center" wrapText="1"/>
      <protection locked="0"/>
    </xf>
    <xf numFmtId="0" fontId="13" fillId="18" borderId="15" xfId="0" applyFont="1" applyFill="1" applyBorder="1" applyAlignment="1" applyProtection="1">
      <alignment horizontal="center" vertical="center" wrapText="1"/>
      <protection locked="0"/>
    </xf>
    <xf numFmtId="0" fontId="13" fillId="18" borderId="15" xfId="0" applyFont="1" applyFill="1" applyBorder="1" applyAlignment="1" applyProtection="1">
      <alignment vertical="center" wrapText="1"/>
      <protection locked="0"/>
    </xf>
    <xf numFmtId="0" fontId="2" fillId="10" borderId="78"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1" fontId="2" fillId="10" borderId="11" xfId="47" applyNumberFormat="1" applyFont="1" applyFill="1" applyBorder="1" applyAlignment="1" applyProtection="1">
      <alignment horizontal="center" vertical="center" wrapText="1"/>
      <protection locked="0"/>
    </xf>
    <xf numFmtId="9" fontId="2" fillId="10" borderId="11" xfId="66" applyFont="1" applyFill="1" applyBorder="1" applyAlignment="1" applyProtection="1">
      <alignment horizontal="center" vertical="center" wrapText="1"/>
      <protection locked="0"/>
    </xf>
    <xf numFmtId="166" fontId="2" fillId="10" borderId="11" xfId="0" applyNumberFormat="1" applyFont="1" applyFill="1" applyBorder="1" applyAlignment="1" applyProtection="1">
      <alignment horizontal="center" vertical="center" wrapText="1"/>
      <protection locked="0"/>
    </xf>
    <xf numFmtId="1" fontId="2" fillId="10" borderId="11" xfId="0" applyNumberFormat="1" applyFont="1" applyFill="1" applyBorder="1" applyAlignment="1" applyProtection="1">
      <alignment horizontal="center" vertical="center" wrapText="1"/>
      <protection locked="0"/>
    </xf>
    <xf numFmtId="44" fontId="23" fillId="10" borderId="11" xfId="55" applyFont="1" applyFill="1" applyBorder="1" applyAlignment="1" applyProtection="1">
      <alignment horizontal="center" vertical="center" wrapText="1"/>
      <protection locked="0"/>
    </xf>
    <xf numFmtId="0" fontId="2" fillId="10" borderId="47" xfId="0" applyFont="1" applyFill="1" applyBorder="1" applyAlignment="1" applyProtection="1">
      <alignment horizontal="center" vertical="center" wrapText="1"/>
      <protection locked="0"/>
    </xf>
    <xf numFmtId="167" fontId="30" fillId="10" borderId="11" xfId="0" applyNumberFormat="1" applyFont="1" applyFill="1" applyBorder="1" applyAlignment="1" applyProtection="1">
      <alignment horizontal="center" vertical="center" wrapText="1"/>
      <protection locked="0"/>
    </xf>
    <xf numFmtId="0" fontId="5" fillId="10" borderId="15" xfId="0" applyFont="1" applyFill="1" applyBorder="1" applyAlignment="1" applyProtection="1">
      <alignment horizontal="center" vertical="center" wrapText="1"/>
      <protection locked="0"/>
    </xf>
    <xf numFmtId="0" fontId="5" fillId="10" borderId="15" xfId="0" applyFont="1" applyFill="1" applyBorder="1" applyAlignment="1" applyProtection="1">
      <alignment vertical="center" wrapText="1"/>
      <protection locked="0"/>
    </xf>
    <xf numFmtId="44" fontId="5" fillId="10" borderId="15" xfId="0" applyNumberFormat="1" applyFont="1" applyFill="1" applyBorder="1" applyAlignment="1" applyProtection="1">
      <alignment vertical="center" wrapText="1"/>
      <protection locked="0"/>
    </xf>
    <xf numFmtId="0" fontId="10" fillId="0" borderId="0" xfId="0" applyFont="1" applyFill="1" applyAlignment="1" applyProtection="1">
      <alignment horizontal="center" vertical="center"/>
      <protection locked="0"/>
    </xf>
    <xf numFmtId="9" fontId="2" fillId="0" borderId="0" xfId="66" applyFont="1" applyFill="1" applyAlignment="1" applyProtection="1">
      <alignment horizontal="center" vertical="center"/>
      <protection locked="0"/>
    </xf>
    <xf numFmtId="1" fontId="2" fillId="0" borderId="0" xfId="0" applyNumberFormat="1" applyFont="1" applyFill="1" applyAlignment="1" applyProtection="1">
      <alignment horizontal="center" vertical="center"/>
      <protection locked="0"/>
    </xf>
    <xf numFmtId="167" fontId="11" fillId="0" borderId="0" xfId="0" applyNumberFormat="1" applyFont="1" applyFill="1" applyAlignment="1" applyProtection="1">
      <alignment horizontal="center" vertical="center"/>
      <protection locked="0"/>
    </xf>
    <xf numFmtId="0" fontId="37" fillId="0" borderId="0" xfId="0" applyFont="1" applyAlignment="1">
      <alignment horizontal="center" vertical="center"/>
    </xf>
    <xf numFmtId="0" fontId="37" fillId="0" borderId="0" xfId="0" applyFont="1" applyAlignment="1">
      <alignment/>
    </xf>
    <xf numFmtId="0" fontId="38" fillId="0" borderId="0" xfId="0" applyFont="1" applyAlignment="1">
      <alignment/>
    </xf>
    <xf numFmtId="0" fontId="39" fillId="0" borderId="0" xfId="0" applyFont="1" applyAlignment="1">
      <alignment/>
    </xf>
    <xf numFmtId="49" fontId="37" fillId="0" borderId="0" xfId="0" applyNumberFormat="1" applyFont="1" applyAlignment="1">
      <alignment/>
    </xf>
    <xf numFmtId="0" fontId="37" fillId="0" borderId="0" xfId="0" applyFont="1" applyAlignment="1" applyProtection="1">
      <alignment horizontal="center" vertical="center"/>
      <protection hidden="1"/>
    </xf>
    <xf numFmtId="167" fontId="37" fillId="0" borderId="0" xfId="0" applyNumberFormat="1" applyFont="1" applyAlignment="1" applyProtection="1">
      <alignment horizontal="center" vertical="center"/>
      <protection hidden="1"/>
    </xf>
    <xf numFmtId="0" fontId="40" fillId="0" borderId="0" xfId="0" applyFont="1" applyAlignment="1" applyProtection="1">
      <alignment horizontal="center" vertical="center"/>
      <protection hidden="1"/>
    </xf>
    <xf numFmtId="49" fontId="37" fillId="0" borderId="0" xfId="0" applyNumberFormat="1" applyFont="1" applyAlignment="1" applyProtection="1">
      <alignment/>
      <protection locked="0"/>
    </xf>
    <xf numFmtId="0" fontId="38" fillId="10" borderId="79" xfId="0" applyFont="1" applyFill="1" applyBorder="1" applyAlignment="1">
      <alignment horizontal="center" vertical="center" wrapText="1"/>
    </xf>
    <xf numFmtId="0" fontId="39" fillId="10" borderId="79" xfId="0" applyFont="1" applyFill="1" applyBorder="1" applyAlignment="1">
      <alignment horizontal="center" vertical="center" wrapText="1"/>
    </xf>
    <xf numFmtId="49" fontId="38" fillId="10" borderId="79" xfId="0" applyNumberFormat="1" applyFont="1" applyFill="1" applyBorder="1" applyAlignment="1" applyProtection="1">
      <alignment horizontal="center" vertical="center" wrapText="1"/>
      <protection locked="0"/>
    </xf>
    <xf numFmtId="0" fontId="38" fillId="10" borderId="79" xfId="0" applyFont="1" applyFill="1" applyBorder="1" applyAlignment="1" applyProtection="1">
      <alignment horizontal="center" vertical="center" wrapText="1"/>
      <protection hidden="1"/>
    </xf>
    <xf numFmtId="0" fontId="38" fillId="10" borderId="80" xfId="0" applyFont="1" applyFill="1" applyBorder="1" applyAlignment="1" applyProtection="1">
      <alignment horizontal="center" vertical="center" wrapText="1"/>
      <protection hidden="1"/>
    </xf>
    <xf numFmtId="0" fontId="38" fillId="10" borderId="81" xfId="0" applyFont="1" applyFill="1" applyBorder="1" applyAlignment="1" applyProtection="1">
      <alignment horizontal="center" vertical="center" wrapText="1"/>
      <protection hidden="1"/>
    </xf>
    <xf numFmtId="0" fontId="38" fillId="10" borderId="11" xfId="0" applyFont="1" applyFill="1" applyBorder="1" applyAlignment="1">
      <alignment horizontal="center" vertical="center" wrapText="1"/>
    </xf>
    <xf numFmtId="0" fontId="38" fillId="10" borderId="11" xfId="0" applyFont="1" applyFill="1" applyBorder="1" applyAlignment="1" applyProtection="1">
      <alignment horizontal="center" vertical="center" wrapText="1"/>
      <protection hidden="1"/>
    </xf>
    <xf numFmtId="0" fontId="37" fillId="10" borderId="11" xfId="0" applyFont="1" applyFill="1" applyBorder="1" applyAlignment="1" applyProtection="1">
      <alignment horizontal="center" vertical="center" wrapText="1"/>
      <protection hidden="1"/>
    </xf>
    <xf numFmtId="167" fontId="40" fillId="10" borderId="11" xfId="0" applyNumberFormat="1" applyFont="1" applyFill="1" applyBorder="1" applyAlignment="1" applyProtection="1">
      <alignment horizontal="center" vertical="center" wrapText="1"/>
      <protection hidden="1"/>
    </xf>
    <xf numFmtId="166" fontId="37" fillId="10" borderId="11" xfId="0" applyNumberFormat="1" applyFont="1" applyFill="1" applyBorder="1" applyAlignment="1" applyProtection="1">
      <alignment horizontal="center" vertical="center" wrapText="1"/>
      <protection hidden="1"/>
    </xf>
    <xf numFmtId="9" fontId="37" fillId="10" borderId="11" xfId="0" applyNumberFormat="1" applyFont="1" applyFill="1" applyBorder="1" applyAlignment="1" applyProtection="1">
      <alignment horizontal="center" vertical="center" wrapText="1"/>
      <protection hidden="1"/>
    </xf>
    <xf numFmtId="1" fontId="37" fillId="10" borderId="11" xfId="47" applyNumberFormat="1" applyFont="1" applyFill="1" applyBorder="1" applyAlignment="1" applyProtection="1">
      <alignment horizontal="center" vertical="center" wrapText="1"/>
      <protection hidden="1"/>
    </xf>
    <xf numFmtId="0" fontId="40" fillId="10" borderId="11" xfId="0" applyFont="1" applyFill="1" applyBorder="1" applyAlignment="1" applyProtection="1">
      <alignment horizontal="center" vertical="center" wrapText="1"/>
      <protection hidden="1"/>
    </xf>
    <xf numFmtId="0" fontId="37" fillId="10" borderId="78" xfId="0" applyFont="1" applyFill="1" applyBorder="1" applyAlignment="1" applyProtection="1">
      <alignment horizontal="center" vertical="center" wrapText="1"/>
      <protection hidden="1"/>
    </xf>
    <xf numFmtId="0" fontId="38" fillId="18" borderId="82" xfId="0" applyFont="1" applyFill="1" applyBorder="1" applyAlignment="1">
      <alignment horizontal="center" vertical="center"/>
    </xf>
    <xf numFmtId="0" fontId="39" fillId="18" borderId="82" xfId="0" applyFont="1" applyFill="1" applyBorder="1" applyAlignment="1">
      <alignment horizontal="center" vertical="center"/>
    </xf>
    <xf numFmtId="49" fontId="38" fillId="18" borderId="82" xfId="0" applyNumberFormat="1" applyFont="1" applyFill="1" applyBorder="1" applyAlignment="1" applyProtection="1">
      <alignment horizontal="center" vertical="center"/>
      <protection locked="0"/>
    </xf>
    <xf numFmtId="0" fontId="38" fillId="18" borderId="82" xfId="0" applyFont="1" applyFill="1" applyBorder="1" applyAlignment="1" applyProtection="1">
      <alignment horizontal="center" vertical="center"/>
      <protection hidden="1"/>
    </xf>
    <xf numFmtId="0" fontId="38" fillId="18" borderId="83" xfId="0" applyFont="1" applyFill="1" applyBorder="1" applyAlignment="1" applyProtection="1">
      <alignment horizontal="center" vertical="center"/>
      <protection hidden="1"/>
    </xf>
    <xf numFmtId="0" fontId="38" fillId="18" borderId="84" xfId="0" applyFont="1" applyFill="1" applyBorder="1" applyAlignment="1" applyProtection="1">
      <alignment horizontal="center" vertical="center"/>
      <protection hidden="1"/>
    </xf>
    <xf numFmtId="0" fontId="41" fillId="18" borderId="13" xfId="0" applyFont="1" applyFill="1" applyBorder="1" applyAlignment="1">
      <alignment horizontal="center" vertical="center" wrapText="1"/>
    </xf>
    <xf numFmtId="0" fontId="41" fillId="18" borderId="13" xfId="0" applyFont="1" applyFill="1" applyBorder="1" applyAlignment="1" applyProtection="1">
      <alignment horizontal="center" vertical="center" wrapText="1"/>
      <protection hidden="1"/>
    </xf>
    <xf numFmtId="0" fontId="41" fillId="18" borderId="85" xfId="0" applyFont="1" applyFill="1" applyBorder="1" applyAlignment="1" applyProtection="1">
      <alignment horizontal="center" vertical="center" wrapText="1"/>
      <protection hidden="1"/>
    </xf>
    <xf numFmtId="167" fontId="41" fillId="18" borderId="16" xfId="0" applyNumberFormat="1" applyFont="1" applyFill="1" applyBorder="1" applyAlignment="1" applyProtection="1">
      <alignment horizontal="center" vertical="center" wrapText="1"/>
      <protection hidden="1"/>
    </xf>
    <xf numFmtId="0" fontId="41" fillId="18" borderId="12" xfId="0" applyFont="1" applyFill="1" applyBorder="1" applyAlignment="1" applyProtection="1">
      <alignment horizontal="center" vertical="center" wrapText="1"/>
      <protection hidden="1"/>
    </xf>
    <xf numFmtId="0" fontId="38" fillId="17" borderId="82" xfId="0" applyFont="1" applyFill="1" applyBorder="1" applyAlignment="1">
      <alignment/>
    </xf>
    <xf numFmtId="0" fontId="39" fillId="17" borderId="82" xfId="0" applyFont="1" applyFill="1" applyBorder="1" applyAlignment="1">
      <alignment/>
    </xf>
    <xf numFmtId="49" fontId="38" fillId="17" borderId="82" xfId="0" applyNumberFormat="1" applyFont="1" applyFill="1" applyBorder="1" applyAlignment="1" applyProtection="1">
      <alignment/>
      <protection locked="0"/>
    </xf>
    <xf numFmtId="9" fontId="38" fillId="17" borderId="82" xfId="0" applyNumberFormat="1" applyFont="1" applyFill="1" applyBorder="1" applyAlignment="1">
      <alignment horizontal="center" vertical="center"/>
    </xf>
    <xf numFmtId="0" fontId="38" fillId="17" borderId="82" xfId="0" applyFont="1" applyFill="1" applyBorder="1" applyAlignment="1" applyProtection="1">
      <alignment/>
      <protection hidden="1"/>
    </xf>
    <xf numFmtId="0" fontId="38" fillId="17" borderId="83" xfId="0" applyFont="1" applyFill="1" applyBorder="1" applyAlignment="1" applyProtection="1">
      <alignment/>
      <protection hidden="1"/>
    </xf>
    <xf numFmtId="0" fontId="38" fillId="17" borderId="84" xfId="0" applyFont="1" applyFill="1" applyBorder="1" applyAlignment="1" applyProtection="1">
      <alignment/>
      <protection hidden="1"/>
    </xf>
    <xf numFmtId="0" fontId="42" fillId="17" borderId="13" xfId="0" applyFont="1" applyFill="1" applyBorder="1" applyAlignment="1">
      <alignment horizontal="center" vertical="center" wrapText="1"/>
    </xf>
    <xf numFmtId="0" fontId="42" fillId="17" borderId="13" xfId="0" applyFont="1" applyFill="1" applyBorder="1" applyAlignment="1" applyProtection="1">
      <alignment horizontal="center" vertical="center" wrapText="1"/>
      <protection hidden="1"/>
    </xf>
    <xf numFmtId="167" fontId="42" fillId="17" borderId="13" xfId="0" applyNumberFormat="1" applyFont="1" applyFill="1" applyBorder="1" applyAlignment="1" applyProtection="1">
      <alignment horizontal="center" vertical="center" wrapText="1"/>
      <protection hidden="1"/>
    </xf>
    <xf numFmtId="9" fontId="42" fillId="17" borderId="13" xfId="0" applyNumberFormat="1" applyFont="1" applyFill="1" applyBorder="1" applyAlignment="1" applyProtection="1">
      <alignment horizontal="center" vertical="center" wrapText="1"/>
      <protection hidden="1"/>
    </xf>
    <xf numFmtId="0" fontId="43" fillId="29" borderId="15" xfId="0" applyFont="1" applyFill="1" applyBorder="1" applyAlignment="1">
      <alignment horizontal="center" vertical="center" wrapText="1"/>
    </xf>
    <xf numFmtId="0" fontId="44" fillId="29" borderId="15" xfId="0" applyFont="1" applyFill="1" applyBorder="1" applyAlignment="1">
      <alignment horizontal="center" vertical="center" wrapText="1"/>
    </xf>
    <xf numFmtId="44" fontId="43" fillId="29" borderId="15" xfId="55" applyFont="1" applyFill="1" applyBorder="1" applyAlignment="1">
      <alignment horizontal="center" vertical="center" wrapText="1"/>
    </xf>
    <xf numFmtId="9" fontId="41" fillId="29" borderId="15" xfId="66" applyFont="1" applyFill="1" applyBorder="1" applyAlignment="1">
      <alignment horizontal="center" vertical="center" wrapText="1"/>
    </xf>
    <xf numFmtId="0" fontId="41" fillId="29" borderId="15" xfId="0" applyFont="1" applyFill="1" applyBorder="1" applyAlignment="1">
      <alignment horizontal="center" vertical="center" wrapText="1"/>
    </xf>
    <xf numFmtId="0" fontId="43" fillId="13" borderId="15" xfId="0" applyFont="1" applyFill="1" applyBorder="1" applyAlignment="1">
      <alignment horizontal="center" vertical="center" wrapText="1"/>
    </xf>
    <xf numFmtId="0" fontId="44" fillId="13" borderId="15" xfId="0" applyFont="1" applyFill="1" applyBorder="1" applyAlignment="1">
      <alignment horizontal="center" vertical="center" wrapText="1"/>
    </xf>
    <xf numFmtId="44" fontId="43" fillId="13" borderId="15" xfId="55" applyFont="1" applyFill="1" applyBorder="1" applyAlignment="1">
      <alignment horizontal="center" vertical="center" wrapText="1"/>
    </xf>
    <xf numFmtId="9" fontId="41" fillId="13" borderId="15" xfId="66" applyFont="1" applyFill="1" applyBorder="1" applyAlignment="1">
      <alignment horizontal="center" vertical="center" wrapText="1"/>
    </xf>
    <xf numFmtId="0" fontId="41" fillId="13" borderId="15" xfId="0" applyFont="1" applyFill="1" applyBorder="1" applyAlignment="1">
      <alignment horizontal="center" vertical="center" wrapText="1"/>
    </xf>
    <xf numFmtId="0" fontId="15" fillId="20" borderId="15" xfId="0" applyFont="1" applyFill="1" applyBorder="1" applyAlignment="1">
      <alignment horizontal="center" vertical="center" wrapText="1"/>
    </xf>
    <xf numFmtId="0" fontId="45" fillId="20" borderId="15" xfId="0" applyFont="1" applyFill="1" applyBorder="1" applyAlignment="1">
      <alignment horizontal="center" vertical="center" wrapText="1"/>
    </xf>
    <xf numFmtId="44" fontId="46" fillId="20" borderId="15" xfId="55" applyFont="1" applyFill="1" applyBorder="1" applyAlignment="1">
      <alignment horizontal="center" vertical="center" wrapText="1"/>
    </xf>
    <xf numFmtId="9" fontId="45" fillId="20" borderId="15" xfId="66" applyFont="1" applyFill="1" applyBorder="1" applyAlignment="1">
      <alignment horizontal="center" vertical="center" wrapText="1"/>
    </xf>
    <xf numFmtId="0" fontId="15" fillId="11" borderId="15" xfId="0" applyFont="1" applyFill="1" applyBorder="1" applyAlignment="1" applyProtection="1">
      <alignment horizontal="center" vertical="center" wrapText="1"/>
      <protection locked="0"/>
    </xf>
    <xf numFmtId="0" fontId="15" fillId="11" borderId="15" xfId="0" applyFont="1" applyFill="1" applyBorder="1" applyAlignment="1">
      <alignment horizontal="center" vertical="center" wrapText="1"/>
    </xf>
    <xf numFmtId="44" fontId="15" fillId="11" borderId="15" xfId="55" applyFont="1" applyFill="1" applyBorder="1" applyAlignment="1" applyProtection="1">
      <alignment horizontal="center" vertical="center" wrapText="1"/>
      <protection locked="0"/>
    </xf>
    <xf numFmtId="9" fontId="15" fillId="11" borderId="15" xfId="66" applyFont="1" applyFill="1" applyBorder="1" applyAlignment="1">
      <alignment horizontal="center" vertical="center" wrapText="1"/>
    </xf>
    <xf numFmtId="49" fontId="47" fillId="19" borderId="15" xfId="0" applyNumberFormat="1" applyFont="1" applyFill="1" applyBorder="1" applyAlignment="1" applyProtection="1">
      <alignment horizontal="center" vertical="center" wrapText="1"/>
      <protection locked="0"/>
    </xf>
    <xf numFmtId="9" fontId="47" fillId="19" borderId="15" xfId="66" applyFont="1" applyFill="1" applyBorder="1" applyAlignment="1">
      <alignment horizontal="center" vertical="center" wrapText="1"/>
    </xf>
    <xf numFmtId="44" fontId="47" fillId="19" borderId="15" xfId="55" applyFont="1" applyFill="1" applyBorder="1" applyAlignment="1">
      <alignment horizontal="center" vertical="center" wrapText="1"/>
    </xf>
    <xf numFmtId="0" fontId="47" fillId="24" borderId="86" xfId="0" applyFont="1" applyFill="1" applyBorder="1" applyAlignment="1" applyProtection="1">
      <alignment horizontal="center" vertical="center" wrapText="1"/>
      <protection hidden="1"/>
    </xf>
    <xf numFmtId="0" fontId="47" fillId="24" borderId="86" xfId="0" applyFont="1" applyFill="1" applyBorder="1" applyAlignment="1" applyProtection="1">
      <alignment horizontal="center" vertical="center"/>
      <protection hidden="1"/>
    </xf>
    <xf numFmtId="9" fontId="47" fillId="24" borderId="87" xfId="66" applyFont="1" applyFill="1" applyBorder="1" applyAlignment="1" applyProtection="1">
      <alignment horizontal="center" vertical="center"/>
      <protection hidden="1"/>
    </xf>
    <xf numFmtId="0" fontId="15" fillId="45" borderId="88" xfId="61" applyFont="1" applyFill="1" applyBorder="1" applyAlignment="1" applyProtection="1">
      <alignment horizontal="center" vertical="center" wrapText="1"/>
      <protection hidden="1"/>
    </xf>
    <xf numFmtId="175" fontId="15" fillId="45" borderId="89" xfId="61" applyNumberFormat="1" applyFont="1" applyFill="1" applyBorder="1" applyAlignment="1" applyProtection="1">
      <alignment horizontal="center" vertical="center" wrapText="1"/>
      <protection hidden="1"/>
    </xf>
    <xf numFmtId="9" fontId="15" fillId="45" borderId="89" xfId="66" applyFont="1" applyFill="1" applyBorder="1" applyAlignment="1" applyProtection="1">
      <alignment horizontal="center" vertical="center" wrapText="1"/>
      <protection hidden="1"/>
    </xf>
    <xf numFmtId="14" fontId="15" fillId="45" borderId="90" xfId="50" applyNumberFormat="1" applyFont="1" applyFill="1" applyBorder="1" applyAlignment="1" applyProtection="1">
      <alignment horizontal="center" vertical="center" wrapText="1"/>
      <protection hidden="1"/>
    </xf>
    <xf numFmtId="0" fontId="38" fillId="0" borderId="89" xfId="45" applyFont="1" applyBorder="1" applyAlignment="1" applyProtection="1">
      <alignment horizontal="center" vertical="center" wrapText="1"/>
      <protection hidden="1"/>
    </xf>
    <xf numFmtId="9" fontId="15" fillId="0" borderId="90" xfId="66" applyFont="1" applyFill="1" applyBorder="1" applyAlignment="1" applyProtection="1">
      <alignment horizontal="center" vertical="center" wrapText="1"/>
      <protection hidden="1"/>
    </xf>
    <xf numFmtId="0" fontId="15" fillId="45" borderId="89" xfId="61" applyFont="1" applyFill="1" applyBorder="1" applyAlignment="1" applyProtection="1">
      <alignment horizontal="center" vertical="center" wrapText="1"/>
      <protection hidden="1"/>
    </xf>
    <xf numFmtId="0" fontId="38" fillId="0" borderId="91" xfId="45" applyFont="1" applyFill="1" applyBorder="1" applyAlignment="1" applyProtection="1">
      <alignment horizontal="center" vertical="center" wrapText="1"/>
      <protection hidden="1"/>
    </xf>
    <xf numFmtId="9" fontId="38" fillId="0" borderId="92" xfId="45" applyNumberFormat="1" applyFont="1" applyFill="1" applyBorder="1" applyAlignment="1" applyProtection="1">
      <alignment horizontal="center" vertical="center" wrapText="1"/>
      <protection hidden="1"/>
    </xf>
    <xf numFmtId="0" fontId="38" fillId="31" borderId="92" xfId="45" applyFont="1" applyFill="1" applyBorder="1" applyAlignment="1" applyProtection="1">
      <alignment horizontal="center" vertical="center" wrapText="1"/>
      <protection hidden="1"/>
    </xf>
    <xf numFmtId="0" fontId="15" fillId="0" borderId="93" xfId="61" applyFont="1" applyFill="1" applyBorder="1" applyAlignment="1" applyProtection="1">
      <alignment horizontal="center" vertical="center" wrapText="1"/>
      <protection hidden="1"/>
    </xf>
    <xf numFmtId="0" fontId="15" fillId="0" borderId="43" xfId="61" applyFont="1" applyFill="1" applyBorder="1" applyAlignment="1" applyProtection="1">
      <alignment horizontal="center" vertical="center" wrapText="1"/>
      <protection hidden="1"/>
    </xf>
    <xf numFmtId="0" fontId="38" fillId="0" borderId="94" xfId="45" applyFont="1" applyFill="1" applyBorder="1" applyAlignment="1" applyProtection="1">
      <alignment horizontal="center" vertical="center" wrapText="1"/>
      <protection hidden="1"/>
    </xf>
    <xf numFmtId="0" fontId="43" fillId="29" borderId="15" xfId="0" applyFont="1" applyFill="1" applyBorder="1" applyAlignment="1">
      <alignment horizontal="center" vertical="center" wrapText="1"/>
    </xf>
    <xf numFmtId="0" fontId="44" fillId="29" borderId="15" xfId="0" applyFont="1" applyFill="1" applyBorder="1" applyAlignment="1">
      <alignment horizontal="center" vertical="center" wrapText="1"/>
    </xf>
    <xf numFmtId="44" fontId="43" fillId="29" borderId="15" xfId="55" applyFont="1" applyFill="1" applyBorder="1" applyAlignment="1">
      <alignment horizontal="center" vertical="center" wrapText="1"/>
    </xf>
    <xf numFmtId="9" fontId="41" fillId="29" borderId="15" xfId="66" applyFont="1" applyFill="1" applyBorder="1" applyAlignment="1">
      <alignment horizontal="center" vertical="center" wrapText="1"/>
    </xf>
    <xf numFmtId="0" fontId="41" fillId="29" borderId="15" xfId="0" applyFont="1" applyFill="1" applyBorder="1" applyAlignment="1">
      <alignment horizontal="center" vertical="center" wrapText="1"/>
    </xf>
    <xf numFmtId="0" fontId="43" fillId="13" borderId="15" xfId="0" applyFont="1" applyFill="1" applyBorder="1" applyAlignment="1">
      <alignment horizontal="center" vertical="center" wrapText="1"/>
    </xf>
    <xf numFmtId="0" fontId="44" fillId="13" borderId="15" xfId="0" applyFont="1" applyFill="1" applyBorder="1" applyAlignment="1">
      <alignment horizontal="center" vertical="center" wrapText="1"/>
    </xf>
    <xf numFmtId="44" fontId="43" fillId="13" borderId="15" xfId="55" applyFont="1" applyFill="1" applyBorder="1" applyAlignment="1">
      <alignment horizontal="center" vertical="center" wrapText="1"/>
    </xf>
    <xf numFmtId="9" fontId="41" fillId="13" borderId="15" xfId="66" applyFont="1" applyFill="1" applyBorder="1" applyAlignment="1">
      <alignment horizontal="center" vertical="center" wrapText="1"/>
    </xf>
    <xf numFmtId="0" fontId="41" fillId="13" borderId="15" xfId="0" applyFont="1" applyFill="1" applyBorder="1" applyAlignment="1">
      <alignment horizontal="center" vertical="center" wrapText="1"/>
    </xf>
    <xf numFmtId="0" fontId="15" fillId="20" borderId="15" xfId="0" applyFont="1" applyFill="1" applyBorder="1" applyAlignment="1">
      <alignment horizontal="center" vertical="center" wrapText="1"/>
    </xf>
    <xf numFmtId="0" fontId="45" fillId="20" borderId="15" xfId="0" applyFont="1" applyFill="1" applyBorder="1" applyAlignment="1">
      <alignment horizontal="center" vertical="center" wrapText="1"/>
    </xf>
    <xf numFmtId="44" fontId="46" fillId="20" borderId="15" xfId="55" applyFont="1" applyFill="1" applyBorder="1" applyAlignment="1">
      <alignment horizontal="center" vertical="center" wrapText="1"/>
    </xf>
    <xf numFmtId="9" fontId="45" fillId="20" borderId="15" xfId="66" applyFont="1" applyFill="1" applyBorder="1" applyAlignment="1">
      <alignment horizontal="center" vertical="center" wrapText="1"/>
    </xf>
    <xf numFmtId="1" fontId="45" fillId="20" borderId="15" xfId="0" applyNumberFormat="1" applyFont="1" applyFill="1" applyBorder="1" applyAlignment="1">
      <alignment horizontal="center" vertical="center" wrapText="1"/>
    </xf>
    <xf numFmtId="0" fontId="15" fillId="11" borderId="15" xfId="0" applyFont="1" applyFill="1" applyBorder="1" applyAlignment="1" applyProtection="1">
      <alignment horizontal="center" vertical="center" wrapText="1"/>
      <protection locked="0"/>
    </xf>
    <xf numFmtId="0" fontId="15" fillId="11" borderId="15" xfId="0" applyFont="1" applyFill="1" applyBorder="1" applyAlignment="1">
      <alignment horizontal="center" vertical="center" wrapText="1"/>
    </xf>
    <xf numFmtId="44" fontId="15" fillId="11" borderId="15" xfId="55" applyFont="1" applyFill="1" applyBorder="1" applyAlignment="1" applyProtection="1">
      <alignment horizontal="center" vertical="center" wrapText="1"/>
      <protection locked="0"/>
    </xf>
    <xf numFmtId="9" fontId="15" fillId="11" borderId="15" xfId="66" applyFont="1" applyFill="1" applyBorder="1" applyAlignment="1">
      <alignment horizontal="center" vertical="center" wrapText="1"/>
    </xf>
    <xf numFmtId="0" fontId="15" fillId="11" borderId="15" xfId="66" applyNumberFormat="1" applyFont="1" applyFill="1" applyBorder="1" applyAlignment="1">
      <alignment horizontal="center" vertical="center" wrapText="1"/>
    </xf>
    <xf numFmtId="49" fontId="47" fillId="19" borderId="15" xfId="0" applyNumberFormat="1" applyFont="1" applyFill="1" applyBorder="1" applyAlignment="1" applyProtection="1">
      <alignment horizontal="center" vertical="center" wrapText="1"/>
      <protection locked="0"/>
    </xf>
    <xf numFmtId="9" fontId="47" fillId="19" borderId="15" xfId="66" applyFont="1" applyFill="1" applyBorder="1" applyAlignment="1">
      <alignment horizontal="center" vertical="center" wrapText="1"/>
    </xf>
    <xf numFmtId="44" fontId="47" fillId="19" borderId="15" xfId="55" applyFont="1" applyFill="1" applyBorder="1" applyAlignment="1">
      <alignment horizontal="center" vertical="center" wrapText="1"/>
    </xf>
    <xf numFmtId="0" fontId="47" fillId="19" borderId="15" xfId="47" applyNumberFormat="1" applyFont="1" applyFill="1" applyBorder="1" applyAlignment="1">
      <alignment horizontal="center" vertical="center" wrapText="1"/>
    </xf>
    <xf numFmtId="0" fontId="47" fillId="19" borderId="15" xfId="0" applyFont="1" applyFill="1" applyBorder="1" applyAlignment="1">
      <alignment horizontal="center" vertical="center" wrapText="1"/>
    </xf>
    <xf numFmtId="0" fontId="47" fillId="24" borderId="87" xfId="0" applyFont="1" applyFill="1" applyBorder="1" applyAlignment="1" applyProtection="1">
      <alignment horizontal="center" vertical="center" wrapText="1"/>
      <protection hidden="1"/>
    </xf>
    <xf numFmtId="0" fontId="47" fillId="24" borderId="87" xfId="0" applyFont="1" applyFill="1" applyBorder="1" applyAlignment="1" applyProtection="1">
      <alignment horizontal="center" vertical="center"/>
      <protection hidden="1"/>
    </xf>
    <xf numFmtId="1" fontId="47" fillId="24" borderId="87" xfId="66" applyNumberFormat="1" applyFont="1" applyFill="1" applyBorder="1" applyAlignment="1" applyProtection="1">
      <alignment horizontal="center" vertical="center"/>
      <protection hidden="1"/>
    </xf>
    <xf numFmtId="0" fontId="47" fillId="29" borderId="13" xfId="66" applyNumberFormat="1" applyFont="1" applyFill="1" applyBorder="1" applyAlignment="1" applyProtection="1">
      <alignment horizontal="center" vertical="center" wrapText="1"/>
      <protection locked="0"/>
    </xf>
    <xf numFmtId="0" fontId="47" fillId="29" borderId="23" xfId="66" applyNumberFormat="1" applyFont="1" applyFill="1" applyBorder="1" applyAlignment="1" applyProtection="1">
      <alignment horizontal="center" vertical="center" wrapText="1"/>
      <protection locked="0"/>
    </xf>
    <xf numFmtId="0" fontId="47" fillId="13" borderId="25" xfId="0" applyNumberFormat="1" applyFont="1" applyFill="1" applyBorder="1" applyAlignment="1" applyProtection="1">
      <alignment horizontal="center" vertical="center" wrapText="1"/>
      <protection locked="0"/>
    </xf>
    <xf numFmtId="0" fontId="47" fillId="18" borderId="25" xfId="0" applyNumberFormat="1" applyFont="1" applyFill="1" applyBorder="1" applyAlignment="1" applyProtection="1">
      <alignment horizontal="center" vertical="center" wrapText="1"/>
      <protection locked="0"/>
    </xf>
    <xf numFmtId="0" fontId="47" fillId="11" borderId="19" xfId="61" applyNumberFormat="1" applyFont="1" applyFill="1" applyBorder="1" applyAlignment="1" applyProtection="1">
      <alignment horizontal="center" vertical="center" wrapText="1"/>
      <protection locked="0"/>
    </xf>
    <xf numFmtId="0" fontId="47" fillId="11" borderId="17" xfId="61" applyNumberFormat="1" applyFont="1" applyFill="1" applyBorder="1" applyAlignment="1" applyProtection="1">
      <alignment horizontal="center" vertical="center" wrapText="1"/>
      <protection locked="0"/>
    </xf>
    <xf numFmtId="0" fontId="47" fillId="19" borderId="17" xfId="61" applyNumberFormat="1" applyFont="1" applyFill="1" applyBorder="1" applyAlignment="1" applyProtection="1">
      <alignment horizontal="center" vertical="center" wrapText="1"/>
      <protection hidden="1"/>
    </xf>
    <xf numFmtId="0" fontId="47" fillId="52" borderId="90" xfId="61" applyNumberFormat="1" applyFont="1" applyFill="1" applyBorder="1" applyAlignment="1" applyProtection="1">
      <alignment horizontal="center" vertical="center" wrapText="1"/>
      <protection hidden="1"/>
    </xf>
    <xf numFmtId="1" fontId="15" fillId="45" borderId="89" xfId="61" applyNumberFormat="1" applyFont="1" applyFill="1" applyBorder="1" applyAlignment="1" applyProtection="1">
      <alignment horizontal="center" vertical="center" wrapText="1"/>
      <protection hidden="1"/>
    </xf>
    <xf numFmtId="0" fontId="15" fillId="53" borderId="90" xfId="61" applyFont="1" applyFill="1" applyBorder="1" applyAlignment="1" applyProtection="1">
      <alignment horizontal="center" vertical="center" wrapText="1"/>
      <protection hidden="1"/>
    </xf>
    <xf numFmtId="0" fontId="38" fillId="0" borderId="95" xfId="45" applyFont="1" applyBorder="1" applyAlignment="1" applyProtection="1">
      <alignment horizontal="center" vertical="center" wrapText="1"/>
      <protection hidden="1"/>
    </xf>
    <xf numFmtId="0" fontId="38" fillId="31" borderId="91" xfId="45" applyFont="1" applyFill="1" applyBorder="1" applyAlignment="1" applyProtection="1">
      <alignment horizontal="center" vertical="center" wrapText="1"/>
      <protection hidden="1"/>
    </xf>
    <xf numFmtId="1" fontId="15" fillId="45" borderId="96" xfId="47" applyNumberFormat="1" applyFont="1" applyFill="1" applyBorder="1" applyAlignment="1" applyProtection="1">
      <alignment horizontal="center" vertical="center" wrapText="1"/>
      <protection hidden="1"/>
    </xf>
    <xf numFmtId="0" fontId="38" fillId="31" borderId="96" xfId="45" applyFont="1" applyFill="1" applyBorder="1" applyAlignment="1" applyProtection="1">
      <alignment horizontal="center" vertical="center" wrapText="1"/>
      <protection hidden="1"/>
    </xf>
    <xf numFmtId="0" fontId="38" fillId="0" borderId="97" xfId="45" applyFont="1" applyFill="1" applyBorder="1" applyAlignment="1" applyProtection="1">
      <alignment horizontal="center" vertical="center" wrapText="1"/>
      <protection hidden="1"/>
    </xf>
    <xf numFmtId="0" fontId="48" fillId="20" borderId="15" xfId="0" applyFont="1" applyFill="1" applyBorder="1" applyAlignment="1">
      <alignment horizontal="center" vertical="center" wrapText="1"/>
    </xf>
    <xf numFmtId="0" fontId="15" fillId="45" borderId="98" xfId="61" applyFont="1" applyFill="1" applyBorder="1" applyAlignment="1" applyProtection="1">
      <alignment horizontal="center" vertical="center" wrapText="1"/>
      <protection hidden="1"/>
    </xf>
    <xf numFmtId="1" fontId="15" fillId="45" borderId="99" xfId="47" applyNumberFormat="1" applyFont="1" applyFill="1" applyBorder="1" applyAlignment="1" applyProtection="1">
      <alignment horizontal="center" vertical="center" wrapText="1"/>
      <protection hidden="1"/>
    </xf>
    <xf numFmtId="0" fontId="38" fillId="31" borderId="100" xfId="45" applyFont="1" applyFill="1" applyBorder="1" applyAlignment="1" applyProtection="1">
      <alignment horizontal="center" vertical="center" wrapText="1"/>
      <protection hidden="1"/>
    </xf>
    <xf numFmtId="0" fontId="15" fillId="0" borderId="10" xfId="61" applyFont="1" applyFill="1" applyBorder="1" applyAlignment="1" applyProtection="1">
      <alignment horizontal="center" vertical="center" wrapText="1"/>
      <protection hidden="1"/>
    </xf>
    <xf numFmtId="1" fontId="15" fillId="45" borderId="90" xfId="61" applyNumberFormat="1" applyFont="1" applyFill="1" applyBorder="1" applyAlignment="1" applyProtection="1">
      <alignment horizontal="center" vertical="center" wrapText="1"/>
      <protection hidden="1"/>
    </xf>
    <xf numFmtId="0" fontId="38" fillId="0" borderId="90" xfId="45" applyFont="1" applyBorder="1" applyAlignment="1" applyProtection="1">
      <alignment horizontal="center" vertical="center" wrapText="1"/>
      <protection hidden="1"/>
    </xf>
    <xf numFmtId="0" fontId="38" fillId="31" borderId="101" xfId="45" applyFont="1" applyFill="1" applyBorder="1" applyAlignment="1" applyProtection="1">
      <alignment horizontal="center" vertical="center" wrapText="1"/>
      <protection hidden="1"/>
    </xf>
    <xf numFmtId="1" fontId="15" fillId="45" borderId="95" xfId="47" applyNumberFormat="1" applyFont="1" applyFill="1" applyBorder="1" applyAlignment="1" applyProtection="1">
      <alignment horizontal="center" vertical="center" wrapText="1"/>
      <protection hidden="1"/>
    </xf>
    <xf numFmtId="0" fontId="37" fillId="0" borderId="0" xfId="0" applyFont="1" applyAlignment="1">
      <alignment horizontal="center" vertical="center" wrapText="1"/>
    </xf>
    <xf numFmtId="9" fontId="38" fillId="0" borderId="91" xfId="45" applyNumberFormat="1" applyFont="1" applyFill="1" applyBorder="1" applyAlignment="1" applyProtection="1">
      <alignment horizontal="center" vertical="center" wrapText="1"/>
      <protection hidden="1"/>
    </xf>
    <xf numFmtId="0" fontId="38" fillId="31" borderId="98" xfId="45" applyFont="1" applyFill="1" applyBorder="1" applyAlignment="1" applyProtection="1">
      <alignment horizontal="center" vertical="center" wrapText="1"/>
      <protection hidden="1"/>
    </xf>
    <xf numFmtId="0" fontId="38" fillId="0" borderId="102" xfId="45" applyFont="1" applyFill="1" applyBorder="1" applyAlignment="1" applyProtection="1">
      <alignment horizontal="center" vertical="center" wrapText="1"/>
      <protection hidden="1"/>
    </xf>
    <xf numFmtId="0" fontId="49" fillId="0" borderId="0" xfId="0" applyFont="1" applyAlignment="1">
      <alignment horizontal="center" vertical="center" wrapText="1"/>
    </xf>
    <xf numFmtId="0" fontId="15" fillId="20" borderId="15" xfId="0" applyFont="1" applyFill="1" applyBorder="1" applyAlignment="1" applyProtection="1">
      <alignment horizontal="center" vertical="center" wrapText="1"/>
      <protection locked="0"/>
    </xf>
    <xf numFmtId="9" fontId="15" fillId="45" borderId="89" xfId="61" applyNumberFormat="1" applyFont="1" applyFill="1" applyBorder="1" applyAlignment="1" applyProtection="1">
      <alignment horizontal="center" vertical="center" wrapText="1"/>
      <protection hidden="1"/>
    </xf>
    <xf numFmtId="0" fontId="38" fillId="0" borderId="96" xfId="45" applyFont="1" applyFill="1" applyBorder="1" applyAlignment="1" applyProtection="1">
      <alignment horizontal="center" vertical="center" wrapText="1"/>
      <protection hidden="1"/>
    </xf>
    <xf numFmtId="0" fontId="38" fillId="0" borderId="103" xfId="45" applyFont="1" applyFill="1" applyBorder="1" applyAlignment="1" applyProtection="1">
      <alignment horizontal="center" vertical="center" wrapText="1"/>
      <protection hidden="1"/>
    </xf>
    <xf numFmtId="0" fontId="38" fillId="17" borderId="82" xfId="0" applyFont="1" applyFill="1" applyBorder="1" applyAlignment="1" applyProtection="1">
      <alignment wrapText="1"/>
      <protection locked="0"/>
    </xf>
    <xf numFmtId="0" fontId="39" fillId="17" borderId="82" xfId="0" applyFont="1" applyFill="1" applyBorder="1" applyAlignment="1" applyProtection="1">
      <alignment wrapText="1"/>
      <protection locked="0"/>
    </xf>
    <xf numFmtId="9" fontId="38" fillId="17" borderId="82" xfId="66" applyFont="1" applyFill="1" applyBorder="1" applyAlignment="1" applyProtection="1">
      <alignment wrapText="1"/>
      <protection locked="0"/>
    </xf>
    <xf numFmtId="49" fontId="38" fillId="17" borderId="82" xfId="0" applyNumberFormat="1" applyFont="1" applyFill="1" applyBorder="1" applyAlignment="1" applyProtection="1">
      <alignment wrapText="1"/>
      <protection locked="0"/>
    </xf>
    <xf numFmtId="9" fontId="38" fillId="17" borderId="82" xfId="0" applyNumberFormat="1" applyFont="1" applyFill="1" applyBorder="1" applyAlignment="1" applyProtection="1">
      <alignment horizontal="center" vertical="center" wrapText="1"/>
      <protection locked="0"/>
    </xf>
    <xf numFmtId="0" fontId="38" fillId="17" borderId="82" xfId="0" applyFont="1" applyFill="1" applyBorder="1" applyAlignment="1" applyProtection="1">
      <alignment wrapText="1"/>
      <protection hidden="1"/>
    </xf>
    <xf numFmtId="0" fontId="38" fillId="17" borderId="83" xfId="0" applyFont="1" applyFill="1" applyBorder="1" applyAlignment="1" applyProtection="1">
      <alignment wrapText="1"/>
      <protection hidden="1"/>
    </xf>
    <xf numFmtId="0" fontId="38" fillId="17" borderId="83" xfId="0" applyFont="1" applyFill="1" applyBorder="1" applyAlignment="1" applyProtection="1">
      <alignment/>
      <protection hidden="1"/>
    </xf>
    <xf numFmtId="0" fontId="38" fillId="17" borderId="84" xfId="0" applyFont="1" applyFill="1" applyBorder="1" applyAlignment="1" applyProtection="1">
      <alignment/>
      <protection hidden="1"/>
    </xf>
    <xf numFmtId="0" fontId="38" fillId="17" borderId="13" xfId="0" applyFont="1" applyFill="1" applyBorder="1" applyAlignment="1" applyProtection="1">
      <alignment horizontal="center" vertical="center" wrapText="1"/>
      <protection locked="0"/>
    </xf>
    <xf numFmtId="0" fontId="42" fillId="17" borderId="13" xfId="0" applyFont="1" applyFill="1" applyBorder="1" applyAlignment="1" applyProtection="1">
      <alignment horizontal="center" vertical="center" wrapText="1"/>
      <protection hidden="1"/>
    </xf>
    <xf numFmtId="167" fontId="42" fillId="17" borderId="13" xfId="0" applyNumberFormat="1" applyFont="1" applyFill="1" applyBorder="1" applyAlignment="1" applyProtection="1">
      <alignment horizontal="center" vertical="center" wrapText="1"/>
      <protection hidden="1"/>
    </xf>
    <xf numFmtId="9" fontId="42" fillId="17" borderId="13" xfId="66" applyFont="1" applyFill="1" applyBorder="1" applyAlignment="1" applyProtection="1">
      <alignment horizontal="center" vertical="center" wrapText="1"/>
      <protection hidden="1"/>
    </xf>
    <xf numFmtId="0" fontId="50" fillId="45" borderId="0" xfId="45" applyFont="1" applyFill="1" applyAlignment="1">
      <alignment horizontal="center" vertical="center" wrapText="1"/>
      <protection/>
    </xf>
    <xf numFmtId="9" fontId="47" fillId="24" borderId="86" xfId="66" applyFont="1" applyFill="1" applyBorder="1" applyAlignment="1" applyProtection="1">
      <alignment horizontal="center" vertical="center"/>
      <protection hidden="1"/>
    </xf>
    <xf numFmtId="9" fontId="38" fillId="0" borderId="89" xfId="66" applyFont="1" applyFill="1" applyBorder="1" applyAlignment="1" applyProtection="1">
      <alignment horizontal="center" vertical="center" wrapText="1"/>
      <protection hidden="1"/>
    </xf>
    <xf numFmtId="14" fontId="38" fillId="45" borderId="89" xfId="61" applyNumberFormat="1" applyFont="1" applyFill="1" applyBorder="1" applyAlignment="1" applyProtection="1">
      <alignment horizontal="center" vertical="center" wrapText="1"/>
      <protection hidden="1"/>
    </xf>
    <xf numFmtId="0" fontId="38" fillId="45" borderId="89" xfId="61" applyFont="1" applyFill="1" applyBorder="1" applyAlignment="1" applyProtection="1">
      <alignment horizontal="center" vertical="center" wrapText="1"/>
      <protection hidden="1"/>
    </xf>
    <xf numFmtId="9" fontId="38" fillId="45" borderId="89" xfId="66" applyFont="1" applyFill="1" applyBorder="1" applyAlignment="1" applyProtection="1">
      <alignment horizontal="center" vertical="center" wrapText="1"/>
      <protection hidden="1"/>
    </xf>
    <xf numFmtId="0" fontId="38" fillId="0" borderId="92" xfId="45" applyFont="1" applyFill="1" applyBorder="1" applyAlignment="1" applyProtection="1">
      <alignment horizontal="center" vertical="center" wrapText="1"/>
      <protection hidden="1"/>
    </xf>
    <xf numFmtId="0" fontId="38" fillId="0" borderId="92" xfId="61" applyFont="1" applyFill="1" applyBorder="1" applyAlignment="1" applyProtection="1">
      <alignment horizontal="center" vertical="center" wrapText="1"/>
      <protection hidden="1"/>
    </xf>
    <xf numFmtId="0" fontId="38" fillId="0" borderId="102" xfId="61" applyFont="1" applyFill="1" applyBorder="1" applyAlignment="1" applyProtection="1">
      <alignment horizontal="center" vertical="center" wrapText="1"/>
      <protection hidden="1"/>
    </xf>
    <xf numFmtId="0" fontId="48" fillId="53" borderId="103" xfId="61" applyFont="1" applyFill="1" applyBorder="1" applyAlignment="1" applyProtection="1">
      <alignment horizontal="center" vertical="center" wrapText="1"/>
      <protection hidden="1"/>
    </xf>
    <xf numFmtId="0" fontId="48" fillId="45" borderId="103" xfId="61" applyFont="1" applyFill="1" applyBorder="1" applyAlignment="1" applyProtection="1">
      <alignment horizontal="center" vertical="center" wrapText="1"/>
      <protection hidden="1"/>
    </xf>
    <xf numFmtId="0" fontId="44" fillId="45" borderId="0" xfId="45" applyFont="1" applyFill="1" applyAlignment="1">
      <alignment horizontal="center" vertical="center" wrapText="1"/>
      <protection/>
    </xf>
    <xf numFmtId="0" fontId="51" fillId="29" borderId="15" xfId="61" applyFont="1" applyFill="1" applyBorder="1" applyAlignment="1" applyProtection="1">
      <alignment horizontal="center" vertical="center" wrapText="1"/>
      <protection hidden="1"/>
    </xf>
    <xf numFmtId="0" fontId="51" fillId="13" borderId="15" xfId="61" applyFont="1" applyFill="1" applyBorder="1" applyAlignment="1" applyProtection="1">
      <alignment horizontal="center" vertical="center" wrapText="1"/>
      <protection hidden="1"/>
    </xf>
    <xf numFmtId="0" fontId="41" fillId="20" borderId="15" xfId="61" applyFont="1" applyFill="1" applyBorder="1" applyAlignment="1" applyProtection="1">
      <alignment horizontal="center" vertical="center" wrapText="1"/>
      <protection hidden="1"/>
    </xf>
    <xf numFmtId="0" fontId="43" fillId="20" borderId="15" xfId="61" applyFont="1" applyFill="1" applyBorder="1" applyAlignment="1" applyProtection="1">
      <alignment horizontal="center" vertical="center" wrapText="1"/>
      <protection hidden="1"/>
    </xf>
    <xf numFmtId="0" fontId="51" fillId="11" borderId="15" xfId="61" applyFont="1" applyFill="1" applyBorder="1" applyAlignment="1" applyProtection="1">
      <alignment horizontal="center" vertical="center" wrapText="1"/>
      <protection hidden="1"/>
    </xf>
    <xf numFmtId="49" fontId="51" fillId="19" borderId="15" xfId="61" applyNumberFormat="1" applyFont="1" applyFill="1" applyBorder="1" applyAlignment="1" applyProtection="1">
      <alignment horizontal="center" vertical="center" wrapText="1"/>
      <protection hidden="1"/>
    </xf>
    <xf numFmtId="0" fontId="51" fillId="19" borderId="15" xfId="61" applyFont="1" applyFill="1" applyBorder="1" applyAlignment="1" applyProtection="1">
      <alignment horizontal="center" vertical="center" wrapText="1"/>
      <protection hidden="1"/>
    </xf>
    <xf numFmtId="0" fontId="51" fillId="24" borderId="50" xfId="61" applyFont="1" applyFill="1" applyBorder="1" applyAlignment="1" applyProtection="1">
      <alignment horizontal="center" vertical="center" wrapText="1"/>
      <protection hidden="1"/>
    </xf>
    <xf numFmtId="0" fontId="51" fillId="24" borderId="49" xfId="61" applyFont="1" applyFill="1" applyBorder="1" applyAlignment="1" applyProtection="1">
      <alignment horizontal="center" vertical="center" wrapText="1"/>
      <protection hidden="1"/>
    </xf>
    <xf numFmtId="0" fontId="41" fillId="18" borderId="18" xfId="61" applyFont="1" applyFill="1" applyBorder="1" applyAlignment="1" applyProtection="1">
      <alignment horizontal="center" vertical="center" textRotation="90" wrapText="1"/>
      <protection locked="0"/>
    </xf>
    <xf numFmtId="0" fontId="41" fillId="18" borderId="18" xfId="61" applyFont="1" applyFill="1" applyBorder="1" applyAlignment="1" applyProtection="1">
      <alignment horizontal="center" vertical="center" textRotation="90" wrapText="1"/>
      <protection hidden="1"/>
    </xf>
    <xf numFmtId="0" fontId="41" fillId="18" borderId="18" xfId="61" applyFont="1" applyFill="1" applyBorder="1" applyAlignment="1" applyProtection="1">
      <alignment horizontal="center" vertical="center" wrapText="1"/>
      <protection hidden="1"/>
    </xf>
    <xf numFmtId="167" fontId="41" fillId="18" borderId="18" xfId="61" applyNumberFormat="1" applyFont="1" applyFill="1" applyBorder="1" applyAlignment="1" applyProtection="1">
      <alignment horizontal="center" vertical="center" wrapText="1"/>
      <protection hidden="1"/>
    </xf>
    <xf numFmtId="0" fontId="41" fillId="18" borderId="20" xfId="61" applyFont="1" applyFill="1" applyBorder="1" applyAlignment="1" applyProtection="1">
      <alignment horizontal="center" vertical="center" wrapText="1"/>
      <protection hidden="1"/>
    </xf>
    <xf numFmtId="0" fontId="41" fillId="18" borderId="49" xfId="61" applyFont="1" applyFill="1" applyBorder="1" applyAlignment="1" applyProtection="1">
      <alignment horizontal="center" vertical="center" wrapText="1"/>
      <protection hidden="1"/>
    </xf>
    <xf numFmtId="0" fontId="41" fillId="18" borderId="15" xfId="61" applyFont="1" applyFill="1" applyBorder="1" applyAlignment="1" applyProtection="1">
      <alignment horizontal="center" vertical="center" wrapText="1"/>
      <protection hidden="1"/>
    </xf>
    <xf numFmtId="0" fontId="41" fillId="18" borderId="13" xfId="61" applyFont="1" applyFill="1" applyBorder="1" applyAlignment="1" applyProtection="1">
      <alignment horizontal="center" vertical="center" wrapText="1"/>
      <protection hidden="1"/>
    </xf>
    <xf numFmtId="0" fontId="38" fillId="0" borderId="0" xfId="0" applyFont="1" applyAlignment="1" applyProtection="1">
      <alignment/>
      <protection hidden="1"/>
    </xf>
    <xf numFmtId="0" fontId="38" fillId="0" borderId="0"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hidden="1"/>
    </xf>
    <xf numFmtId="0" fontId="48" fillId="11" borderId="13" xfId="0" applyFont="1" applyFill="1" applyBorder="1" applyAlignment="1" applyProtection="1">
      <alignment horizontal="center" vertical="center" wrapText="1"/>
      <protection locked="0"/>
    </xf>
    <xf numFmtId="0" fontId="48" fillId="11" borderId="13" xfId="0" applyFont="1" applyFill="1" applyBorder="1" applyAlignment="1" applyProtection="1">
      <alignment horizontal="center" vertical="center" wrapText="1"/>
      <protection hidden="1"/>
    </xf>
    <xf numFmtId="0" fontId="40" fillId="11" borderId="12" xfId="0" applyFont="1" applyFill="1" applyBorder="1" applyAlignment="1" applyProtection="1">
      <alignment horizontal="center" vertical="center" wrapText="1"/>
      <protection hidden="1"/>
    </xf>
    <xf numFmtId="0" fontId="38" fillId="18" borderId="87" xfId="0" applyFont="1" applyFill="1" applyBorder="1" applyAlignment="1">
      <alignment/>
    </xf>
    <xf numFmtId="0" fontId="39" fillId="18" borderId="87" xfId="0" applyFont="1" applyFill="1" applyBorder="1" applyAlignment="1">
      <alignment/>
    </xf>
    <xf numFmtId="49" fontId="38" fillId="18" borderId="87" xfId="0" applyNumberFormat="1" applyFont="1" applyFill="1" applyBorder="1" applyAlignment="1">
      <alignment/>
    </xf>
    <xf numFmtId="0" fontId="38" fillId="18" borderId="87" xfId="0" applyFont="1" applyFill="1" applyBorder="1" applyAlignment="1" applyProtection="1">
      <alignment/>
      <protection hidden="1"/>
    </xf>
    <xf numFmtId="0" fontId="41" fillId="18" borderId="11" xfId="0" applyFont="1" applyFill="1" applyBorder="1" applyAlignment="1" applyProtection="1">
      <alignment horizontal="center" vertical="center" wrapText="1"/>
      <protection locked="0"/>
    </xf>
    <xf numFmtId="0" fontId="41" fillId="18" borderId="11" xfId="0" applyFont="1" applyFill="1" applyBorder="1" applyAlignment="1" applyProtection="1">
      <alignment horizontal="center" vertical="center" wrapText="1"/>
      <protection hidden="1"/>
    </xf>
    <xf numFmtId="167" fontId="41" fillId="18" borderId="11" xfId="0" applyNumberFormat="1" applyFont="1" applyFill="1" applyBorder="1" applyAlignment="1" applyProtection="1">
      <alignment horizontal="center" vertical="center" wrapText="1"/>
      <protection hidden="1"/>
    </xf>
    <xf numFmtId="0" fontId="41" fillId="18" borderId="13" xfId="0" applyFont="1" applyFill="1" applyBorder="1" applyAlignment="1" applyProtection="1">
      <alignment vertical="center" wrapText="1"/>
      <protection hidden="1"/>
    </xf>
    <xf numFmtId="49" fontId="38" fillId="17" borderId="82" xfId="0" applyNumberFormat="1" applyFont="1" applyFill="1" applyBorder="1" applyAlignment="1">
      <alignment/>
    </xf>
    <xf numFmtId="9" fontId="38" fillId="17" borderId="82" xfId="0" applyNumberFormat="1" applyFont="1" applyFill="1" applyBorder="1" applyAlignment="1">
      <alignment horizontal="center"/>
    </xf>
    <xf numFmtId="0" fontId="42" fillId="17" borderId="13" xfId="0" applyFont="1" applyFill="1" applyBorder="1" applyAlignment="1" applyProtection="1">
      <alignment horizontal="center" vertical="center" wrapText="1"/>
      <protection locked="0"/>
    </xf>
    <xf numFmtId="9" fontId="42" fillId="17" borderId="13" xfId="66" applyFont="1" applyFill="1" applyBorder="1" applyAlignment="1" applyProtection="1">
      <alignment horizontal="center" vertical="center" wrapText="1"/>
      <protection hidden="1"/>
    </xf>
    <xf numFmtId="49" fontId="15" fillId="20" borderId="15" xfId="0" applyNumberFormat="1" applyFont="1" applyFill="1" applyBorder="1" applyAlignment="1">
      <alignment horizontal="center" vertical="center" wrapText="1"/>
    </xf>
    <xf numFmtId="9" fontId="41" fillId="19" borderId="15" xfId="66" applyFont="1" applyFill="1" applyBorder="1" applyAlignment="1">
      <alignment horizontal="center" vertical="center" wrapText="1"/>
    </xf>
    <xf numFmtId="44" fontId="41" fillId="19" borderId="15" xfId="55" applyFont="1" applyFill="1" applyBorder="1" applyAlignment="1">
      <alignment horizontal="center" vertical="center" wrapText="1"/>
    </xf>
    <xf numFmtId="0" fontId="41" fillId="19" borderId="15" xfId="47" applyNumberFormat="1" applyFont="1" applyFill="1" applyBorder="1" applyAlignment="1">
      <alignment horizontal="center" vertical="center" wrapText="1"/>
    </xf>
    <xf numFmtId="0" fontId="41" fillId="19" borderId="15" xfId="0" applyFont="1" applyFill="1" applyBorder="1" applyAlignment="1">
      <alignment horizontal="center" vertical="center" wrapText="1"/>
    </xf>
    <xf numFmtId="0" fontId="41" fillId="24" borderId="86" xfId="0" applyFont="1" applyFill="1" applyBorder="1" applyAlignment="1" applyProtection="1">
      <alignment horizontal="center" vertical="center" wrapText="1"/>
      <protection hidden="1"/>
    </xf>
    <xf numFmtId="0" fontId="41" fillId="24" borderId="86" xfId="0" applyFont="1" applyFill="1" applyBorder="1" applyAlignment="1" applyProtection="1">
      <alignment horizontal="center" vertical="center"/>
      <protection hidden="1"/>
    </xf>
    <xf numFmtId="9" fontId="41" fillId="24" borderId="87" xfId="66" applyFont="1" applyFill="1" applyBorder="1" applyAlignment="1" applyProtection="1">
      <alignment horizontal="center" vertical="center"/>
      <protection hidden="1"/>
    </xf>
    <xf numFmtId="0" fontId="41" fillId="24" borderId="87" xfId="0" applyFont="1" applyFill="1" applyBorder="1" applyAlignment="1" applyProtection="1">
      <alignment horizontal="center" vertical="center"/>
      <protection hidden="1"/>
    </xf>
    <xf numFmtId="0" fontId="41" fillId="29" borderId="13" xfId="66" applyNumberFormat="1" applyFont="1" applyFill="1" applyBorder="1" applyAlignment="1" applyProtection="1">
      <alignment horizontal="center" vertical="center" wrapText="1"/>
      <protection locked="0"/>
    </xf>
    <xf numFmtId="0" fontId="41" fillId="29" borderId="23" xfId="66" applyNumberFormat="1" applyFont="1" applyFill="1" applyBorder="1" applyAlignment="1" applyProtection="1">
      <alignment horizontal="center" vertical="center" wrapText="1"/>
      <protection locked="0"/>
    </xf>
    <xf numFmtId="0" fontId="41" fillId="13" borderId="25" xfId="0" applyNumberFormat="1" applyFont="1" applyFill="1" applyBorder="1" applyAlignment="1" applyProtection="1">
      <alignment horizontal="center" vertical="center" wrapText="1"/>
      <protection locked="0"/>
    </xf>
    <xf numFmtId="0" fontId="41" fillId="11" borderId="19" xfId="61" applyNumberFormat="1" applyFont="1" applyFill="1" applyBorder="1" applyAlignment="1" applyProtection="1">
      <alignment horizontal="center" vertical="center" wrapText="1"/>
      <protection locked="0"/>
    </xf>
    <xf numFmtId="0" fontId="41" fillId="11" borderId="17" xfId="61" applyNumberFormat="1" applyFont="1" applyFill="1" applyBorder="1" applyAlignment="1" applyProtection="1">
      <alignment horizontal="center" vertical="center" wrapText="1"/>
      <protection locked="0"/>
    </xf>
    <xf numFmtId="0" fontId="41" fillId="19" borderId="17" xfId="61" applyNumberFormat="1" applyFont="1" applyFill="1" applyBorder="1" applyAlignment="1" applyProtection="1">
      <alignment horizontal="center" vertical="center" wrapText="1"/>
      <protection hidden="1"/>
    </xf>
    <xf numFmtId="0" fontId="47" fillId="24" borderId="23" xfId="61" applyFont="1" applyFill="1" applyBorder="1" applyAlignment="1" applyProtection="1">
      <alignment horizontal="center" vertical="center" wrapText="1"/>
      <protection hidden="1"/>
    </xf>
    <xf numFmtId="0" fontId="47" fillId="24" borderId="25" xfId="61" applyFont="1" applyFill="1" applyBorder="1" applyAlignment="1" applyProtection="1">
      <alignment horizontal="center" vertical="center" wrapText="1"/>
      <protection hidden="1"/>
    </xf>
    <xf numFmtId="0" fontId="15" fillId="31" borderId="19" xfId="61" applyFont="1" applyFill="1" applyBorder="1" applyAlignment="1" applyProtection="1">
      <alignment horizontal="center" vertical="center" wrapText="1"/>
      <protection hidden="1"/>
    </xf>
    <xf numFmtId="167" fontId="38" fillId="0" borderId="17" xfId="61" applyNumberFormat="1" applyFont="1" applyFill="1" applyBorder="1" applyAlignment="1" applyProtection="1">
      <alignment horizontal="center" vertical="center" wrapText="1"/>
      <protection hidden="1"/>
    </xf>
    <xf numFmtId="0" fontId="38" fillId="0" borderId="104" xfId="66" applyNumberFormat="1" applyFont="1" applyBorder="1" applyAlignment="1" applyProtection="1">
      <alignment horizontal="center" vertical="center" wrapText="1"/>
      <protection hidden="1"/>
    </xf>
    <xf numFmtId="3" fontId="38" fillId="30" borderId="57" xfId="0" applyNumberFormat="1" applyFont="1" applyFill="1" applyBorder="1" applyAlignment="1" applyProtection="1">
      <alignment horizontal="center" vertical="center" wrapText="1"/>
      <protection hidden="1"/>
    </xf>
    <xf numFmtId="3" fontId="38" fillId="30" borderId="23" xfId="0" applyNumberFormat="1" applyFont="1" applyFill="1" applyBorder="1" applyAlignment="1" applyProtection="1">
      <alignment horizontal="center" vertical="center" wrapText="1"/>
      <protection hidden="1"/>
    </xf>
    <xf numFmtId="3" fontId="38" fillId="30" borderId="13" xfId="0" applyNumberFormat="1" applyFont="1" applyFill="1" applyBorder="1" applyAlignment="1" applyProtection="1">
      <alignment horizontal="center" vertical="center" wrapText="1"/>
      <protection hidden="1"/>
    </xf>
    <xf numFmtId="0" fontId="15" fillId="30" borderId="57" xfId="61" applyFont="1" applyFill="1" applyBorder="1" applyAlignment="1" applyProtection="1">
      <alignment horizontal="center" vertical="center" wrapText="1"/>
      <protection hidden="1"/>
    </xf>
    <xf numFmtId="0" fontId="15" fillId="30" borderId="23" xfId="61" applyFont="1" applyFill="1" applyBorder="1" applyAlignment="1" applyProtection="1">
      <alignment horizontal="center" vertical="center" wrapText="1"/>
      <protection hidden="1"/>
    </xf>
    <xf numFmtId="0" fontId="15" fillId="30" borderId="13" xfId="61" applyFont="1" applyFill="1" applyBorder="1" applyAlignment="1" applyProtection="1">
      <alignment horizontal="center" vertical="center" wrapText="1"/>
      <protection hidden="1"/>
    </xf>
    <xf numFmtId="0" fontId="15" fillId="30" borderId="25" xfId="61" applyFont="1" applyFill="1" applyBorder="1" applyAlignment="1" applyProtection="1">
      <alignment horizontal="center" vertical="center" wrapText="1"/>
      <protection hidden="1"/>
    </xf>
    <xf numFmtId="14" fontId="15" fillId="31" borderId="13" xfId="61" applyNumberFormat="1" applyFont="1" applyFill="1" applyBorder="1" applyAlignment="1" applyProtection="1">
      <alignment horizontal="center" vertical="center" wrapText="1"/>
      <protection hidden="1"/>
    </xf>
    <xf numFmtId="14" fontId="15" fillId="31" borderId="57" xfId="61" applyNumberFormat="1" applyFont="1" applyFill="1" applyBorder="1" applyAlignment="1" applyProtection="1">
      <alignment horizontal="center" vertical="center" wrapText="1"/>
      <protection hidden="1"/>
    </xf>
    <xf numFmtId="0" fontId="15" fillId="31" borderId="57" xfId="61" applyFont="1" applyFill="1" applyBorder="1" applyAlignment="1" applyProtection="1">
      <alignment horizontal="center" vertical="center" wrapText="1"/>
      <protection hidden="1"/>
    </xf>
    <xf numFmtId="9" fontId="15" fillId="31" borderId="57" xfId="66" applyFont="1" applyFill="1" applyBorder="1" applyAlignment="1" applyProtection="1">
      <alignment horizontal="center" vertical="center" wrapText="1"/>
      <protection hidden="1"/>
    </xf>
    <xf numFmtId="0" fontId="15" fillId="0" borderId="105" xfId="61" applyFont="1" applyFill="1" applyBorder="1" applyAlignment="1" applyProtection="1">
      <alignment horizontal="center" vertical="center" wrapText="1"/>
      <protection hidden="1"/>
    </xf>
    <xf numFmtId="0" fontId="15" fillId="0" borderId="27" xfId="0" applyFont="1" applyBorder="1" applyAlignment="1" applyProtection="1">
      <alignment horizontal="center" vertical="center" wrapText="1"/>
      <protection hidden="1"/>
    </xf>
    <xf numFmtId="0" fontId="15" fillId="0" borderId="57" xfId="0" applyFont="1" applyFill="1" applyBorder="1" applyAlignment="1" applyProtection="1">
      <alignment horizontal="center" vertical="center" wrapText="1"/>
      <protection hidden="1"/>
    </xf>
    <xf numFmtId="0" fontId="38" fillId="31" borderId="69" xfId="61" applyFont="1" applyFill="1" applyBorder="1" applyAlignment="1" applyProtection="1">
      <alignment horizontal="center" vertical="center" wrapText="1"/>
      <protection hidden="1"/>
    </xf>
    <xf numFmtId="0" fontId="15" fillId="0" borderId="93" xfId="61" applyFont="1" applyFill="1" applyBorder="1" applyAlignment="1" applyProtection="1">
      <alignment horizontal="center" vertical="center" wrapText="1"/>
      <protection hidden="1"/>
    </xf>
    <xf numFmtId="0" fontId="15" fillId="0" borderId="43" xfId="61" applyFont="1" applyFill="1" applyBorder="1" applyAlignment="1" applyProtection="1">
      <alignment horizontal="center" vertical="center" wrapText="1"/>
      <protection hidden="1"/>
    </xf>
    <xf numFmtId="0" fontId="15" fillId="0" borderId="15" xfId="61" applyFont="1" applyFill="1" applyBorder="1" applyAlignment="1" applyProtection="1">
      <alignment horizontal="center" vertical="center" wrapText="1"/>
      <protection hidden="1"/>
    </xf>
    <xf numFmtId="0" fontId="48" fillId="30" borderId="20" xfId="61" applyFont="1" applyFill="1" applyBorder="1" applyAlignment="1" applyProtection="1">
      <alignment horizontal="center" vertical="center" wrapText="1"/>
      <protection hidden="1"/>
    </xf>
    <xf numFmtId="0" fontId="53" fillId="0" borderId="0" xfId="0" applyFont="1" applyAlignment="1">
      <alignment horizontal="center" vertical="center" wrapText="1"/>
    </xf>
    <xf numFmtId="0" fontId="41" fillId="24" borderId="87" xfId="0" applyFont="1" applyFill="1" applyBorder="1" applyAlignment="1" applyProtection="1">
      <alignment horizontal="center" vertical="center" wrapText="1"/>
      <protection hidden="1"/>
    </xf>
    <xf numFmtId="9" fontId="41" fillId="29" borderId="13" xfId="66" applyFont="1" applyFill="1" applyBorder="1" applyAlignment="1" applyProtection="1">
      <alignment horizontal="center" vertical="center" wrapText="1"/>
      <protection locked="0"/>
    </xf>
    <xf numFmtId="9" fontId="41" fillId="29" borderId="23" xfId="66" applyFont="1" applyFill="1" applyBorder="1" applyAlignment="1" applyProtection="1">
      <alignment horizontal="center" vertical="center" wrapText="1"/>
      <protection locked="0"/>
    </xf>
    <xf numFmtId="9" fontId="41" fillId="13" borderId="25" xfId="66" applyFont="1" applyFill="1" applyBorder="1" applyAlignment="1" applyProtection="1">
      <alignment horizontal="center" vertical="center" wrapText="1"/>
      <protection locked="0"/>
    </xf>
    <xf numFmtId="9" fontId="47" fillId="18" borderId="25" xfId="66" applyFont="1" applyFill="1" applyBorder="1" applyAlignment="1" applyProtection="1">
      <alignment horizontal="center" vertical="center" wrapText="1"/>
      <protection locked="0"/>
    </xf>
    <xf numFmtId="9" fontId="41" fillId="11" borderId="19" xfId="66" applyFont="1" applyFill="1" applyBorder="1" applyAlignment="1" applyProtection="1">
      <alignment horizontal="center" vertical="center" wrapText="1"/>
      <protection locked="0"/>
    </xf>
    <xf numFmtId="9" fontId="47" fillId="11" borderId="17" xfId="66" applyFont="1" applyFill="1" applyBorder="1" applyAlignment="1" applyProtection="1">
      <alignment horizontal="center" vertical="center" wrapText="1"/>
      <protection locked="0"/>
    </xf>
    <xf numFmtId="9" fontId="47" fillId="19" borderId="17" xfId="66" applyFont="1" applyFill="1" applyBorder="1" applyAlignment="1" applyProtection="1">
      <alignment horizontal="center" vertical="center" wrapText="1"/>
      <protection hidden="1"/>
    </xf>
    <xf numFmtId="9" fontId="41" fillId="19" borderId="17" xfId="66" applyFont="1" applyFill="1" applyBorder="1" applyAlignment="1" applyProtection="1">
      <alignment horizontal="center" vertical="center" wrapText="1"/>
      <protection hidden="1"/>
    </xf>
    <xf numFmtId="9" fontId="47" fillId="24" borderId="23" xfId="66" applyFont="1" applyFill="1" applyBorder="1" applyAlignment="1" applyProtection="1">
      <alignment horizontal="center" vertical="center" wrapText="1"/>
      <protection hidden="1"/>
    </xf>
    <xf numFmtId="9" fontId="47" fillId="24" borderId="25" xfId="66" applyFont="1" applyFill="1" applyBorder="1" applyAlignment="1" applyProtection="1">
      <alignment horizontal="center" vertical="center" wrapText="1"/>
      <protection hidden="1"/>
    </xf>
    <xf numFmtId="0" fontId="15" fillId="31" borderId="106" xfId="61" applyFont="1" applyFill="1" applyBorder="1" applyAlignment="1" applyProtection="1">
      <alignment horizontal="center" vertical="center" wrapText="1"/>
      <protection hidden="1"/>
    </xf>
    <xf numFmtId="167" fontId="15" fillId="31" borderId="17" xfId="61" applyNumberFormat="1" applyFont="1" applyFill="1" applyBorder="1" applyAlignment="1" applyProtection="1">
      <alignment horizontal="center" vertical="center" wrapText="1"/>
      <protection hidden="1"/>
    </xf>
    <xf numFmtId="9" fontId="38" fillId="0" borderId="17" xfId="66" applyFont="1" applyBorder="1" applyAlignment="1" applyProtection="1">
      <alignment horizontal="center" vertical="center" wrapText="1"/>
      <protection hidden="1"/>
    </xf>
    <xf numFmtId="9" fontId="15" fillId="30" borderId="16" xfId="66" applyFont="1" applyFill="1" applyBorder="1" applyAlignment="1" applyProtection="1">
      <alignment vertical="center" wrapText="1"/>
      <protection hidden="1"/>
    </xf>
    <xf numFmtId="14" fontId="15" fillId="0" borderId="107" xfId="50" applyNumberFormat="1" applyFont="1" applyFill="1" applyBorder="1" applyAlignment="1" applyProtection="1">
      <alignment horizontal="center" vertical="center" wrapText="1"/>
      <protection hidden="1"/>
    </xf>
    <xf numFmtId="9" fontId="15" fillId="0" borderId="17" xfId="66" applyFont="1" applyFill="1" applyBorder="1" applyAlignment="1" applyProtection="1">
      <alignment horizontal="center" vertical="center" wrapText="1"/>
      <protection hidden="1"/>
    </xf>
    <xf numFmtId="0" fontId="15" fillId="0" borderId="108" xfId="0" applyFont="1" applyFill="1" applyBorder="1" applyAlignment="1" applyProtection="1">
      <alignment horizontal="center" vertical="center" wrapText="1"/>
      <protection hidden="1"/>
    </xf>
    <xf numFmtId="9" fontId="15" fillId="0" borderId="57" xfId="0" applyNumberFormat="1" applyFont="1" applyFill="1" applyBorder="1" applyAlignment="1" applyProtection="1">
      <alignment horizontal="center" vertical="center" wrapText="1"/>
      <protection hidden="1"/>
    </xf>
    <xf numFmtId="0" fontId="15" fillId="0" borderId="23" xfId="61" applyFont="1" applyFill="1" applyBorder="1" applyAlignment="1" applyProtection="1">
      <alignment horizontal="center" vertical="center" wrapText="1"/>
      <protection hidden="1"/>
    </xf>
    <xf numFmtId="0" fontId="15" fillId="0" borderId="10" xfId="61" applyFont="1" applyFill="1" applyBorder="1" applyAlignment="1" applyProtection="1">
      <alignment horizontal="center" vertical="center" wrapText="1"/>
      <protection hidden="1"/>
    </xf>
    <xf numFmtId="0" fontId="15" fillId="54" borderId="43" xfId="61" applyFont="1" applyFill="1" applyBorder="1" applyAlignment="1" applyProtection="1">
      <alignment horizontal="center" vertical="center" wrapText="1"/>
      <protection hidden="1"/>
    </xf>
    <xf numFmtId="0" fontId="15" fillId="0" borderId="49" xfId="61" applyFont="1" applyFill="1" applyBorder="1" applyAlignment="1" applyProtection="1">
      <alignment horizontal="center" vertical="center" wrapText="1"/>
      <protection hidden="1"/>
    </xf>
    <xf numFmtId="0" fontId="48" fillId="30" borderId="20" xfId="61" applyFont="1" applyFill="1" applyBorder="1" applyAlignment="1" applyProtection="1" quotePrefix="1">
      <alignment horizontal="center" vertical="center" wrapText="1"/>
      <protection hidden="1"/>
    </xf>
    <xf numFmtId="0" fontId="37" fillId="0" borderId="0" xfId="0" applyFont="1" applyBorder="1" applyAlignment="1">
      <alignment horizontal="center" vertical="center" wrapText="1"/>
    </xf>
    <xf numFmtId="0" fontId="38" fillId="17" borderId="82" xfId="0" applyFont="1" applyFill="1" applyBorder="1" applyAlignment="1" applyProtection="1">
      <alignment wrapText="1"/>
      <protection locked="0"/>
    </xf>
    <xf numFmtId="0" fontId="39" fillId="17" borderId="82" xfId="0" applyFont="1" applyFill="1" applyBorder="1" applyAlignment="1" applyProtection="1">
      <alignment wrapText="1"/>
      <protection locked="0"/>
    </xf>
    <xf numFmtId="49" fontId="38" fillId="17" borderId="82" xfId="0" applyNumberFormat="1" applyFont="1" applyFill="1" applyBorder="1" applyAlignment="1" applyProtection="1">
      <alignment wrapText="1"/>
      <protection locked="0"/>
    </xf>
    <xf numFmtId="9" fontId="38" fillId="17" borderId="82" xfId="0" applyNumberFormat="1" applyFont="1" applyFill="1" applyBorder="1" applyAlignment="1" applyProtection="1">
      <alignment horizontal="center" vertical="center" wrapText="1"/>
      <protection locked="0"/>
    </xf>
    <xf numFmtId="0" fontId="38" fillId="17" borderId="82" xfId="0" applyFont="1" applyFill="1" applyBorder="1" applyAlignment="1" applyProtection="1">
      <alignment horizontal="center" vertical="center" wrapText="1"/>
      <protection locked="0"/>
    </xf>
    <xf numFmtId="0" fontId="38" fillId="17" borderId="82" xfId="0" applyFont="1" applyFill="1" applyBorder="1" applyAlignment="1" applyProtection="1">
      <alignment wrapText="1"/>
      <protection hidden="1"/>
    </xf>
    <xf numFmtId="0" fontId="38" fillId="17" borderId="83" xfId="0" applyFont="1" applyFill="1" applyBorder="1" applyAlignment="1" applyProtection="1">
      <alignment wrapText="1"/>
      <protection hidden="1"/>
    </xf>
    <xf numFmtId="0" fontId="47" fillId="17" borderId="13" xfId="0" applyFont="1" applyFill="1" applyBorder="1" applyAlignment="1" applyProtection="1">
      <alignment horizontal="center" vertical="center" wrapText="1"/>
      <protection locked="0"/>
    </xf>
    <xf numFmtId="0" fontId="47" fillId="17" borderId="13" xfId="0" applyFont="1" applyFill="1" applyBorder="1" applyAlignment="1" applyProtection="1">
      <alignment horizontal="center" vertical="center" wrapText="1"/>
      <protection hidden="1"/>
    </xf>
    <xf numFmtId="0" fontId="40" fillId="0" borderId="0" xfId="0" applyFont="1" applyAlignment="1">
      <alignment horizontal="center" vertical="center" wrapText="1"/>
    </xf>
    <xf numFmtId="44" fontId="45" fillId="20" borderId="15" xfId="55" applyFont="1" applyFill="1" applyBorder="1" applyAlignment="1">
      <alignment horizontal="center" vertical="center" wrapText="1"/>
    </xf>
    <xf numFmtId="0" fontId="54" fillId="11" borderId="15" xfId="0" applyFont="1" applyFill="1" applyBorder="1" applyAlignment="1" applyProtection="1">
      <alignment horizontal="center" vertical="center" wrapText="1"/>
      <protection locked="0"/>
    </xf>
    <xf numFmtId="44" fontId="47" fillId="19" borderId="15" xfId="55" applyFont="1" applyFill="1" applyBorder="1" applyAlignment="1" applyProtection="1">
      <alignment horizontal="center" vertical="center" wrapText="1"/>
      <protection locked="0"/>
    </xf>
    <xf numFmtId="167" fontId="47" fillId="24" borderId="86" xfId="0" applyNumberFormat="1" applyFont="1" applyFill="1" applyBorder="1" applyAlignment="1" applyProtection="1">
      <alignment horizontal="center" vertical="center"/>
      <protection hidden="1"/>
    </xf>
    <xf numFmtId="9" fontId="47" fillId="29" borderId="13" xfId="66" applyFont="1" applyFill="1" applyBorder="1" applyAlignment="1" applyProtection="1">
      <alignment horizontal="center" vertical="center" wrapText="1"/>
      <protection locked="0"/>
    </xf>
    <xf numFmtId="9" fontId="47" fillId="29" borderId="23" xfId="66" applyFont="1" applyFill="1" applyBorder="1" applyAlignment="1" applyProtection="1">
      <alignment horizontal="center" vertical="center" wrapText="1"/>
      <protection locked="0"/>
    </xf>
    <xf numFmtId="9" fontId="47" fillId="13" borderId="25" xfId="66" applyFont="1" applyFill="1" applyBorder="1" applyAlignment="1" applyProtection="1">
      <alignment horizontal="center" vertical="center" wrapText="1"/>
      <protection locked="0"/>
    </xf>
    <xf numFmtId="9" fontId="47" fillId="11" borderId="19" xfId="66" applyFont="1" applyFill="1" applyBorder="1" applyAlignment="1" applyProtection="1">
      <alignment horizontal="center" vertical="center" wrapText="1"/>
      <protection locked="0"/>
    </xf>
    <xf numFmtId="9" fontId="47" fillId="24" borderId="17" xfId="66" applyFont="1" applyFill="1" applyBorder="1" applyAlignment="1" applyProtection="1">
      <alignment horizontal="center" vertical="center" wrapText="1"/>
      <protection hidden="1"/>
    </xf>
    <xf numFmtId="167" fontId="15" fillId="0" borderId="52" xfId="61" applyNumberFormat="1" applyFont="1" applyFill="1" applyBorder="1" applyAlignment="1" applyProtection="1">
      <alignment horizontal="center" vertical="center" wrapText="1"/>
      <protection hidden="1"/>
    </xf>
    <xf numFmtId="9" fontId="15" fillId="30" borderId="17" xfId="66" applyFont="1" applyFill="1" applyBorder="1" applyAlignment="1" applyProtection="1">
      <alignment horizontal="center" vertical="center" wrapText="1"/>
      <protection hidden="1"/>
    </xf>
    <xf numFmtId="14" fontId="15" fillId="31" borderId="17" xfId="50" applyNumberFormat="1" applyFont="1" applyFill="1" applyBorder="1" applyAlignment="1" applyProtection="1">
      <alignment horizontal="center" vertical="center" wrapText="1"/>
      <protection hidden="1"/>
    </xf>
    <xf numFmtId="9" fontId="15" fillId="31" borderId="17" xfId="66" applyFont="1" applyFill="1" applyBorder="1" applyAlignment="1" applyProtection="1">
      <alignment horizontal="center" vertical="center" wrapText="1"/>
      <protection hidden="1"/>
    </xf>
    <xf numFmtId="0" fontId="15" fillId="0" borderId="52" xfId="61" applyFont="1" applyFill="1" applyBorder="1" applyAlignment="1" applyProtection="1">
      <alignment horizontal="center" vertical="center" wrapText="1"/>
      <protection hidden="1"/>
    </xf>
    <xf numFmtId="0" fontId="15" fillId="0" borderId="16" xfId="61" applyFont="1" applyFill="1" applyBorder="1" applyAlignment="1" applyProtection="1">
      <alignment horizontal="center" vertical="center" wrapText="1"/>
      <protection hidden="1"/>
    </xf>
    <xf numFmtId="9" fontId="15" fillId="0" borderId="109" xfId="47" applyNumberFormat="1" applyFont="1" applyFill="1" applyBorder="1" applyAlignment="1" applyProtection="1">
      <alignment horizontal="center" vertical="center" wrapText="1"/>
      <protection hidden="1"/>
    </xf>
    <xf numFmtId="0" fontId="15" fillId="0" borderId="110" xfId="61" applyFont="1" applyFill="1" applyBorder="1" applyAlignment="1" applyProtection="1">
      <alignment horizontal="center" vertical="center" wrapText="1"/>
      <protection hidden="1"/>
    </xf>
    <xf numFmtId="0" fontId="48" fillId="11" borderId="15" xfId="0" applyFont="1" applyFill="1" applyBorder="1" applyAlignment="1" applyProtection="1">
      <alignment horizontal="center" vertical="center" wrapText="1"/>
      <protection locked="0"/>
    </xf>
    <xf numFmtId="9" fontId="47" fillId="24" borderId="52" xfId="66" applyFont="1" applyFill="1" applyBorder="1" applyAlignment="1" applyProtection="1">
      <alignment horizontal="center" vertical="center" wrapText="1"/>
      <protection hidden="1"/>
    </xf>
    <xf numFmtId="0" fontId="15" fillId="31" borderId="54" xfId="61" applyFont="1" applyFill="1" applyBorder="1" applyAlignment="1" applyProtection="1">
      <alignment horizontal="center" vertical="center" wrapText="1"/>
      <protection hidden="1"/>
    </xf>
    <xf numFmtId="167" fontId="15" fillId="31" borderId="52" xfId="61" applyNumberFormat="1" applyFont="1" applyFill="1" applyBorder="1" applyAlignment="1" applyProtection="1">
      <alignment horizontal="center" vertical="center" wrapText="1"/>
      <protection hidden="1"/>
    </xf>
    <xf numFmtId="9" fontId="15" fillId="30" borderId="52" xfId="66" applyFont="1" applyFill="1" applyBorder="1" applyAlignment="1" applyProtection="1">
      <alignment horizontal="center" vertical="center" wrapText="1"/>
      <protection hidden="1"/>
    </xf>
    <xf numFmtId="0" fontId="15" fillId="31" borderId="105" xfId="61" applyFont="1" applyFill="1" applyBorder="1" applyAlignment="1" applyProtection="1">
      <alignment horizontal="center" vertical="center" wrapText="1"/>
      <protection hidden="1"/>
    </xf>
    <xf numFmtId="0" fontId="15" fillId="0" borderId="51" xfId="61" applyFont="1" applyFill="1" applyBorder="1" applyAlignment="1" applyProtection="1">
      <alignment horizontal="center" vertical="center" wrapText="1"/>
      <protection hidden="1"/>
    </xf>
    <xf numFmtId="9" fontId="15" fillId="0" borderId="111" xfId="47" applyNumberFormat="1" applyFont="1" applyFill="1" applyBorder="1" applyAlignment="1" applyProtection="1">
      <alignment horizontal="center" vertical="center" wrapText="1"/>
      <protection hidden="1"/>
    </xf>
    <xf numFmtId="0" fontId="15" fillId="0" borderId="112" xfId="61" applyFont="1" applyFill="1" applyBorder="1" applyAlignment="1" applyProtection="1">
      <alignment horizontal="center" vertical="center" wrapText="1"/>
      <protection hidden="1"/>
    </xf>
    <xf numFmtId="9" fontId="15" fillId="30" borderId="52" xfId="61" applyNumberFormat="1" applyFont="1" applyFill="1" applyBorder="1" applyAlignment="1" applyProtection="1">
      <alignment horizontal="center" vertical="center" wrapText="1"/>
      <protection hidden="1"/>
    </xf>
    <xf numFmtId="0" fontId="15" fillId="30" borderId="52" xfId="61" applyFont="1" applyFill="1" applyBorder="1" applyAlignment="1" applyProtection="1">
      <alignment horizontal="center" vertical="center" wrapText="1"/>
      <protection hidden="1"/>
    </xf>
    <xf numFmtId="0" fontId="15" fillId="0" borderId="113" xfId="61" applyFont="1" applyFill="1" applyBorder="1" applyAlignment="1" applyProtection="1">
      <alignment horizontal="center" vertical="center" wrapText="1"/>
      <protection hidden="1"/>
    </xf>
    <xf numFmtId="0" fontId="15" fillId="0" borderId="114" xfId="61" applyFont="1" applyFill="1" applyBorder="1" applyAlignment="1" applyProtection="1">
      <alignment horizontal="center" vertical="center" wrapText="1"/>
      <protection hidden="1"/>
    </xf>
    <xf numFmtId="9" fontId="47" fillId="24" borderId="105" xfId="66" applyFont="1" applyFill="1" applyBorder="1" applyAlignment="1" applyProtection="1">
      <alignment horizontal="center" vertical="center" wrapText="1"/>
      <protection hidden="1"/>
    </xf>
    <xf numFmtId="0" fontId="15" fillId="31" borderId="115" xfId="61" applyFont="1" applyFill="1" applyBorder="1" applyAlignment="1" applyProtection="1">
      <alignment horizontal="center" vertical="center" wrapText="1"/>
      <protection hidden="1"/>
    </xf>
    <xf numFmtId="167" fontId="15" fillId="31" borderId="105" xfId="61" applyNumberFormat="1" applyFont="1" applyFill="1" applyBorder="1" applyAlignment="1" applyProtection="1">
      <alignment horizontal="center" vertical="center" wrapText="1"/>
      <protection hidden="1"/>
    </xf>
    <xf numFmtId="9" fontId="15" fillId="30" borderId="105" xfId="61" applyNumberFormat="1" applyFont="1" applyFill="1" applyBorder="1" applyAlignment="1" applyProtection="1">
      <alignment horizontal="center" vertical="center" wrapText="1"/>
      <protection hidden="1"/>
    </xf>
    <xf numFmtId="9" fontId="15" fillId="30" borderId="105" xfId="66" applyFont="1" applyFill="1" applyBorder="1" applyAlignment="1" applyProtection="1">
      <alignment horizontal="center" vertical="center" wrapText="1"/>
      <protection hidden="1"/>
    </xf>
    <xf numFmtId="0" fontId="15" fillId="30" borderId="105" xfId="61" applyFont="1" applyFill="1" applyBorder="1" applyAlignment="1" applyProtection="1">
      <alignment horizontal="center" vertical="center" wrapText="1"/>
      <protection hidden="1"/>
    </xf>
    <xf numFmtId="0" fontId="15" fillId="0" borderId="52" xfId="0" applyFont="1" applyFill="1" applyBorder="1" applyAlignment="1" applyProtection="1">
      <alignment horizontal="center" vertical="center" wrapText="1"/>
      <protection hidden="1"/>
    </xf>
    <xf numFmtId="0" fontId="15" fillId="0" borderId="116" xfId="61" applyFont="1" applyFill="1" applyBorder="1" applyAlignment="1" applyProtection="1">
      <alignment horizontal="center" vertical="center" wrapText="1"/>
      <protection hidden="1"/>
    </xf>
    <xf numFmtId="9" fontId="15" fillId="0" borderId="117" xfId="47" applyNumberFormat="1" applyFont="1" applyFill="1" applyBorder="1" applyAlignment="1" applyProtection="1">
      <alignment horizontal="center" vertical="center" wrapText="1"/>
      <protection hidden="1"/>
    </xf>
    <xf numFmtId="0" fontId="15" fillId="0" borderId="22" xfId="61" applyFont="1" applyFill="1" applyBorder="1" applyAlignment="1" applyProtection="1">
      <alignment horizontal="center" vertical="center" wrapText="1"/>
      <protection hidden="1"/>
    </xf>
    <xf numFmtId="0" fontId="50" fillId="31" borderId="0" xfId="0" applyFont="1" applyFill="1" applyAlignment="1">
      <alignment horizontal="center" vertical="center" wrapText="1"/>
    </xf>
    <xf numFmtId="9" fontId="47" fillId="24" borderId="87" xfId="0" applyNumberFormat="1" applyFont="1" applyFill="1" applyBorder="1" applyAlignment="1" applyProtection="1">
      <alignment horizontal="center" vertical="center"/>
      <protection hidden="1"/>
    </xf>
    <xf numFmtId="167" fontId="38" fillId="31" borderId="17" xfId="61" applyNumberFormat="1"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9" fontId="15" fillId="0" borderId="23" xfId="0" applyNumberFormat="1" applyFont="1" applyFill="1" applyBorder="1" applyAlignment="1" applyProtection="1">
      <alignment horizontal="center" vertical="center" wrapText="1"/>
      <protection hidden="1"/>
    </xf>
    <xf numFmtId="0" fontId="38" fillId="0" borderId="118" xfId="0" applyFont="1" applyFill="1" applyBorder="1" applyAlignment="1">
      <alignment horizontal="center" vertical="center" wrapText="1"/>
    </xf>
    <xf numFmtId="0" fontId="48" fillId="30" borderId="49" xfId="61" applyFont="1" applyFill="1" applyBorder="1" applyAlignment="1" applyProtection="1">
      <alignment horizontal="center" vertical="center" wrapText="1"/>
      <protection hidden="1"/>
    </xf>
    <xf numFmtId="167" fontId="47" fillId="24" borderId="87" xfId="0" applyNumberFormat="1" applyFont="1" applyFill="1" applyBorder="1" applyAlignment="1" applyProtection="1">
      <alignment horizontal="center" vertical="center"/>
      <protection hidden="1"/>
    </xf>
    <xf numFmtId="44" fontId="15" fillId="31" borderId="54" xfId="55" applyFont="1" applyFill="1" applyBorder="1" applyAlignment="1" applyProtection="1">
      <alignment horizontal="center" vertical="center" wrapText="1"/>
      <protection hidden="1"/>
    </xf>
    <xf numFmtId="167" fontId="15" fillId="16" borderId="17" xfId="61" applyNumberFormat="1" applyFont="1" applyFill="1" applyBorder="1" applyAlignment="1" applyProtection="1">
      <alignment horizontal="center" vertical="center" wrapText="1"/>
      <protection hidden="1"/>
    </xf>
    <xf numFmtId="9" fontId="39" fillId="0" borderId="17" xfId="66" applyFont="1" applyBorder="1" applyAlignment="1" applyProtection="1">
      <alignment horizontal="center" vertical="center" wrapText="1"/>
      <protection hidden="1"/>
    </xf>
    <xf numFmtId="9" fontId="45" fillId="30" borderId="52" xfId="66" applyFont="1" applyFill="1" applyBorder="1" applyAlignment="1" applyProtection="1">
      <alignment horizontal="center" vertical="center" wrapText="1"/>
      <protection hidden="1"/>
    </xf>
    <xf numFmtId="14" fontId="15" fillId="31" borderId="52" xfId="50" applyNumberFormat="1" applyFont="1" applyFill="1" applyBorder="1" applyAlignment="1" applyProtection="1">
      <alignment horizontal="center" vertical="center" wrapText="1"/>
      <protection hidden="1"/>
    </xf>
    <xf numFmtId="14" fontId="38" fillId="0" borderId="52" xfId="0" applyNumberFormat="1" applyFont="1" applyBorder="1" applyAlignment="1" applyProtection="1">
      <alignment horizontal="center" vertical="center" wrapText="1"/>
      <protection hidden="1"/>
    </xf>
    <xf numFmtId="0" fontId="38" fillId="0" borderId="52" xfId="0" applyFont="1" applyBorder="1" applyAlignment="1" applyProtection="1">
      <alignment horizontal="center" vertical="center" wrapText="1"/>
      <protection hidden="1"/>
    </xf>
    <xf numFmtId="0" fontId="38" fillId="0" borderId="119" xfId="0" applyFont="1" applyFill="1" applyBorder="1" applyAlignment="1" applyProtection="1">
      <alignment horizontal="center" vertical="center" wrapText="1"/>
      <protection hidden="1"/>
    </xf>
    <xf numFmtId="9" fontId="38" fillId="0" borderId="43" xfId="0" applyNumberFormat="1" applyFont="1" applyFill="1" applyBorder="1" applyAlignment="1" applyProtection="1">
      <alignment horizontal="center" vertical="center" wrapText="1"/>
      <protection hidden="1"/>
    </xf>
    <xf numFmtId="0" fontId="38" fillId="0" borderId="93" xfId="0" applyFont="1" applyFill="1" applyBorder="1" applyAlignment="1" applyProtection="1">
      <alignment horizontal="center" vertical="center" wrapText="1"/>
      <protection hidden="1"/>
    </xf>
    <xf numFmtId="0" fontId="38" fillId="0" borderId="93" xfId="0" applyFont="1" applyFill="1" applyBorder="1" applyAlignment="1">
      <alignment horizontal="center" vertical="center" wrapText="1"/>
    </xf>
    <xf numFmtId="0" fontId="38" fillId="0" borderId="49" xfId="0" applyFont="1" applyFill="1" applyBorder="1" applyAlignment="1" applyProtection="1">
      <alignment horizontal="center" vertical="center" wrapText="1"/>
      <protection hidden="1"/>
    </xf>
    <xf numFmtId="0" fontId="48" fillId="30" borderId="120" xfId="61" applyFont="1" applyFill="1" applyBorder="1" applyAlignment="1" applyProtection="1">
      <alignment horizontal="center" vertical="center" wrapText="1"/>
      <protection hidden="1"/>
    </xf>
    <xf numFmtId="0" fontId="47" fillId="29" borderId="13" xfId="66" applyNumberFormat="1" applyFont="1" applyFill="1" applyBorder="1" applyAlignment="1" applyProtection="1">
      <alignment horizontal="center" vertical="center" wrapText="1"/>
      <protection locked="0"/>
    </xf>
    <xf numFmtId="0" fontId="47" fillId="24" borderId="17" xfId="0" applyNumberFormat="1" applyFont="1" applyFill="1" applyBorder="1" applyAlignment="1" applyProtection="1">
      <alignment horizontal="center" vertical="center" wrapText="1"/>
      <protection hidden="1"/>
    </xf>
    <xf numFmtId="0" fontId="47" fillId="24" borderId="16" xfId="0" applyNumberFormat="1" applyFont="1" applyFill="1" applyBorder="1" applyAlignment="1" applyProtection="1">
      <alignment horizontal="center" vertical="center" wrapText="1"/>
      <protection hidden="1"/>
    </xf>
    <xf numFmtId="3" fontId="38" fillId="0" borderId="17" xfId="0" applyNumberFormat="1" applyFont="1" applyBorder="1" applyAlignment="1" applyProtection="1">
      <alignment horizontal="center" vertical="center" wrapText="1"/>
      <protection hidden="1"/>
    </xf>
    <xf numFmtId="1" fontId="38" fillId="30" borderId="19" xfId="66" applyNumberFormat="1" applyFont="1" applyFill="1" applyBorder="1" applyAlignment="1" applyProtection="1">
      <alignment horizontal="center" vertical="center" wrapText="1"/>
      <protection hidden="1"/>
    </xf>
    <xf numFmtId="1" fontId="38" fillId="30" borderId="17" xfId="66" applyNumberFormat="1" applyFont="1" applyFill="1" applyBorder="1" applyAlignment="1" applyProtection="1">
      <alignment horizontal="center" vertical="center" wrapText="1"/>
      <protection hidden="1"/>
    </xf>
    <xf numFmtId="0" fontId="38" fillId="30" borderId="17" xfId="0" applyFont="1" applyFill="1" applyBorder="1" applyAlignment="1" applyProtection="1">
      <alignment horizontal="center" vertical="center" wrapText="1"/>
      <protection hidden="1"/>
    </xf>
    <xf numFmtId="0" fontId="38" fillId="30" borderId="16" xfId="0" applyFont="1" applyFill="1" applyBorder="1" applyAlignment="1" applyProtection="1">
      <alignment horizontal="center" vertical="center" wrapText="1"/>
      <protection hidden="1"/>
    </xf>
    <xf numFmtId="14" fontId="15" fillId="0" borderId="17" xfId="50" applyNumberFormat="1" applyFont="1" applyFill="1" applyBorder="1" applyAlignment="1" applyProtection="1">
      <alignment horizontal="center" vertical="center" wrapText="1"/>
      <protection hidden="1"/>
    </xf>
    <xf numFmtId="14" fontId="15" fillId="0" borderId="17" xfId="61" applyNumberFormat="1" applyFont="1" applyFill="1" applyBorder="1" applyAlignment="1" applyProtection="1">
      <alignment horizontal="center" vertical="center" wrapText="1"/>
      <protection hidden="1"/>
    </xf>
    <xf numFmtId="0" fontId="15" fillId="0" borderId="17" xfId="61" applyFont="1" applyFill="1" applyBorder="1" applyAlignment="1" applyProtection="1">
      <alignment horizontal="center" vertical="center" wrapText="1"/>
      <protection hidden="1"/>
    </xf>
    <xf numFmtId="0" fontId="15" fillId="0" borderId="13" xfId="0" applyFont="1" applyFill="1" applyBorder="1" applyAlignment="1" applyProtection="1">
      <alignment horizontal="center" vertical="center" wrapText="1"/>
      <protection hidden="1"/>
    </xf>
    <xf numFmtId="0" fontId="15" fillId="0" borderId="2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20" xfId="0" applyFont="1" applyFill="1" applyBorder="1" applyAlignment="1" applyProtection="1">
      <alignment horizontal="center" vertical="center" wrapText="1"/>
      <protection hidden="1"/>
    </xf>
    <xf numFmtId="0" fontId="48" fillId="30" borderId="15" xfId="61" applyFont="1" applyFill="1" applyBorder="1" applyAlignment="1" applyProtection="1" quotePrefix="1">
      <alignment horizontal="center" vertical="center" wrapText="1"/>
      <protection hidden="1"/>
    </xf>
    <xf numFmtId="1" fontId="38" fillId="16" borderId="19" xfId="66" applyNumberFormat="1"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120" xfId="0" applyFont="1" applyFill="1" applyBorder="1" applyAlignment="1" applyProtection="1">
      <alignment horizontal="center" vertical="center" wrapText="1"/>
      <protection hidden="1"/>
    </xf>
    <xf numFmtId="9" fontId="50" fillId="31" borderId="0" xfId="66" applyFont="1" applyFill="1" applyAlignment="1">
      <alignment horizontal="center" vertical="center" wrapText="1"/>
    </xf>
    <xf numFmtId="0" fontId="15" fillId="0" borderId="15" xfId="0" applyFont="1" applyFill="1" applyBorder="1" applyAlignment="1" applyProtection="1">
      <alignment horizontal="center" vertical="center" wrapText="1"/>
      <protection hidden="1"/>
    </xf>
    <xf numFmtId="0" fontId="47" fillId="24" borderId="52" xfId="0" applyNumberFormat="1" applyFont="1" applyFill="1" applyBorder="1" applyAlignment="1" applyProtection="1">
      <alignment horizontal="center" vertical="center" wrapText="1"/>
      <protection hidden="1"/>
    </xf>
    <xf numFmtId="0" fontId="47" fillId="24" borderId="51" xfId="0" applyNumberFormat="1" applyFont="1" applyFill="1" applyBorder="1" applyAlignment="1" applyProtection="1">
      <alignment horizontal="center" vertical="center" wrapText="1"/>
      <protection hidden="1"/>
    </xf>
    <xf numFmtId="1" fontId="38" fillId="30" borderId="54" xfId="66" applyNumberFormat="1" applyFont="1" applyFill="1" applyBorder="1" applyAlignment="1" applyProtection="1">
      <alignment horizontal="center" vertical="center" wrapText="1"/>
      <protection hidden="1"/>
    </xf>
    <xf numFmtId="1" fontId="38" fillId="30" borderId="52" xfId="66" applyNumberFormat="1" applyFont="1" applyFill="1" applyBorder="1" applyAlignment="1" applyProtection="1">
      <alignment horizontal="center" vertical="center" wrapText="1"/>
      <protection hidden="1"/>
    </xf>
    <xf numFmtId="1" fontId="38" fillId="30" borderId="119" xfId="66" applyNumberFormat="1" applyFont="1" applyFill="1" applyBorder="1" applyAlignment="1" applyProtection="1">
      <alignment horizontal="center" vertical="center" wrapText="1"/>
      <protection hidden="1"/>
    </xf>
    <xf numFmtId="0" fontId="38" fillId="30" borderId="54" xfId="0" applyFont="1" applyFill="1" applyBorder="1" applyAlignment="1" applyProtection="1">
      <alignment horizontal="center" vertical="center" wrapText="1"/>
      <protection hidden="1"/>
    </xf>
    <xf numFmtId="0" fontId="38" fillId="30" borderId="52" xfId="0" applyFont="1" applyFill="1" applyBorder="1" applyAlignment="1" applyProtection="1">
      <alignment horizontal="center" vertical="center" wrapText="1"/>
      <protection hidden="1"/>
    </xf>
    <xf numFmtId="0" fontId="38" fillId="30" borderId="51" xfId="0" applyFont="1" applyFill="1" applyBorder="1" applyAlignment="1" applyProtection="1">
      <alignment horizontal="center" vertical="center" wrapText="1"/>
      <protection hidden="1"/>
    </xf>
    <xf numFmtId="14" fontId="15" fillId="31" borderId="17" xfId="61" applyNumberFormat="1" applyFont="1" applyFill="1" applyBorder="1" applyAlignment="1" applyProtection="1">
      <alignment horizontal="center" vertical="center" wrapText="1"/>
      <protection hidden="1"/>
    </xf>
    <xf numFmtId="0" fontId="15" fillId="31" borderId="17" xfId="61" applyFont="1" applyFill="1" applyBorder="1" applyAlignment="1" applyProtection="1">
      <alignment horizontal="center" vertical="center" wrapText="1"/>
      <protection hidden="1"/>
    </xf>
    <xf numFmtId="0" fontId="15" fillId="31" borderId="69" xfId="0" applyFont="1" applyFill="1" applyBorder="1" applyAlignment="1" applyProtection="1">
      <alignment horizontal="center" vertical="center" wrapText="1"/>
      <protection hidden="1"/>
    </xf>
    <xf numFmtId="0" fontId="15" fillId="0" borderId="43" xfId="0" applyFont="1" applyFill="1" applyBorder="1" applyAlignment="1">
      <alignment horizontal="center" vertical="center" wrapText="1"/>
    </xf>
    <xf numFmtId="0" fontId="38" fillId="0" borderId="121" xfId="0" applyFont="1" applyFill="1" applyBorder="1" applyAlignment="1">
      <alignment horizontal="center" vertical="center" wrapText="1"/>
    </xf>
    <xf numFmtId="0" fontId="15" fillId="0" borderId="1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2" xfId="0" applyFont="1" applyFill="1" applyBorder="1" applyAlignment="1">
      <alignment horizontal="center" vertical="center" wrapText="1"/>
    </xf>
    <xf numFmtId="9" fontId="15" fillId="31" borderId="69" xfId="0" applyNumberFormat="1" applyFont="1" applyFill="1" applyBorder="1" applyAlignment="1" applyProtection="1">
      <alignment horizontal="center" vertical="center" wrapText="1"/>
      <protection hidden="1"/>
    </xf>
    <xf numFmtId="0" fontId="41" fillId="17" borderId="13" xfId="0" applyFont="1" applyFill="1" applyBorder="1" applyAlignment="1" applyProtection="1">
      <alignment horizontal="center" vertical="center" wrapText="1"/>
      <protection hidden="1"/>
    </xf>
    <xf numFmtId="0" fontId="42" fillId="17" borderId="12" xfId="0" applyFont="1" applyFill="1" applyBorder="1" applyAlignment="1" applyProtection="1">
      <alignment horizontal="center" vertical="center" wrapText="1"/>
      <protection hidden="1"/>
    </xf>
    <xf numFmtId="9" fontId="47" fillId="19" borderId="15" xfId="66" applyFont="1" applyFill="1" applyBorder="1" applyAlignment="1" applyProtection="1">
      <alignment horizontal="center" vertical="center" wrapText="1"/>
      <protection hidden="1"/>
    </xf>
    <xf numFmtId="0" fontId="47" fillId="19" borderId="15" xfId="47" applyNumberFormat="1" applyFont="1" applyFill="1" applyBorder="1" applyAlignment="1" applyProtection="1">
      <alignment horizontal="center" vertical="center" wrapText="1"/>
      <protection hidden="1"/>
    </xf>
    <xf numFmtId="0" fontId="47" fillId="19" borderId="15" xfId="0" applyFont="1" applyFill="1" applyBorder="1" applyAlignment="1" applyProtection="1">
      <alignment horizontal="center" vertical="center" wrapText="1"/>
      <protection hidden="1"/>
    </xf>
    <xf numFmtId="0" fontId="47" fillId="24" borderId="52" xfId="61" applyFont="1" applyFill="1" applyBorder="1" applyAlignment="1" applyProtection="1">
      <alignment horizontal="center" vertical="center" wrapText="1"/>
      <protection hidden="1"/>
    </xf>
    <xf numFmtId="3" fontId="38" fillId="0" borderId="52" xfId="0" applyNumberFormat="1" applyFont="1" applyBorder="1" applyAlignment="1" applyProtection="1">
      <alignment horizontal="center" vertical="center" wrapText="1"/>
      <protection hidden="1"/>
    </xf>
    <xf numFmtId="14" fontId="15" fillId="0" borderId="52" xfId="50" applyNumberFormat="1" applyFont="1" applyFill="1" applyBorder="1" applyAlignment="1" applyProtection="1">
      <alignment horizontal="center" vertical="center" wrapText="1"/>
      <protection hidden="1"/>
    </xf>
    <xf numFmtId="9" fontId="15" fillId="0" borderId="52" xfId="66" applyFont="1" applyFill="1" applyBorder="1" applyAlignment="1" applyProtection="1">
      <alignment horizontal="center" vertical="center" wrapText="1"/>
      <protection hidden="1"/>
    </xf>
    <xf numFmtId="9" fontId="15" fillId="16" borderId="52" xfId="61" applyNumberFormat="1" applyFont="1" applyFill="1" applyBorder="1" applyAlignment="1" applyProtection="1">
      <alignment horizontal="center" vertical="center" wrapText="1"/>
      <protection hidden="1"/>
    </xf>
    <xf numFmtId="9" fontId="15" fillId="0" borderId="52" xfId="61" applyNumberFormat="1" applyFont="1" applyFill="1" applyBorder="1" applyAlignment="1" applyProtection="1">
      <alignment horizontal="center" vertical="center" wrapText="1"/>
      <protection hidden="1"/>
    </xf>
    <xf numFmtId="0" fontId="15" fillId="16" borderId="52" xfId="61" applyFont="1" applyFill="1" applyBorder="1" applyAlignment="1" applyProtection="1">
      <alignment horizontal="center" vertical="center" wrapText="1"/>
      <protection hidden="1"/>
    </xf>
    <xf numFmtId="0" fontId="15" fillId="31" borderId="52" xfId="61" applyFont="1" applyFill="1" applyBorder="1" applyAlignment="1" applyProtection="1">
      <alignment horizontal="center" vertical="center" wrapText="1"/>
      <protection hidden="1"/>
    </xf>
    <xf numFmtId="0" fontId="15" fillId="0" borderId="122" xfId="61" applyFont="1" applyFill="1" applyBorder="1" applyAlignment="1" applyProtection="1">
      <alignment horizontal="center" vertical="center" wrapText="1"/>
      <protection hidden="1"/>
    </xf>
    <xf numFmtId="3" fontId="38" fillId="31" borderId="17" xfId="0" applyNumberFormat="1" applyFont="1" applyFill="1" applyBorder="1" applyAlignment="1" applyProtection="1">
      <alignment horizontal="center" vertical="center" wrapText="1"/>
      <protection hidden="1"/>
    </xf>
    <xf numFmtId="0" fontId="15" fillId="31" borderId="49" xfId="61" applyFont="1" applyFill="1" applyBorder="1" applyAlignment="1" applyProtection="1">
      <alignment horizontal="center" vertical="center" wrapText="1"/>
      <protection hidden="1"/>
    </xf>
    <xf numFmtId="0" fontId="15" fillId="0" borderId="19" xfId="61" applyFont="1" applyFill="1" applyBorder="1" applyAlignment="1" applyProtection="1">
      <alignment horizontal="center" vertical="center" wrapText="1"/>
      <protection hidden="1"/>
    </xf>
    <xf numFmtId="167" fontId="15" fillId="0" borderId="17" xfId="61" applyNumberFormat="1" applyFont="1" applyFill="1" applyBorder="1" applyAlignment="1" applyProtection="1">
      <alignment horizontal="center" vertical="center" wrapText="1"/>
      <protection hidden="1"/>
    </xf>
    <xf numFmtId="3" fontId="38" fillId="0" borderId="17" xfId="0" applyNumberFormat="1" applyFont="1" applyFill="1" applyBorder="1" applyAlignment="1" applyProtection="1">
      <alignment horizontal="center" vertical="center" wrapText="1"/>
      <protection hidden="1"/>
    </xf>
    <xf numFmtId="14" fontId="15" fillId="16" borderId="52" xfId="50" applyNumberFormat="1" applyFont="1" applyFill="1" applyBorder="1" applyAlignment="1" applyProtection="1">
      <alignment horizontal="center" vertical="center" wrapText="1"/>
      <protection hidden="1"/>
    </xf>
    <xf numFmtId="9" fontId="15" fillId="16" borderId="17" xfId="66" applyNumberFormat="1" applyFont="1" applyFill="1" applyBorder="1" applyAlignment="1" applyProtection="1">
      <alignment horizontal="center" vertical="center" wrapText="1"/>
      <protection hidden="1"/>
    </xf>
    <xf numFmtId="0" fontId="15" fillId="16" borderId="43" xfId="61" applyFont="1" applyFill="1" applyBorder="1" applyAlignment="1" applyProtection="1">
      <alignment horizontal="center" vertical="center" wrapText="1"/>
      <protection hidden="1"/>
    </xf>
    <xf numFmtId="0" fontId="54" fillId="11" borderId="15" xfId="0" applyFont="1" applyFill="1" applyBorder="1" applyAlignment="1">
      <alignment horizontal="center" vertical="center" wrapText="1"/>
    </xf>
    <xf numFmtId="0" fontId="54" fillId="11" borderId="15" xfId="66" applyNumberFormat="1" applyFont="1" applyFill="1" applyBorder="1" applyAlignment="1">
      <alignment horizontal="center" vertical="center" wrapText="1"/>
    </xf>
    <xf numFmtId="0" fontId="15" fillId="31" borderId="13" xfId="61" applyFont="1" applyFill="1" applyBorder="1" applyAlignment="1" applyProtection="1">
      <alignment horizontal="center" vertical="center" wrapText="1"/>
      <protection hidden="1"/>
    </xf>
    <xf numFmtId="9" fontId="15" fillId="31" borderId="17" xfId="61" applyNumberFormat="1" applyFont="1" applyFill="1" applyBorder="1" applyAlignment="1" applyProtection="1">
      <alignment horizontal="center" vertical="center" wrapText="1"/>
      <protection hidden="1"/>
    </xf>
    <xf numFmtId="0" fontId="15" fillId="0" borderId="114" xfId="0" applyFont="1" applyFill="1" applyBorder="1" applyAlignment="1">
      <alignment horizontal="center" vertical="center" wrapText="1"/>
    </xf>
    <xf numFmtId="0" fontId="15" fillId="0" borderId="121" xfId="0" applyFont="1" applyFill="1" applyBorder="1" applyAlignment="1">
      <alignment horizontal="center" vertical="center" wrapText="1"/>
    </xf>
    <xf numFmtId="0" fontId="15" fillId="0" borderId="49" xfId="0" applyFont="1" applyFill="1" applyBorder="1" applyAlignment="1" applyProtection="1">
      <alignment horizontal="center" vertical="center" wrapText="1"/>
      <protection hidden="1"/>
    </xf>
    <xf numFmtId="0" fontId="15" fillId="0" borderId="23"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20" borderId="15" xfId="0" applyFont="1" applyFill="1" applyBorder="1" applyAlignment="1">
      <alignment horizontal="justify" vertical="center" wrapText="1"/>
    </xf>
    <xf numFmtId="0" fontId="47" fillId="24" borderId="123" xfId="0" applyNumberFormat="1" applyFont="1" applyFill="1" applyBorder="1" applyAlignment="1" applyProtection="1">
      <alignment horizontal="center" vertical="center" wrapText="1"/>
      <protection hidden="1"/>
    </xf>
    <xf numFmtId="44" fontId="54" fillId="31" borderId="85" xfId="55" applyFont="1" applyFill="1" applyBorder="1" applyAlignment="1" applyProtection="1">
      <alignment horizontal="center" vertical="center" wrapText="1"/>
      <protection hidden="1"/>
    </xf>
    <xf numFmtId="1" fontId="38" fillId="0" borderId="17" xfId="66" applyNumberFormat="1" applyFont="1" applyBorder="1" applyAlignment="1" applyProtection="1">
      <alignment horizontal="center" vertical="center" wrapText="1"/>
      <protection hidden="1"/>
    </xf>
    <xf numFmtId="1" fontId="38" fillId="30" borderId="123" xfId="66" applyNumberFormat="1" applyFont="1" applyFill="1" applyBorder="1" applyAlignment="1" applyProtection="1">
      <alignment horizontal="center" vertical="center" wrapText="1"/>
      <protection hidden="1"/>
    </xf>
    <xf numFmtId="0" fontId="38" fillId="30" borderId="123" xfId="0" applyNumberFormat="1" applyFont="1" applyFill="1" applyBorder="1" applyAlignment="1" applyProtection="1">
      <alignment horizontal="center" vertical="center" wrapText="1"/>
      <protection hidden="1"/>
    </xf>
    <xf numFmtId="14" fontId="15" fillId="0" borderId="123" xfId="50" applyNumberFormat="1" applyFont="1" applyFill="1" applyBorder="1" applyAlignment="1" applyProtection="1">
      <alignment horizontal="center" vertical="center" wrapText="1"/>
      <protection hidden="1"/>
    </xf>
    <xf numFmtId="0" fontId="38" fillId="30" borderId="123" xfId="66" applyNumberFormat="1" applyFont="1" applyFill="1" applyBorder="1" applyAlignment="1" applyProtection="1">
      <alignment horizontal="center" vertical="center" wrapText="1"/>
      <protection hidden="1"/>
    </xf>
    <xf numFmtId="9" fontId="47" fillId="24" borderId="123" xfId="66" applyFont="1" applyFill="1" applyBorder="1" applyAlignment="1" applyProtection="1">
      <alignment horizontal="center" vertical="center" wrapText="1"/>
      <protection hidden="1"/>
    </xf>
    <xf numFmtId="9" fontId="15" fillId="0" borderId="17" xfId="66" applyFont="1" applyBorder="1" applyAlignment="1" applyProtection="1">
      <alignment horizontal="center" vertical="center" wrapText="1"/>
      <protection hidden="1"/>
    </xf>
    <xf numFmtId="9" fontId="15" fillId="30" borderId="123" xfId="66" applyFont="1" applyFill="1" applyBorder="1" applyAlignment="1" applyProtection="1">
      <alignment horizontal="center" vertical="center" wrapText="1"/>
      <protection hidden="1"/>
    </xf>
    <xf numFmtId="9" fontId="54" fillId="30" borderId="123" xfId="66" applyFont="1" applyFill="1" applyBorder="1" applyAlignment="1" applyProtection="1">
      <alignment horizontal="center" vertical="center" wrapText="1"/>
      <protection hidden="1"/>
    </xf>
    <xf numFmtId="0" fontId="15" fillId="0" borderId="121" xfId="61" applyFont="1" applyFill="1" applyBorder="1" applyAlignment="1" applyProtection="1">
      <alignment horizontal="center" vertical="center" wrapText="1"/>
      <protection hidden="1"/>
    </xf>
    <xf numFmtId="44" fontId="54" fillId="31" borderId="19" xfId="55" applyFont="1" applyFill="1" applyBorder="1" applyAlignment="1" applyProtection="1">
      <alignment horizontal="center" vertical="center" wrapText="1"/>
      <protection hidden="1"/>
    </xf>
    <xf numFmtId="0" fontId="15" fillId="0" borderId="124" xfId="61" applyFont="1" applyFill="1" applyBorder="1" applyAlignment="1" applyProtection="1">
      <alignment horizontal="center" vertical="center" wrapText="1"/>
      <protection hidden="1"/>
    </xf>
    <xf numFmtId="0" fontId="15" fillId="0" borderId="45" xfId="61" applyFont="1" applyFill="1" applyBorder="1" applyAlignment="1" applyProtection="1">
      <alignment horizontal="center" vertical="center" wrapText="1"/>
      <protection hidden="1"/>
    </xf>
    <xf numFmtId="9" fontId="47" fillId="19" borderId="15" xfId="47" applyNumberFormat="1" applyFont="1" applyFill="1" applyBorder="1" applyAlignment="1" applyProtection="1">
      <alignment horizontal="center" vertical="center" wrapText="1"/>
      <protection hidden="1"/>
    </xf>
    <xf numFmtId="44" fontId="47" fillId="24" borderId="87" xfId="55" applyFont="1" applyFill="1" applyBorder="1" applyAlignment="1" applyProtection="1">
      <alignment horizontal="center" vertical="center" wrapText="1"/>
      <protection hidden="1"/>
    </xf>
    <xf numFmtId="44" fontId="15" fillId="31" borderId="85" xfId="55" applyFont="1" applyFill="1" applyBorder="1" applyAlignment="1" applyProtection="1">
      <alignment horizontal="center" vertical="center" wrapText="1"/>
      <protection hidden="1"/>
    </xf>
    <xf numFmtId="0" fontId="44" fillId="0" borderId="0" xfId="0" applyFont="1" applyAlignment="1">
      <alignment horizontal="center" vertical="center" wrapText="1"/>
    </xf>
    <xf numFmtId="0" fontId="41" fillId="18" borderId="52" xfId="61" applyFont="1" applyFill="1" applyBorder="1" applyAlignment="1" applyProtection="1">
      <alignment horizontal="center" vertical="center" textRotation="90" wrapText="1"/>
      <protection locked="0"/>
    </xf>
    <xf numFmtId="0" fontId="41" fillId="18" borderId="52" xfId="61" applyFont="1" applyFill="1" applyBorder="1" applyAlignment="1" applyProtection="1">
      <alignment horizontal="center" vertical="center" textRotation="90" wrapText="1"/>
      <protection hidden="1"/>
    </xf>
    <xf numFmtId="0" fontId="41" fillId="18" borderId="53" xfId="61" applyFont="1" applyFill="1" applyBorder="1" applyAlignment="1" applyProtection="1">
      <alignment horizontal="center" vertical="center" wrapText="1"/>
      <protection hidden="1"/>
    </xf>
    <xf numFmtId="167" fontId="41" fillId="18" borderId="52" xfId="61" applyNumberFormat="1" applyFont="1" applyFill="1" applyBorder="1" applyAlignment="1" applyProtection="1">
      <alignment horizontal="center" vertical="center" wrapText="1"/>
      <protection hidden="1"/>
    </xf>
    <xf numFmtId="0" fontId="41" fillId="18" borderId="52" xfId="61" applyFont="1" applyFill="1" applyBorder="1" applyAlignment="1" applyProtection="1">
      <alignment horizontal="center" vertical="center" wrapText="1"/>
      <protection hidden="1"/>
    </xf>
    <xf numFmtId="9" fontId="41" fillId="18" borderId="52" xfId="61" applyNumberFormat="1" applyFont="1" applyFill="1" applyBorder="1" applyAlignment="1" applyProtection="1">
      <alignment horizontal="center" vertical="center" wrapText="1"/>
      <protection hidden="1"/>
    </xf>
    <xf numFmtId="1" fontId="41" fillId="18" borderId="52" xfId="47" applyNumberFormat="1" applyFont="1" applyFill="1" applyBorder="1" applyAlignment="1" applyProtection="1">
      <alignment horizontal="center" vertical="center" wrapText="1"/>
      <protection hidden="1"/>
    </xf>
    <xf numFmtId="0" fontId="41" fillId="18" borderId="51" xfId="61" applyFont="1" applyFill="1" applyBorder="1" applyAlignment="1" applyProtection="1">
      <alignment horizontal="center" vertical="center" wrapText="1"/>
      <protection hidden="1"/>
    </xf>
    <xf numFmtId="0" fontId="41" fillId="18" borderId="10" xfId="61" applyFont="1" applyFill="1" applyBorder="1" applyAlignment="1" applyProtection="1">
      <alignment horizontal="center" vertical="center" wrapText="1"/>
      <protection hidden="1"/>
    </xf>
    <xf numFmtId="0" fontId="44" fillId="0"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44" fontId="43" fillId="0" borderId="15" xfId="55" applyFont="1" applyFill="1" applyBorder="1" applyAlignment="1">
      <alignment horizontal="center" vertical="center" wrapText="1"/>
    </xf>
    <xf numFmtId="9" fontId="41" fillId="0" borderId="15" xfId="66" applyFont="1" applyFill="1" applyBorder="1" applyAlignment="1">
      <alignment horizontal="center" vertical="center" wrapText="1"/>
    </xf>
    <xf numFmtId="0" fontId="41"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5" fillId="0" borderId="15" xfId="0" applyFont="1" applyFill="1" applyBorder="1" applyAlignment="1">
      <alignment horizontal="center" vertical="center" wrapText="1"/>
    </xf>
    <xf numFmtId="44" fontId="46" fillId="0" borderId="15" xfId="55" applyFont="1" applyFill="1" applyBorder="1" applyAlignment="1">
      <alignment horizontal="center" vertical="center" wrapText="1"/>
    </xf>
    <xf numFmtId="9" fontId="46" fillId="0" borderId="15" xfId="66" applyFont="1" applyFill="1" applyBorder="1" applyAlignment="1">
      <alignment horizontal="center" vertical="center" wrapText="1"/>
    </xf>
    <xf numFmtId="0" fontId="46" fillId="0" borderId="15" xfId="0" applyFont="1" applyFill="1" applyBorder="1" applyAlignment="1">
      <alignment horizontal="center" vertical="center" wrapText="1"/>
    </xf>
    <xf numFmtId="0" fontId="50" fillId="0" borderId="15" xfId="0" applyFont="1" applyFill="1" applyBorder="1" applyAlignment="1">
      <alignment horizontal="center" vertical="center" wrapText="1"/>
    </xf>
    <xf numFmtId="9" fontId="48" fillId="0" borderId="15" xfId="66"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9" fontId="56" fillId="0" borderId="15" xfId="66" applyFont="1" applyFill="1" applyBorder="1" applyAlignment="1">
      <alignment horizontal="center" vertical="center" wrapText="1"/>
    </xf>
    <xf numFmtId="44" fontId="56" fillId="0" borderId="15" xfId="55"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5" xfId="0" applyNumberFormat="1" applyFont="1" applyFill="1" applyBorder="1" applyAlignment="1">
      <alignment horizontal="center" vertical="center" wrapText="1"/>
    </xf>
    <xf numFmtId="176" fontId="56" fillId="0" borderId="15" xfId="47" applyNumberFormat="1" applyFont="1" applyFill="1" applyBorder="1" applyAlignment="1">
      <alignment horizontal="center" vertical="center" wrapText="1"/>
    </xf>
    <xf numFmtId="0" fontId="37" fillId="0" borderId="0" xfId="0" applyFont="1" applyAlignment="1" applyProtection="1">
      <alignment/>
      <protection hidden="1"/>
    </xf>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hidden="1"/>
    </xf>
    <xf numFmtId="167" fontId="37" fillId="0" borderId="0" xfId="0" applyNumberFormat="1" applyFont="1" applyBorder="1" applyAlignment="1" applyProtection="1">
      <alignment horizontal="center" vertical="center" wrapText="1"/>
      <protection hidden="1"/>
    </xf>
    <xf numFmtId="166" fontId="37" fillId="0" borderId="0" xfId="0" applyNumberFormat="1" applyFont="1" applyBorder="1" applyAlignment="1" applyProtection="1">
      <alignment horizontal="center" vertical="center" wrapText="1"/>
      <protection hidden="1"/>
    </xf>
    <xf numFmtId="9" fontId="37" fillId="0" borderId="0" xfId="0" applyNumberFormat="1" applyFont="1" applyBorder="1" applyAlignment="1" applyProtection="1">
      <alignment horizontal="center" vertical="center" wrapText="1"/>
      <protection hidden="1"/>
    </xf>
    <xf numFmtId="1" fontId="37" fillId="0" borderId="0" xfId="47" applyNumberFormat="1" applyFont="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52" fillId="11" borderId="13" xfId="0" applyFont="1" applyFill="1" applyBorder="1" applyAlignment="1" applyProtection="1">
      <alignment horizontal="center" vertical="center" wrapText="1"/>
      <protection locked="0"/>
    </xf>
    <xf numFmtId="0" fontId="52" fillId="11" borderId="13" xfId="0" applyFont="1" applyFill="1" applyBorder="1" applyAlignment="1" applyProtection="1">
      <alignment horizontal="center" vertical="center" wrapText="1"/>
      <protection hidden="1"/>
    </xf>
    <xf numFmtId="0" fontId="40" fillId="11" borderId="13" xfId="0" applyFont="1" applyFill="1" applyBorder="1" applyAlignment="1" applyProtection="1">
      <alignment horizontal="center" vertical="center" wrapText="1"/>
      <protection hidden="1"/>
    </xf>
    <xf numFmtId="0" fontId="37" fillId="18" borderId="79" xfId="0" applyFont="1" applyFill="1" applyBorder="1" applyAlignment="1">
      <alignment/>
    </xf>
    <xf numFmtId="0" fontId="38" fillId="18" borderId="79" xfId="0" applyFont="1" applyFill="1" applyBorder="1" applyAlignment="1">
      <alignment/>
    </xf>
    <xf numFmtId="0" fontId="39" fillId="18" borderId="79" xfId="0" applyFont="1" applyFill="1" applyBorder="1" applyAlignment="1">
      <alignment/>
    </xf>
    <xf numFmtId="49" fontId="37" fillId="18" borderId="79" xfId="0" applyNumberFormat="1" applyFont="1" applyFill="1" applyBorder="1" applyAlignment="1">
      <alignment/>
    </xf>
    <xf numFmtId="0" fontId="37" fillId="18" borderId="79" xfId="0" applyFont="1" applyFill="1" applyBorder="1" applyAlignment="1" applyProtection="1">
      <alignment/>
      <protection hidden="1"/>
    </xf>
    <xf numFmtId="0" fontId="37" fillId="18" borderId="80" xfId="0" applyFont="1" applyFill="1" applyBorder="1" applyAlignment="1" applyProtection="1">
      <alignment/>
      <protection hidden="1"/>
    </xf>
    <xf numFmtId="0" fontId="37" fillId="18" borderId="81" xfId="0" applyFont="1" applyFill="1" applyBorder="1" applyAlignment="1" applyProtection="1">
      <alignment/>
      <protection hidden="1"/>
    </xf>
    <xf numFmtId="0" fontId="41" fillId="18" borderId="13" xfId="0" applyFont="1" applyFill="1" applyBorder="1" applyAlignment="1" applyProtection="1">
      <alignment horizontal="center" vertical="center" wrapText="1"/>
      <protection locked="0"/>
    </xf>
    <xf numFmtId="0" fontId="37" fillId="17" borderId="82" xfId="0" applyFont="1" applyFill="1" applyBorder="1" applyAlignment="1">
      <alignment/>
    </xf>
    <xf numFmtId="49" fontId="37" fillId="17" borderId="82" xfId="0" applyNumberFormat="1" applyFont="1" applyFill="1" applyBorder="1" applyAlignment="1">
      <alignment/>
    </xf>
    <xf numFmtId="9" fontId="38" fillId="17" borderId="82" xfId="0" applyNumberFormat="1" applyFont="1" applyFill="1" applyBorder="1" applyAlignment="1" applyProtection="1">
      <alignment horizontal="center" vertical="center"/>
      <protection hidden="1"/>
    </xf>
    <xf numFmtId="9" fontId="37" fillId="17" borderId="82" xfId="0" applyNumberFormat="1" applyFont="1" applyFill="1" applyBorder="1" applyAlignment="1">
      <alignment horizontal="center" vertical="center"/>
    </xf>
    <xf numFmtId="0" fontId="38" fillId="17" borderId="82" xfId="0" applyFont="1" applyFill="1" applyBorder="1" applyAlignment="1" applyProtection="1">
      <alignment horizontal="center" vertical="center"/>
      <protection hidden="1"/>
    </xf>
    <xf numFmtId="0" fontId="37" fillId="17" borderId="82" xfId="0" applyFont="1" applyFill="1" applyBorder="1" applyAlignment="1">
      <alignment horizontal="center" vertical="center"/>
    </xf>
    <xf numFmtId="0" fontId="37" fillId="17" borderId="82" xfId="0" applyFont="1" applyFill="1" applyBorder="1" applyAlignment="1" applyProtection="1">
      <alignment/>
      <protection hidden="1"/>
    </xf>
    <xf numFmtId="0" fontId="37" fillId="17" borderId="83" xfId="0" applyFont="1" applyFill="1" applyBorder="1" applyAlignment="1" applyProtection="1">
      <alignment/>
      <protection hidden="1"/>
    </xf>
    <xf numFmtId="0" fontId="37" fillId="17" borderId="84" xfId="0" applyFont="1" applyFill="1" applyBorder="1" applyAlignment="1" applyProtection="1">
      <alignment/>
      <protection hidden="1"/>
    </xf>
    <xf numFmtId="167" fontId="42" fillId="17" borderId="57" xfId="0" applyNumberFormat="1" applyFont="1" applyFill="1" applyBorder="1" applyAlignment="1" applyProtection="1">
      <alignment horizontal="center" vertical="center" wrapText="1"/>
      <protection hidden="1"/>
    </xf>
    <xf numFmtId="0" fontId="46" fillId="20" borderId="15" xfId="0" applyFont="1" applyFill="1" applyBorder="1" applyAlignment="1">
      <alignment horizontal="center" vertical="center" wrapText="1"/>
    </xf>
    <xf numFmtId="0" fontId="47" fillId="24" borderId="52" xfId="61" applyNumberFormat="1" applyFont="1" applyFill="1" applyBorder="1" applyAlignment="1" applyProtection="1">
      <alignment horizontal="center" vertical="center" wrapText="1"/>
      <protection hidden="1"/>
    </xf>
    <xf numFmtId="0" fontId="48" fillId="0" borderId="19" xfId="61" applyFont="1" applyFill="1" applyBorder="1" applyAlignment="1" applyProtection="1">
      <alignment horizontal="center" vertical="center" wrapText="1"/>
      <protection hidden="1"/>
    </xf>
    <xf numFmtId="14" fontId="15" fillId="0" borderId="17" xfId="0" applyNumberFormat="1" applyFont="1" applyBorder="1" applyAlignment="1" applyProtection="1">
      <alignment horizontal="center" vertical="center" wrapText="1"/>
      <protection hidden="1"/>
    </xf>
    <xf numFmtId="9" fontId="15" fillId="0" borderId="19" xfId="66" applyFont="1" applyFill="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hidden="1"/>
    </xf>
    <xf numFmtId="0" fontId="38" fillId="0" borderId="51" xfId="0" applyFont="1" applyFill="1" applyBorder="1" applyAlignment="1" applyProtection="1">
      <alignment horizontal="center" vertical="center" wrapText="1"/>
      <protection hidden="1"/>
    </xf>
    <xf numFmtId="0" fontId="38" fillId="0" borderId="111" xfId="0" applyFont="1" applyFill="1" applyBorder="1" applyAlignment="1" applyProtection="1">
      <alignment horizontal="center" vertical="center" wrapText="1"/>
      <protection hidden="1"/>
    </xf>
    <xf numFmtId="0" fontId="38" fillId="0" borderId="20" xfId="0" applyFont="1" applyFill="1" applyBorder="1" applyAlignment="1" applyProtection="1">
      <alignment horizontal="center" vertical="center" wrapText="1"/>
      <protection hidden="1"/>
    </xf>
    <xf numFmtId="0" fontId="48" fillId="30" borderId="20" xfId="0" applyFont="1" applyFill="1" applyBorder="1" applyAlignment="1" applyProtection="1">
      <alignment horizontal="center" vertical="center" wrapText="1"/>
      <protection hidden="1"/>
    </xf>
    <xf numFmtId="0" fontId="48" fillId="31" borderId="125" xfId="61" applyFont="1" applyFill="1" applyBorder="1" applyAlignment="1" applyProtection="1">
      <alignment horizontal="center" vertical="center" wrapText="1"/>
      <protection hidden="1"/>
    </xf>
    <xf numFmtId="0" fontId="38" fillId="17" borderId="82" xfId="0" applyFont="1" applyFill="1" applyBorder="1" applyAlignment="1" applyProtection="1">
      <alignment/>
      <protection locked="0"/>
    </xf>
    <xf numFmtId="0" fontId="39" fillId="17" borderId="82" xfId="0" applyFont="1" applyFill="1" applyBorder="1" applyAlignment="1" applyProtection="1">
      <alignment/>
      <protection locked="0"/>
    </xf>
    <xf numFmtId="9" fontId="38" fillId="17" borderId="82" xfId="0" applyNumberFormat="1" applyFont="1" applyFill="1" applyBorder="1" applyAlignment="1" applyProtection="1">
      <alignment horizontal="center"/>
      <protection hidden="1"/>
    </xf>
    <xf numFmtId="0" fontId="38" fillId="17" borderId="82" xfId="0" applyFont="1" applyFill="1" applyBorder="1" applyAlignment="1" applyProtection="1">
      <alignment horizontal="center"/>
      <protection hidden="1"/>
    </xf>
    <xf numFmtId="0" fontId="38" fillId="17" borderId="13" xfId="0" applyFont="1" applyFill="1" applyBorder="1" applyAlignment="1" applyProtection="1">
      <alignment horizontal="center" vertical="center" wrapText="1"/>
      <protection locked="0"/>
    </xf>
    <xf numFmtId="0" fontId="38" fillId="17" borderId="13" xfId="0" applyFont="1" applyFill="1" applyBorder="1" applyAlignment="1" applyProtection="1">
      <alignment horizontal="center" vertical="center" wrapText="1"/>
      <protection hidden="1"/>
    </xf>
    <xf numFmtId="0" fontId="38" fillId="0" borderId="51" xfId="0" applyFont="1" applyBorder="1" applyAlignment="1" applyProtection="1">
      <alignment horizontal="center" vertical="center" wrapText="1"/>
      <protection hidden="1"/>
    </xf>
    <xf numFmtId="0" fontId="38" fillId="0" borderId="111" xfId="0" applyFont="1" applyBorder="1" applyAlignment="1" applyProtection="1">
      <alignment horizontal="center" vertical="center" wrapText="1"/>
      <protection hidden="1"/>
    </xf>
    <xf numFmtId="9" fontId="47" fillId="19" borderId="15" xfId="0" applyNumberFormat="1" applyFont="1" applyFill="1" applyBorder="1" applyAlignment="1" applyProtection="1">
      <alignment horizontal="center" vertical="center" wrapText="1"/>
      <protection hidden="1"/>
    </xf>
    <xf numFmtId="9" fontId="57" fillId="30" borderId="52" xfId="66" applyFont="1" applyFill="1" applyBorder="1" applyAlignment="1" applyProtection="1">
      <alignment horizontal="center" vertical="center" wrapText="1"/>
      <protection hidden="1"/>
    </xf>
    <xf numFmtId="9" fontId="45" fillId="20" borderId="15" xfId="0" applyNumberFormat="1" applyFont="1" applyFill="1" applyBorder="1" applyAlignment="1">
      <alignment horizontal="center" vertical="center" wrapText="1"/>
    </xf>
    <xf numFmtId="0" fontId="47" fillId="24" borderId="126" xfId="0" applyFont="1" applyFill="1" applyBorder="1" applyAlignment="1" applyProtection="1">
      <alignment horizontal="center" vertical="center"/>
      <protection hidden="1"/>
    </xf>
    <xf numFmtId="9" fontId="48" fillId="0" borderId="19" xfId="66" applyFont="1" applyFill="1" applyBorder="1" applyAlignment="1" applyProtection="1">
      <alignment horizontal="center" vertical="center" wrapText="1"/>
      <protection hidden="1"/>
    </xf>
    <xf numFmtId="14" fontId="15" fillId="0" borderId="19" xfId="61" applyNumberFormat="1" applyFont="1" applyFill="1" applyBorder="1" applyAlignment="1" applyProtection="1">
      <alignment horizontal="center" vertical="center" wrapText="1"/>
      <protection hidden="1"/>
    </xf>
    <xf numFmtId="0" fontId="15" fillId="0" borderId="54" xfId="61" applyFont="1" applyFill="1" applyBorder="1" applyAlignment="1" applyProtection="1">
      <alignment horizontal="center" vertical="center" wrapText="1"/>
      <protection hidden="1"/>
    </xf>
    <xf numFmtId="0" fontId="15" fillId="16" borderId="54" xfId="61" applyFont="1" applyFill="1" applyBorder="1" applyAlignment="1" applyProtection="1">
      <alignment horizontal="center" vertical="center" wrapText="1"/>
      <protection hidden="1"/>
    </xf>
    <xf numFmtId="9" fontId="15" fillId="16" borderId="54" xfId="61" applyNumberFormat="1" applyFont="1" applyFill="1" applyBorder="1" applyAlignment="1" applyProtection="1">
      <alignment horizontal="center" vertical="center" wrapText="1"/>
      <protection hidden="1"/>
    </xf>
    <xf numFmtId="0" fontId="15" fillId="16" borderId="10" xfId="61" applyFont="1" applyFill="1" applyBorder="1" applyAlignment="1" applyProtection="1">
      <alignment horizontal="center" vertical="center" wrapText="1"/>
      <protection hidden="1"/>
    </xf>
    <xf numFmtId="0" fontId="15" fillId="0" borderId="20" xfId="61" applyFont="1" applyFill="1" applyBorder="1" applyAlignment="1" applyProtection="1">
      <alignment horizontal="center" vertical="center" wrapText="1"/>
      <protection hidden="1"/>
    </xf>
    <xf numFmtId="0" fontId="38" fillId="0" borderId="0" xfId="0" applyFont="1" applyBorder="1" applyAlignment="1">
      <alignment horizontal="center" vertical="center" wrapText="1"/>
    </xf>
    <xf numFmtId="0" fontId="39" fillId="0" borderId="0" xfId="0" applyFont="1" applyBorder="1" applyAlignment="1">
      <alignment horizontal="center" vertical="center" wrapText="1"/>
    </xf>
    <xf numFmtId="49" fontId="37" fillId="0" borderId="0" xfId="0" applyNumberFormat="1" applyFont="1" applyBorder="1" applyAlignment="1">
      <alignment horizontal="center" vertical="center" wrapText="1"/>
    </xf>
    <xf numFmtId="0" fontId="52" fillId="11" borderId="13" xfId="0" applyFont="1" applyFill="1" applyBorder="1" applyAlignment="1">
      <alignment horizontal="center" vertical="center" wrapText="1"/>
    </xf>
    <xf numFmtId="0" fontId="52" fillId="17" borderId="13" xfId="0" applyFont="1" applyFill="1" applyBorder="1" applyAlignment="1">
      <alignment horizontal="center" vertical="center" wrapText="1"/>
    </xf>
    <xf numFmtId="0" fontId="52" fillId="17" borderId="13" xfId="0" applyFont="1" applyFill="1" applyBorder="1" applyAlignment="1" applyProtection="1">
      <alignment horizontal="center" vertical="center" wrapText="1"/>
      <protection hidden="1"/>
    </xf>
    <xf numFmtId="0" fontId="40" fillId="17" borderId="12" xfId="0" applyFont="1" applyFill="1" applyBorder="1" applyAlignment="1" applyProtection="1">
      <alignment horizontal="center" vertical="center" wrapText="1"/>
      <protection hidden="1"/>
    </xf>
    <xf numFmtId="0" fontId="38" fillId="0" borderId="0" xfId="0" applyFont="1" applyAlignment="1">
      <alignment horizontal="center" vertical="center"/>
    </xf>
    <xf numFmtId="0" fontId="39" fillId="0" borderId="0" xfId="0" applyFont="1" applyAlignment="1">
      <alignment horizontal="center" vertical="center"/>
    </xf>
    <xf numFmtId="0" fontId="37" fillId="0" borderId="0" xfId="0" applyFont="1" applyAlignment="1" applyProtection="1">
      <alignment horizontal="center" vertical="center" wrapText="1"/>
      <protection hidden="1"/>
    </xf>
    <xf numFmtId="167" fontId="37" fillId="0" borderId="0" xfId="0" applyNumberFormat="1" applyFont="1" applyAlignment="1" applyProtection="1">
      <alignment horizontal="center" vertical="center" wrapText="1"/>
      <protection hidden="1"/>
    </xf>
    <xf numFmtId="166" fontId="37" fillId="0" borderId="0" xfId="0" applyNumberFormat="1" applyFont="1" applyAlignment="1" applyProtection="1">
      <alignment horizontal="center" vertical="center" wrapText="1"/>
      <protection hidden="1"/>
    </xf>
    <xf numFmtId="9" fontId="37" fillId="0" borderId="0" xfId="0" applyNumberFormat="1" applyFont="1" applyAlignment="1" applyProtection="1">
      <alignment horizontal="center" vertical="center" wrapText="1"/>
      <protection hidden="1"/>
    </xf>
    <xf numFmtId="1" fontId="37" fillId="0" borderId="0" xfId="47" applyNumberFormat="1" applyFont="1" applyAlignment="1" applyProtection="1">
      <alignment horizontal="center" vertical="center" wrapText="1"/>
      <protection hidden="1"/>
    </xf>
    <xf numFmtId="0" fontId="40" fillId="0" borderId="0" xfId="0" applyFont="1" applyAlignment="1" applyProtection="1">
      <alignment horizontal="center" vertical="center" wrapText="1"/>
      <protection hidden="1"/>
    </xf>
    <xf numFmtId="0" fontId="9" fillId="18" borderId="11" xfId="0" applyFont="1" applyFill="1" applyBorder="1" applyAlignment="1">
      <alignment horizontal="center" vertical="center" wrapText="1"/>
    </xf>
    <xf numFmtId="0" fontId="9" fillId="18" borderId="11" xfId="0" applyFont="1" applyFill="1" applyBorder="1" applyAlignment="1" applyProtection="1">
      <alignment horizontal="center" vertical="center" wrapText="1"/>
      <protection hidden="1"/>
    </xf>
    <xf numFmtId="0" fontId="9" fillId="18" borderId="0" xfId="0" applyFont="1" applyFill="1" applyBorder="1" applyAlignment="1">
      <alignment horizontal="center" vertical="center" wrapText="1"/>
    </xf>
    <xf numFmtId="0" fontId="9" fillId="18" borderId="0" xfId="0" applyFont="1" applyFill="1" applyBorder="1" applyAlignment="1" applyProtection="1">
      <alignment horizontal="center" vertical="center" wrapText="1"/>
      <protection hidden="1"/>
    </xf>
    <xf numFmtId="0" fontId="7" fillId="18" borderId="10" xfId="0" applyFont="1" applyFill="1" applyBorder="1" applyAlignment="1">
      <alignment horizontal="center" vertical="center" wrapText="1"/>
    </xf>
    <xf numFmtId="0" fontId="7" fillId="18" borderId="10" xfId="0" applyFont="1" applyFill="1" applyBorder="1" applyAlignment="1" applyProtection="1">
      <alignment horizontal="center" vertical="center" wrapText="1"/>
      <protection hidden="1"/>
    </xf>
    <xf numFmtId="3" fontId="60" fillId="55" borderId="87" xfId="0" applyNumberFormat="1" applyFont="1" applyFill="1" applyBorder="1" applyAlignment="1">
      <alignment horizontal="center" vertical="center" wrapText="1"/>
    </xf>
    <xf numFmtId="0" fontId="2" fillId="55" borderId="11" xfId="0" applyFont="1" applyFill="1" applyBorder="1" applyAlignment="1">
      <alignment horizontal="center" vertical="center" wrapText="1"/>
    </xf>
    <xf numFmtId="167" fontId="10" fillId="55" borderId="11" xfId="0" applyNumberFormat="1" applyFont="1" applyFill="1" applyBorder="1" applyAlignment="1">
      <alignment horizontal="center" vertical="center" wrapText="1"/>
    </xf>
    <xf numFmtId="166" fontId="2" fillId="55" borderId="11" xfId="0" applyNumberFormat="1" applyFont="1" applyFill="1" applyBorder="1" applyAlignment="1">
      <alignment horizontal="center" vertical="center" wrapText="1"/>
    </xf>
    <xf numFmtId="9" fontId="2" fillId="55" borderId="11" xfId="66" applyFont="1" applyFill="1" applyBorder="1" applyAlignment="1">
      <alignment horizontal="center" vertical="center" wrapText="1"/>
    </xf>
    <xf numFmtId="9" fontId="2" fillId="55" borderId="11" xfId="0" applyNumberFormat="1" applyFont="1" applyFill="1" applyBorder="1" applyAlignment="1">
      <alignment horizontal="center" vertical="center" wrapText="1"/>
    </xf>
    <xf numFmtId="1" fontId="2" fillId="55" borderId="11" xfId="47" applyNumberFormat="1" applyFont="1" applyFill="1" applyBorder="1" applyAlignment="1">
      <alignment horizontal="center" vertical="center" wrapText="1"/>
    </xf>
    <xf numFmtId="167" fontId="41" fillId="18" borderId="87" xfId="0" applyNumberFormat="1" applyFont="1" applyFill="1" applyBorder="1" applyAlignment="1" applyProtection="1">
      <alignment horizontal="center" vertical="center" wrapText="1"/>
      <protection hidden="1"/>
    </xf>
    <xf numFmtId="9" fontId="41" fillId="18" borderId="13" xfId="66" applyFont="1" applyFill="1" applyBorder="1" applyAlignment="1" applyProtection="1">
      <alignment horizontal="center" vertical="center" wrapText="1"/>
      <protection hidden="1"/>
    </xf>
    <xf numFmtId="167" fontId="42" fillId="17" borderId="87" xfId="0" applyNumberFormat="1" applyFont="1" applyFill="1" applyBorder="1" applyAlignment="1" applyProtection="1">
      <alignment horizontal="center" vertical="center" wrapText="1"/>
      <protection hidden="1"/>
    </xf>
    <xf numFmtId="0" fontId="42" fillId="17" borderId="11" xfId="0" applyFont="1" applyFill="1" applyBorder="1" applyAlignment="1" applyProtection="1">
      <alignment horizontal="center" vertical="center" wrapText="1"/>
      <protection hidden="1"/>
    </xf>
    <xf numFmtId="0" fontId="0" fillId="20" borderId="87" xfId="0" applyFill="1" applyBorder="1" applyAlignment="1">
      <alignment/>
    </xf>
    <xf numFmtId="9" fontId="0" fillId="20" borderId="87" xfId="0" applyNumberFormat="1" applyFill="1" applyBorder="1" applyAlignment="1">
      <alignment/>
    </xf>
    <xf numFmtId="0" fontId="0" fillId="20" borderId="87" xfId="0" applyFill="1" applyBorder="1" applyAlignment="1">
      <alignment wrapText="1"/>
    </xf>
    <xf numFmtId="175" fontId="17" fillId="56" borderId="87" xfId="64" applyNumberFormat="1" applyFont="1" applyFill="1" applyBorder="1" applyAlignment="1">
      <alignment horizontal="center" vertical="center" wrapText="1"/>
      <protection/>
    </xf>
    <xf numFmtId="9" fontId="61" fillId="31" borderId="127" xfId="66" applyFont="1" applyFill="1" applyBorder="1" applyAlignment="1" applyProtection="1">
      <alignment horizontal="center" vertical="center"/>
      <protection hidden="1"/>
    </xf>
    <xf numFmtId="14" fontId="15" fillId="45" borderId="128" xfId="50" applyNumberFormat="1" applyFont="1" applyFill="1" applyBorder="1" applyAlignment="1" applyProtection="1">
      <alignment horizontal="center" vertical="center" wrapText="1"/>
      <protection hidden="1"/>
    </xf>
    <xf numFmtId="14" fontId="15" fillId="45" borderId="90" xfId="50" applyNumberFormat="1" applyFont="1" applyFill="1" applyBorder="1" applyAlignment="1" applyProtection="1">
      <alignment horizontal="center" vertical="center" wrapText="1"/>
      <protection hidden="1"/>
    </xf>
    <xf numFmtId="0" fontId="38" fillId="0" borderId="89" xfId="45" applyFont="1" applyBorder="1" applyAlignment="1" applyProtection="1">
      <alignment horizontal="center" vertical="center" wrapText="1"/>
      <protection hidden="1"/>
    </xf>
    <xf numFmtId="9" fontId="15" fillId="0" borderId="90" xfId="66" applyFont="1" applyFill="1" applyBorder="1" applyAlignment="1" applyProtection="1">
      <alignment horizontal="center" vertical="center" wrapText="1"/>
      <protection hidden="1"/>
    </xf>
    <xf numFmtId="0" fontId="15" fillId="45" borderId="89" xfId="61" applyFont="1" applyFill="1" applyBorder="1" applyAlignment="1" applyProtection="1">
      <alignment horizontal="center" vertical="center" wrapText="1"/>
      <protection hidden="1"/>
    </xf>
    <xf numFmtId="0" fontId="38" fillId="0" borderId="91" xfId="45" applyFont="1" applyFill="1" applyBorder="1" applyAlignment="1" applyProtection="1">
      <alignment horizontal="center" vertical="center" wrapText="1"/>
      <protection hidden="1"/>
    </xf>
    <xf numFmtId="9" fontId="38" fillId="0" borderId="92" xfId="45" applyNumberFormat="1" applyFont="1" applyFill="1" applyBorder="1" applyAlignment="1" applyProtection="1">
      <alignment horizontal="center" vertical="center" wrapText="1"/>
      <protection hidden="1"/>
    </xf>
    <xf numFmtId="0" fontId="38" fillId="31" borderId="92" xfId="45" applyFont="1" applyFill="1" applyBorder="1" applyAlignment="1" applyProtection="1">
      <alignment horizontal="center" vertical="center" wrapText="1"/>
      <protection hidden="1"/>
    </xf>
    <xf numFmtId="0" fontId="38" fillId="0" borderId="94" xfId="45" applyFont="1" applyFill="1" applyBorder="1" applyAlignment="1" applyProtection="1">
      <alignment horizontal="center" vertical="center" wrapText="1"/>
      <protection hidden="1"/>
    </xf>
    <xf numFmtId="1" fontId="62" fillId="31" borderId="127" xfId="66" applyNumberFormat="1" applyFont="1" applyFill="1" applyBorder="1" applyAlignment="1" applyProtection="1">
      <alignment horizontal="center" vertical="center"/>
      <protection hidden="1"/>
    </xf>
    <xf numFmtId="0" fontId="15" fillId="53" borderId="90" xfId="61" applyFont="1" applyFill="1" applyBorder="1" applyAlignment="1" applyProtection="1">
      <alignment horizontal="center" vertical="center" wrapText="1"/>
      <protection hidden="1"/>
    </xf>
    <xf numFmtId="0" fontId="38" fillId="0" borderId="95" xfId="45" applyFont="1" applyBorder="1" applyAlignment="1" applyProtection="1">
      <alignment horizontal="center" vertical="center" wrapText="1"/>
      <protection hidden="1"/>
    </xf>
    <xf numFmtId="0" fontId="38" fillId="31" borderId="91" xfId="45" applyFont="1" applyFill="1" applyBorder="1" applyAlignment="1" applyProtection="1">
      <alignment horizontal="center" vertical="center" wrapText="1"/>
      <protection hidden="1"/>
    </xf>
    <xf numFmtId="1" fontId="15" fillId="45" borderId="96" xfId="47" applyNumberFormat="1" applyFont="1" applyFill="1" applyBorder="1" applyAlignment="1" applyProtection="1">
      <alignment horizontal="center" vertical="center" wrapText="1"/>
      <protection hidden="1"/>
    </xf>
    <xf numFmtId="0" fontId="38" fillId="31" borderId="96" xfId="45" applyFont="1" applyFill="1" applyBorder="1" applyAlignment="1" applyProtection="1">
      <alignment horizontal="center" vertical="center" wrapText="1"/>
      <protection hidden="1"/>
    </xf>
    <xf numFmtId="0" fontId="38" fillId="0" borderId="97" xfId="45" applyFont="1" applyFill="1" applyBorder="1" applyAlignment="1" applyProtection="1">
      <alignment horizontal="center" vertical="center" wrapText="1"/>
      <protection hidden="1"/>
    </xf>
    <xf numFmtId="0" fontId="15" fillId="45" borderId="98" xfId="61" applyFont="1" applyFill="1" applyBorder="1" applyAlignment="1" applyProtection="1">
      <alignment horizontal="center" vertical="center" wrapText="1"/>
      <protection hidden="1"/>
    </xf>
    <xf numFmtId="1" fontId="15" fillId="45" borderId="99" xfId="47" applyNumberFormat="1" applyFont="1" applyFill="1" applyBorder="1" applyAlignment="1" applyProtection="1">
      <alignment horizontal="center" vertical="center" wrapText="1"/>
      <protection hidden="1"/>
    </xf>
    <xf numFmtId="0" fontId="38" fillId="31" borderId="129" xfId="45" applyFont="1" applyFill="1" applyBorder="1" applyAlignment="1" applyProtection="1">
      <alignment horizontal="center" vertical="center" wrapText="1"/>
      <protection hidden="1"/>
    </xf>
    <xf numFmtId="0" fontId="15" fillId="53" borderId="130" xfId="61" applyFont="1" applyFill="1" applyBorder="1" applyAlignment="1" applyProtection="1">
      <alignment horizontal="center" vertical="center" wrapText="1"/>
      <protection hidden="1"/>
    </xf>
    <xf numFmtId="0" fontId="38" fillId="0" borderId="90" xfId="45" applyFont="1" applyBorder="1" applyAlignment="1" applyProtection="1">
      <alignment horizontal="center" vertical="center" wrapText="1"/>
      <protection hidden="1"/>
    </xf>
    <xf numFmtId="0" fontId="38" fillId="31" borderId="101" xfId="45" applyFont="1" applyFill="1" applyBorder="1" applyAlignment="1" applyProtection="1">
      <alignment horizontal="center" vertical="center" wrapText="1"/>
      <protection hidden="1"/>
    </xf>
    <xf numFmtId="1" fontId="15" fillId="45" borderId="95" xfId="47" applyNumberFormat="1" applyFont="1" applyFill="1" applyBorder="1" applyAlignment="1" applyProtection="1">
      <alignment horizontal="center" vertical="center" wrapText="1"/>
      <protection hidden="1"/>
    </xf>
    <xf numFmtId="9" fontId="38" fillId="0" borderId="91" xfId="45" applyNumberFormat="1" applyFont="1" applyFill="1" applyBorder="1" applyAlignment="1" applyProtection="1">
      <alignment horizontal="center" vertical="center" wrapText="1"/>
      <protection hidden="1"/>
    </xf>
    <xf numFmtId="0" fontId="38" fillId="31" borderId="98" xfId="45" applyFont="1" applyFill="1" applyBorder="1" applyAlignment="1" applyProtection="1">
      <alignment horizontal="center" vertical="center" wrapText="1"/>
      <protection hidden="1"/>
    </xf>
    <xf numFmtId="0" fontId="38" fillId="0" borderId="102" xfId="45" applyFont="1" applyFill="1" applyBorder="1" applyAlignment="1" applyProtection="1">
      <alignment horizontal="center" vertical="center" wrapText="1"/>
      <protection hidden="1"/>
    </xf>
    <xf numFmtId="0" fontId="38" fillId="0" borderId="96" xfId="45" applyFont="1" applyFill="1" applyBorder="1" applyAlignment="1" applyProtection="1">
      <alignment horizontal="center" vertical="center" wrapText="1"/>
      <protection hidden="1"/>
    </xf>
    <xf numFmtId="0" fontId="38" fillId="0" borderId="103" xfId="45" applyFont="1" applyFill="1" applyBorder="1" applyAlignment="1" applyProtection="1">
      <alignment horizontal="center" vertical="center" wrapText="1"/>
      <protection hidden="1"/>
    </xf>
    <xf numFmtId="175" fontId="13" fillId="57" borderId="87" xfId="64" applyNumberFormat="1" applyFont="1" applyFill="1" applyBorder="1" applyAlignment="1">
      <alignment horizontal="center" vertical="center" wrapText="1"/>
      <protection/>
    </xf>
    <xf numFmtId="0" fontId="62" fillId="17" borderId="50" xfId="0" applyFont="1" applyFill="1" applyBorder="1" applyAlignment="1" applyProtection="1">
      <alignment/>
      <protection hidden="1"/>
    </xf>
    <xf numFmtId="0" fontId="42" fillId="17" borderId="10" xfId="0" applyFont="1" applyFill="1" applyBorder="1" applyAlignment="1" applyProtection="1">
      <alignment horizontal="center" vertical="center" wrapText="1"/>
      <protection hidden="1"/>
    </xf>
    <xf numFmtId="1" fontId="5" fillId="0" borderId="32" xfId="47" applyNumberFormat="1" applyFont="1" applyBorder="1" applyAlignment="1">
      <alignment horizontal="center" vertical="center" wrapText="1"/>
    </xf>
    <xf numFmtId="3" fontId="38" fillId="53" borderId="89" xfId="45" applyNumberFormat="1" applyFont="1" applyFill="1" applyBorder="1" applyAlignment="1" applyProtection="1">
      <alignment horizontal="center" vertical="center" wrapText="1"/>
      <protection hidden="1"/>
    </xf>
    <xf numFmtId="0" fontId="38" fillId="53" borderId="89" xfId="61" applyFont="1" applyFill="1" applyBorder="1" applyAlignment="1" applyProtection="1">
      <alignment horizontal="center" vertical="center" wrapText="1"/>
      <protection hidden="1"/>
    </xf>
    <xf numFmtId="14" fontId="38" fillId="45" borderId="89" xfId="61" applyNumberFormat="1" applyFont="1" applyFill="1" applyBorder="1" applyAlignment="1" applyProtection="1">
      <alignment horizontal="center" vertical="center" wrapText="1"/>
      <protection hidden="1"/>
    </xf>
    <xf numFmtId="0" fontId="38" fillId="45" borderId="89" xfId="61" applyFont="1" applyFill="1" applyBorder="1" applyAlignment="1" applyProtection="1">
      <alignment horizontal="center" vertical="center" wrapText="1"/>
      <protection hidden="1"/>
    </xf>
    <xf numFmtId="9" fontId="38" fillId="45" borderId="89" xfId="66" applyFont="1" applyFill="1" applyBorder="1" applyAlignment="1" applyProtection="1">
      <alignment horizontal="center" vertical="center" wrapText="1"/>
      <protection hidden="1"/>
    </xf>
    <xf numFmtId="0" fontId="38" fillId="0" borderId="92" xfId="45" applyFont="1" applyFill="1" applyBorder="1" applyAlignment="1" applyProtection="1">
      <alignment horizontal="center" vertical="center" wrapText="1"/>
      <protection hidden="1"/>
    </xf>
    <xf numFmtId="0" fontId="38" fillId="0" borderId="92" xfId="61" applyFont="1" applyFill="1" applyBorder="1" applyAlignment="1" applyProtection="1">
      <alignment horizontal="center" vertical="center" wrapText="1"/>
      <protection hidden="1"/>
    </xf>
    <xf numFmtId="0" fontId="38" fillId="0" borderId="102" xfId="61" applyFont="1" applyFill="1" applyBorder="1" applyAlignment="1" applyProtection="1">
      <alignment horizontal="center" vertical="center" wrapText="1"/>
      <protection hidden="1"/>
    </xf>
    <xf numFmtId="0" fontId="48" fillId="53" borderId="103" xfId="61" applyFont="1" applyFill="1" applyBorder="1" applyAlignment="1" applyProtection="1">
      <alignment horizontal="center" vertical="center" wrapText="1"/>
      <protection hidden="1"/>
    </xf>
    <xf numFmtId="0" fontId="48" fillId="45" borderId="103" xfId="61" applyFont="1" applyFill="1" applyBorder="1" applyAlignment="1" applyProtection="1">
      <alignment horizontal="center" vertical="center" wrapText="1"/>
      <protection hidden="1"/>
    </xf>
    <xf numFmtId="49" fontId="58" fillId="20" borderId="49" xfId="61" applyNumberFormat="1" applyFont="1" applyFill="1" applyBorder="1" applyAlignment="1" applyProtection="1">
      <alignment horizontal="center" vertical="center" wrapText="1"/>
      <protection hidden="1"/>
    </xf>
    <xf numFmtId="0" fontId="58" fillId="20" borderId="49" xfId="61" applyFont="1" applyFill="1" applyBorder="1" applyAlignment="1" applyProtection="1">
      <alignment horizontal="center" vertical="center" wrapText="1"/>
      <protection hidden="1"/>
    </xf>
    <xf numFmtId="167" fontId="41" fillId="18" borderId="53" xfId="61" applyNumberFormat="1" applyFont="1" applyFill="1" applyBorder="1" applyAlignment="1" applyProtection="1">
      <alignment horizontal="center" vertical="center" wrapText="1"/>
      <protection hidden="1"/>
    </xf>
    <xf numFmtId="0" fontId="41" fillId="18" borderId="18" xfId="61" applyFont="1" applyFill="1" applyBorder="1" applyAlignment="1" applyProtection="1">
      <alignment horizontal="center" vertical="center" wrapText="1"/>
      <protection hidden="1"/>
    </xf>
    <xf numFmtId="0" fontId="41" fillId="18" borderId="18" xfId="61" applyFont="1" applyFill="1" applyBorder="1" applyAlignment="1" applyProtection="1">
      <alignment horizontal="center" vertical="center" textRotation="90" wrapText="1"/>
      <protection hidden="1"/>
    </xf>
    <xf numFmtId="0" fontId="41" fillId="18" borderId="15" xfId="61" applyFont="1" applyFill="1" applyBorder="1" applyAlignment="1" applyProtection="1">
      <alignment horizontal="center" vertical="center" wrapText="1"/>
      <protection hidden="1"/>
    </xf>
    <xf numFmtId="167" fontId="41" fillId="18" borderId="127" xfId="0" applyNumberFormat="1" applyFont="1" applyFill="1" applyBorder="1" applyAlignment="1" applyProtection="1">
      <alignment horizontal="center" vertical="center" wrapText="1"/>
      <protection hidden="1"/>
    </xf>
    <xf numFmtId="175" fontId="42" fillId="57" borderId="87" xfId="64" applyNumberFormat="1" applyFont="1" applyFill="1" applyBorder="1" applyAlignment="1">
      <alignment horizontal="center" vertical="center" wrapText="1"/>
      <protection/>
    </xf>
    <xf numFmtId="175" fontId="42" fillId="57" borderId="131" xfId="64" applyNumberFormat="1" applyFont="1" applyFill="1" applyBorder="1" applyAlignment="1">
      <alignment horizontal="center" vertical="center" wrapText="1"/>
      <protection/>
    </xf>
    <xf numFmtId="0" fontId="42" fillId="57" borderId="131" xfId="64" applyFont="1" applyFill="1" applyBorder="1" applyAlignment="1">
      <alignment horizontal="center" vertical="center" wrapText="1"/>
      <protection/>
    </xf>
    <xf numFmtId="9" fontId="42" fillId="57" borderId="131" xfId="64" applyNumberFormat="1" applyFont="1" applyFill="1" applyBorder="1" applyAlignment="1">
      <alignment horizontal="center" vertical="center" wrapText="1"/>
      <protection/>
    </xf>
    <xf numFmtId="6" fontId="0" fillId="20" borderId="87" xfId="0" applyNumberFormat="1" applyFill="1" applyBorder="1" applyAlignment="1">
      <alignment/>
    </xf>
    <xf numFmtId="175" fontId="15" fillId="56" borderId="127" xfId="64" applyNumberFormat="1" applyFont="1" applyFill="1" applyBorder="1" applyAlignment="1">
      <alignment horizontal="center" vertical="center" wrapText="1"/>
      <protection/>
    </xf>
    <xf numFmtId="3" fontId="15" fillId="0" borderId="87" xfId="64" applyNumberFormat="1" applyFont="1" applyBorder="1" applyAlignment="1">
      <alignment horizontal="center" vertical="center" wrapText="1"/>
      <protection/>
    </xf>
    <xf numFmtId="3" fontId="15" fillId="58" borderId="87" xfId="64" applyNumberFormat="1" applyFont="1" applyFill="1" applyBorder="1" applyAlignment="1">
      <alignment horizontal="center" vertical="center" wrapText="1"/>
      <protection/>
    </xf>
    <xf numFmtId="0" fontId="15" fillId="58" borderId="87" xfId="64" applyFont="1" applyFill="1" applyBorder="1" applyAlignment="1">
      <alignment horizontal="center" vertical="center" wrapText="1"/>
      <protection/>
    </xf>
    <xf numFmtId="14" fontId="15" fillId="0" borderId="87" xfId="64" applyNumberFormat="1" applyFont="1" applyBorder="1" applyAlignment="1">
      <alignment horizontal="center" vertical="center" wrapText="1"/>
      <protection/>
    </xf>
    <xf numFmtId="0" fontId="15" fillId="56" borderId="87" xfId="64" applyFont="1" applyFill="1" applyBorder="1" applyAlignment="1">
      <alignment horizontal="center" vertical="center" wrapText="1"/>
      <protection/>
    </xf>
    <xf numFmtId="9" fontId="15" fillId="0" borderId="87" xfId="64" applyNumberFormat="1" applyFont="1" applyBorder="1" applyAlignment="1">
      <alignment horizontal="center" vertical="center" wrapText="1"/>
      <protection/>
    </xf>
    <xf numFmtId="0" fontId="38" fillId="59" borderId="87" xfId="64" applyFont="1" applyFill="1" applyBorder="1" applyAlignment="1">
      <alignment horizontal="center" vertical="center" wrapText="1"/>
      <protection/>
    </xf>
    <xf numFmtId="0" fontId="42" fillId="60" borderId="87" xfId="64" applyFont="1" applyFill="1" applyBorder="1" applyAlignment="1">
      <alignment horizontal="center" vertical="center" wrapText="1"/>
      <protection/>
    </xf>
    <xf numFmtId="175" fontId="42" fillId="57" borderId="0" xfId="64" applyNumberFormat="1" applyFont="1" applyFill="1" applyBorder="1" applyAlignment="1">
      <alignment horizontal="center" vertical="center" wrapText="1"/>
      <protection/>
    </xf>
    <xf numFmtId="0" fontId="42" fillId="57" borderId="0" xfId="64" applyFont="1" applyFill="1" applyBorder="1" applyAlignment="1">
      <alignment horizontal="center" vertical="center" wrapText="1"/>
      <protection/>
    </xf>
    <xf numFmtId="9" fontId="42" fillId="57" borderId="0" xfId="64" applyNumberFormat="1" applyFont="1" applyFill="1" applyBorder="1" applyAlignment="1">
      <alignment horizontal="center" vertical="center" wrapText="1"/>
      <protection/>
    </xf>
    <xf numFmtId="8" fontId="0" fillId="20" borderId="87" xfId="0" applyNumberFormat="1" applyFill="1" applyBorder="1" applyAlignment="1">
      <alignment/>
    </xf>
    <xf numFmtId="175" fontId="15" fillId="56" borderId="87" xfId="64" applyNumberFormat="1" applyFont="1" applyFill="1" applyBorder="1" applyAlignment="1">
      <alignment horizontal="center" vertical="center" wrapText="1"/>
      <protection/>
    </xf>
    <xf numFmtId="3" fontId="38" fillId="0" borderId="87" xfId="64" applyNumberFormat="1" applyFont="1" applyBorder="1" applyAlignment="1">
      <alignment horizontal="center" vertical="center" wrapText="1"/>
      <protection/>
    </xf>
    <xf numFmtId="0" fontId="38" fillId="58" borderId="87" xfId="64" applyFont="1" applyFill="1" applyBorder="1" applyAlignment="1">
      <alignment horizontal="center" vertical="center" wrapText="1"/>
      <protection/>
    </xf>
    <xf numFmtId="0" fontId="38" fillId="56" borderId="87" xfId="64" applyFont="1" applyFill="1" applyBorder="1" applyAlignment="1">
      <alignment horizontal="center" vertical="center" wrapText="1"/>
      <protection/>
    </xf>
    <xf numFmtId="0" fontId="48" fillId="58" borderId="87" xfId="64" applyFont="1" applyFill="1" applyBorder="1" applyAlignment="1">
      <alignment horizontal="center" vertical="center" wrapText="1"/>
      <protection/>
    </xf>
    <xf numFmtId="1" fontId="38" fillId="58" borderId="87" xfId="64" applyNumberFormat="1" applyFont="1" applyFill="1" applyBorder="1" applyAlignment="1">
      <alignment horizontal="center" vertical="center" wrapText="1"/>
      <protection/>
    </xf>
    <xf numFmtId="44" fontId="0" fillId="20" borderId="87" xfId="55" applyFont="1" applyFill="1" applyBorder="1" applyAlignment="1">
      <alignment/>
    </xf>
    <xf numFmtId="175" fontId="38" fillId="56" borderId="87" xfId="64" applyNumberFormat="1" applyFont="1" applyFill="1" applyBorder="1" applyAlignment="1">
      <alignment horizontal="center" vertical="center" wrapText="1"/>
      <protection/>
    </xf>
    <xf numFmtId="9" fontId="15" fillId="56" borderId="87" xfId="64" applyNumberFormat="1" applyFont="1" applyFill="1" applyBorder="1" applyAlignment="1">
      <alignment horizontal="center" vertical="center" wrapText="1"/>
      <protection/>
    </xf>
    <xf numFmtId="0" fontId="38" fillId="0" borderId="87" xfId="64" applyFont="1" applyBorder="1" applyAlignment="1">
      <alignment horizontal="center" vertical="center" wrapText="1"/>
      <protection/>
    </xf>
    <xf numFmtId="0" fontId="15" fillId="0" borderId="87" xfId="64" applyFont="1" applyBorder="1" applyAlignment="1">
      <alignment horizontal="center" vertical="center" wrapText="1"/>
      <protection/>
    </xf>
    <xf numFmtId="175" fontId="15" fillId="0" borderId="87" xfId="64" applyNumberFormat="1" applyFont="1" applyBorder="1" applyAlignment="1">
      <alignment horizontal="center" vertical="center" wrapText="1"/>
      <protection/>
    </xf>
    <xf numFmtId="0" fontId="48" fillId="58" borderId="87" xfId="64" applyFont="1" applyFill="1" applyBorder="1" applyAlignment="1">
      <alignment vertical="center" wrapText="1"/>
      <protection/>
    </xf>
    <xf numFmtId="175" fontId="41" fillId="61" borderId="132" xfId="64" applyNumberFormat="1" applyFont="1" applyFill="1" applyBorder="1" applyAlignment="1">
      <alignment horizontal="center" vertical="center" wrapText="1"/>
      <protection/>
    </xf>
    <xf numFmtId="0" fontId="41" fillId="61" borderId="132" xfId="64" applyFont="1" applyFill="1" applyBorder="1" applyAlignment="1">
      <alignment horizontal="center" vertical="center" wrapText="1"/>
      <protection/>
    </xf>
    <xf numFmtId="9" fontId="41" fillId="61" borderId="132" xfId="64" applyNumberFormat="1" applyFont="1" applyFill="1" applyBorder="1" applyAlignment="1">
      <alignment horizontal="center" vertical="center" wrapText="1"/>
      <protection/>
    </xf>
    <xf numFmtId="1" fontId="41" fillId="61" borderId="132" xfId="64" applyNumberFormat="1" applyFont="1" applyFill="1" applyBorder="1" applyAlignment="1">
      <alignment horizontal="center" vertical="center" wrapText="1"/>
      <protection/>
    </xf>
    <xf numFmtId="0" fontId="41" fillId="61" borderId="133" xfId="64" applyFont="1" applyFill="1" applyBorder="1" applyAlignment="1">
      <alignment horizontal="center" vertical="center" wrapText="1"/>
      <protection/>
    </xf>
    <xf numFmtId="0" fontId="41" fillId="61" borderId="103" xfId="64" applyFont="1" applyFill="1" applyBorder="1" applyAlignment="1">
      <alignment horizontal="center" vertical="center" wrapText="1"/>
      <protection/>
    </xf>
    <xf numFmtId="0" fontId="41" fillId="61" borderId="134" xfId="64" applyFont="1" applyFill="1" applyBorder="1" applyAlignment="1">
      <alignment horizontal="center" vertical="center" wrapText="1"/>
      <protection/>
    </xf>
    <xf numFmtId="175" fontId="37" fillId="0" borderId="0" xfId="64" applyNumberFormat="1" applyFont="1" applyAlignment="1">
      <alignment horizontal="center" vertical="center" wrapText="1"/>
      <protection/>
    </xf>
    <xf numFmtId="0" fontId="37" fillId="0" borderId="0" xfId="64" applyFont="1" applyAlignment="1">
      <alignment horizontal="center" vertical="center" wrapText="1"/>
      <protection/>
    </xf>
    <xf numFmtId="14" fontId="37" fillId="0" borderId="0" xfId="64" applyNumberFormat="1" applyFont="1" applyAlignment="1">
      <alignment horizontal="center" vertical="center" wrapText="1"/>
      <protection/>
    </xf>
    <xf numFmtId="9" fontId="37" fillId="0" borderId="0" xfId="64" applyNumberFormat="1" applyFont="1" applyAlignment="1">
      <alignment horizontal="center" vertical="center" wrapText="1"/>
      <protection/>
    </xf>
    <xf numFmtId="1" fontId="37" fillId="0" borderId="0" xfId="64" applyNumberFormat="1" applyFont="1" applyAlignment="1">
      <alignment horizontal="center" vertical="center" wrapText="1"/>
      <protection/>
    </xf>
    <xf numFmtId="0" fontId="40" fillId="0" borderId="0" xfId="64" applyFont="1" applyAlignment="1">
      <alignment horizontal="center" vertical="center" wrapText="1"/>
      <protection/>
    </xf>
    <xf numFmtId="164" fontId="0" fillId="0" borderId="87" xfId="0" applyNumberFormat="1" applyBorder="1" applyAlignment="1">
      <alignment horizontal="center" vertical="center"/>
    </xf>
    <xf numFmtId="9" fontId="42" fillId="62" borderId="87" xfId="64" applyNumberFormat="1" applyFont="1" applyFill="1" applyBorder="1" applyAlignment="1">
      <alignment horizontal="center" vertical="center" wrapText="1"/>
      <protection/>
    </xf>
    <xf numFmtId="9" fontId="0" fillId="20" borderId="87" xfId="0" applyNumberFormat="1" applyFill="1" applyBorder="1" applyAlignment="1">
      <alignment wrapText="1"/>
    </xf>
    <xf numFmtId="0" fontId="15" fillId="59" borderId="87" xfId="64" applyFont="1" applyFill="1" applyBorder="1" applyAlignment="1">
      <alignment horizontal="center" vertical="center" wrapText="1"/>
      <protection/>
    </xf>
    <xf numFmtId="167" fontId="41" fillId="61" borderId="135" xfId="64" applyNumberFormat="1" applyFont="1" applyFill="1" applyBorder="1" applyAlignment="1">
      <alignment horizontal="center" vertical="center" wrapText="1"/>
      <protection/>
    </xf>
    <xf numFmtId="0" fontId="41" fillId="61" borderId="135" xfId="64" applyFont="1" applyFill="1" applyBorder="1" applyAlignment="1">
      <alignment horizontal="center" vertical="center" wrapText="1"/>
      <protection/>
    </xf>
    <xf numFmtId="0" fontId="41" fillId="61" borderId="136" xfId="64" applyFont="1" applyFill="1" applyBorder="1" applyAlignment="1">
      <alignment horizontal="center" vertical="center" wrapText="1"/>
      <protection/>
    </xf>
    <xf numFmtId="0" fontId="41" fillId="61" borderId="137" xfId="64" applyFont="1" applyFill="1" applyBorder="1" applyAlignment="1">
      <alignment horizontal="center" vertical="center" wrapText="1"/>
      <protection/>
    </xf>
    <xf numFmtId="0" fontId="41" fillId="61" borderId="0" xfId="64" applyFont="1" applyFill="1" applyBorder="1" applyAlignment="1">
      <alignment horizontal="center" vertical="center" wrapText="1"/>
      <protection/>
    </xf>
    <xf numFmtId="165" fontId="37" fillId="0" borderId="0" xfId="64" applyNumberFormat="1" applyFont="1" applyAlignment="1">
      <alignment horizontal="center" vertical="center" wrapText="1"/>
      <protection/>
    </xf>
    <xf numFmtId="0" fontId="0" fillId="0" borderId="0" xfId="0" applyFont="1" applyFill="1" applyBorder="1" applyAlignment="1" applyProtection="1">
      <alignment horizontal="center" vertical="center"/>
      <protection locked="0"/>
    </xf>
    <xf numFmtId="0" fontId="2" fillId="0" borderId="0" xfId="45" applyFont="1" applyFill="1" applyBorder="1" applyAlignment="1" applyProtection="1">
      <alignment horizontal="center" vertical="center"/>
      <protection locked="0"/>
    </xf>
    <xf numFmtId="9" fontId="0" fillId="0" borderId="0" xfId="66" applyFont="1" applyFill="1" applyBorder="1" applyAlignment="1" applyProtection="1">
      <alignment horizontal="center" vertical="center"/>
      <protection locked="0"/>
    </xf>
    <xf numFmtId="167" fontId="0" fillId="0" borderId="0" xfId="55"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0" fillId="0" borderId="0" xfId="0"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6" fillId="0" borderId="0" xfId="61" applyFont="1" applyFill="1" applyBorder="1" applyAlignment="1" applyProtection="1">
      <alignment horizontal="center" vertical="center" wrapText="1"/>
      <protection hidden="1" locked="0"/>
    </xf>
    <xf numFmtId="0" fontId="8" fillId="0" borderId="0" xfId="45"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hidden="1" locked="0"/>
    </xf>
    <xf numFmtId="0" fontId="42" fillId="0" borderId="0" xfId="0" applyFont="1" applyFill="1" applyBorder="1" applyAlignment="1" applyProtection="1">
      <alignment horizontal="center" vertical="center" wrapText="1"/>
      <protection hidden="1" locked="0"/>
    </xf>
    <xf numFmtId="3" fontId="60" fillId="0" borderId="0" xfId="0" applyNumberFormat="1"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23" fillId="0" borderId="0" xfId="45"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8" fillId="0" borderId="0" xfId="45" applyFont="1" applyFill="1" applyBorder="1" applyAlignment="1" applyProtection="1">
      <alignment vertical="center" wrapText="1"/>
      <protection locked="0"/>
    </xf>
    <xf numFmtId="0" fontId="2" fillId="0" borderId="0" xfId="0" applyFont="1" applyFill="1" applyBorder="1" applyAlignment="1" applyProtection="1">
      <alignment/>
      <protection locked="0"/>
    </xf>
    <xf numFmtId="0" fontId="37" fillId="0" borderId="0" xfId="0" applyFont="1" applyFill="1" applyBorder="1" applyAlignment="1" applyProtection="1">
      <alignment horizontal="center" vertical="center" wrapText="1"/>
      <protection locked="0"/>
    </xf>
    <xf numFmtId="0" fontId="67" fillId="55" borderId="87" xfId="0" applyFont="1" applyFill="1" applyBorder="1" applyAlignment="1" applyProtection="1">
      <alignment horizontal="center" vertical="center" wrapText="1"/>
      <protection locked="0"/>
    </xf>
    <xf numFmtId="9" fontId="67" fillId="55" borderId="87" xfId="66" applyFont="1" applyFill="1" applyBorder="1" applyAlignment="1" applyProtection="1">
      <alignment horizontal="center" vertical="center" wrapText="1"/>
      <protection locked="0"/>
    </xf>
    <xf numFmtId="0" fontId="37" fillId="55" borderId="138" xfId="0" applyFont="1" applyFill="1" applyBorder="1" applyAlignment="1" applyProtection="1">
      <alignment horizontal="center" vertical="center" wrapText="1"/>
      <protection locked="0"/>
    </xf>
    <xf numFmtId="0" fontId="37" fillId="55" borderId="80" xfId="0" applyFont="1" applyFill="1" applyBorder="1" applyAlignment="1" applyProtection="1">
      <alignment horizontal="center" vertical="center" wrapText="1"/>
      <protection locked="0"/>
    </xf>
    <xf numFmtId="9" fontId="37" fillId="55" borderId="80" xfId="66" applyFont="1" applyFill="1" applyBorder="1" applyAlignment="1" applyProtection="1">
      <alignment horizontal="center" vertical="center" wrapText="1"/>
      <protection locked="0"/>
    </xf>
    <xf numFmtId="0" fontId="37" fillId="55" borderId="81" xfId="0" applyFont="1" applyFill="1" applyBorder="1" applyAlignment="1" applyProtection="1">
      <alignment horizontal="center" vertical="center" wrapText="1"/>
      <protection locked="0"/>
    </xf>
    <xf numFmtId="0" fontId="37" fillId="55" borderId="11" xfId="0" applyFont="1" applyFill="1" applyBorder="1" applyAlignment="1" applyProtection="1">
      <alignment horizontal="center" vertical="center" wrapText="1"/>
      <protection/>
    </xf>
    <xf numFmtId="167" fontId="37" fillId="55" borderId="11" xfId="0" applyNumberFormat="1" applyFont="1" applyFill="1" applyBorder="1" applyAlignment="1" applyProtection="1">
      <alignment horizontal="center" vertical="center" wrapText="1"/>
      <protection/>
    </xf>
    <xf numFmtId="167" fontId="68" fillId="55" borderId="11" xfId="0" applyNumberFormat="1" applyFont="1" applyFill="1" applyBorder="1" applyAlignment="1" applyProtection="1">
      <alignment horizontal="center" vertical="center" wrapText="1"/>
      <protection/>
    </xf>
    <xf numFmtId="1" fontId="37" fillId="55" borderId="11" xfId="0" applyNumberFormat="1" applyFont="1" applyFill="1" applyBorder="1" applyAlignment="1" applyProtection="1">
      <alignment horizontal="center" vertical="center" wrapText="1"/>
      <protection/>
    </xf>
    <xf numFmtId="166" fontId="37" fillId="55" borderId="11" xfId="0" applyNumberFormat="1" applyFont="1" applyFill="1" applyBorder="1" applyAlignment="1" applyProtection="1">
      <alignment horizontal="center" vertical="center" wrapText="1"/>
      <protection/>
    </xf>
    <xf numFmtId="9" fontId="37" fillId="55" borderId="11" xfId="0" applyNumberFormat="1" applyFont="1" applyFill="1" applyBorder="1" applyAlignment="1" applyProtection="1">
      <alignment horizontal="center" vertical="center" wrapText="1"/>
      <protection/>
    </xf>
    <xf numFmtId="1" fontId="37" fillId="55" borderId="11" xfId="47" applyNumberFormat="1" applyFont="1" applyFill="1" applyBorder="1" applyAlignment="1" applyProtection="1">
      <alignment horizontal="center" vertical="center" wrapText="1"/>
      <protection/>
    </xf>
    <xf numFmtId="0" fontId="40" fillId="55" borderId="11" xfId="0" applyFont="1" applyFill="1" applyBorder="1" applyAlignment="1" applyProtection="1">
      <alignment horizontal="center" vertical="center" wrapText="1"/>
      <protection/>
    </xf>
    <xf numFmtId="0" fontId="37" fillId="55" borderId="78"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locked="0"/>
    </xf>
    <xf numFmtId="0" fontId="7" fillId="63" borderId="87" xfId="0" applyFont="1" applyFill="1" applyBorder="1" applyAlignment="1" applyProtection="1">
      <alignment horizontal="center" vertical="center" wrapText="1"/>
      <protection locked="0"/>
    </xf>
    <xf numFmtId="9" fontId="7" fillId="63" borderId="87" xfId="66" applyFont="1" applyFill="1" applyBorder="1" applyAlignment="1" applyProtection="1">
      <alignment horizontal="center" vertical="center" wrapText="1"/>
      <protection locked="0"/>
    </xf>
    <xf numFmtId="0" fontId="49" fillId="63" borderId="139" xfId="0" applyFont="1" applyFill="1" applyBorder="1" applyAlignment="1" applyProtection="1">
      <alignment horizontal="center" vertical="center" wrapText="1"/>
      <protection locked="0"/>
    </xf>
    <xf numFmtId="0" fontId="49" fillId="63" borderId="83" xfId="0" applyFont="1" applyFill="1" applyBorder="1" applyAlignment="1" applyProtection="1">
      <alignment horizontal="center" vertical="center" wrapText="1"/>
      <protection locked="0"/>
    </xf>
    <xf numFmtId="9" fontId="49" fillId="63" borderId="83" xfId="66" applyFont="1" applyFill="1" applyBorder="1" applyAlignment="1" applyProtection="1">
      <alignment horizontal="center" vertical="center" wrapText="1"/>
      <protection locked="0"/>
    </xf>
    <xf numFmtId="0" fontId="49" fillId="63" borderId="84" xfId="0" applyFont="1" applyFill="1" applyBorder="1" applyAlignment="1" applyProtection="1">
      <alignment horizontal="center" vertical="center" wrapText="1"/>
      <protection locked="0"/>
    </xf>
    <xf numFmtId="0" fontId="41" fillId="63" borderId="85" xfId="0" applyFont="1" applyFill="1" applyBorder="1" applyAlignment="1" applyProtection="1">
      <alignment horizontal="center" vertical="center" wrapText="1"/>
      <protection/>
    </xf>
    <xf numFmtId="167" fontId="41" fillId="63" borderId="11" xfId="0" applyNumberFormat="1" applyFont="1" applyFill="1" applyBorder="1" applyAlignment="1" applyProtection="1">
      <alignment horizontal="center" vertical="center" wrapText="1"/>
      <protection/>
    </xf>
    <xf numFmtId="167" fontId="41" fillId="63" borderId="16" xfId="0" applyNumberFormat="1" applyFont="1" applyFill="1" applyBorder="1" applyAlignment="1" applyProtection="1">
      <alignment horizontal="center" vertical="center" wrapText="1"/>
      <protection/>
    </xf>
    <xf numFmtId="1" fontId="41" fillId="63" borderId="13" xfId="0" applyNumberFormat="1" applyFont="1" applyFill="1" applyBorder="1" applyAlignment="1" applyProtection="1">
      <alignment horizontal="center" vertical="center" wrapText="1"/>
      <protection/>
    </xf>
    <xf numFmtId="0" fontId="41" fillId="63" borderId="13" xfId="0" applyFont="1" applyFill="1" applyBorder="1" applyAlignment="1" applyProtection="1">
      <alignment horizontal="center" vertical="center" wrapText="1"/>
      <protection/>
    </xf>
    <xf numFmtId="9" fontId="41" fillId="63" borderId="13" xfId="66" applyFont="1" applyFill="1" applyBorder="1" applyAlignment="1" applyProtection="1">
      <alignment horizontal="center" vertical="center" wrapText="1"/>
      <protection/>
    </xf>
    <xf numFmtId="0" fontId="41" fillId="63" borderId="12" xfId="0" applyFont="1" applyFill="1" applyBorder="1" applyAlignment="1" applyProtection="1">
      <alignment horizontal="center" vertical="center" wrapText="1"/>
      <protection/>
    </xf>
    <xf numFmtId="0" fontId="60" fillId="64" borderId="87" xfId="0" applyFont="1" applyFill="1" applyBorder="1" applyAlignment="1" applyProtection="1">
      <alignment vertical="center"/>
      <protection locked="0"/>
    </xf>
    <xf numFmtId="0" fontId="60" fillId="64" borderId="87" xfId="0" applyFont="1" applyFill="1" applyBorder="1" applyAlignment="1" applyProtection="1">
      <alignment horizontal="center" vertical="center"/>
      <protection locked="0"/>
    </xf>
    <xf numFmtId="9" fontId="60" fillId="64" borderId="87" xfId="66" applyFont="1" applyFill="1" applyBorder="1" applyAlignment="1" applyProtection="1">
      <alignment horizontal="center" vertical="center"/>
      <protection locked="0"/>
    </xf>
    <xf numFmtId="0" fontId="49" fillId="64" borderId="139" xfId="0" applyFont="1" applyFill="1" applyBorder="1" applyAlignment="1" applyProtection="1">
      <alignment horizontal="center" vertical="center" wrapText="1"/>
      <protection locked="0"/>
    </xf>
    <xf numFmtId="0" fontId="49" fillId="64" borderId="83" xfId="0" applyFont="1" applyFill="1" applyBorder="1" applyAlignment="1" applyProtection="1">
      <alignment horizontal="center" vertical="center" wrapText="1"/>
      <protection locked="0"/>
    </xf>
    <xf numFmtId="9" fontId="49" fillId="64" borderId="83" xfId="66" applyFont="1" applyFill="1" applyBorder="1" applyAlignment="1" applyProtection="1">
      <alignment horizontal="center" vertical="center" wrapText="1"/>
      <protection locked="0"/>
    </xf>
    <xf numFmtId="0" fontId="49" fillId="64" borderId="84" xfId="0" applyFont="1" applyFill="1" applyBorder="1" applyAlignment="1" applyProtection="1">
      <alignment horizontal="center" vertical="center" wrapText="1"/>
      <protection locked="0"/>
    </xf>
    <xf numFmtId="0" fontId="42" fillId="64" borderId="13" xfId="0" applyFont="1" applyFill="1" applyBorder="1" applyAlignment="1" applyProtection="1">
      <alignment horizontal="center" vertical="center" wrapText="1"/>
      <protection/>
    </xf>
    <xf numFmtId="167" fontId="42" fillId="64" borderId="13" xfId="0" applyNumberFormat="1" applyFont="1" applyFill="1" applyBorder="1" applyAlignment="1" applyProtection="1">
      <alignment horizontal="center" vertical="center" wrapText="1"/>
      <protection/>
    </xf>
    <xf numFmtId="1" fontId="42" fillId="64" borderId="13" xfId="0" applyNumberFormat="1" applyFont="1" applyFill="1" applyBorder="1" applyAlignment="1" applyProtection="1">
      <alignment horizontal="center" vertical="center" wrapText="1"/>
      <protection/>
    </xf>
    <xf numFmtId="9" fontId="42" fillId="64" borderId="13" xfId="0" applyNumberFormat="1" applyFont="1" applyFill="1" applyBorder="1" applyAlignment="1" applyProtection="1">
      <alignment horizontal="center" vertical="center" wrapText="1"/>
      <protection/>
    </xf>
    <xf numFmtId="0" fontId="50" fillId="44" borderId="0" xfId="0" applyFont="1" applyFill="1" applyBorder="1" applyAlignment="1" applyProtection="1">
      <alignment horizontal="center" vertical="center" wrapText="1"/>
      <protection locked="0"/>
    </xf>
    <xf numFmtId="0" fontId="23" fillId="28" borderId="87" xfId="45" applyFont="1" applyFill="1" applyBorder="1" applyAlignment="1" applyProtection="1">
      <alignment horizontal="center" vertical="center" wrapText="1"/>
      <protection locked="0"/>
    </xf>
    <xf numFmtId="9" fontId="23" fillId="28" borderId="87" xfId="66" applyFont="1" applyFill="1" applyBorder="1" applyAlignment="1" applyProtection="1">
      <alignment horizontal="center" vertical="center" wrapText="1"/>
      <protection locked="0"/>
    </xf>
    <xf numFmtId="0" fontId="69" fillId="65" borderId="140" xfId="0" applyFont="1" applyFill="1" applyBorder="1" applyAlignment="1" applyProtection="1">
      <alignment horizontal="center" vertical="center" wrapText="1"/>
      <protection locked="0"/>
    </xf>
    <xf numFmtId="0" fontId="69" fillId="65" borderId="141" xfId="0" applyFont="1" applyFill="1" applyBorder="1" applyAlignment="1" applyProtection="1">
      <alignment horizontal="center" vertical="center" wrapText="1"/>
      <protection locked="0"/>
    </xf>
    <xf numFmtId="9" fontId="69" fillId="65" borderId="141" xfId="66" applyFont="1" applyFill="1" applyBorder="1" applyAlignment="1" applyProtection="1">
      <alignment horizontal="center" vertical="center" wrapText="1"/>
      <protection locked="0"/>
    </xf>
    <xf numFmtId="0" fontId="15" fillId="44" borderId="54" xfId="61" applyFont="1" applyFill="1" applyBorder="1" applyAlignment="1" applyProtection="1">
      <alignment horizontal="center" vertical="center" wrapText="1"/>
      <protection hidden="1"/>
    </xf>
    <xf numFmtId="167" fontId="15" fillId="44" borderId="54" xfId="55" applyNumberFormat="1" applyFont="1" applyFill="1" applyBorder="1" applyAlignment="1" applyProtection="1">
      <alignment horizontal="center" vertical="center" wrapText="1"/>
      <protection hidden="1"/>
    </xf>
    <xf numFmtId="167" fontId="15" fillId="44" borderId="52" xfId="55" applyNumberFormat="1" applyFont="1" applyFill="1" applyBorder="1" applyAlignment="1" applyProtection="1">
      <alignment horizontal="center" vertical="center" wrapText="1"/>
      <protection hidden="1"/>
    </xf>
    <xf numFmtId="1" fontId="15" fillId="44" borderId="109" xfId="47" applyNumberFormat="1" applyFont="1" applyFill="1" applyBorder="1" applyAlignment="1" applyProtection="1">
      <alignment horizontal="center" vertical="center" wrapText="1"/>
      <protection hidden="1"/>
    </xf>
    <xf numFmtId="0" fontId="38" fillId="66" borderId="123" xfId="61" applyFont="1" applyFill="1" applyBorder="1" applyAlignment="1" applyProtection="1">
      <alignment horizontal="center" vertical="center" wrapText="1"/>
      <protection hidden="1"/>
    </xf>
    <xf numFmtId="14" fontId="15" fillId="44" borderId="17" xfId="50" applyNumberFormat="1" applyFont="1" applyFill="1" applyBorder="1" applyAlignment="1" applyProtection="1">
      <alignment horizontal="center" vertical="center" wrapText="1"/>
      <protection/>
    </xf>
    <xf numFmtId="14" fontId="15" fillId="44" borderId="16" xfId="50" applyNumberFormat="1" applyFont="1" applyFill="1" applyBorder="1" applyAlignment="1" applyProtection="1">
      <alignment horizontal="center" vertical="center" wrapText="1"/>
      <protection/>
    </xf>
    <xf numFmtId="0" fontId="15" fillId="44" borderId="16" xfId="61" applyFont="1" applyFill="1" applyBorder="1" applyAlignment="1" applyProtection="1">
      <alignment horizontal="center" vertical="center" wrapText="1"/>
      <protection hidden="1"/>
    </xf>
    <xf numFmtId="9" fontId="15" fillId="44" borderId="17" xfId="66" applyFont="1" applyFill="1" applyBorder="1" applyAlignment="1" applyProtection="1">
      <alignment horizontal="center" vertical="center" wrapText="1"/>
      <protection hidden="1"/>
    </xf>
    <xf numFmtId="0" fontId="15" fillId="44" borderId="17" xfId="61" applyFont="1" applyFill="1" applyBorder="1" applyAlignment="1" applyProtection="1">
      <alignment horizontal="center" vertical="center" wrapText="1"/>
      <protection hidden="1"/>
    </xf>
    <xf numFmtId="0" fontId="15" fillId="44" borderId="142" xfId="61" applyFont="1" applyFill="1" applyBorder="1" applyAlignment="1" applyProtection="1">
      <alignment horizontal="center" vertical="center" wrapText="1"/>
      <protection hidden="1"/>
    </xf>
    <xf numFmtId="0" fontId="38" fillId="44" borderId="112" xfId="61" applyFont="1" applyFill="1" applyBorder="1" applyAlignment="1" applyProtection="1">
      <alignment horizontal="center" vertical="center" wrapText="1"/>
      <protection hidden="1"/>
    </xf>
    <xf numFmtId="0" fontId="48" fillId="66" borderId="49" xfId="61" applyFont="1" applyFill="1" applyBorder="1" applyAlignment="1" applyProtection="1">
      <alignment horizontal="center" vertical="center" wrapText="1"/>
      <protection hidden="1"/>
    </xf>
    <xf numFmtId="0" fontId="48" fillId="44" borderId="49" xfId="61" applyFont="1" applyFill="1" applyBorder="1" applyAlignment="1" applyProtection="1">
      <alignment horizontal="center" vertical="center" wrapText="1"/>
      <protection hidden="1"/>
    </xf>
    <xf numFmtId="0" fontId="49" fillId="64" borderId="87" xfId="0" applyFont="1" applyFill="1" applyBorder="1" applyAlignment="1" applyProtection="1">
      <alignment horizontal="center" vertical="center" wrapText="1"/>
      <protection locked="0"/>
    </xf>
    <xf numFmtId="9" fontId="42" fillId="64" borderId="87" xfId="66" applyFont="1" applyFill="1" applyBorder="1" applyAlignment="1" applyProtection="1">
      <alignment horizontal="center" vertical="center" wrapText="1"/>
      <protection locked="0"/>
    </xf>
    <xf numFmtId="0" fontId="49" fillId="64" borderId="138" xfId="0" applyFont="1" applyFill="1" applyBorder="1" applyAlignment="1" applyProtection="1">
      <alignment horizontal="center" vertical="center" wrapText="1"/>
      <protection locked="0"/>
    </xf>
    <xf numFmtId="0" fontId="49" fillId="64" borderId="80" xfId="0" applyFont="1" applyFill="1" applyBorder="1" applyAlignment="1" applyProtection="1">
      <alignment horizontal="center" vertical="center" wrapText="1"/>
      <protection locked="0"/>
    </xf>
    <xf numFmtId="9" fontId="49" fillId="64" borderId="80" xfId="66" applyFont="1" applyFill="1" applyBorder="1" applyAlignment="1" applyProtection="1">
      <alignment horizontal="center" vertical="center" wrapText="1"/>
      <protection locked="0"/>
    </xf>
    <xf numFmtId="0" fontId="49" fillId="64" borderId="81" xfId="0" applyFont="1" applyFill="1" applyBorder="1" applyAlignment="1" applyProtection="1">
      <alignment horizontal="center" vertical="center" wrapText="1"/>
      <protection locked="0"/>
    </xf>
    <xf numFmtId="0" fontId="38" fillId="64" borderId="13" xfId="0" applyFont="1" applyFill="1" applyBorder="1" applyAlignment="1" applyProtection="1">
      <alignment horizontal="center" vertical="center" wrapText="1"/>
      <protection/>
    </xf>
    <xf numFmtId="0" fontId="69" fillId="65" borderId="143" xfId="0" applyFont="1" applyFill="1" applyBorder="1" applyAlignment="1" applyProtection="1">
      <alignment horizontal="center" vertical="center" wrapText="1"/>
      <protection locked="0"/>
    </xf>
    <xf numFmtId="0" fontId="69" fillId="65" borderId="86" xfId="0" applyFont="1" applyFill="1" applyBorder="1" applyAlignment="1" applyProtection="1">
      <alignment horizontal="center" vertical="center" wrapText="1"/>
      <protection locked="0"/>
    </xf>
    <xf numFmtId="9" fontId="69" fillId="65" borderId="86" xfId="66" applyFont="1" applyFill="1" applyBorder="1" applyAlignment="1" applyProtection="1">
      <alignment horizontal="center" vertical="center" wrapText="1"/>
      <protection locked="0"/>
    </xf>
    <xf numFmtId="9" fontId="69" fillId="65" borderId="87" xfId="66" applyFont="1" applyFill="1" applyBorder="1" applyAlignment="1" applyProtection="1">
      <alignment horizontal="center" vertical="center" wrapText="1"/>
      <protection locked="0"/>
    </xf>
    <xf numFmtId="0" fontId="69" fillId="65" borderId="87" xfId="0" applyFont="1" applyFill="1" applyBorder="1" applyAlignment="1" applyProtection="1">
      <alignment horizontal="center" vertical="center" wrapText="1"/>
      <protection locked="0"/>
    </xf>
    <xf numFmtId="167" fontId="15" fillId="44" borderId="54" xfId="61" applyNumberFormat="1" applyFont="1" applyFill="1" applyBorder="1" applyAlignment="1" applyProtection="1">
      <alignment horizontal="center" vertical="center" wrapText="1"/>
      <protection hidden="1"/>
    </xf>
    <xf numFmtId="167" fontId="15" fillId="44" borderId="52" xfId="61" applyNumberFormat="1" applyFont="1" applyFill="1" applyBorder="1" applyAlignment="1" applyProtection="1">
      <alignment horizontal="center" vertical="center" wrapText="1"/>
      <protection hidden="1"/>
    </xf>
    <xf numFmtId="1" fontId="38" fillId="0" borderId="16" xfId="47" applyNumberFormat="1" applyFont="1" applyFill="1" applyBorder="1" applyAlignment="1" applyProtection="1">
      <alignment horizontal="center" vertical="center" wrapText="1"/>
      <protection/>
    </xf>
    <xf numFmtId="1" fontId="38" fillId="66" borderId="109" xfId="66" applyNumberFormat="1" applyFont="1" applyFill="1" applyBorder="1" applyAlignment="1" applyProtection="1">
      <alignment horizontal="center" vertical="center" wrapText="1"/>
      <protection/>
    </xf>
    <xf numFmtId="1" fontId="38" fillId="66" borderId="17" xfId="66" applyNumberFormat="1" applyFont="1" applyFill="1" applyBorder="1" applyAlignment="1" applyProtection="1">
      <alignment horizontal="center" vertical="center" wrapText="1"/>
      <protection/>
    </xf>
    <xf numFmtId="1" fontId="38" fillId="66" borderId="108" xfId="66" applyNumberFormat="1" applyFont="1" applyFill="1" applyBorder="1" applyAlignment="1" applyProtection="1">
      <alignment horizontal="center" vertical="center" wrapText="1"/>
      <protection/>
    </xf>
    <xf numFmtId="0" fontId="38" fillId="66" borderId="19" xfId="0" applyFont="1" applyFill="1" applyBorder="1" applyAlignment="1" applyProtection="1">
      <alignment horizontal="center" vertical="center" wrapText="1"/>
      <protection/>
    </xf>
    <xf numFmtId="0" fontId="38" fillId="66" borderId="17" xfId="0" applyFont="1" applyFill="1" applyBorder="1" applyAlignment="1" applyProtection="1">
      <alignment horizontal="center" vertical="center" wrapText="1"/>
      <protection/>
    </xf>
    <xf numFmtId="0" fontId="38" fillId="66" borderId="16" xfId="0" applyFont="1" applyFill="1" applyBorder="1" applyAlignment="1" applyProtection="1">
      <alignment horizontal="center" vertical="center" wrapText="1"/>
      <protection/>
    </xf>
    <xf numFmtId="14" fontId="15" fillId="0" borderId="17" xfId="50" applyNumberFormat="1" applyFont="1" applyFill="1" applyBorder="1" applyAlignment="1" applyProtection="1">
      <alignment horizontal="center" vertical="center" wrapText="1"/>
      <protection/>
    </xf>
    <xf numFmtId="9" fontId="15" fillId="0" borderId="52" xfId="66" applyFont="1" applyFill="1" applyBorder="1" applyAlignment="1" applyProtection="1">
      <alignment horizontal="center" vertical="center" wrapText="1"/>
      <protection/>
    </xf>
    <xf numFmtId="0" fontId="38" fillId="44" borderId="16" xfId="61" applyFont="1" applyFill="1" applyBorder="1" applyAlignment="1" applyProtection="1">
      <alignment horizontal="center" vertical="center" wrapText="1"/>
      <protection hidden="1"/>
    </xf>
    <xf numFmtId="0" fontId="15" fillId="0" borderId="15" xfId="61" applyFont="1" applyFill="1" applyBorder="1" applyAlignment="1" applyProtection="1">
      <alignment horizontal="center" vertical="center" wrapText="1"/>
      <protection hidden="1"/>
    </xf>
    <xf numFmtId="0" fontId="69" fillId="65" borderId="127" xfId="0" applyFont="1" applyFill="1" applyBorder="1" applyAlignment="1" applyProtection="1">
      <alignment horizontal="center" vertical="center" wrapText="1"/>
      <protection locked="0"/>
    </xf>
    <xf numFmtId="1" fontId="15" fillId="44" borderId="52" xfId="61" applyNumberFormat="1" applyFont="1" applyFill="1" applyBorder="1" applyAlignment="1" applyProtection="1">
      <alignment horizontal="center" vertical="center" wrapText="1"/>
      <protection hidden="1"/>
    </xf>
    <xf numFmtId="0" fontId="15" fillId="66" borderId="17" xfId="61"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xf>
    <xf numFmtId="0" fontId="38" fillId="0" borderId="16" xfId="0" applyFont="1" applyFill="1" applyBorder="1" applyAlignment="1" applyProtection="1">
      <alignment horizontal="center" vertical="center" wrapText="1"/>
      <protection/>
    </xf>
    <xf numFmtId="0" fontId="15" fillId="44" borderId="109" xfId="61" applyFont="1" applyFill="1" applyBorder="1" applyAlignment="1" applyProtection="1">
      <alignment horizontal="center" vertical="center" wrapText="1"/>
      <protection hidden="1"/>
    </xf>
    <xf numFmtId="0" fontId="38" fillId="0" borderId="15" xfId="0" applyFont="1" applyFill="1" applyBorder="1" applyAlignment="1" applyProtection="1">
      <alignment horizontal="center" vertical="center" wrapText="1"/>
      <protection/>
    </xf>
    <xf numFmtId="0" fontId="15" fillId="66" borderId="52" xfId="61" applyFont="1" applyFill="1" applyBorder="1" applyAlignment="1" applyProtection="1">
      <alignment horizontal="center" vertical="center" wrapText="1"/>
      <protection hidden="1"/>
    </xf>
    <xf numFmtId="14" fontId="15" fillId="44" borderId="52" xfId="50" applyNumberFormat="1" applyFont="1" applyFill="1" applyBorder="1" applyAlignment="1" applyProtection="1">
      <alignment horizontal="center" vertical="center" wrapText="1"/>
      <protection/>
    </xf>
    <xf numFmtId="0" fontId="38" fillId="0" borderId="52" xfId="0" applyFont="1" applyFill="1" applyBorder="1" applyAlignment="1" applyProtection="1">
      <alignment horizontal="center" vertical="center" wrapText="1"/>
      <protection/>
    </xf>
    <xf numFmtId="0" fontId="38" fillId="0" borderId="119" xfId="0" applyFont="1" applyFill="1" applyBorder="1" applyAlignment="1" applyProtection="1">
      <alignment horizontal="center" vertical="center" wrapText="1"/>
      <protection/>
    </xf>
    <xf numFmtId="0" fontId="38" fillId="0" borderId="43" xfId="0" applyFont="1" applyFill="1" applyBorder="1" applyAlignment="1" applyProtection="1">
      <alignment horizontal="center" vertical="center" wrapText="1"/>
      <protection/>
    </xf>
    <xf numFmtId="0" fontId="38" fillId="0" borderId="93" xfId="0" applyFont="1" applyFill="1" applyBorder="1" applyAlignment="1" applyProtection="1">
      <alignment horizontal="center" vertical="center" wrapText="1"/>
      <protection/>
    </xf>
    <xf numFmtId="0" fontId="38" fillId="0" borderId="49" xfId="0" applyFont="1" applyFill="1" applyBorder="1" applyAlignment="1" applyProtection="1">
      <alignment horizontal="center" vertical="center" wrapText="1"/>
      <protection/>
    </xf>
    <xf numFmtId="0" fontId="12" fillId="20" borderId="144" xfId="61" applyFont="1" applyFill="1" applyBorder="1" applyAlignment="1" applyProtection="1">
      <alignment horizontal="center" vertical="center" wrapText="1"/>
      <protection hidden="1"/>
    </xf>
    <xf numFmtId="0" fontId="12" fillId="20" borderId="15" xfId="61" applyFont="1" applyFill="1" applyBorder="1" applyAlignment="1" applyProtection="1">
      <alignment horizontal="center" vertical="center" wrapText="1"/>
      <protection hidden="1"/>
    </xf>
    <xf numFmtId="0" fontId="21" fillId="67" borderId="49" xfId="61" applyFont="1" applyFill="1" applyBorder="1" applyAlignment="1" applyProtection="1">
      <alignment horizontal="center" vertical="center" wrapText="1"/>
      <protection hidden="1" locked="0"/>
    </xf>
    <xf numFmtId="0" fontId="12" fillId="20" borderId="145" xfId="61" applyFont="1" applyFill="1" applyBorder="1" applyAlignment="1" applyProtection="1">
      <alignment horizontal="center" vertical="center" wrapText="1"/>
      <protection hidden="1"/>
    </xf>
    <xf numFmtId="0" fontId="51" fillId="65" borderId="49" xfId="61" applyFont="1" applyFill="1" applyBorder="1" applyAlignment="1" applyProtection="1">
      <alignment horizontal="center" vertical="center" wrapText="1"/>
      <protection hidden="1" locked="0"/>
    </xf>
    <xf numFmtId="9" fontId="51" fillId="65" borderId="49" xfId="66" applyFont="1" applyFill="1" applyBorder="1" applyAlignment="1" applyProtection="1">
      <alignment horizontal="center" vertical="center" wrapText="1"/>
      <protection hidden="1" locked="0"/>
    </xf>
    <xf numFmtId="0" fontId="41" fillId="63" borderId="53" xfId="61" applyFont="1" applyFill="1" applyBorder="1" applyAlignment="1" applyProtection="1">
      <alignment horizontal="center" vertical="center" wrapText="1"/>
      <protection hidden="1"/>
    </xf>
    <xf numFmtId="167" fontId="41" fillId="63" borderId="54" xfId="55" applyNumberFormat="1" applyFont="1" applyFill="1" applyBorder="1" applyAlignment="1" applyProtection="1">
      <alignment horizontal="center" vertical="center" wrapText="1"/>
      <protection hidden="1"/>
    </xf>
    <xf numFmtId="167" fontId="41" fillId="63" borderId="52" xfId="55" applyNumberFormat="1" applyFont="1" applyFill="1" applyBorder="1" applyAlignment="1" applyProtection="1">
      <alignment horizontal="center" vertical="center" wrapText="1"/>
      <protection hidden="1"/>
    </xf>
    <xf numFmtId="1" fontId="41" fillId="63" borderId="52" xfId="61" applyNumberFormat="1" applyFont="1" applyFill="1" applyBorder="1" applyAlignment="1" applyProtection="1">
      <alignment horizontal="center" vertical="center" wrapText="1"/>
      <protection hidden="1"/>
    </xf>
    <xf numFmtId="0" fontId="41" fillId="63" borderId="52" xfId="61" applyFont="1" applyFill="1" applyBorder="1" applyAlignment="1" applyProtection="1">
      <alignment horizontal="center" vertical="center" textRotation="90" wrapText="1"/>
      <protection hidden="1"/>
    </xf>
    <xf numFmtId="0" fontId="41" fillId="63" borderId="52" xfId="61" applyFont="1" applyFill="1" applyBorder="1" applyAlignment="1" applyProtection="1">
      <alignment horizontal="center" vertical="center" wrapText="1"/>
      <protection hidden="1"/>
    </xf>
    <xf numFmtId="9" fontId="41" fillId="63" borderId="52" xfId="61" applyNumberFormat="1" applyFont="1" applyFill="1" applyBorder="1" applyAlignment="1" applyProtection="1">
      <alignment horizontal="center" vertical="center" wrapText="1"/>
      <protection hidden="1"/>
    </xf>
    <xf numFmtId="1" fontId="41" fillId="63" borderId="52" xfId="47" applyNumberFormat="1" applyFont="1" applyFill="1" applyBorder="1" applyAlignment="1" applyProtection="1">
      <alignment horizontal="center" vertical="center" wrapText="1"/>
      <protection hidden="1"/>
    </xf>
    <xf numFmtId="0" fontId="41" fillId="63" borderId="51" xfId="61" applyFont="1" applyFill="1" applyBorder="1" applyAlignment="1" applyProtection="1">
      <alignment horizontal="center" vertical="center" wrapText="1"/>
      <protection hidden="1"/>
    </xf>
    <xf numFmtId="0" fontId="41" fillId="63" borderId="49" xfId="61" applyFont="1" applyFill="1" applyBorder="1" applyAlignment="1" applyProtection="1">
      <alignment horizontal="center" vertical="center" wrapText="1"/>
      <protection hidden="1"/>
    </xf>
    <xf numFmtId="0" fontId="41" fillId="63" borderId="15" xfId="61" applyFont="1" applyFill="1" applyBorder="1" applyAlignment="1" applyProtection="1">
      <alignment horizontal="center" vertical="center" wrapText="1"/>
      <protection hidden="1"/>
    </xf>
    <xf numFmtId="0" fontId="41" fillId="63" borderId="10" xfId="61"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locked="0"/>
    </xf>
    <xf numFmtId="9" fontId="37" fillId="0" borderId="0" xfId="66"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xf>
    <xf numFmtId="167" fontId="37" fillId="0" borderId="0" xfId="55" applyNumberFormat="1" applyFont="1" applyFill="1" applyBorder="1" applyAlignment="1" applyProtection="1">
      <alignment horizontal="center" vertical="center" wrapText="1"/>
      <protection/>
    </xf>
    <xf numFmtId="1" fontId="37" fillId="0" borderId="0" xfId="0" applyNumberFormat="1" applyFont="1" applyFill="1" applyBorder="1" applyAlignment="1" applyProtection="1">
      <alignment horizontal="center" vertical="center" wrapText="1"/>
      <protection/>
    </xf>
    <xf numFmtId="166" fontId="37" fillId="0" borderId="0" xfId="0" applyNumberFormat="1" applyFont="1" applyFill="1" applyBorder="1" applyAlignment="1" applyProtection="1">
      <alignment horizontal="center" vertical="center" wrapText="1"/>
      <protection/>
    </xf>
    <xf numFmtId="9" fontId="37" fillId="0" borderId="0" xfId="0" applyNumberFormat="1" applyFont="1" applyFill="1" applyBorder="1" applyAlignment="1" applyProtection="1">
      <alignment horizontal="center" vertical="center" wrapText="1"/>
      <protection/>
    </xf>
    <xf numFmtId="1" fontId="37" fillId="0" borderId="0" xfId="47" applyNumberFormat="1"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67" fillId="63" borderId="87" xfId="0" applyFont="1" applyFill="1" applyBorder="1" applyAlignment="1" applyProtection="1">
      <alignment horizontal="center" vertical="center" wrapText="1"/>
      <protection locked="0"/>
    </xf>
    <xf numFmtId="9" fontId="7" fillId="63" borderId="87" xfId="0" applyNumberFormat="1" applyFont="1" applyFill="1" applyBorder="1" applyAlignment="1" applyProtection="1">
      <alignment horizontal="center" vertical="center" wrapText="1"/>
      <protection locked="0"/>
    </xf>
    <xf numFmtId="0" fontId="49" fillId="63" borderId="80" xfId="0" applyFont="1" applyFill="1" applyBorder="1" applyAlignment="1" applyProtection="1">
      <alignment horizontal="center" vertical="center" wrapText="1"/>
      <protection locked="0"/>
    </xf>
    <xf numFmtId="9" fontId="49" fillId="63" borderId="80" xfId="66" applyFont="1" applyFill="1" applyBorder="1" applyAlignment="1" applyProtection="1">
      <alignment horizontal="center" vertical="center" wrapText="1"/>
      <protection locked="0"/>
    </xf>
    <xf numFmtId="0" fontId="49" fillId="63" borderId="81" xfId="0" applyFont="1" applyFill="1" applyBorder="1" applyAlignment="1" applyProtection="1">
      <alignment horizontal="center" vertical="center" wrapText="1"/>
      <protection locked="0"/>
    </xf>
    <xf numFmtId="0" fontId="41" fillId="63" borderId="11" xfId="0" applyFont="1" applyFill="1" applyBorder="1" applyAlignment="1" applyProtection="1">
      <alignment horizontal="center" vertical="center" wrapText="1"/>
      <protection/>
    </xf>
    <xf numFmtId="1" fontId="41" fillId="63" borderId="11" xfId="0" applyNumberFormat="1" applyFont="1" applyFill="1" applyBorder="1" applyAlignment="1" applyProtection="1">
      <alignment horizontal="center" vertical="center" wrapText="1"/>
      <protection/>
    </xf>
    <xf numFmtId="9" fontId="41" fillId="63" borderId="11" xfId="66" applyFont="1" applyFill="1" applyBorder="1" applyAlignment="1" applyProtection="1">
      <alignment horizontal="center" vertical="center" wrapText="1"/>
      <protection/>
    </xf>
    <xf numFmtId="0" fontId="41" fillId="63" borderId="13" xfId="0" applyFont="1" applyFill="1" applyBorder="1" applyAlignment="1" applyProtection="1">
      <alignment vertical="center" wrapText="1"/>
      <protection/>
    </xf>
    <xf numFmtId="0" fontId="67" fillId="64" borderId="87" xfId="0" applyFont="1" applyFill="1" applyBorder="1" applyAlignment="1" applyProtection="1">
      <alignment horizontal="center" vertical="center" wrapText="1"/>
      <protection locked="0"/>
    </xf>
    <xf numFmtId="9" fontId="67" fillId="64" borderId="87" xfId="66" applyFont="1" applyFill="1" applyBorder="1" applyAlignment="1" applyProtection="1">
      <alignment horizontal="center" vertical="center" wrapText="1"/>
      <protection locked="0"/>
    </xf>
    <xf numFmtId="9" fontId="67" fillId="64" borderId="87" xfId="0" applyNumberFormat="1" applyFont="1" applyFill="1" applyBorder="1" applyAlignment="1" applyProtection="1">
      <alignment horizontal="center" vertical="center" wrapText="1"/>
      <protection locked="0"/>
    </xf>
    <xf numFmtId="167" fontId="42" fillId="64" borderId="13" xfId="55" applyNumberFormat="1" applyFont="1" applyFill="1" applyBorder="1" applyAlignment="1" applyProtection="1">
      <alignment horizontal="center" vertical="center" wrapText="1"/>
      <protection/>
    </xf>
    <xf numFmtId="44" fontId="38" fillId="44" borderId="87" xfId="55" applyFont="1" applyFill="1" applyBorder="1" applyAlignment="1" applyProtection="1">
      <alignment horizontal="center" vertical="center" wrapText="1"/>
      <protection hidden="1"/>
    </xf>
    <xf numFmtId="167" fontId="15" fillId="44" borderId="87" xfId="55" applyNumberFormat="1" applyFont="1" applyFill="1" applyBorder="1" applyAlignment="1" applyProtection="1">
      <alignment horizontal="center" vertical="center" wrapText="1"/>
      <protection hidden="1"/>
    </xf>
    <xf numFmtId="1" fontId="38" fillId="0" borderId="87" xfId="47" applyNumberFormat="1" applyFont="1" applyFill="1" applyBorder="1" applyAlignment="1" applyProtection="1">
      <alignment horizontal="center" vertical="center" wrapText="1"/>
      <protection/>
    </xf>
    <xf numFmtId="1" fontId="38" fillId="66" borderId="87" xfId="66" applyNumberFormat="1" applyFont="1" applyFill="1" applyBorder="1" applyAlignment="1" applyProtection="1">
      <alignment horizontal="center" vertical="center" wrapText="1"/>
      <protection/>
    </xf>
    <xf numFmtId="0" fontId="38" fillId="66" borderId="87" xfId="0" applyFont="1" applyFill="1" applyBorder="1" applyAlignment="1" applyProtection="1">
      <alignment horizontal="center" vertical="center" wrapText="1"/>
      <protection/>
    </xf>
    <xf numFmtId="14" fontId="15" fillId="0" borderId="87" xfId="50" applyNumberFormat="1" applyFont="1" applyFill="1" applyBorder="1" applyAlignment="1" applyProtection="1">
      <alignment horizontal="center" vertical="center" wrapText="1"/>
      <protection/>
    </xf>
    <xf numFmtId="0" fontId="15" fillId="44" borderId="87" xfId="61" applyFont="1" applyFill="1" applyBorder="1" applyAlignment="1" applyProtection="1">
      <alignment horizontal="center" vertical="center" wrapText="1"/>
      <protection hidden="1"/>
    </xf>
    <xf numFmtId="10" fontId="15" fillId="44" borderId="87" xfId="61" applyNumberFormat="1" applyFont="1" applyFill="1" applyBorder="1" applyAlignment="1" applyProtection="1">
      <alignment horizontal="center" vertical="center" wrapText="1"/>
      <protection hidden="1"/>
    </xf>
    <xf numFmtId="0" fontId="30" fillId="28" borderId="87" xfId="45" applyFont="1" applyFill="1" applyBorder="1" applyAlignment="1" applyProtection="1">
      <alignment horizontal="center" vertical="center" wrapText="1"/>
      <protection locked="0"/>
    </xf>
    <xf numFmtId="0" fontId="70" fillId="65" borderId="87" xfId="0" applyFont="1" applyFill="1" applyBorder="1" applyAlignment="1" applyProtection="1">
      <alignment horizontal="center" vertical="center" wrapText="1"/>
      <protection locked="0"/>
    </xf>
    <xf numFmtId="9" fontId="23" fillId="28" borderId="87" xfId="45" applyNumberFormat="1"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1" fillId="24" borderId="87" xfId="61" applyFont="1" applyFill="1" applyBorder="1" applyAlignment="1" applyProtection="1">
      <alignment horizontal="center" vertical="center" wrapText="1"/>
      <protection hidden="1" locked="0"/>
    </xf>
    <xf numFmtId="0" fontId="69" fillId="24" borderId="87" xfId="61" applyFont="1" applyFill="1" applyBorder="1" applyAlignment="1" applyProtection="1">
      <alignment horizontal="center" vertical="center" wrapText="1"/>
      <protection hidden="1" locked="0"/>
    </xf>
    <xf numFmtId="9" fontId="69" fillId="24" borderId="87" xfId="66" applyFont="1" applyFill="1" applyBorder="1" applyAlignment="1" applyProtection="1">
      <alignment horizontal="center" vertical="center" wrapText="1"/>
      <protection hidden="1" locked="0"/>
    </xf>
    <xf numFmtId="0" fontId="71" fillId="0" borderId="87" xfId="61" applyFont="1" applyFill="1" applyBorder="1" applyAlignment="1" applyProtection="1">
      <alignment horizontal="center" vertical="center" wrapText="1"/>
      <protection hidden="1"/>
    </xf>
    <xf numFmtId="167" fontId="15" fillId="0" borderId="87" xfId="55" applyNumberFormat="1" applyFont="1" applyFill="1" applyBorder="1" applyAlignment="1" applyProtection="1">
      <alignment horizontal="center" vertical="center" wrapText="1"/>
      <protection hidden="1"/>
    </xf>
    <xf numFmtId="1" fontId="15" fillId="0" borderId="87" xfId="61" applyNumberFormat="1" applyFont="1" applyFill="1" applyBorder="1" applyAlignment="1" applyProtection="1">
      <alignment horizontal="center" vertical="center" wrapText="1"/>
      <protection hidden="1"/>
    </xf>
    <xf numFmtId="0" fontId="41" fillId="31" borderId="87" xfId="61" applyFont="1" applyFill="1" applyBorder="1" applyAlignment="1" applyProtection="1">
      <alignment horizontal="center" vertical="center" wrapText="1"/>
      <protection hidden="1"/>
    </xf>
    <xf numFmtId="14" fontId="38" fillId="31" borderId="87" xfId="61" applyNumberFormat="1" applyFont="1" applyFill="1" applyBorder="1" applyAlignment="1" applyProtection="1">
      <alignment horizontal="center" vertical="center" wrapText="1"/>
      <protection hidden="1"/>
    </xf>
    <xf numFmtId="0" fontId="41" fillId="0" borderId="87" xfId="61" applyFont="1" applyFill="1" applyBorder="1" applyAlignment="1" applyProtection="1">
      <alignment horizontal="center" vertical="center" wrapText="1"/>
      <protection hidden="1"/>
    </xf>
    <xf numFmtId="9" fontId="41" fillId="17" borderId="87" xfId="61" applyNumberFormat="1" applyFont="1" applyFill="1" applyBorder="1" applyAlignment="1" applyProtection="1">
      <alignment horizontal="center" vertical="center" wrapText="1"/>
      <protection hidden="1"/>
    </xf>
    <xf numFmtId="0" fontId="38" fillId="31" borderId="87" xfId="61" applyFont="1" applyFill="1" applyBorder="1" applyAlignment="1" applyProtection="1">
      <alignment horizontal="center" vertical="center" wrapText="1"/>
      <protection hidden="1"/>
    </xf>
    <xf numFmtId="0" fontId="15" fillId="0" borderId="87" xfId="61" applyFont="1" applyFill="1" applyBorder="1" applyAlignment="1" applyProtection="1">
      <alignment horizontal="center" vertical="center" wrapText="1"/>
      <protection hidden="1"/>
    </xf>
    <xf numFmtId="1" fontId="38" fillId="31" borderId="87" xfId="47" applyNumberFormat="1" applyFont="1" applyFill="1" applyBorder="1" applyAlignment="1" applyProtection="1">
      <alignment horizontal="center" vertical="center" wrapText="1"/>
      <protection hidden="1"/>
    </xf>
    <xf numFmtId="167" fontId="37" fillId="0" borderId="0" xfId="55" applyNumberFormat="1" applyFont="1" applyFill="1" applyBorder="1" applyAlignment="1" applyProtection="1">
      <alignment horizontal="center" vertical="center" wrapText="1"/>
      <protection locked="0"/>
    </xf>
    <xf numFmtId="1" fontId="37" fillId="0" borderId="0" xfId="0" applyNumberFormat="1" applyFont="1" applyFill="1" applyBorder="1" applyAlignment="1" applyProtection="1">
      <alignment horizontal="center" vertical="center" wrapText="1"/>
      <protection locked="0"/>
    </xf>
    <xf numFmtId="166" fontId="37" fillId="0" borderId="0" xfId="0" applyNumberFormat="1" applyFont="1" applyFill="1" applyBorder="1" applyAlignment="1" applyProtection="1">
      <alignment horizontal="center" vertical="center" wrapText="1"/>
      <protection locked="0"/>
    </xf>
    <xf numFmtId="9" fontId="37" fillId="0" borderId="0" xfId="0" applyNumberFormat="1" applyFont="1" applyFill="1" applyBorder="1" applyAlignment="1" applyProtection="1">
      <alignment horizontal="center" vertical="center" wrapText="1"/>
      <protection locked="0"/>
    </xf>
    <xf numFmtId="1" fontId="37" fillId="0" borderId="0" xfId="47" applyNumberFormat="1" applyFont="1" applyFill="1" applyBorder="1" applyAlignment="1" applyProtection="1">
      <alignment horizontal="center" vertical="center" wrapText="1"/>
      <protection locked="0"/>
    </xf>
    <xf numFmtId="0" fontId="2" fillId="0" borderId="0" xfId="45" applyFont="1" applyFill="1" applyBorder="1" applyAlignment="1" applyProtection="1">
      <alignment horizontal="center" vertical="center" wrapText="1"/>
      <protection locked="0"/>
    </xf>
    <xf numFmtId="0" fontId="2" fillId="0" borderId="0" xfId="0" applyFont="1" applyFill="1" applyBorder="1" applyAlignment="1">
      <alignment/>
    </xf>
    <xf numFmtId="0" fontId="2" fillId="0" borderId="0" xfId="0" applyFont="1" applyFill="1" applyBorder="1" applyAlignment="1">
      <alignment wrapText="1"/>
    </xf>
    <xf numFmtId="0" fontId="2" fillId="0" borderId="0" xfId="45" applyFont="1" applyFill="1" applyBorder="1" applyAlignment="1">
      <alignment horizontal="center" vertical="center"/>
      <protection/>
    </xf>
    <xf numFmtId="0" fontId="11" fillId="0" borderId="0" xfId="45" applyFont="1" applyFill="1" applyBorder="1" applyAlignment="1">
      <alignment horizontal="center" vertical="center" wrapText="1"/>
      <protection/>
    </xf>
    <xf numFmtId="0" fontId="73" fillId="0" borderId="0" xfId="45" applyFont="1" applyFill="1" applyBorder="1" applyAlignment="1">
      <alignment horizontal="center" vertical="center" wrapText="1"/>
      <protection/>
    </xf>
    <xf numFmtId="0" fontId="8" fillId="0" borderId="0" xfId="45" applyFont="1" applyFill="1" applyBorder="1" applyAlignment="1">
      <alignment horizontal="center" vertical="center" wrapText="1"/>
      <protection/>
    </xf>
    <xf numFmtId="0" fontId="2" fillId="68" borderId="87" xfId="45" applyFont="1" applyFill="1" applyBorder="1" applyAlignment="1" applyProtection="1">
      <alignment horizontal="center" vertical="center" wrapText="1"/>
      <protection locked="0"/>
    </xf>
    <xf numFmtId="9" fontId="60" fillId="68" borderId="87" xfId="66" applyFont="1" applyFill="1" applyBorder="1" applyAlignment="1" applyProtection="1">
      <alignment horizontal="center" vertical="center" wrapText="1"/>
      <protection locked="0"/>
    </xf>
    <xf numFmtId="0" fontId="2" fillId="68" borderId="13" xfId="45" applyFont="1" applyFill="1" applyBorder="1" applyAlignment="1" applyProtection="1">
      <alignment horizontal="center" vertical="center" wrapText="1"/>
      <protection locked="0"/>
    </xf>
    <xf numFmtId="0" fontId="2" fillId="68" borderId="12" xfId="45" applyFont="1" applyFill="1" applyBorder="1" applyAlignment="1" applyProtection="1">
      <alignment horizontal="center" vertical="center" wrapText="1"/>
      <protection locked="0"/>
    </xf>
    <xf numFmtId="0" fontId="2" fillId="68" borderId="146" xfId="45" applyFont="1" applyFill="1" applyBorder="1" applyAlignment="1">
      <alignment horizontal="center" vertical="center" wrapText="1"/>
      <protection/>
    </xf>
    <xf numFmtId="165" fontId="2" fillId="68" borderId="131" xfId="45" applyNumberFormat="1" applyFont="1" applyFill="1" applyBorder="1" applyAlignment="1">
      <alignment horizontal="center" vertical="center" wrapText="1"/>
      <protection/>
    </xf>
    <xf numFmtId="1" fontId="2" fillId="68" borderId="131" xfId="45" applyNumberFormat="1" applyFont="1" applyFill="1" applyBorder="1" applyAlignment="1">
      <alignment horizontal="center" vertical="center" wrapText="1"/>
      <protection/>
    </xf>
    <xf numFmtId="0" fontId="2" fillId="68" borderId="131" xfId="45" applyFont="1" applyFill="1" applyBorder="1" applyAlignment="1">
      <alignment horizontal="center" vertical="center" wrapText="1"/>
      <protection/>
    </xf>
    <xf numFmtId="166" fontId="2" fillId="68" borderId="131" xfId="45" applyNumberFormat="1" applyFont="1" applyFill="1" applyBorder="1" applyAlignment="1">
      <alignment horizontal="center" vertical="center" wrapText="1"/>
      <protection/>
    </xf>
    <xf numFmtId="9" fontId="2" fillId="68" borderId="131" xfId="45" applyNumberFormat="1" applyFont="1" applyFill="1" applyBorder="1" applyAlignment="1">
      <alignment horizontal="center" vertical="center" wrapText="1"/>
      <protection/>
    </xf>
    <xf numFmtId="1" fontId="2" fillId="68" borderId="131" xfId="47" applyNumberFormat="1" applyFont="1" applyFill="1" applyBorder="1" applyAlignment="1" applyProtection="1">
      <alignment horizontal="center" vertical="center" wrapText="1"/>
      <protection/>
    </xf>
    <xf numFmtId="0" fontId="10" fillId="68" borderId="131" xfId="45" applyFont="1" applyFill="1" applyBorder="1" applyAlignment="1">
      <alignment horizontal="center" vertical="center" wrapText="1"/>
      <protection/>
    </xf>
    <xf numFmtId="0" fontId="2" fillId="68" borderId="147" xfId="45" applyFont="1" applyFill="1" applyBorder="1" applyAlignment="1">
      <alignment horizontal="center" vertical="center" wrapText="1"/>
      <protection/>
    </xf>
    <xf numFmtId="0" fontId="74" fillId="63" borderId="87" xfId="0" applyFont="1" applyFill="1" applyBorder="1" applyAlignment="1" applyProtection="1">
      <alignment/>
      <protection locked="0"/>
    </xf>
    <xf numFmtId="9" fontId="6" fillId="63" borderId="87" xfId="66" applyFont="1" applyFill="1" applyBorder="1" applyAlignment="1" applyProtection="1">
      <alignment horizontal="center" vertical="center"/>
      <protection locked="0"/>
    </xf>
    <xf numFmtId="0" fontId="2" fillId="63" borderId="13" xfId="0" applyFont="1" applyFill="1" applyBorder="1" applyAlignment="1" applyProtection="1">
      <alignment/>
      <protection locked="0"/>
    </xf>
    <xf numFmtId="0" fontId="2" fillId="63" borderId="12" xfId="0" applyFont="1" applyFill="1" applyBorder="1" applyAlignment="1" applyProtection="1">
      <alignment/>
      <protection locked="0"/>
    </xf>
    <xf numFmtId="0" fontId="14" fillId="61" borderId="24" xfId="45" applyFont="1" applyFill="1" applyBorder="1" applyAlignment="1">
      <alignment horizontal="center" vertical="center" wrapText="1"/>
      <protection/>
    </xf>
    <xf numFmtId="175" fontId="14" fillId="61" borderId="0" xfId="45" applyNumberFormat="1" applyFont="1" applyFill="1" applyBorder="1" applyAlignment="1">
      <alignment horizontal="center" vertical="center" wrapText="1"/>
      <protection/>
    </xf>
    <xf numFmtId="175" fontId="14" fillId="61" borderId="131" xfId="45" applyNumberFormat="1" applyFont="1" applyFill="1" applyBorder="1" applyAlignment="1">
      <alignment horizontal="center" vertical="center" wrapText="1"/>
      <protection/>
    </xf>
    <xf numFmtId="1" fontId="14" fillId="61" borderId="131" xfId="45" applyNumberFormat="1" applyFont="1" applyFill="1" applyBorder="1" applyAlignment="1">
      <alignment horizontal="center" vertical="center" wrapText="1"/>
      <protection/>
    </xf>
    <xf numFmtId="0" fontId="14" fillId="61" borderId="131" xfId="45" applyFont="1" applyFill="1" applyBorder="1" applyAlignment="1">
      <alignment horizontal="center" vertical="center" wrapText="1"/>
      <protection/>
    </xf>
    <xf numFmtId="9" fontId="14" fillId="61" borderId="131" xfId="66" applyFont="1" applyFill="1" applyBorder="1" applyAlignment="1" applyProtection="1">
      <alignment horizontal="center" vertical="center" wrapText="1"/>
      <protection/>
    </xf>
    <xf numFmtId="0" fontId="14" fillId="61" borderId="148" xfId="45" applyFont="1" applyFill="1" applyBorder="1" applyAlignment="1">
      <alignment vertical="center" wrapText="1"/>
      <protection/>
    </xf>
    <xf numFmtId="0" fontId="2" fillId="64" borderId="87" xfId="0" applyFont="1" applyFill="1" applyBorder="1" applyAlignment="1" applyProtection="1">
      <alignment/>
      <protection locked="0"/>
    </xf>
    <xf numFmtId="9" fontId="60" fillId="64" borderId="87" xfId="66" applyFont="1" applyFill="1" applyBorder="1" applyAlignment="1" applyProtection="1">
      <alignment horizontal="center" vertical="center"/>
      <protection locked="0"/>
    </xf>
    <xf numFmtId="0" fontId="2" fillId="64" borderId="13" xfId="0" applyFont="1" applyFill="1" applyBorder="1" applyAlignment="1" applyProtection="1">
      <alignment/>
      <protection locked="0"/>
    </xf>
    <xf numFmtId="0" fontId="2" fillId="64" borderId="12" xfId="0" applyFont="1" applyFill="1" applyBorder="1" applyAlignment="1" applyProtection="1">
      <alignment/>
      <protection locked="0"/>
    </xf>
    <xf numFmtId="0" fontId="13" fillId="25" borderId="47" xfId="45" applyFont="1" applyFill="1" applyBorder="1" applyAlignment="1">
      <alignment horizontal="center" vertical="center" wrapText="1"/>
      <protection/>
    </xf>
    <xf numFmtId="177" fontId="13" fillId="25" borderId="0" xfId="45" applyNumberFormat="1" applyFont="1" applyFill="1" applyBorder="1" applyAlignment="1">
      <alignment horizontal="center" vertical="center" wrapText="1"/>
      <protection/>
    </xf>
    <xf numFmtId="177" fontId="13" fillId="25" borderId="131" xfId="45" applyNumberFormat="1" applyFont="1" applyFill="1" applyBorder="1" applyAlignment="1">
      <alignment horizontal="center" vertical="center" wrapText="1"/>
      <protection/>
    </xf>
    <xf numFmtId="1" fontId="13" fillId="25" borderId="131" xfId="45" applyNumberFormat="1" applyFont="1" applyFill="1" applyBorder="1" applyAlignment="1">
      <alignment horizontal="center" vertical="center" wrapText="1"/>
      <protection/>
    </xf>
    <xf numFmtId="0" fontId="13" fillId="25" borderId="131" xfId="45" applyFont="1" applyFill="1" applyBorder="1" applyAlignment="1">
      <alignment horizontal="center" vertical="center" wrapText="1"/>
      <protection/>
    </xf>
    <xf numFmtId="9" fontId="13" fillId="25" borderId="131" xfId="66" applyFont="1" applyFill="1" applyBorder="1" applyAlignment="1" applyProtection="1">
      <alignment horizontal="center" vertical="center" wrapText="1"/>
      <protection/>
    </xf>
    <xf numFmtId="0" fontId="5" fillId="25" borderId="131" xfId="45" applyFont="1" applyFill="1" applyBorder="1" applyAlignment="1">
      <alignment horizontal="center" vertical="center" wrapText="1"/>
      <protection/>
    </xf>
    <xf numFmtId="0" fontId="23" fillId="28" borderId="86" xfId="45" applyFont="1" applyFill="1" applyBorder="1" applyAlignment="1" applyProtection="1">
      <alignment horizontal="center" vertical="center" wrapText="1"/>
      <protection locked="0"/>
    </xf>
    <xf numFmtId="0" fontId="8" fillId="65" borderId="40" xfId="0" applyFont="1" applyFill="1" applyBorder="1" applyAlignment="1" applyProtection="1">
      <alignment horizontal="center" vertical="center"/>
      <protection locked="0"/>
    </xf>
    <xf numFmtId="9" fontId="8" fillId="65" borderId="40" xfId="66" applyFont="1" applyFill="1" applyBorder="1" applyAlignment="1" applyProtection="1">
      <alignment horizontal="center" vertical="center"/>
      <protection locked="0"/>
    </xf>
    <xf numFmtId="0" fontId="8" fillId="65" borderId="39" xfId="0" applyFont="1" applyFill="1" applyBorder="1" applyAlignment="1" applyProtection="1">
      <alignment horizontal="center" vertical="center"/>
      <protection locked="0"/>
    </xf>
    <xf numFmtId="0" fontId="17" fillId="45" borderId="41" xfId="62" applyFont="1" applyFill="1" applyBorder="1" applyAlignment="1" applyProtection="1">
      <alignment horizontal="center" vertical="center" wrapText="1"/>
      <protection hidden="1"/>
    </xf>
    <xf numFmtId="44" fontId="17" fillId="45" borderId="42" xfId="55" applyFont="1" applyFill="1" applyBorder="1" applyAlignment="1" applyProtection="1">
      <alignment horizontal="center" vertical="center" wrapText="1"/>
      <protection hidden="1"/>
    </xf>
    <xf numFmtId="44" fontId="17" fillId="45" borderId="40" xfId="55" applyFont="1" applyFill="1" applyBorder="1" applyAlignment="1" applyProtection="1">
      <alignment horizontal="center" vertical="center" wrapText="1"/>
      <protection hidden="1"/>
    </xf>
    <xf numFmtId="1" fontId="17" fillId="45" borderId="40" xfId="62" applyNumberFormat="1" applyFont="1" applyFill="1" applyBorder="1" applyAlignment="1" applyProtection="1">
      <alignment horizontal="center" vertical="center" wrapText="1"/>
      <protection hidden="1"/>
    </xf>
    <xf numFmtId="0" fontId="17" fillId="58" borderId="40" xfId="62" applyFont="1" applyFill="1" applyBorder="1" applyAlignment="1" applyProtection="1">
      <alignment horizontal="center" vertical="center" wrapText="1"/>
      <protection hidden="1"/>
    </xf>
    <xf numFmtId="14" fontId="17" fillId="0" borderId="40" xfId="51" applyNumberFormat="1" applyFont="1" applyFill="1" applyBorder="1" applyAlignment="1" applyProtection="1">
      <alignment horizontal="center" vertical="center" wrapText="1"/>
      <protection/>
    </xf>
    <xf numFmtId="0" fontId="17" fillId="45" borderId="40" xfId="62" applyFont="1" applyFill="1" applyBorder="1" applyAlignment="1" applyProtection="1">
      <alignment horizontal="center" vertical="center" wrapText="1"/>
      <protection hidden="1"/>
    </xf>
    <xf numFmtId="9" fontId="17" fillId="45" borderId="40" xfId="66" applyFont="1" applyFill="1" applyBorder="1" applyAlignment="1" applyProtection="1">
      <alignment horizontal="center" vertical="center" wrapText="1"/>
      <protection hidden="1"/>
    </xf>
    <xf numFmtId="0" fontId="17" fillId="45" borderId="39" xfId="62" applyFont="1" applyFill="1" applyBorder="1" applyAlignment="1" applyProtection="1">
      <alignment horizontal="center" vertical="center" wrapText="1"/>
      <protection hidden="1"/>
    </xf>
    <xf numFmtId="0" fontId="17" fillId="44" borderId="38" xfId="61" applyFont="1" applyFill="1" applyBorder="1" applyAlignment="1" applyProtection="1">
      <alignment horizontal="center" vertical="center" wrapText="1"/>
      <protection hidden="1"/>
    </xf>
    <xf numFmtId="0" fontId="8" fillId="65" borderId="35" xfId="0" applyFont="1" applyFill="1" applyBorder="1" applyAlignment="1" applyProtection="1">
      <alignment horizontal="center" vertical="center"/>
      <protection locked="0"/>
    </xf>
    <xf numFmtId="9" fontId="8" fillId="65" borderId="35" xfId="66" applyFont="1" applyFill="1" applyBorder="1" applyAlignment="1" applyProtection="1">
      <alignment horizontal="center" vertical="center"/>
      <protection locked="0"/>
    </xf>
    <xf numFmtId="0" fontId="8" fillId="65" borderId="34" xfId="0" applyFont="1" applyFill="1" applyBorder="1" applyAlignment="1" applyProtection="1">
      <alignment horizontal="center" vertical="center"/>
      <protection locked="0"/>
    </xf>
    <xf numFmtId="0" fontId="17" fillId="45" borderId="36" xfId="62" applyFont="1" applyFill="1" applyBorder="1" applyAlignment="1" applyProtection="1">
      <alignment horizontal="center" vertical="center" wrapText="1"/>
      <protection hidden="1"/>
    </xf>
    <xf numFmtId="44" fontId="17" fillId="45" borderId="37" xfId="55" applyFont="1" applyFill="1" applyBorder="1" applyAlignment="1" applyProtection="1">
      <alignment horizontal="center" vertical="center" wrapText="1"/>
      <protection hidden="1"/>
    </xf>
    <xf numFmtId="44" fontId="17" fillId="45" borderId="35" xfId="55" applyFont="1" applyFill="1" applyBorder="1" applyAlignment="1" applyProtection="1">
      <alignment horizontal="center" vertical="center" wrapText="1"/>
      <protection hidden="1"/>
    </xf>
    <xf numFmtId="1" fontId="17" fillId="45" borderId="35" xfId="62" applyNumberFormat="1" applyFont="1" applyFill="1" applyBorder="1" applyAlignment="1" applyProtection="1">
      <alignment horizontal="center" vertical="center" wrapText="1"/>
      <protection hidden="1"/>
    </xf>
    <xf numFmtId="0" fontId="17" fillId="58" borderId="35" xfId="62" applyFont="1" applyFill="1" applyBorder="1" applyAlignment="1" applyProtection="1">
      <alignment horizontal="center" vertical="center" wrapText="1"/>
      <protection hidden="1"/>
    </xf>
    <xf numFmtId="14" fontId="17" fillId="0" borderId="35" xfId="51" applyNumberFormat="1" applyFont="1" applyFill="1" applyBorder="1" applyAlignment="1" applyProtection="1">
      <alignment horizontal="center" vertical="center" wrapText="1"/>
      <protection/>
    </xf>
    <xf numFmtId="0" fontId="17" fillId="45" borderId="35" xfId="62" applyFont="1" applyFill="1" applyBorder="1" applyAlignment="1" applyProtection="1">
      <alignment horizontal="center" vertical="center" wrapText="1"/>
      <protection hidden="1"/>
    </xf>
    <xf numFmtId="9" fontId="17" fillId="45" borderId="35" xfId="66" applyFont="1" applyFill="1" applyBorder="1" applyAlignment="1" applyProtection="1">
      <alignment horizontal="center" vertical="center" wrapText="1"/>
      <protection hidden="1"/>
    </xf>
    <xf numFmtId="1" fontId="17" fillId="45" borderId="35" xfId="47" applyNumberFormat="1" applyFont="1" applyFill="1" applyBorder="1" applyAlignment="1" applyProtection="1">
      <alignment horizontal="center" vertical="center" wrapText="1"/>
      <protection hidden="1"/>
    </xf>
    <xf numFmtId="0" fontId="17" fillId="45" borderId="34" xfId="62" applyFont="1" applyFill="1" applyBorder="1" applyAlignment="1" applyProtection="1">
      <alignment horizontal="center" vertical="center" wrapText="1"/>
      <protection hidden="1"/>
    </xf>
    <xf numFmtId="0" fontId="17" fillId="44" borderId="33" xfId="61" applyFont="1" applyFill="1" applyBorder="1" applyAlignment="1" applyProtection="1">
      <alignment horizontal="center" vertical="center" wrapText="1"/>
      <protection hidden="1"/>
    </xf>
    <xf numFmtId="0" fontId="8" fillId="32" borderId="35" xfId="0" applyFont="1" applyFill="1" applyBorder="1" applyAlignment="1" applyProtection="1">
      <alignment horizontal="center" vertical="center"/>
      <protection locked="0"/>
    </xf>
    <xf numFmtId="1" fontId="17" fillId="45" borderId="30" xfId="62" applyNumberFormat="1" applyFont="1" applyFill="1" applyBorder="1" applyAlignment="1" applyProtection="1">
      <alignment horizontal="center" vertical="center" wrapText="1"/>
      <protection hidden="1"/>
    </xf>
    <xf numFmtId="0" fontId="17" fillId="44" borderId="33" xfId="61" applyFont="1" applyFill="1" applyBorder="1" applyAlignment="1" applyProtection="1">
      <alignment horizontal="center" vertical="center" wrapText="1"/>
      <protection hidden="1"/>
    </xf>
    <xf numFmtId="0" fontId="8" fillId="65" borderId="65" xfId="0" applyFont="1" applyFill="1" applyBorder="1" applyAlignment="1" applyProtection="1">
      <alignment horizontal="center" vertical="center"/>
      <protection locked="0"/>
    </xf>
    <xf numFmtId="0" fontId="8" fillId="32" borderId="65" xfId="0" applyFont="1" applyFill="1" applyBorder="1" applyAlignment="1" applyProtection="1">
      <alignment horizontal="center" vertical="center"/>
      <protection locked="0"/>
    </xf>
    <xf numFmtId="9" fontId="8" fillId="65" borderId="65" xfId="66" applyFont="1" applyFill="1" applyBorder="1" applyAlignment="1" applyProtection="1">
      <alignment horizontal="center" vertical="center"/>
      <protection locked="0"/>
    </xf>
    <xf numFmtId="0" fontId="8" fillId="65" borderId="149" xfId="0" applyFont="1" applyFill="1" applyBorder="1" applyAlignment="1" applyProtection="1">
      <alignment horizontal="center" vertical="center"/>
      <protection locked="0"/>
    </xf>
    <xf numFmtId="0" fontId="17" fillId="45" borderId="31" xfId="62" applyFont="1" applyFill="1" applyBorder="1" applyAlignment="1" applyProtection="1">
      <alignment horizontal="center" vertical="center" wrapText="1"/>
      <protection hidden="1"/>
    </xf>
    <xf numFmtId="44" fontId="17" fillId="45" borderId="32" xfId="55" applyFont="1" applyFill="1" applyBorder="1" applyAlignment="1" applyProtection="1">
      <alignment horizontal="center" vertical="center" wrapText="1"/>
      <protection hidden="1"/>
    </xf>
    <xf numFmtId="44" fontId="17" fillId="45" borderId="30" xfId="55" applyFont="1" applyFill="1" applyBorder="1" applyAlignment="1" applyProtection="1">
      <alignment horizontal="center" vertical="center" wrapText="1"/>
      <protection hidden="1"/>
    </xf>
    <xf numFmtId="0" fontId="17" fillId="58" borderId="30" xfId="62" applyFont="1" applyFill="1" applyBorder="1" applyAlignment="1" applyProtection="1">
      <alignment horizontal="center" vertical="center" wrapText="1"/>
      <protection hidden="1"/>
    </xf>
    <xf numFmtId="14" fontId="17" fillId="0" borderId="30" xfId="51" applyNumberFormat="1" applyFont="1" applyFill="1" applyBorder="1" applyAlignment="1" applyProtection="1">
      <alignment horizontal="center" vertical="center" wrapText="1"/>
      <protection/>
    </xf>
    <xf numFmtId="0" fontId="17" fillId="45" borderId="30" xfId="62" applyFont="1" applyFill="1" applyBorder="1" applyAlignment="1" applyProtection="1">
      <alignment horizontal="center" vertical="center" wrapText="1"/>
      <protection hidden="1"/>
    </xf>
    <xf numFmtId="9" fontId="17" fillId="45" borderId="30" xfId="66" applyFont="1" applyFill="1" applyBorder="1" applyAlignment="1" applyProtection="1">
      <alignment horizontal="center" vertical="center" wrapText="1"/>
      <protection hidden="1"/>
    </xf>
    <xf numFmtId="0" fontId="17" fillId="0" borderId="30" xfId="45" applyFont="1" applyFill="1" applyBorder="1" applyAlignment="1">
      <alignment horizontal="center" vertical="center" wrapText="1"/>
      <protection/>
    </xf>
    <xf numFmtId="0" fontId="17" fillId="45" borderId="29" xfId="62" applyFont="1" applyFill="1" applyBorder="1" applyAlignment="1" applyProtection="1">
      <alignment horizontal="center" vertical="center" wrapText="1"/>
      <protection hidden="1"/>
    </xf>
    <xf numFmtId="0" fontId="17" fillId="44" borderId="28" xfId="61" applyFont="1" applyFill="1" applyBorder="1" applyAlignment="1" applyProtection="1">
      <alignment horizontal="center" vertical="center" wrapText="1"/>
      <protection hidden="1"/>
    </xf>
    <xf numFmtId="1" fontId="17" fillId="45" borderId="40" xfId="62" applyNumberFormat="1" applyFont="1" applyFill="1" applyBorder="1" applyAlignment="1" applyProtection="1">
      <alignment horizontal="center" vertical="center" wrapText="1"/>
      <protection hidden="1"/>
    </xf>
    <xf numFmtId="1" fontId="17" fillId="45" borderId="40" xfId="47" applyNumberFormat="1" applyFont="1" applyFill="1" applyBorder="1" applyAlignment="1" applyProtection="1">
      <alignment horizontal="center" vertical="center" wrapText="1"/>
      <protection hidden="1"/>
    </xf>
    <xf numFmtId="0" fontId="8" fillId="65" borderId="150" xfId="0" applyFont="1" applyFill="1" applyBorder="1" applyAlignment="1" applyProtection="1">
      <alignment horizontal="center" vertical="center"/>
      <protection locked="0"/>
    </xf>
    <xf numFmtId="9" fontId="8" fillId="65" borderId="150" xfId="66" applyFont="1" applyFill="1" applyBorder="1" applyAlignment="1" applyProtection="1">
      <alignment horizontal="center" vertical="center"/>
      <protection locked="0"/>
    </xf>
    <xf numFmtId="0" fontId="8" fillId="65" borderId="151" xfId="0" applyFont="1" applyFill="1" applyBorder="1" applyAlignment="1" applyProtection="1">
      <alignment horizontal="center" vertical="center"/>
      <protection locked="0"/>
    </xf>
    <xf numFmtId="0" fontId="17" fillId="45" borderId="152" xfId="62" applyFont="1" applyFill="1" applyBorder="1" applyAlignment="1" applyProtection="1">
      <alignment horizontal="center" vertical="center" wrapText="1"/>
      <protection hidden="1"/>
    </xf>
    <xf numFmtId="44" fontId="17" fillId="45" borderId="153" xfId="55" applyFont="1" applyFill="1" applyBorder="1" applyAlignment="1" applyProtection="1">
      <alignment horizontal="center" vertical="center" wrapText="1"/>
      <protection hidden="1"/>
    </xf>
    <xf numFmtId="44" fontId="17" fillId="45" borderId="150" xfId="55" applyFont="1" applyFill="1" applyBorder="1" applyAlignment="1" applyProtection="1">
      <alignment horizontal="center" vertical="center" wrapText="1"/>
      <protection hidden="1"/>
    </xf>
    <xf numFmtId="1" fontId="17" fillId="45" borderId="150" xfId="62" applyNumberFormat="1" applyFont="1" applyFill="1" applyBorder="1" applyAlignment="1" applyProtection="1">
      <alignment horizontal="center" vertical="center" wrapText="1"/>
      <protection hidden="1"/>
    </xf>
    <xf numFmtId="0" fontId="17" fillId="58" borderId="150" xfId="62" applyFont="1" applyFill="1" applyBorder="1" applyAlignment="1" applyProtection="1">
      <alignment horizontal="center" vertical="center" wrapText="1"/>
      <protection hidden="1"/>
    </xf>
    <xf numFmtId="14" fontId="17" fillId="0" borderId="150" xfId="51" applyNumberFormat="1" applyFont="1" applyFill="1" applyBorder="1" applyAlignment="1" applyProtection="1">
      <alignment horizontal="center" vertical="center" wrapText="1"/>
      <protection/>
    </xf>
    <xf numFmtId="0" fontId="17" fillId="45" borderId="150" xfId="62" applyFont="1" applyFill="1" applyBorder="1" applyAlignment="1" applyProtection="1">
      <alignment horizontal="center" vertical="center" wrapText="1"/>
      <protection hidden="1"/>
    </xf>
    <xf numFmtId="9" fontId="17" fillId="45" borderId="150" xfId="66" applyFont="1" applyFill="1" applyBorder="1" applyAlignment="1" applyProtection="1">
      <alignment horizontal="center" vertical="center" wrapText="1"/>
      <protection hidden="1"/>
    </xf>
    <xf numFmtId="1" fontId="17" fillId="45" borderId="150" xfId="47" applyNumberFormat="1" applyFont="1" applyFill="1" applyBorder="1" applyAlignment="1" applyProtection="1">
      <alignment horizontal="center" vertical="center" wrapText="1"/>
      <protection hidden="1"/>
    </xf>
    <xf numFmtId="0" fontId="17" fillId="45" borderId="151" xfId="62" applyFont="1" applyFill="1" applyBorder="1" applyAlignment="1" applyProtection="1">
      <alignment horizontal="center" vertical="center" wrapText="1"/>
      <protection hidden="1"/>
    </xf>
    <xf numFmtId="0" fontId="17" fillId="44" borderId="154" xfId="61" applyFont="1" applyFill="1" applyBorder="1" applyAlignment="1" applyProtection="1">
      <alignment horizontal="center" vertical="center" wrapText="1"/>
      <protection hidden="1"/>
    </xf>
    <xf numFmtId="0" fontId="2" fillId="64" borderId="148" xfId="0" applyFont="1" applyFill="1" applyBorder="1" applyAlignment="1" applyProtection="1">
      <alignment/>
      <protection locked="0"/>
    </xf>
    <xf numFmtId="0" fontId="2" fillId="64" borderId="155" xfId="0" applyFont="1" applyFill="1" applyBorder="1" applyAlignment="1" applyProtection="1">
      <alignment/>
      <protection locked="0"/>
    </xf>
    <xf numFmtId="0" fontId="4" fillId="25" borderId="94" xfId="45" applyFont="1" applyFill="1" applyBorder="1" applyAlignment="1">
      <alignment horizontal="center" vertical="center" wrapText="1"/>
      <protection/>
    </xf>
    <xf numFmtId="175" fontId="4" fillId="25" borderId="148" xfId="45" applyNumberFormat="1" applyFont="1" applyFill="1" applyBorder="1" applyAlignment="1">
      <alignment horizontal="center" vertical="center" wrapText="1"/>
      <protection/>
    </xf>
    <xf numFmtId="1" fontId="4" fillId="25" borderId="148" xfId="45" applyNumberFormat="1" applyFont="1" applyFill="1" applyBorder="1" applyAlignment="1">
      <alignment horizontal="center" vertical="center" wrapText="1"/>
      <protection/>
    </xf>
    <xf numFmtId="0" fontId="4" fillId="25" borderId="148" xfId="45" applyFont="1" applyFill="1" applyBorder="1" applyAlignment="1">
      <alignment horizontal="center" vertical="center" wrapText="1"/>
      <protection/>
    </xf>
    <xf numFmtId="9" fontId="4" fillId="25" borderId="148" xfId="66" applyFont="1" applyFill="1" applyBorder="1" applyAlignment="1" applyProtection="1">
      <alignment horizontal="center" vertical="center" wrapText="1"/>
      <protection/>
    </xf>
    <xf numFmtId="0" fontId="8" fillId="65" borderId="156" xfId="0" applyFont="1" applyFill="1" applyBorder="1" applyAlignment="1" applyProtection="1">
      <alignment horizontal="center" vertical="center"/>
      <protection locked="0"/>
    </xf>
    <xf numFmtId="9" fontId="8" fillId="65" borderId="156" xfId="66" applyFont="1" applyFill="1" applyBorder="1" applyAlignment="1" applyProtection="1">
      <alignment horizontal="center" vertical="center"/>
      <protection locked="0"/>
    </xf>
    <xf numFmtId="0" fontId="8" fillId="65" borderId="157" xfId="0" applyFont="1" applyFill="1" applyBorder="1" applyAlignment="1" applyProtection="1">
      <alignment horizontal="center" vertical="center"/>
      <protection locked="0"/>
    </xf>
    <xf numFmtId="0" fontId="17" fillId="45" borderId="158" xfId="62" applyFont="1" applyFill="1" applyBorder="1" applyAlignment="1" applyProtection="1">
      <alignment horizontal="center" vertical="center" wrapText="1"/>
      <protection hidden="1"/>
    </xf>
    <xf numFmtId="44" fontId="17" fillId="45" borderId="159" xfId="55" applyFont="1" applyFill="1" applyBorder="1" applyAlignment="1" applyProtection="1">
      <alignment horizontal="center" vertical="center" wrapText="1"/>
      <protection hidden="1"/>
    </xf>
    <xf numFmtId="44" fontId="17" fillId="45" borderId="156" xfId="55" applyFont="1" applyFill="1" applyBorder="1" applyAlignment="1" applyProtection="1">
      <alignment horizontal="center" vertical="center" wrapText="1"/>
      <protection hidden="1"/>
    </xf>
    <xf numFmtId="1" fontId="17" fillId="31" borderId="156" xfId="47" applyNumberFormat="1" applyFont="1" applyFill="1" applyBorder="1" applyAlignment="1" applyProtection="1">
      <alignment horizontal="center" vertical="center" wrapText="1"/>
      <protection/>
    </xf>
    <xf numFmtId="3" fontId="17" fillId="58" borderId="156" xfId="45" applyNumberFormat="1" applyFont="1" applyFill="1" applyBorder="1" applyAlignment="1">
      <alignment horizontal="center" vertical="center" wrapText="1"/>
      <protection/>
    </xf>
    <xf numFmtId="0" fontId="17" fillId="58" borderId="156" xfId="62" applyFont="1" applyFill="1" applyBorder="1" applyAlignment="1" applyProtection="1">
      <alignment horizontal="center" vertical="center" wrapText="1"/>
      <protection hidden="1"/>
    </xf>
    <xf numFmtId="14" fontId="17" fillId="0" borderId="156" xfId="51" applyNumberFormat="1" applyFont="1" applyFill="1" applyBorder="1" applyAlignment="1" applyProtection="1">
      <alignment horizontal="center" vertical="center" wrapText="1"/>
      <protection/>
    </xf>
    <xf numFmtId="0" fontId="17" fillId="45" borderId="156" xfId="62" applyFont="1" applyFill="1" applyBorder="1" applyAlignment="1" applyProtection="1">
      <alignment horizontal="center" vertical="center" wrapText="1"/>
      <protection hidden="1"/>
    </xf>
    <xf numFmtId="9" fontId="17" fillId="45" borderId="156" xfId="66" applyFont="1" applyFill="1" applyBorder="1" applyAlignment="1" applyProtection="1">
      <alignment horizontal="center" vertical="center" wrapText="1"/>
      <protection hidden="1"/>
    </xf>
    <xf numFmtId="0" fontId="17" fillId="44" borderId="156" xfId="45" applyFont="1" applyFill="1" applyBorder="1" applyAlignment="1">
      <alignment horizontal="center" vertical="center" wrapText="1"/>
      <protection/>
    </xf>
    <xf numFmtId="0" fontId="17" fillId="45" borderId="157" xfId="62" applyFont="1" applyFill="1" applyBorder="1" applyAlignment="1" applyProtection="1">
      <alignment horizontal="center" vertical="center" wrapText="1"/>
      <protection hidden="1"/>
    </xf>
    <xf numFmtId="0" fontId="17" fillId="44" borderId="103" xfId="61" applyFont="1" applyFill="1" applyBorder="1" applyAlignment="1" applyProtection="1">
      <alignment horizontal="center" vertical="center" wrapText="1"/>
      <protection hidden="1"/>
    </xf>
    <xf numFmtId="0" fontId="4" fillId="58" borderId="103" xfId="62" applyFont="1" applyFill="1" applyBorder="1" applyAlignment="1" applyProtection="1">
      <alignment horizontal="center" vertical="center" wrapText="1"/>
      <protection hidden="1"/>
    </xf>
    <xf numFmtId="0" fontId="4" fillId="45" borderId="103" xfId="62" applyFont="1" applyFill="1" applyBorder="1" applyAlignment="1" applyProtection="1">
      <alignment horizontal="center" vertical="center" wrapText="1"/>
      <protection hidden="1"/>
    </xf>
    <xf numFmtId="0" fontId="60" fillId="64" borderId="87" xfId="0" applyFont="1" applyFill="1" applyBorder="1" applyAlignment="1" applyProtection="1">
      <alignment horizontal="center" vertical="center"/>
      <protection locked="0"/>
    </xf>
    <xf numFmtId="0" fontId="2" fillId="64" borderId="160" xfId="0" applyFont="1" applyFill="1" applyBorder="1" applyAlignment="1" applyProtection="1">
      <alignment/>
      <protection locked="0"/>
    </xf>
    <xf numFmtId="0" fontId="2" fillId="64" borderId="161" xfId="0" applyFont="1" applyFill="1" applyBorder="1" applyAlignment="1" applyProtection="1">
      <alignment/>
      <protection locked="0"/>
    </xf>
    <xf numFmtId="0" fontId="4" fillId="25" borderId="97" xfId="45" applyFont="1" applyFill="1" applyBorder="1" applyAlignment="1">
      <alignment horizontal="center" vertical="center" wrapText="1"/>
      <protection/>
    </xf>
    <xf numFmtId="175" fontId="4" fillId="25" borderId="0" xfId="45" applyNumberFormat="1" applyFont="1" applyFill="1" applyBorder="1" applyAlignment="1">
      <alignment horizontal="center" vertical="center" wrapText="1"/>
      <protection/>
    </xf>
    <xf numFmtId="1" fontId="4" fillId="25" borderId="0" xfId="45" applyNumberFormat="1" applyFont="1" applyFill="1" applyBorder="1" applyAlignment="1">
      <alignment horizontal="center" vertical="center" wrapText="1"/>
      <protection/>
    </xf>
    <xf numFmtId="0" fontId="4" fillId="25" borderId="0" xfId="45" applyFont="1" applyFill="1" applyBorder="1" applyAlignment="1">
      <alignment horizontal="center" vertical="center" wrapText="1"/>
      <protection/>
    </xf>
    <xf numFmtId="178" fontId="4" fillId="25" borderId="0" xfId="66" applyNumberFormat="1" applyFont="1" applyFill="1" applyBorder="1" applyAlignment="1" applyProtection="1">
      <alignment horizontal="center" vertical="center" wrapText="1"/>
      <protection/>
    </xf>
    <xf numFmtId="0" fontId="8" fillId="28" borderId="162" xfId="0" applyFont="1" applyFill="1" applyBorder="1" applyAlignment="1" applyProtection="1">
      <alignment horizontal="center" vertical="center"/>
      <protection locked="0"/>
    </xf>
    <xf numFmtId="0" fontId="8" fillId="28" borderId="87" xfId="0" applyFont="1" applyFill="1" applyBorder="1" applyAlignment="1" applyProtection="1">
      <alignment horizontal="center" vertical="center" wrapText="1"/>
      <protection locked="0"/>
    </xf>
    <xf numFmtId="9" fontId="23" fillId="28" borderId="86" xfId="66" applyFont="1" applyFill="1" applyBorder="1" applyAlignment="1" applyProtection="1">
      <alignment horizontal="center" vertical="center" wrapText="1"/>
      <protection locked="0"/>
    </xf>
    <xf numFmtId="169" fontId="17" fillId="0" borderId="42" xfId="55" applyNumberFormat="1" applyFont="1" applyFill="1" applyBorder="1" applyAlignment="1" applyProtection="1">
      <alignment horizontal="center" vertical="center" wrapText="1"/>
      <protection hidden="1"/>
    </xf>
    <xf numFmtId="169" fontId="17" fillId="45" borderId="40" xfId="55" applyNumberFormat="1" applyFont="1" applyFill="1" applyBorder="1" applyAlignment="1" applyProtection="1">
      <alignment horizontal="center" vertical="center" wrapText="1"/>
      <protection hidden="1"/>
    </xf>
    <xf numFmtId="1" fontId="17" fillId="31" borderId="40" xfId="47" applyNumberFormat="1" applyFont="1" applyFill="1" applyBorder="1" applyAlignment="1" applyProtection="1">
      <alignment horizontal="center" vertical="center" wrapText="1"/>
      <protection/>
    </xf>
    <xf numFmtId="1" fontId="17" fillId="58" borderId="40" xfId="66" applyNumberFormat="1" applyFont="1" applyFill="1" applyBorder="1" applyAlignment="1" applyProtection="1">
      <alignment horizontal="center" vertical="center" wrapText="1"/>
      <protection/>
    </xf>
    <xf numFmtId="0" fontId="17" fillId="58" borderId="40" xfId="45" applyFont="1" applyFill="1" applyBorder="1" applyAlignment="1">
      <alignment horizontal="center" vertical="center" wrapText="1"/>
      <protection/>
    </xf>
    <xf numFmtId="14" fontId="17" fillId="31" borderId="40" xfId="51" applyNumberFormat="1" applyFont="1" applyFill="1" applyBorder="1" applyAlignment="1" applyProtection="1">
      <alignment horizontal="center" vertical="center" wrapText="1"/>
      <protection/>
    </xf>
    <xf numFmtId="0" fontId="17" fillId="45" borderId="40" xfId="62" applyFont="1" applyFill="1" applyBorder="1" applyAlignment="1" applyProtection="1">
      <alignment horizontal="center" vertical="center" wrapText="1"/>
      <protection hidden="1"/>
    </xf>
    <xf numFmtId="178" fontId="17" fillId="45" borderId="40" xfId="66" applyNumberFormat="1" applyFont="1" applyFill="1" applyBorder="1" applyAlignment="1" applyProtection="1">
      <alignment horizontal="center" vertical="center" wrapText="1"/>
      <protection hidden="1"/>
    </xf>
    <xf numFmtId="0" fontId="17" fillId="45" borderId="39" xfId="62" applyFont="1" applyFill="1" applyBorder="1" applyAlignment="1" applyProtection="1">
      <alignment horizontal="center" vertical="center" wrapText="1"/>
      <protection hidden="1"/>
    </xf>
    <xf numFmtId="0" fontId="17" fillId="44" borderId="38" xfId="0" applyFont="1" applyFill="1" applyBorder="1" applyAlignment="1">
      <alignment horizontal="center" vertical="center" wrapText="1"/>
    </xf>
    <xf numFmtId="0" fontId="8" fillId="28" borderId="163" xfId="0" applyFont="1" applyFill="1" applyBorder="1" applyAlignment="1" applyProtection="1">
      <alignment horizontal="center" vertical="center"/>
      <protection locked="0"/>
    </xf>
    <xf numFmtId="0" fontId="23" fillId="28" borderId="87" xfId="45" applyFont="1" applyFill="1" applyBorder="1" applyAlignment="1" applyProtection="1">
      <alignment horizontal="center" vertical="center" wrapText="1"/>
      <protection locked="0"/>
    </xf>
    <xf numFmtId="9" fontId="23" fillId="28" borderId="87" xfId="66" applyFont="1" applyFill="1" applyBorder="1" applyAlignment="1" applyProtection="1">
      <alignment horizontal="center" vertical="center" wrapText="1"/>
      <protection locked="0"/>
    </xf>
    <xf numFmtId="169" fontId="17" fillId="0" borderId="37" xfId="55" applyNumberFormat="1" applyFont="1" applyFill="1" applyBorder="1" applyAlignment="1" applyProtection="1">
      <alignment horizontal="center" vertical="center" wrapText="1"/>
      <protection hidden="1"/>
    </xf>
    <xf numFmtId="169" fontId="17" fillId="45" borderId="35" xfId="55" applyNumberFormat="1" applyFont="1" applyFill="1" applyBorder="1" applyAlignment="1" applyProtection="1">
      <alignment horizontal="center" vertical="center" wrapText="1"/>
      <protection hidden="1"/>
    </xf>
    <xf numFmtId="1" fontId="17" fillId="0" borderId="35" xfId="47" applyNumberFormat="1" applyFont="1" applyFill="1" applyBorder="1" applyAlignment="1" applyProtection="1">
      <alignment horizontal="center" vertical="center" wrapText="1"/>
      <protection/>
    </xf>
    <xf numFmtId="1" fontId="17" fillId="58" borderId="35" xfId="66" applyNumberFormat="1" applyFont="1" applyFill="1" applyBorder="1" applyAlignment="1" applyProtection="1">
      <alignment horizontal="center" vertical="center" wrapText="1"/>
      <protection/>
    </xf>
    <xf numFmtId="0" fontId="17" fillId="58" borderId="35" xfId="45" applyFont="1" applyFill="1" applyBorder="1" applyAlignment="1">
      <alignment horizontal="center" vertical="center" wrapText="1"/>
      <protection/>
    </xf>
    <xf numFmtId="14" fontId="17" fillId="31" borderId="35" xfId="51" applyNumberFormat="1" applyFont="1" applyFill="1" applyBorder="1" applyAlignment="1" applyProtection="1">
      <alignment horizontal="center" vertical="center" wrapText="1"/>
      <protection/>
    </xf>
    <xf numFmtId="0" fontId="17" fillId="45" borderId="35" xfId="62" applyFont="1" applyFill="1" applyBorder="1" applyAlignment="1" applyProtection="1">
      <alignment horizontal="center" vertical="center" wrapText="1"/>
      <protection hidden="1"/>
    </xf>
    <xf numFmtId="178" fontId="17" fillId="45" borderId="35" xfId="66" applyNumberFormat="1" applyFont="1" applyFill="1" applyBorder="1" applyAlignment="1" applyProtection="1">
      <alignment horizontal="center" vertical="center" wrapText="1"/>
      <protection hidden="1"/>
    </xf>
    <xf numFmtId="0" fontId="17" fillId="45" borderId="34" xfId="62" applyFont="1" applyFill="1" applyBorder="1" applyAlignment="1" applyProtection="1">
      <alignment horizontal="center" vertical="center" wrapText="1"/>
      <protection hidden="1"/>
    </xf>
    <xf numFmtId="0" fontId="17" fillId="44" borderId="33" xfId="0" applyFont="1" applyFill="1" applyBorder="1" applyAlignment="1">
      <alignment horizontal="center" vertical="center" wrapText="1"/>
    </xf>
    <xf numFmtId="169" fontId="17" fillId="45" borderId="37" xfId="55" applyNumberFormat="1" applyFont="1" applyFill="1" applyBorder="1" applyAlignment="1" applyProtection="1">
      <alignment horizontal="center" vertical="center" wrapText="1"/>
      <protection hidden="1"/>
    </xf>
    <xf numFmtId="0" fontId="8" fillId="28" borderId="164" xfId="0" applyFont="1" applyFill="1" applyBorder="1" applyAlignment="1" applyProtection="1">
      <alignment horizontal="center" vertical="center"/>
      <protection locked="0"/>
    </xf>
    <xf numFmtId="1" fontId="17" fillId="31" borderId="35" xfId="47" applyNumberFormat="1" applyFont="1" applyFill="1" applyBorder="1" applyAlignment="1" applyProtection="1">
      <alignment horizontal="center" vertical="center" wrapText="1"/>
      <protection/>
    </xf>
    <xf numFmtId="169" fontId="17" fillId="45" borderId="32" xfId="55" applyNumberFormat="1" applyFont="1" applyFill="1" applyBorder="1" applyAlignment="1" applyProtection="1">
      <alignment horizontal="center" vertical="center" wrapText="1"/>
      <protection hidden="1"/>
    </xf>
    <xf numFmtId="169" fontId="17" fillId="45" borderId="30" xfId="55" applyNumberFormat="1" applyFont="1" applyFill="1" applyBorder="1" applyAlignment="1" applyProtection="1">
      <alignment horizontal="center" vertical="center" wrapText="1"/>
      <protection hidden="1"/>
    </xf>
    <xf numFmtId="1" fontId="17" fillId="0" borderId="30" xfId="47" applyNumberFormat="1" applyFont="1" applyFill="1" applyBorder="1" applyAlignment="1" applyProtection="1">
      <alignment horizontal="center" vertical="center" wrapText="1"/>
      <protection/>
    </xf>
    <xf numFmtId="1" fontId="17" fillId="58" borderId="30" xfId="66" applyNumberFormat="1" applyFont="1" applyFill="1" applyBorder="1" applyAlignment="1" applyProtection="1">
      <alignment horizontal="center" vertical="center" wrapText="1"/>
      <protection/>
    </xf>
    <xf numFmtId="0" fontId="17" fillId="58" borderId="30" xfId="45" applyFont="1" applyFill="1" applyBorder="1" applyAlignment="1">
      <alignment horizontal="center" vertical="center" wrapText="1"/>
      <protection/>
    </xf>
    <xf numFmtId="14" fontId="17" fillId="31" borderId="30" xfId="51" applyNumberFormat="1" applyFont="1" applyFill="1" applyBorder="1" applyAlignment="1" applyProtection="1">
      <alignment horizontal="center" vertical="center" wrapText="1"/>
      <protection/>
    </xf>
    <xf numFmtId="0" fontId="17" fillId="45" borderId="30" xfId="62" applyFont="1" applyFill="1" applyBorder="1" applyAlignment="1" applyProtection="1">
      <alignment horizontal="center" vertical="center" wrapText="1"/>
      <protection hidden="1"/>
    </xf>
    <xf numFmtId="178" fontId="17" fillId="45" borderId="30" xfId="66" applyNumberFormat="1" applyFont="1" applyFill="1" applyBorder="1" applyAlignment="1" applyProtection="1">
      <alignment horizontal="center" vertical="center" wrapText="1"/>
      <protection hidden="1"/>
    </xf>
    <xf numFmtId="0" fontId="17" fillId="45" borderId="29" xfId="62" applyFont="1" applyFill="1" applyBorder="1" applyAlignment="1" applyProtection="1">
      <alignment horizontal="center" vertical="center" wrapText="1"/>
      <protection hidden="1"/>
    </xf>
    <xf numFmtId="0" fontId="17" fillId="44" borderId="28" xfId="0" applyFont="1" applyFill="1" applyBorder="1" applyAlignment="1">
      <alignment horizontal="center" vertical="center" wrapText="1"/>
    </xf>
    <xf numFmtId="0" fontId="17" fillId="45" borderId="41" xfId="62" applyFont="1" applyFill="1" applyBorder="1" applyAlignment="1" applyProtection="1">
      <alignment horizontal="center" vertical="center" wrapText="1"/>
      <protection hidden="1"/>
    </xf>
    <xf numFmtId="169" fontId="17" fillId="45" borderId="42" xfId="55" applyNumberFormat="1" applyFont="1" applyFill="1" applyBorder="1" applyAlignment="1" applyProtection="1">
      <alignment horizontal="center" vertical="center" wrapText="1"/>
      <protection hidden="1"/>
    </xf>
    <xf numFmtId="169" fontId="17" fillId="45" borderId="40" xfId="55" applyNumberFormat="1" applyFont="1" applyFill="1" applyBorder="1" applyAlignment="1" applyProtection="1">
      <alignment horizontal="center" vertical="center" wrapText="1"/>
      <protection hidden="1"/>
    </xf>
    <xf numFmtId="0" fontId="17" fillId="58" borderId="40" xfId="45" applyNumberFormat="1" applyFont="1" applyFill="1" applyBorder="1" applyAlignment="1">
      <alignment horizontal="center" vertical="center" wrapText="1"/>
      <protection/>
    </xf>
    <xf numFmtId="0" fontId="17" fillId="44" borderId="38" xfId="61" applyFont="1" applyFill="1" applyBorder="1" applyAlignment="1" applyProtection="1">
      <alignment horizontal="center" vertical="center" wrapText="1"/>
      <protection hidden="1"/>
    </xf>
    <xf numFmtId="0" fontId="17" fillId="58" borderId="35" xfId="45" applyNumberFormat="1" applyFont="1" applyFill="1" applyBorder="1" applyAlignment="1">
      <alignment horizontal="center" vertical="center" wrapText="1"/>
      <protection/>
    </xf>
    <xf numFmtId="0" fontId="8" fillId="28" borderId="165" xfId="0" applyFont="1" applyFill="1" applyBorder="1" applyAlignment="1" applyProtection="1">
      <alignment horizontal="center" vertical="center"/>
      <protection locked="0"/>
    </xf>
    <xf numFmtId="0" fontId="8" fillId="65" borderId="30" xfId="0" applyFont="1" applyFill="1" applyBorder="1" applyAlignment="1" applyProtection="1">
      <alignment horizontal="center" vertical="center"/>
      <protection locked="0"/>
    </xf>
    <xf numFmtId="9" fontId="8" fillId="65" borderId="30" xfId="66" applyFont="1" applyFill="1" applyBorder="1" applyAlignment="1" applyProtection="1">
      <alignment horizontal="center" vertical="center"/>
      <protection locked="0"/>
    </xf>
    <xf numFmtId="0" fontId="8" fillId="65" borderId="29" xfId="0" applyFont="1" applyFill="1" applyBorder="1" applyAlignment="1" applyProtection="1">
      <alignment horizontal="center" vertical="center"/>
      <protection locked="0"/>
    </xf>
    <xf numFmtId="0" fontId="17" fillId="58" borderId="30" xfId="45" applyNumberFormat="1" applyFont="1" applyFill="1" applyBorder="1" applyAlignment="1">
      <alignment horizontal="center" vertical="center" wrapText="1"/>
      <protection/>
    </xf>
    <xf numFmtId="0" fontId="12" fillId="20" borderId="144" xfId="61" applyFont="1" applyFill="1" applyBorder="1" applyAlignment="1" applyProtection="1">
      <alignment horizontal="center" vertical="center" wrapText="1"/>
      <protection hidden="1" locked="0"/>
    </xf>
    <xf numFmtId="0" fontId="12" fillId="20" borderId="15" xfId="61" applyFont="1" applyFill="1" applyBorder="1" applyAlignment="1" applyProtection="1">
      <alignment horizontal="center" vertical="center" wrapText="1"/>
      <protection hidden="1" locked="0"/>
    </xf>
    <xf numFmtId="0" fontId="12" fillId="20" borderId="145" xfId="61" applyFont="1" applyFill="1" applyBorder="1" applyAlignment="1" applyProtection="1">
      <alignment horizontal="center" vertical="center" wrapText="1"/>
      <protection hidden="1" locked="0"/>
    </xf>
    <xf numFmtId="0" fontId="66" fillId="65" borderId="15" xfId="61" applyFont="1" applyFill="1" applyBorder="1" applyAlignment="1" applyProtection="1">
      <alignment horizontal="center" vertical="center" wrapText="1"/>
      <protection hidden="1" locked="0"/>
    </xf>
    <xf numFmtId="0" fontId="14" fillId="63" borderId="15" xfId="61" applyFont="1" applyFill="1" applyBorder="1" applyAlignment="1" applyProtection="1">
      <alignment horizontal="center" vertical="center" wrapText="1"/>
      <protection hidden="1"/>
    </xf>
    <xf numFmtId="0" fontId="14" fillId="63" borderId="15" xfId="61" applyFont="1" applyFill="1" applyBorder="1" applyAlignment="1" applyProtection="1">
      <alignment horizontal="center" vertical="center" textRotation="90" wrapText="1"/>
      <protection hidden="1"/>
    </xf>
    <xf numFmtId="0" fontId="2" fillId="0" borderId="0" xfId="0" applyFont="1" applyFill="1" applyBorder="1" applyAlignment="1" applyProtection="1">
      <alignment wrapText="1"/>
      <protection locked="0"/>
    </xf>
    <xf numFmtId="0" fontId="2" fillId="0" borderId="0" xfId="45" applyFont="1" applyFill="1" applyBorder="1" applyAlignment="1">
      <alignment horizontal="center" vertical="center" wrapText="1"/>
      <protection/>
    </xf>
    <xf numFmtId="165" fontId="2" fillId="0" borderId="0" xfId="45" applyNumberFormat="1" applyFont="1" applyFill="1" applyBorder="1" applyAlignment="1">
      <alignment horizontal="center" vertical="center" wrapText="1"/>
      <protection/>
    </xf>
    <xf numFmtId="1" fontId="2" fillId="0" borderId="0" xfId="45" applyNumberFormat="1" applyFont="1" applyFill="1" applyBorder="1" applyAlignment="1">
      <alignment horizontal="center" vertical="center" wrapText="1"/>
      <protection/>
    </xf>
    <xf numFmtId="166" fontId="2" fillId="0" borderId="0" xfId="45" applyNumberFormat="1" applyFont="1" applyFill="1" applyBorder="1" applyAlignment="1">
      <alignment horizontal="center" vertical="center" wrapText="1"/>
      <protection/>
    </xf>
    <xf numFmtId="9" fontId="2" fillId="0" borderId="0" xfId="45" applyNumberFormat="1" applyFont="1" applyFill="1" applyBorder="1" applyAlignment="1">
      <alignment horizontal="center" vertical="center" wrapText="1"/>
      <protection/>
    </xf>
    <xf numFmtId="1" fontId="2" fillId="0" borderId="0" xfId="47" applyNumberFormat="1" applyFont="1" applyFill="1" applyBorder="1" applyAlignment="1" applyProtection="1">
      <alignment horizontal="center" vertical="center" wrapText="1"/>
      <protection/>
    </xf>
    <xf numFmtId="0" fontId="10" fillId="0" borderId="0" xfId="45" applyFont="1" applyFill="1" applyBorder="1" applyAlignment="1">
      <alignment horizontal="center" vertical="center" wrapText="1"/>
      <protection/>
    </xf>
    <xf numFmtId="0" fontId="0" fillId="31" borderId="0" xfId="0" applyFill="1" applyAlignment="1">
      <alignment horizontal="center" vertical="center"/>
    </xf>
    <xf numFmtId="0" fontId="2" fillId="0" borderId="0" xfId="45" applyFont="1" applyFill="1" applyBorder="1" applyAlignment="1" applyProtection="1">
      <alignment horizontal="center" vertical="center"/>
      <protection locked="0"/>
    </xf>
    <xf numFmtId="0" fontId="2" fillId="0" borderId="0" xfId="45" applyFont="1" applyFill="1" applyBorder="1" applyAlignment="1">
      <alignment horizontal="center" vertical="center"/>
      <protection/>
    </xf>
    <xf numFmtId="0" fontId="0" fillId="0" borderId="0" xfId="0" applyFill="1" applyAlignment="1">
      <alignment horizontal="center" vertical="center"/>
    </xf>
    <xf numFmtId="0" fontId="1" fillId="0" borderId="0" xfId="0" applyFont="1" applyAlignment="1">
      <alignment horizontal="center" vertical="center"/>
    </xf>
    <xf numFmtId="167" fontId="1" fillId="0" borderId="0" xfId="0" applyNumberFormat="1" applyFont="1" applyAlignment="1">
      <alignment horizontal="center" vertical="center"/>
    </xf>
    <xf numFmtId="1" fontId="1" fillId="0" borderId="0" xfId="0" applyNumberFormat="1" applyFont="1" applyAlignment="1">
      <alignment horizontal="center" vertical="center"/>
    </xf>
    <xf numFmtId="0" fontId="7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1" fillId="0" borderId="0"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40" fillId="0" borderId="0" xfId="0" applyFont="1" applyFill="1" applyBorder="1" applyAlignment="1">
      <alignment horizontal="center" vertical="center" wrapText="1"/>
    </xf>
    <xf numFmtId="0" fontId="37" fillId="31" borderId="0" xfId="0" applyFont="1" applyFill="1" applyAlignment="1">
      <alignment horizontal="center" vertical="center" wrapText="1"/>
    </xf>
    <xf numFmtId="0" fontId="67" fillId="10" borderId="87" xfId="0" applyFont="1" applyFill="1" applyBorder="1" applyAlignment="1" applyProtection="1">
      <alignment horizontal="center" vertical="center" wrapText="1"/>
      <protection locked="0"/>
    </xf>
    <xf numFmtId="9" fontId="67" fillId="10" borderId="87" xfId="70" applyFont="1" applyFill="1" applyBorder="1" applyAlignment="1" applyProtection="1">
      <alignment horizontal="center" vertical="center" wrapText="1"/>
      <protection locked="0"/>
    </xf>
    <xf numFmtId="0" fontId="40" fillId="10" borderId="139" xfId="0" applyFont="1" applyFill="1" applyBorder="1" applyAlignment="1" applyProtection="1">
      <alignment horizontal="center" vertical="center" wrapText="1"/>
      <protection locked="0"/>
    </xf>
    <xf numFmtId="0" fontId="40" fillId="10" borderId="83" xfId="0" applyFont="1" applyFill="1" applyBorder="1" applyAlignment="1" applyProtection="1">
      <alignment horizontal="center" vertical="center" wrapText="1"/>
      <protection locked="0"/>
    </xf>
    <xf numFmtId="0" fontId="40" fillId="10" borderId="80" xfId="0" applyFont="1" applyFill="1" applyBorder="1" applyAlignment="1" applyProtection="1">
      <alignment horizontal="center" vertical="center" wrapText="1"/>
      <protection locked="0"/>
    </xf>
    <xf numFmtId="0" fontId="40" fillId="10" borderId="81" xfId="0" applyFont="1" applyFill="1" applyBorder="1" applyAlignment="1" applyProtection="1">
      <alignment horizontal="center" vertical="center" wrapText="1"/>
      <protection locked="0"/>
    </xf>
    <xf numFmtId="0" fontId="40" fillId="10" borderId="11" xfId="0" applyFont="1" applyFill="1" applyBorder="1" applyAlignment="1">
      <alignment horizontal="center" vertical="center" wrapText="1"/>
    </xf>
    <xf numFmtId="164" fontId="40" fillId="10" borderId="11" xfId="0" applyNumberFormat="1" applyFont="1" applyFill="1" applyBorder="1" applyAlignment="1">
      <alignment horizontal="center" vertical="center" wrapText="1"/>
    </xf>
    <xf numFmtId="1" fontId="40" fillId="10" borderId="11" xfId="0" applyNumberFormat="1" applyFont="1" applyFill="1" applyBorder="1" applyAlignment="1">
      <alignment horizontal="center" vertical="center" wrapText="1"/>
    </xf>
    <xf numFmtId="166" fontId="40" fillId="10" borderId="11" xfId="0" applyNumberFormat="1" applyFont="1" applyFill="1" applyBorder="1" applyAlignment="1">
      <alignment horizontal="center" vertical="center" wrapText="1"/>
    </xf>
    <xf numFmtId="9" fontId="40" fillId="10" borderId="11" xfId="0" applyNumberFormat="1" applyFont="1" applyFill="1" applyBorder="1" applyAlignment="1">
      <alignment horizontal="center" vertical="center" wrapText="1"/>
    </xf>
    <xf numFmtId="0" fontId="76" fillId="10" borderId="11" xfId="0" applyFont="1" applyFill="1" applyBorder="1" applyAlignment="1">
      <alignment horizontal="center" vertical="center" wrapText="1"/>
    </xf>
    <xf numFmtId="1" fontId="40" fillId="10" borderId="11" xfId="54" applyNumberFormat="1"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78" xfId="0" applyFont="1" applyFill="1" applyBorder="1" applyAlignment="1">
      <alignment horizontal="center" vertical="center" wrapText="1"/>
    </xf>
    <xf numFmtId="0" fontId="49" fillId="31" borderId="0" xfId="0" applyFont="1" applyFill="1" applyAlignment="1">
      <alignment horizontal="center" vertical="center" wrapText="1"/>
    </xf>
    <xf numFmtId="0" fontId="7" fillId="18" borderId="87" xfId="0" applyFont="1" applyFill="1" applyBorder="1" applyAlignment="1" applyProtection="1">
      <alignment horizontal="center" vertical="center" wrapText="1"/>
      <protection locked="0"/>
    </xf>
    <xf numFmtId="9" fontId="7" fillId="18" borderId="87" xfId="70" applyFont="1" applyFill="1" applyBorder="1" applyAlignment="1" applyProtection="1">
      <alignment horizontal="center" vertical="center" wrapText="1"/>
      <protection locked="0"/>
    </xf>
    <xf numFmtId="0" fontId="49" fillId="18" borderId="166" xfId="0" applyFont="1" applyFill="1" applyBorder="1" applyAlignment="1" applyProtection="1">
      <alignment horizontal="center" vertical="center" wrapText="1"/>
      <protection locked="0"/>
    </xf>
    <xf numFmtId="0" fontId="49" fillId="18" borderId="167" xfId="0" applyFont="1" applyFill="1" applyBorder="1" applyAlignment="1" applyProtection="1">
      <alignment horizontal="center" vertical="center" wrapText="1"/>
      <protection locked="0"/>
    </xf>
    <xf numFmtId="0" fontId="49" fillId="18" borderId="168" xfId="0" applyFont="1" applyFill="1" applyBorder="1" applyAlignment="1" applyProtection="1">
      <alignment horizontal="center" vertical="center" wrapText="1"/>
      <protection locked="0"/>
    </xf>
    <xf numFmtId="0" fontId="41" fillId="18" borderId="85" xfId="0" applyFont="1" applyFill="1" applyBorder="1" applyAlignment="1">
      <alignment horizontal="center" vertical="center" wrapText="1"/>
    </xf>
    <xf numFmtId="167" fontId="41" fillId="18" borderId="11" xfId="0" applyNumberFormat="1" applyFont="1" applyFill="1" applyBorder="1" applyAlignment="1">
      <alignment horizontal="center" vertical="center" wrapText="1"/>
    </xf>
    <xf numFmtId="167" fontId="41" fillId="18" borderId="16" xfId="0" applyNumberFormat="1" applyFont="1" applyFill="1" applyBorder="1" applyAlignment="1">
      <alignment horizontal="center" vertical="center" wrapText="1"/>
    </xf>
    <xf numFmtId="1" fontId="41" fillId="18" borderId="13" xfId="0" applyNumberFormat="1" applyFont="1" applyFill="1" applyBorder="1" applyAlignment="1">
      <alignment horizontal="center" vertical="center" wrapText="1"/>
    </xf>
    <xf numFmtId="0" fontId="41" fillId="18" borderId="13" xfId="0" applyFont="1" applyFill="1" applyBorder="1" applyAlignment="1">
      <alignment horizontal="center" vertical="center" wrapText="1"/>
    </xf>
    <xf numFmtId="0" fontId="41" fillId="18" borderId="11" xfId="0" applyFont="1" applyFill="1" applyBorder="1" applyAlignment="1">
      <alignment horizontal="center" vertical="center" wrapText="1"/>
    </xf>
    <xf numFmtId="10" fontId="41" fillId="18" borderId="11" xfId="0" applyNumberFormat="1" applyFont="1" applyFill="1" applyBorder="1" applyAlignment="1">
      <alignment horizontal="center" vertical="center" wrapText="1"/>
    </xf>
    <xf numFmtId="0" fontId="71" fillId="18" borderId="11" xfId="0" applyFont="1" applyFill="1" applyBorder="1" applyAlignment="1">
      <alignment horizontal="center" vertical="center" wrapText="1"/>
    </xf>
    <xf numFmtId="0" fontId="41" fillId="18" borderId="78" xfId="0" applyFont="1" applyFill="1" applyBorder="1" applyAlignment="1">
      <alignment horizontal="center" vertical="center" wrapText="1"/>
    </xf>
    <xf numFmtId="0" fontId="77" fillId="17" borderId="87" xfId="0" applyFont="1" applyFill="1" applyBorder="1" applyAlignment="1" applyProtection="1">
      <alignment horizontal="center" vertical="center"/>
      <protection locked="0"/>
    </xf>
    <xf numFmtId="9" fontId="77" fillId="17" borderId="87" xfId="70" applyFont="1" applyFill="1" applyBorder="1" applyAlignment="1" applyProtection="1">
      <alignment horizontal="center" vertical="center"/>
      <protection locked="0"/>
    </xf>
    <xf numFmtId="0" fontId="0" fillId="17" borderId="13" xfId="0" applyFill="1" applyBorder="1" applyAlignment="1" applyProtection="1">
      <alignment/>
      <protection locked="0"/>
    </xf>
    <xf numFmtId="0" fontId="0" fillId="17" borderId="12" xfId="0" applyFill="1" applyBorder="1" applyAlignment="1" applyProtection="1">
      <alignment/>
      <protection locked="0"/>
    </xf>
    <xf numFmtId="0" fontId="42" fillId="17" borderId="127" xfId="0" applyFont="1" applyFill="1" applyBorder="1" applyAlignment="1">
      <alignment horizontal="center" vertical="center" wrapText="1"/>
    </xf>
    <xf numFmtId="167" fontId="42" fillId="17" borderId="87" xfId="0" applyNumberFormat="1" applyFont="1" applyFill="1" applyBorder="1" applyAlignment="1">
      <alignment horizontal="center" vertical="center" wrapText="1"/>
    </xf>
    <xf numFmtId="1" fontId="42" fillId="17" borderId="87" xfId="0" applyNumberFormat="1" applyFont="1" applyFill="1" applyBorder="1" applyAlignment="1">
      <alignment horizontal="center" vertical="center" wrapText="1"/>
    </xf>
    <xf numFmtId="0" fontId="42" fillId="17" borderId="87" xfId="0" applyFont="1" applyFill="1" applyBorder="1" applyAlignment="1">
      <alignment horizontal="center" vertical="center" wrapText="1"/>
    </xf>
    <xf numFmtId="9" fontId="42" fillId="17" borderId="87" xfId="70" applyFont="1" applyFill="1" applyBorder="1" applyAlignment="1">
      <alignment horizontal="center" vertical="center" wrapText="1"/>
    </xf>
    <xf numFmtId="0" fontId="71" fillId="17" borderId="87" xfId="0" applyFont="1" applyFill="1" applyBorder="1" applyAlignment="1">
      <alignment horizontal="center" vertical="center" wrapText="1"/>
    </xf>
    <xf numFmtId="0" fontId="49" fillId="0" borderId="0" xfId="0" applyFont="1" applyFill="1" applyAlignment="1">
      <alignment horizontal="center" vertical="center" wrapText="1"/>
    </xf>
    <xf numFmtId="0" fontId="20" fillId="28" borderId="87" xfId="45" applyFont="1" applyFill="1" applyBorder="1" applyAlignment="1" applyProtection="1">
      <alignment horizontal="center" vertical="center" wrapText="1"/>
      <protection locked="0"/>
    </xf>
    <xf numFmtId="0" fontId="78" fillId="20" borderId="87" xfId="45" applyFont="1" applyFill="1" applyBorder="1" applyAlignment="1" applyProtection="1">
      <alignment horizontal="justify" vertical="center" wrapText="1"/>
      <protection locked="0"/>
    </xf>
    <xf numFmtId="0" fontId="66" fillId="28" borderId="87" xfId="61" applyFont="1" applyFill="1" applyBorder="1" applyAlignment="1" applyProtection="1">
      <alignment horizontal="center" vertical="center" wrapText="1"/>
      <protection hidden="1" locked="0"/>
    </xf>
    <xf numFmtId="9" fontId="23" fillId="28" borderId="87" xfId="70" applyFont="1" applyFill="1" applyBorder="1" applyAlignment="1" applyProtection="1">
      <alignment horizontal="center" vertical="center" wrapText="1"/>
      <protection locked="0"/>
    </xf>
    <xf numFmtId="0" fontId="21" fillId="28" borderId="87" xfId="61" applyFont="1" applyFill="1" applyBorder="1" applyAlignment="1" applyProtection="1">
      <alignment horizontal="center" vertical="center" wrapText="1"/>
      <protection hidden="1" locked="0"/>
    </xf>
    <xf numFmtId="9" fontId="21" fillId="28" borderId="87" xfId="70" applyFont="1" applyFill="1" applyBorder="1" applyAlignment="1" applyProtection="1">
      <alignment horizontal="center" vertical="center" wrapText="1"/>
      <protection hidden="1" locked="0"/>
    </xf>
    <xf numFmtId="0" fontId="48" fillId="41" borderId="86" xfId="62" applyFont="1" applyFill="1" applyBorder="1" applyAlignment="1" applyProtection="1">
      <alignment horizontal="center" vertical="center" wrapText="1"/>
      <protection hidden="1" locked="0"/>
    </xf>
    <xf numFmtId="0" fontId="23" fillId="28" borderId="87" xfId="45" applyFont="1" applyFill="1" applyBorder="1" applyAlignment="1" applyProtection="1">
      <alignment horizontal="center" vertical="center" wrapText="1"/>
      <protection locked="0"/>
    </xf>
    <xf numFmtId="0" fontId="0" fillId="29" borderId="141" xfId="0" applyFill="1" applyBorder="1" applyAlignment="1" applyProtection="1">
      <alignment/>
      <protection locked="0"/>
    </xf>
    <xf numFmtId="0" fontId="0" fillId="29" borderId="140" xfId="0" applyFill="1" applyBorder="1" applyAlignment="1" applyProtection="1">
      <alignment/>
      <protection locked="0"/>
    </xf>
    <xf numFmtId="0" fontId="0" fillId="29" borderId="86" xfId="0" applyFill="1" applyBorder="1" applyAlignment="1" applyProtection="1">
      <alignment/>
      <protection locked="0"/>
    </xf>
    <xf numFmtId="0" fontId="42" fillId="0" borderId="127" xfId="0" applyFont="1" applyFill="1" applyBorder="1" applyAlignment="1">
      <alignment horizontal="center" vertical="center" wrapText="1"/>
    </xf>
    <xf numFmtId="167" fontId="42" fillId="0" borderId="87" xfId="0" applyNumberFormat="1" applyFont="1" applyFill="1" applyBorder="1" applyAlignment="1">
      <alignment horizontal="center" vertical="center" wrapText="1"/>
    </xf>
    <xf numFmtId="1" fontId="42" fillId="0" borderId="87" xfId="0" applyNumberFormat="1" applyFont="1" applyFill="1" applyBorder="1" applyAlignment="1">
      <alignment horizontal="center" vertical="center" wrapText="1"/>
    </xf>
    <xf numFmtId="0" fontId="42" fillId="30" borderId="87" xfId="0" applyFont="1" applyFill="1" applyBorder="1" applyAlignment="1">
      <alignment horizontal="center" vertical="center" wrapText="1"/>
    </xf>
    <xf numFmtId="14" fontId="15" fillId="31" borderId="87" xfId="50" applyNumberFormat="1" applyFont="1" applyFill="1" applyBorder="1" applyAlignment="1">
      <alignment horizontal="center" vertical="center" wrapText="1"/>
    </xf>
    <xf numFmtId="0" fontId="38" fillId="31" borderId="87" xfId="0" applyFont="1" applyFill="1" applyBorder="1" applyAlignment="1">
      <alignment horizontal="center" vertical="center" wrapText="1"/>
    </xf>
    <xf numFmtId="9" fontId="15" fillId="31" borderId="87" xfId="70" applyFont="1" applyFill="1" applyBorder="1" applyAlignment="1">
      <alignment horizontal="center" vertical="center" wrapText="1"/>
    </xf>
    <xf numFmtId="0" fontId="15" fillId="31" borderId="87" xfId="61" applyFont="1" applyFill="1" applyBorder="1" applyAlignment="1" applyProtection="1">
      <alignment horizontal="center" vertical="center" wrapText="1"/>
      <protection hidden="1"/>
    </xf>
    <xf numFmtId="0" fontId="38" fillId="31" borderId="87" xfId="0" applyFont="1" applyFill="1" applyBorder="1" applyAlignment="1">
      <alignment horizontal="justify" vertical="center" wrapText="1"/>
    </xf>
    <xf numFmtId="0" fontId="42" fillId="0" borderId="87" xfId="0" applyFont="1" applyFill="1" applyBorder="1" applyAlignment="1">
      <alignment horizontal="center" vertical="center" wrapText="1"/>
    </xf>
    <xf numFmtId="0" fontId="79" fillId="17" borderId="87" xfId="0" applyFont="1" applyFill="1" applyBorder="1" applyAlignment="1" applyProtection="1">
      <alignment horizontal="center" vertical="center" wrapText="1"/>
      <protection locked="0"/>
    </xf>
    <xf numFmtId="0" fontId="67" fillId="17" borderId="87" xfId="0" applyFont="1" applyFill="1" applyBorder="1" applyAlignment="1" applyProtection="1">
      <alignment horizontal="center" vertical="center" wrapText="1"/>
      <protection locked="0"/>
    </xf>
    <xf numFmtId="9" fontId="67" fillId="17" borderId="87" xfId="70" applyFont="1" applyFill="1" applyBorder="1" applyAlignment="1" applyProtection="1">
      <alignment horizontal="center" vertical="center" wrapText="1"/>
      <protection locked="0"/>
    </xf>
    <xf numFmtId="0" fontId="80" fillId="17" borderId="83" xfId="0" applyFont="1" applyFill="1" applyBorder="1" applyAlignment="1" applyProtection="1">
      <alignment horizontal="center" vertical="center" wrapText="1"/>
      <protection locked="0"/>
    </xf>
    <xf numFmtId="0" fontId="49" fillId="17" borderId="11" xfId="0" applyFont="1" applyFill="1" applyBorder="1" applyAlignment="1" applyProtection="1">
      <alignment horizontal="center" vertical="center" wrapText="1"/>
      <protection locked="0"/>
    </xf>
    <xf numFmtId="0" fontId="49" fillId="17" borderId="78" xfId="0" applyFont="1" applyFill="1" applyBorder="1" applyAlignment="1" applyProtection="1">
      <alignment horizontal="center" vertical="center" wrapText="1"/>
      <protection locked="0"/>
    </xf>
    <xf numFmtId="0" fontId="42" fillId="17" borderId="169" xfId="0" applyFont="1" applyFill="1" applyBorder="1" applyAlignment="1">
      <alignment horizontal="center" vertical="center" wrapText="1"/>
    </xf>
    <xf numFmtId="167" fontId="42" fillId="17" borderId="170" xfId="0" applyNumberFormat="1" applyFont="1" applyFill="1" applyBorder="1" applyAlignment="1">
      <alignment horizontal="center" vertical="center" wrapText="1"/>
    </xf>
    <xf numFmtId="1" fontId="42" fillId="17" borderId="170" xfId="0" applyNumberFormat="1" applyFont="1" applyFill="1" applyBorder="1" applyAlignment="1">
      <alignment horizontal="center" vertical="center" wrapText="1"/>
    </xf>
    <xf numFmtId="0" fontId="42" fillId="17" borderId="170" xfId="0" applyFont="1" applyFill="1" applyBorder="1" applyAlignment="1">
      <alignment horizontal="center" vertical="center" wrapText="1"/>
    </xf>
    <xf numFmtId="9" fontId="42" fillId="17" borderId="170" xfId="0" applyNumberFormat="1" applyFont="1" applyFill="1" applyBorder="1" applyAlignment="1">
      <alignment horizontal="center" vertical="center" wrapText="1"/>
    </xf>
    <xf numFmtId="0" fontId="71" fillId="17" borderId="170" xfId="0" applyFont="1" applyFill="1" applyBorder="1" applyAlignment="1">
      <alignment horizontal="center" vertical="center" wrapText="1"/>
    </xf>
    <xf numFmtId="0" fontId="50" fillId="31" borderId="0" xfId="0" applyFont="1" applyFill="1" applyAlignment="1">
      <alignment horizontal="center" vertical="center" wrapText="1"/>
    </xf>
    <xf numFmtId="0" fontId="2" fillId="20" borderId="87" xfId="45" applyFont="1" applyFill="1" applyBorder="1" applyAlignment="1" applyProtection="1">
      <alignment horizontal="center" vertical="center"/>
      <protection locked="0"/>
    </xf>
    <xf numFmtId="9" fontId="23" fillId="28" borderId="170" xfId="70" applyFont="1" applyFill="1" applyBorder="1" applyAlignment="1" applyProtection="1">
      <alignment horizontal="center" vertical="center" wrapText="1"/>
      <protection locked="0"/>
    </xf>
    <xf numFmtId="0" fontId="48" fillId="41" borderId="87" xfId="62" applyFont="1" applyFill="1" applyBorder="1" applyAlignment="1" applyProtection="1">
      <alignment horizontal="center" vertical="center" wrapText="1"/>
      <protection hidden="1" locked="0"/>
    </xf>
    <xf numFmtId="0" fontId="50" fillId="29" borderId="86" xfId="0" applyFont="1" applyFill="1" applyBorder="1" applyAlignment="1" applyProtection="1">
      <alignment horizontal="center" vertical="center" wrapText="1"/>
      <protection locked="0"/>
    </xf>
    <xf numFmtId="0" fontId="38" fillId="29" borderId="86" xfId="45" applyFont="1" applyFill="1" applyBorder="1" applyAlignment="1" applyProtection="1">
      <alignment horizontal="justify" vertical="center" wrapText="1"/>
      <protection locked="0"/>
    </xf>
    <xf numFmtId="9" fontId="49" fillId="29" borderId="86" xfId="70" applyFont="1" applyFill="1" applyBorder="1" applyAlignment="1" applyProtection="1">
      <alignment horizontal="center" vertical="center" wrapText="1"/>
      <protection locked="0"/>
    </xf>
    <xf numFmtId="9" fontId="51" fillId="43" borderId="86" xfId="70" applyFont="1" applyFill="1" applyBorder="1" applyAlignment="1" applyProtection="1">
      <alignment horizontal="center" vertical="center" wrapText="1"/>
      <protection hidden="1" locked="0"/>
    </xf>
    <xf numFmtId="0" fontId="51" fillId="43" borderId="86" xfId="62" applyFont="1" applyFill="1" applyBorder="1" applyAlignment="1" applyProtection="1">
      <alignment horizontal="center" vertical="center" wrapText="1"/>
      <protection hidden="1" locked="0"/>
    </xf>
    <xf numFmtId="44" fontId="15" fillId="31" borderId="143" xfId="59" applyFont="1" applyFill="1" applyBorder="1" applyAlignment="1" applyProtection="1">
      <alignment horizontal="center" vertical="center" wrapText="1"/>
      <protection hidden="1"/>
    </xf>
    <xf numFmtId="167" fontId="15" fillId="31" borderId="86" xfId="61" applyNumberFormat="1" applyFont="1" applyFill="1" applyBorder="1" applyAlignment="1" applyProtection="1">
      <alignment horizontal="center" vertical="center" wrapText="1"/>
      <protection hidden="1"/>
    </xf>
    <xf numFmtId="1" fontId="38" fillId="31" borderId="86" xfId="54" applyNumberFormat="1" applyFont="1" applyFill="1" applyBorder="1" applyAlignment="1">
      <alignment horizontal="center" vertical="center" wrapText="1"/>
    </xf>
    <xf numFmtId="0" fontId="54" fillId="30" borderId="87" xfId="61" applyFont="1" applyFill="1" applyBorder="1" applyAlignment="1" applyProtection="1">
      <alignment horizontal="center" vertical="center" wrapText="1"/>
      <protection hidden="1"/>
    </xf>
    <xf numFmtId="0" fontId="15" fillId="30" borderId="87" xfId="61" applyFont="1" applyFill="1" applyBorder="1" applyAlignment="1" applyProtection="1">
      <alignment horizontal="center" vertical="center" wrapText="1"/>
      <protection hidden="1"/>
    </xf>
    <xf numFmtId="0" fontId="15" fillId="31" borderId="87" xfId="0" applyFont="1" applyFill="1" applyBorder="1" applyAlignment="1">
      <alignment horizontal="center" vertical="center" wrapText="1"/>
    </xf>
    <xf numFmtId="0" fontId="38" fillId="31" borderId="87" xfId="61" applyFont="1" applyFill="1" applyBorder="1" applyAlignment="1" applyProtection="1">
      <alignment horizontal="center" vertical="center" wrapText="1"/>
      <protection hidden="1"/>
    </xf>
    <xf numFmtId="1" fontId="38" fillId="31" borderId="87" xfId="70" applyNumberFormat="1" applyFont="1" applyFill="1" applyBorder="1" applyAlignment="1">
      <alignment horizontal="center" vertical="center" wrapText="1"/>
    </xf>
    <xf numFmtId="0" fontId="38" fillId="31" borderId="87" xfId="61" applyFont="1" applyFill="1" applyBorder="1" applyAlignment="1" applyProtection="1">
      <alignment horizontal="justify" vertical="center" wrapText="1"/>
      <protection hidden="1"/>
    </xf>
    <xf numFmtId="0" fontId="50" fillId="29" borderId="87" xfId="0" applyFont="1" applyFill="1" applyBorder="1" applyAlignment="1" applyProtection="1">
      <alignment horizontal="center" vertical="center" wrapText="1"/>
      <protection locked="0"/>
    </xf>
    <xf numFmtId="0" fontId="38" fillId="29" borderId="87" xfId="45" applyFont="1" applyFill="1" applyBorder="1" applyAlignment="1" applyProtection="1">
      <alignment horizontal="justify" vertical="center" wrapText="1"/>
      <protection locked="0"/>
    </xf>
    <xf numFmtId="9" fontId="49" fillId="29" borderId="87" xfId="70" applyFont="1" applyFill="1" applyBorder="1" applyAlignment="1" applyProtection="1">
      <alignment horizontal="center" vertical="center" wrapText="1"/>
      <protection locked="0"/>
    </xf>
    <xf numFmtId="9" fontId="51" fillId="43" borderId="87" xfId="70" applyFont="1" applyFill="1" applyBorder="1" applyAlignment="1" applyProtection="1">
      <alignment horizontal="center" vertical="center" wrapText="1"/>
      <protection hidden="1" locked="0"/>
    </xf>
    <xf numFmtId="0" fontId="51" fillId="43" borderId="87" xfId="62" applyFont="1" applyFill="1" applyBorder="1" applyAlignment="1" applyProtection="1">
      <alignment horizontal="center" vertical="center" wrapText="1"/>
      <protection hidden="1" locked="0"/>
    </xf>
    <xf numFmtId="44" fontId="15" fillId="31" borderId="127" xfId="59" applyFont="1" applyFill="1" applyBorder="1" applyAlignment="1" applyProtection="1">
      <alignment horizontal="center" vertical="center" wrapText="1"/>
      <protection hidden="1"/>
    </xf>
    <xf numFmtId="167" fontId="15" fillId="31" borderId="87" xfId="61" applyNumberFormat="1" applyFont="1" applyFill="1" applyBorder="1" applyAlignment="1" applyProtection="1">
      <alignment horizontal="center" vertical="center" wrapText="1"/>
      <protection hidden="1"/>
    </xf>
    <xf numFmtId="1" fontId="38" fillId="31" borderId="87" xfId="54" applyNumberFormat="1" applyFont="1" applyFill="1" applyBorder="1" applyAlignment="1">
      <alignment horizontal="center" vertical="center" wrapText="1"/>
    </xf>
    <xf numFmtId="1" fontId="15" fillId="31" borderId="87" xfId="70" applyNumberFormat="1" applyFont="1" applyFill="1" applyBorder="1" applyAlignment="1">
      <alignment horizontal="center" vertical="center" wrapText="1"/>
    </xf>
    <xf numFmtId="0" fontId="38" fillId="30" borderId="87" xfId="61" applyFont="1" applyFill="1" applyBorder="1" applyAlignment="1" applyProtection="1">
      <alignment horizontal="center" vertical="center" wrapText="1"/>
      <protection hidden="1"/>
    </xf>
    <xf numFmtId="1" fontId="15" fillId="30" borderId="87" xfId="61" applyNumberFormat="1" applyFont="1" applyFill="1" applyBorder="1" applyAlignment="1" applyProtection="1">
      <alignment horizontal="center" vertical="center" wrapText="1"/>
      <protection hidden="1"/>
    </xf>
    <xf numFmtId="14" fontId="38" fillId="31" borderId="87" xfId="61" applyNumberFormat="1" applyFont="1" applyFill="1" applyBorder="1" applyAlignment="1" applyProtection="1">
      <alignment horizontal="center" vertical="center" wrapText="1"/>
      <protection hidden="1"/>
    </xf>
    <xf numFmtId="3" fontId="38" fillId="30" borderId="87" xfId="0" applyNumberFormat="1" applyFont="1" applyFill="1" applyBorder="1" applyAlignment="1">
      <alignment horizontal="center" vertical="center" wrapText="1"/>
    </xf>
    <xf numFmtId="3" fontId="15" fillId="30" borderId="87" xfId="0" applyNumberFormat="1" applyFont="1" applyFill="1" applyBorder="1" applyAlignment="1">
      <alignment horizontal="center" vertical="center" wrapText="1"/>
    </xf>
    <xf numFmtId="0" fontId="15" fillId="31" borderId="87" xfId="0" applyFont="1" applyFill="1" applyBorder="1" applyAlignment="1">
      <alignment horizontal="justify" vertical="center" wrapText="1"/>
    </xf>
    <xf numFmtId="0" fontId="20" fillId="28" borderId="170" xfId="45" applyFont="1" applyFill="1" applyBorder="1" applyAlignment="1" applyProtection="1">
      <alignment horizontal="center" vertical="center" wrapText="1"/>
      <protection locked="0"/>
    </xf>
    <xf numFmtId="0" fontId="23" fillId="28" borderId="170" xfId="45" applyFont="1" applyFill="1" applyBorder="1" applyAlignment="1" applyProtection="1">
      <alignment horizontal="center" vertical="center" wrapText="1"/>
      <protection locked="0"/>
    </xf>
    <xf numFmtId="0" fontId="2" fillId="20" borderId="170" xfId="45" applyFont="1" applyFill="1" applyBorder="1" applyAlignment="1" applyProtection="1">
      <alignment horizontal="center" vertical="center"/>
      <protection locked="0"/>
    </xf>
    <xf numFmtId="0" fontId="50" fillId="29" borderId="170" xfId="0" applyFont="1" applyFill="1" applyBorder="1" applyAlignment="1" applyProtection="1">
      <alignment horizontal="center" vertical="center" wrapText="1"/>
      <protection locked="0"/>
    </xf>
    <xf numFmtId="0" fontId="38" fillId="29" borderId="170" xfId="45" applyFont="1" applyFill="1" applyBorder="1" applyAlignment="1" applyProtection="1">
      <alignment horizontal="justify" vertical="center" wrapText="1"/>
      <protection locked="0"/>
    </xf>
    <xf numFmtId="0" fontId="15" fillId="31" borderId="87" xfId="61" applyFont="1" applyFill="1" applyBorder="1" applyAlignment="1" applyProtection="1">
      <alignment horizontal="justify" vertical="center" wrapText="1"/>
      <protection hidden="1"/>
    </xf>
    <xf numFmtId="0" fontId="67" fillId="69" borderId="87" xfId="45" applyFont="1" applyFill="1" applyBorder="1" applyAlignment="1" applyProtection="1">
      <alignment horizontal="center" vertical="center" wrapText="1"/>
      <protection locked="0"/>
    </xf>
    <xf numFmtId="9" fontId="67" fillId="69" borderId="87" xfId="70" applyFont="1" applyFill="1" applyBorder="1" applyAlignment="1" applyProtection="1">
      <alignment horizontal="center" vertical="center" wrapText="1"/>
      <protection locked="0"/>
    </xf>
    <xf numFmtId="0" fontId="78" fillId="69" borderId="83" xfId="45" applyFont="1" applyFill="1" applyBorder="1" applyAlignment="1" applyProtection="1">
      <alignment horizontal="center" vertical="center" wrapText="1"/>
      <protection locked="0"/>
    </xf>
    <xf numFmtId="0" fontId="37" fillId="69" borderId="13" xfId="45" applyFont="1" applyFill="1" applyBorder="1" applyAlignment="1" applyProtection="1">
      <alignment horizontal="center" vertical="center" wrapText="1"/>
      <protection locked="0"/>
    </xf>
    <xf numFmtId="0" fontId="37" fillId="69" borderId="139" xfId="45" applyFont="1" applyFill="1" applyBorder="1" applyAlignment="1" applyProtection="1">
      <alignment horizontal="center" vertical="center" wrapText="1"/>
      <protection locked="0"/>
    </xf>
    <xf numFmtId="0" fontId="37" fillId="69" borderId="83" xfId="45" applyFont="1" applyFill="1" applyBorder="1" applyAlignment="1" applyProtection="1">
      <alignment horizontal="center" vertical="center" wrapText="1"/>
      <protection locked="0"/>
    </xf>
    <xf numFmtId="0" fontId="37" fillId="69" borderId="81" xfId="45" applyFont="1" applyFill="1" applyBorder="1" applyAlignment="1" applyProtection="1">
      <alignment horizontal="center" vertical="center" wrapText="1"/>
      <protection locked="0"/>
    </xf>
    <xf numFmtId="9" fontId="42" fillId="17" borderId="87" xfId="0" applyNumberFormat="1" applyFont="1" applyFill="1" applyBorder="1" applyAlignment="1">
      <alignment horizontal="center" vertical="center" wrapText="1"/>
    </xf>
    <xf numFmtId="0" fontId="15" fillId="31" borderId="0" xfId="0" applyFont="1" applyFill="1" applyAlignment="1">
      <alignment horizontal="center" vertical="center" wrapText="1"/>
    </xf>
    <xf numFmtId="0" fontId="20" fillId="28" borderId="86" xfId="45" applyFont="1" applyFill="1" applyBorder="1" applyAlignment="1" applyProtection="1">
      <alignment horizontal="center" vertical="center" wrapText="1"/>
      <protection locked="0"/>
    </xf>
    <xf numFmtId="0" fontId="23" fillId="28" borderId="86" xfId="45" applyFont="1" applyFill="1" applyBorder="1" applyAlignment="1" applyProtection="1">
      <alignment horizontal="center" vertical="center" wrapText="1"/>
      <protection locked="0"/>
    </xf>
    <xf numFmtId="0" fontId="2" fillId="20" borderId="86" xfId="45" applyFont="1" applyFill="1" applyBorder="1" applyAlignment="1" applyProtection="1">
      <alignment horizontal="center" vertical="center"/>
      <protection locked="0"/>
    </xf>
    <xf numFmtId="9" fontId="23" fillId="28" borderId="86" xfId="70" applyFont="1" applyFill="1" applyBorder="1" applyAlignment="1" applyProtection="1">
      <alignment horizontal="center" vertical="center" wrapText="1"/>
      <protection locked="0"/>
    </xf>
    <xf numFmtId="0" fontId="81" fillId="29" borderId="143" xfId="45" applyFont="1" applyFill="1" applyBorder="1" applyAlignment="1" applyProtection="1">
      <alignment horizontal="center" vertical="center" wrapText="1"/>
      <protection locked="0"/>
    </xf>
    <xf numFmtId="44" fontId="46" fillId="29" borderId="86" xfId="59" applyFont="1" applyFill="1" applyBorder="1" applyAlignment="1" applyProtection="1">
      <alignment horizontal="center" vertical="center" wrapText="1"/>
      <protection locked="0"/>
    </xf>
    <xf numFmtId="9" fontId="46" fillId="29" borderId="86" xfId="70" applyFont="1" applyFill="1" applyBorder="1" applyAlignment="1" applyProtection="1">
      <alignment horizontal="center" vertical="center" wrapText="1"/>
      <protection locked="0"/>
    </xf>
    <xf numFmtId="0" fontId="15" fillId="31" borderId="127" xfId="61" applyFont="1" applyFill="1" applyBorder="1" applyAlignment="1" applyProtection="1">
      <alignment horizontal="center" vertical="center" wrapText="1"/>
      <protection hidden="1"/>
    </xf>
    <xf numFmtId="1" fontId="15" fillId="31" borderId="87" xfId="61" applyNumberFormat="1" applyFont="1" applyFill="1" applyBorder="1" applyAlignment="1" applyProtection="1">
      <alignment horizontal="center" vertical="center" wrapText="1"/>
      <protection hidden="1"/>
    </xf>
    <xf numFmtId="1" fontId="15" fillId="31" borderId="87" xfId="54" applyNumberFormat="1" applyFont="1" applyFill="1" applyBorder="1" applyAlignment="1" applyProtection="1">
      <alignment horizontal="center" vertical="center" wrapText="1"/>
      <protection hidden="1"/>
    </xf>
    <xf numFmtId="0" fontId="81" fillId="29" borderId="127" xfId="45" applyFont="1" applyFill="1" applyBorder="1" applyAlignment="1" applyProtection="1">
      <alignment horizontal="center" vertical="center" wrapText="1"/>
      <protection locked="0"/>
    </xf>
    <xf numFmtId="0" fontId="81" fillId="29" borderId="87" xfId="45" applyFont="1" applyFill="1" applyBorder="1" applyAlignment="1" applyProtection="1">
      <alignment horizontal="center" vertical="center" wrapText="1"/>
      <protection locked="0"/>
    </xf>
    <xf numFmtId="44" fontId="46" fillId="29" borderId="87" xfId="59" applyFont="1" applyFill="1" applyBorder="1" applyAlignment="1" applyProtection="1">
      <alignment horizontal="center" vertical="center" wrapText="1"/>
      <protection locked="0"/>
    </xf>
    <xf numFmtId="9" fontId="46" fillId="29" borderId="87" xfId="70" applyFont="1" applyFill="1" applyBorder="1" applyAlignment="1" applyProtection="1">
      <alignment horizontal="center" vertical="center" wrapText="1"/>
      <protection locked="0"/>
    </xf>
    <xf numFmtId="0" fontId="49" fillId="29" borderId="127" xfId="45" applyFont="1" applyFill="1" applyBorder="1" applyAlignment="1" applyProtection="1">
      <alignment horizontal="center" vertical="center" wrapText="1"/>
      <protection locked="0"/>
    </xf>
    <xf numFmtId="0" fontId="49" fillId="29" borderId="87" xfId="45" applyFont="1" applyFill="1" applyBorder="1" applyAlignment="1" applyProtection="1">
      <alignment horizontal="center" vertical="center" wrapText="1"/>
      <protection locked="0"/>
    </xf>
    <xf numFmtId="9" fontId="82" fillId="29" borderId="87" xfId="45" applyNumberFormat="1" applyFont="1" applyFill="1" applyBorder="1" applyAlignment="1" applyProtection="1">
      <alignment horizontal="center" vertical="center" wrapText="1"/>
      <protection locked="0"/>
    </xf>
    <xf numFmtId="0" fontId="38" fillId="30" borderId="87" xfId="0" applyNumberFormat="1" applyFont="1" applyFill="1" applyBorder="1" applyAlignment="1">
      <alignment horizontal="center" vertical="center" wrapText="1"/>
    </xf>
    <xf numFmtId="0" fontId="38" fillId="29" borderId="127" xfId="45" applyFont="1" applyFill="1" applyBorder="1" applyAlignment="1" applyProtection="1">
      <alignment horizontal="justify" vertical="center" wrapText="1"/>
      <protection locked="0"/>
    </xf>
    <xf numFmtId="0" fontId="37" fillId="20" borderId="87" xfId="45" applyFont="1" applyFill="1" applyBorder="1" applyAlignment="1" applyProtection="1">
      <alignment horizontal="justify" vertical="center" wrapText="1"/>
      <protection locked="0"/>
    </xf>
    <xf numFmtId="0" fontId="11" fillId="48" borderId="87" xfId="45" applyFont="1" applyFill="1" applyBorder="1" applyAlignment="1" applyProtection="1">
      <alignment horizontal="center" vertical="center" wrapText="1"/>
      <protection locked="0"/>
    </xf>
    <xf numFmtId="0" fontId="73" fillId="28" borderId="87" xfId="45" applyFont="1" applyFill="1" applyBorder="1" applyAlignment="1" applyProtection="1">
      <alignment horizontal="center" vertical="center" wrapText="1"/>
      <protection locked="0"/>
    </xf>
    <xf numFmtId="0" fontId="78" fillId="20" borderId="87" xfId="45" applyFont="1" applyFill="1" applyBorder="1" applyAlignment="1" applyProtection="1">
      <alignment horizontal="justify" vertical="center" wrapText="1"/>
      <protection locked="0"/>
    </xf>
    <xf numFmtId="0" fontId="48" fillId="29" borderId="87" xfId="45" applyFont="1" applyFill="1" applyBorder="1" applyAlignment="1" applyProtection="1">
      <alignment horizontal="justify" vertical="center" wrapText="1"/>
      <protection locked="0"/>
    </xf>
    <xf numFmtId="0" fontId="8" fillId="28" borderId="87" xfId="45" applyFont="1" applyFill="1" applyBorder="1" applyAlignment="1" applyProtection="1">
      <alignment horizontal="center" vertical="center" wrapText="1"/>
      <protection locked="0"/>
    </xf>
    <xf numFmtId="1" fontId="38" fillId="30" borderId="87" xfId="70" applyNumberFormat="1" applyFont="1" applyFill="1" applyBorder="1" applyAlignment="1">
      <alignment horizontal="center" vertical="center" wrapText="1"/>
    </xf>
    <xf numFmtId="0" fontId="54" fillId="30" borderId="87" xfId="0" applyNumberFormat="1" applyFont="1" applyFill="1" applyBorder="1" applyAlignment="1">
      <alignment horizontal="center" vertical="center" wrapText="1"/>
    </xf>
    <xf numFmtId="0" fontId="15" fillId="30" borderId="87" xfId="0" applyNumberFormat="1" applyFont="1" applyFill="1" applyBorder="1" applyAlignment="1">
      <alignment horizontal="center" vertical="center" wrapText="1"/>
    </xf>
    <xf numFmtId="0" fontId="51" fillId="29" borderId="127" xfId="61" applyFont="1" applyFill="1" applyBorder="1" applyAlignment="1" applyProtection="1">
      <alignment horizontal="center" vertical="center" wrapText="1"/>
      <protection hidden="1" locked="0"/>
    </xf>
    <xf numFmtId="0" fontId="51" fillId="29" borderId="87" xfId="61" applyFont="1" applyFill="1" applyBorder="1" applyAlignment="1" applyProtection="1">
      <alignment horizontal="center" vertical="center" wrapText="1"/>
      <protection hidden="1" locked="0"/>
    </xf>
    <xf numFmtId="0" fontId="37" fillId="29" borderId="127" xfId="45" applyFont="1" applyFill="1" applyBorder="1" applyAlignment="1" applyProtection="1">
      <alignment horizontal="center" vertical="center" wrapText="1"/>
      <protection locked="0"/>
    </xf>
    <xf numFmtId="0" fontId="38" fillId="29" borderId="87" xfId="45" applyFont="1" applyFill="1" applyBorder="1" applyAlignment="1" applyProtection="1">
      <alignment horizontal="center" vertical="center" wrapText="1"/>
      <protection locked="0"/>
    </xf>
    <xf numFmtId="0" fontId="52" fillId="70" borderId="169" xfId="45" applyFont="1" applyFill="1" applyBorder="1" applyAlignment="1" applyProtection="1">
      <alignment vertical="center" wrapText="1"/>
      <protection locked="0"/>
    </xf>
    <xf numFmtId="9" fontId="49" fillId="29" borderId="170" xfId="70" applyFont="1" applyFill="1" applyBorder="1" applyAlignment="1" applyProtection="1">
      <alignment horizontal="center" vertical="center" wrapText="1"/>
      <protection locked="0"/>
    </xf>
    <xf numFmtId="0" fontId="52" fillId="70" borderId="170" xfId="45" applyFont="1" applyFill="1" applyBorder="1" applyAlignment="1" applyProtection="1">
      <alignment vertical="center" wrapText="1"/>
      <protection locked="0"/>
    </xf>
    <xf numFmtId="9" fontId="51" fillId="43" borderId="170" xfId="70" applyFont="1" applyFill="1" applyBorder="1" applyAlignment="1" applyProtection="1">
      <alignment horizontal="center" vertical="center" wrapText="1"/>
      <protection hidden="1" locked="0"/>
    </xf>
    <xf numFmtId="0" fontId="51" fillId="43" borderId="170" xfId="62" applyFont="1" applyFill="1" applyBorder="1" applyAlignment="1" applyProtection="1">
      <alignment horizontal="center" vertical="center" wrapText="1"/>
      <protection hidden="1" locked="0"/>
    </xf>
    <xf numFmtId="0" fontId="63" fillId="17" borderId="87" xfId="0" applyFont="1" applyFill="1" applyBorder="1" applyAlignment="1" applyProtection="1">
      <alignment/>
      <protection locked="0"/>
    </xf>
    <xf numFmtId="0" fontId="49" fillId="17" borderId="87" xfId="0" applyFont="1" applyFill="1" applyBorder="1" applyAlignment="1" applyProtection="1">
      <alignment horizontal="center" vertical="center" wrapText="1"/>
      <protection locked="0"/>
    </xf>
    <xf numFmtId="0" fontId="1" fillId="17" borderId="87" xfId="0" applyFont="1" applyFill="1" applyBorder="1" applyAlignment="1" applyProtection="1">
      <alignment horizontal="center"/>
      <protection locked="0"/>
    </xf>
    <xf numFmtId="9" fontId="1" fillId="17" borderId="87" xfId="70" applyFont="1" applyFill="1" applyBorder="1" applyAlignment="1" applyProtection="1">
      <alignment horizontal="center"/>
      <protection locked="0"/>
    </xf>
    <xf numFmtId="9" fontId="1" fillId="17" borderId="87" xfId="0" applyNumberFormat="1" applyFont="1" applyFill="1" applyBorder="1" applyAlignment="1" applyProtection="1">
      <alignment horizontal="center"/>
      <protection locked="0"/>
    </xf>
    <xf numFmtId="0" fontId="63" fillId="17" borderId="80" xfId="0" applyFont="1" applyFill="1" applyBorder="1" applyAlignment="1" applyProtection="1">
      <alignment/>
      <protection locked="0"/>
    </xf>
    <xf numFmtId="9" fontId="40" fillId="69" borderId="87" xfId="70" applyFont="1" applyFill="1" applyBorder="1" applyAlignment="1" applyProtection="1">
      <alignment horizontal="center" vertical="center" wrapText="1"/>
      <protection locked="0"/>
    </xf>
    <xf numFmtId="44" fontId="46" fillId="71" borderId="87" xfId="59" applyFont="1" applyFill="1" applyBorder="1" applyAlignment="1" applyProtection="1">
      <alignment horizontal="center" vertical="center" wrapText="1"/>
      <protection hidden="1" locked="0"/>
    </xf>
    <xf numFmtId="0" fontId="0" fillId="17" borderId="50" xfId="0" applyFill="1" applyBorder="1" applyAlignment="1" applyProtection="1">
      <alignment/>
      <protection locked="0"/>
    </xf>
    <xf numFmtId="9" fontId="49" fillId="20" borderId="87" xfId="70" applyFont="1" applyFill="1" applyBorder="1" applyAlignment="1" applyProtection="1">
      <alignment horizontal="center" vertical="center" wrapText="1"/>
      <protection locked="0"/>
    </xf>
    <xf numFmtId="0" fontId="49" fillId="38" borderId="143" xfId="45" applyFont="1" applyFill="1" applyBorder="1" applyAlignment="1" applyProtection="1">
      <alignment horizontal="center" vertical="center" wrapText="1"/>
      <protection locked="0"/>
    </xf>
    <xf numFmtId="0" fontId="49" fillId="38" borderId="86" xfId="45" applyFont="1" applyFill="1" applyBorder="1" applyAlignment="1" applyProtection="1">
      <alignment horizontal="center" vertical="center" wrapText="1"/>
      <protection locked="0"/>
    </xf>
    <xf numFmtId="9" fontId="40" fillId="38" borderId="86" xfId="45" applyNumberFormat="1" applyFont="1" applyFill="1" applyBorder="1" applyAlignment="1" applyProtection="1">
      <alignment horizontal="center" vertical="center" wrapText="1"/>
      <protection locked="0"/>
    </xf>
    <xf numFmtId="0" fontId="48" fillId="31" borderId="127" xfId="61" applyFont="1" applyFill="1" applyBorder="1" applyAlignment="1" applyProtection="1" quotePrefix="1">
      <alignment horizontal="center" vertical="center" wrapText="1"/>
      <protection hidden="1"/>
    </xf>
    <xf numFmtId="0" fontId="38" fillId="0" borderId="87" xfId="0" applyFont="1" applyFill="1" applyBorder="1" applyAlignment="1">
      <alignment horizontal="justify" vertical="center" wrapText="1"/>
    </xf>
    <xf numFmtId="0" fontId="11" fillId="20" borderId="87" xfId="0" applyFont="1" applyFill="1" applyBorder="1" applyAlignment="1" applyProtection="1">
      <alignment/>
      <protection locked="0"/>
    </xf>
    <xf numFmtId="0" fontId="81" fillId="43" borderId="127" xfId="62" applyFont="1" applyFill="1" applyBorder="1" applyAlignment="1" applyProtection="1">
      <alignment horizontal="center" vertical="center" wrapText="1"/>
      <protection hidden="1" locked="0"/>
    </xf>
    <xf numFmtId="44" fontId="46" fillId="43" borderId="87" xfId="59" applyFont="1" applyFill="1" applyBorder="1" applyAlignment="1" applyProtection="1">
      <alignment horizontal="center" vertical="center" wrapText="1"/>
      <protection hidden="1" locked="0"/>
    </xf>
    <xf numFmtId="9" fontId="46" fillId="43" borderId="87" xfId="70" applyFont="1" applyFill="1" applyBorder="1" applyAlignment="1" applyProtection="1">
      <alignment horizontal="center" vertical="center" wrapText="1"/>
      <protection hidden="1" locked="0"/>
    </xf>
    <xf numFmtId="0" fontId="23" fillId="36" borderId="87" xfId="45" applyFont="1" applyFill="1" applyBorder="1" applyAlignment="1" applyProtection="1">
      <alignment horizontal="center" vertical="center" wrapText="1"/>
      <protection locked="0"/>
    </xf>
    <xf numFmtId="167" fontId="38" fillId="31" borderId="87" xfId="61" applyNumberFormat="1" applyFont="1" applyFill="1" applyBorder="1" applyAlignment="1" applyProtection="1">
      <alignment horizontal="center" vertical="center" wrapText="1"/>
      <protection hidden="1"/>
    </xf>
    <xf numFmtId="0" fontId="38" fillId="0" borderId="87" xfId="61" applyFont="1" applyFill="1" applyBorder="1" applyAlignment="1" applyProtection="1">
      <alignment horizontal="justify" vertical="center" wrapText="1"/>
      <protection hidden="1"/>
    </xf>
    <xf numFmtId="0" fontId="73" fillId="41" borderId="87" xfId="62" applyFont="1" applyFill="1" applyBorder="1" applyAlignment="1" applyProtection="1">
      <alignment horizontal="center" vertical="center" wrapText="1"/>
      <protection hidden="1" locked="0"/>
    </xf>
    <xf numFmtId="0" fontId="15" fillId="0" borderId="87" xfId="61" applyFont="1" applyFill="1" applyBorder="1" applyAlignment="1" applyProtection="1">
      <alignment horizontal="justify" vertical="center" wrapText="1"/>
      <protection hidden="1"/>
    </xf>
    <xf numFmtId="0" fontId="8" fillId="41" borderId="87" xfId="62" applyFont="1" applyFill="1" applyBorder="1" applyAlignment="1" applyProtection="1">
      <alignment horizontal="center" vertical="center" wrapText="1"/>
      <protection hidden="1" locked="0"/>
    </xf>
    <xf numFmtId="0" fontId="48" fillId="30" borderId="87" xfId="61" applyFont="1" applyFill="1" applyBorder="1" applyAlignment="1" applyProtection="1">
      <alignment horizontal="center" vertical="center" wrapText="1"/>
      <protection hidden="1"/>
    </xf>
    <xf numFmtId="44" fontId="45" fillId="71" borderId="0" xfId="59" applyFont="1" applyFill="1" applyBorder="1" applyAlignment="1" applyProtection="1">
      <alignment horizontal="center" vertical="center" wrapText="1"/>
      <protection hidden="1" locked="0"/>
    </xf>
    <xf numFmtId="0" fontId="59" fillId="17" borderId="87" xfId="0" applyFont="1" applyFill="1" applyBorder="1" applyAlignment="1" applyProtection="1">
      <alignment horizontal="center" vertical="center" wrapText="1"/>
      <protection locked="0"/>
    </xf>
    <xf numFmtId="44" fontId="83" fillId="71" borderId="87" xfId="59" applyFont="1" applyFill="1" applyBorder="1" applyAlignment="1" applyProtection="1">
      <alignment horizontal="center" vertical="center" wrapText="1"/>
      <protection hidden="1" locked="0"/>
    </xf>
    <xf numFmtId="9" fontId="83" fillId="71" borderId="87" xfId="70" applyFont="1" applyFill="1" applyBorder="1" applyAlignment="1" applyProtection="1">
      <alignment horizontal="center" vertical="center" wrapText="1"/>
      <protection hidden="1" locked="0"/>
    </xf>
    <xf numFmtId="0" fontId="46" fillId="71" borderId="83" xfId="62" applyFont="1" applyFill="1" applyBorder="1" applyAlignment="1" applyProtection="1">
      <alignment horizontal="center" vertical="center" wrapText="1"/>
      <protection hidden="1" locked="0"/>
    </xf>
    <xf numFmtId="9" fontId="59" fillId="69" borderId="87" xfId="70" applyFont="1" applyFill="1" applyBorder="1" applyAlignment="1" applyProtection="1">
      <alignment horizontal="center" vertical="center" wrapText="1"/>
      <protection locked="0"/>
    </xf>
    <xf numFmtId="44" fontId="46" fillId="71" borderId="13" xfId="59" applyFont="1" applyFill="1" applyBorder="1" applyAlignment="1" applyProtection="1">
      <alignment horizontal="center" vertical="center" wrapText="1"/>
      <protection hidden="1" locked="0"/>
    </xf>
    <xf numFmtId="9" fontId="46" fillId="71" borderId="13" xfId="70" applyFont="1" applyFill="1" applyBorder="1" applyAlignment="1" applyProtection="1">
      <alignment horizontal="center" vertical="center" wrapText="1"/>
      <protection hidden="1" locked="0"/>
    </xf>
    <xf numFmtId="0" fontId="46" fillId="71" borderId="13" xfId="62" applyFont="1" applyFill="1" applyBorder="1" applyAlignment="1" applyProtection="1">
      <alignment horizontal="center" vertical="center" wrapText="1"/>
      <protection hidden="1" locked="0"/>
    </xf>
    <xf numFmtId="0" fontId="46" fillId="71" borderId="12" xfId="62" applyFont="1" applyFill="1" applyBorder="1" applyAlignment="1" applyProtection="1">
      <alignment horizontal="center" vertical="center" wrapText="1"/>
      <protection hidden="1" locked="0"/>
    </xf>
    <xf numFmtId="0" fontId="20" fillId="28" borderId="0" xfId="45" applyFont="1" applyFill="1" applyBorder="1" applyAlignment="1" applyProtection="1">
      <alignment horizontal="center" vertical="center" wrapText="1"/>
      <protection locked="0"/>
    </xf>
    <xf numFmtId="0" fontId="81" fillId="43" borderId="0" xfId="62" applyFont="1" applyFill="1" applyBorder="1" applyAlignment="1" applyProtection="1">
      <alignment horizontal="center" vertical="center" wrapText="1"/>
      <protection hidden="1" locked="0"/>
    </xf>
    <xf numFmtId="0" fontId="38" fillId="29" borderId="0" xfId="45" applyFont="1" applyFill="1" applyBorder="1" applyAlignment="1" applyProtection="1">
      <alignment horizontal="justify" vertical="center" wrapText="1"/>
      <protection locked="0"/>
    </xf>
    <xf numFmtId="9" fontId="49" fillId="29" borderId="0" xfId="70" applyFont="1" applyFill="1" applyBorder="1" applyAlignment="1" applyProtection="1">
      <alignment horizontal="center" vertical="center" wrapText="1"/>
      <protection locked="0"/>
    </xf>
    <xf numFmtId="44" fontId="46" fillId="43" borderId="0" xfId="59" applyFont="1" applyFill="1" applyBorder="1" applyAlignment="1" applyProtection="1">
      <alignment horizontal="center" vertical="center" wrapText="1"/>
      <protection hidden="1" locked="0"/>
    </xf>
    <xf numFmtId="9" fontId="46" fillId="43" borderId="0" xfId="70" applyFont="1" applyFill="1" applyBorder="1" applyAlignment="1" applyProtection="1">
      <alignment horizontal="center" vertical="center" wrapText="1"/>
      <protection hidden="1" locked="0"/>
    </xf>
    <xf numFmtId="9" fontId="51" fillId="43" borderId="0" xfId="70" applyFont="1" applyFill="1" applyBorder="1" applyAlignment="1" applyProtection="1">
      <alignment horizontal="center" vertical="center" wrapText="1"/>
      <protection hidden="1" locked="0"/>
    </xf>
    <xf numFmtId="0" fontId="51" fillId="43" borderId="0" xfId="62" applyFont="1" applyFill="1" applyBorder="1" applyAlignment="1" applyProtection="1">
      <alignment horizontal="center" vertical="center" wrapText="1"/>
      <protection hidden="1" locked="0"/>
    </xf>
    <xf numFmtId="0" fontId="38" fillId="30" borderId="87" xfId="0" applyFont="1" applyFill="1" applyBorder="1" applyAlignment="1">
      <alignment horizontal="center" vertical="center" wrapText="1"/>
    </xf>
    <xf numFmtId="9" fontId="15" fillId="0" borderId="87" xfId="70" applyFont="1" applyFill="1" applyBorder="1" applyAlignment="1">
      <alignment horizontal="center" vertical="center" wrapText="1"/>
    </xf>
    <xf numFmtId="0" fontId="81" fillId="43" borderId="86" xfId="62" applyFont="1" applyFill="1" applyBorder="1" applyAlignment="1" applyProtection="1">
      <alignment horizontal="center" vertical="center" wrapText="1"/>
      <protection hidden="1" locked="0"/>
    </xf>
    <xf numFmtId="44" fontId="46" fillId="43" borderId="86" xfId="59" applyFont="1" applyFill="1" applyBorder="1" applyAlignment="1" applyProtection="1">
      <alignment horizontal="center" vertical="center" wrapText="1"/>
      <protection hidden="1" locked="0"/>
    </xf>
    <xf numFmtId="9" fontId="46" fillId="43" borderId="86" xfId="70" applyFont="1" applyFill="1" applyBorder="1" applyAlignment="1" applyProtection="1">
      <alignment horizontal="center" vertical="center" wrapText="1"/>
      <protection hidden="1" locked="0"/>
    </xf>
    <xf numFmtId="0" fontId="48" fillId="31" borderId="87" xfId="61" applyFont="1" applyFill="1" applyBorder="1" applyAlignment="1" applyProtection="1" quotePrefix="1">
      <alignment horizontal="center" vertical="center" wrapText="1"/>
      <protection hidden="1"/>
    </xf>
    <xf numFmtId="0" fontId="81" fillId="43" borderId="87" xfId="62" applyFont="1" applyFill="1" applyBorder="1" applyAlignment="1" applyProtection="1">
      <alignment horizontal="center" vertical="center" wrapText="1"/>
      <protection hidden="1" locked="0"/>
    </xf>
    <xf numFmtId="0" fontId="49" fillId="38" borderId="87" xfId="45" applyFont="1" applyFill="1" applyBorder="1" applyAlignment="1" applyProtection="1">
      <alignment horizontal="center" vertical="center" wrapText="1"/>
      <protection locked="0"/>
    </xf>
    <xf numFmtId="9" fontId="40" fillId="38" borderId="87" xfId="45" applyNumberFormat="1" applyFont="1" applyFill="1" applyBorder="1" applyAlignment="1" applyProtection="1">
      <alignment horizontal="center" vertical="center" wrapText="1"/>
      <protection locked="0"/>
    </xf>
    <xf numFmtId="0" fontId="84" fillId="29" borderId="170" xfId="45" applyFont="1" applyFill="1" applyBorder="1" applyAlignment="1" applyProtection="1">
      <alignment horizontal="center" vertical="center" wrapText="1"/>
      <protection locked="0"/>
    </xf>
    <xf numFmtId="44" fontId="46" fillId="43" borderId="170" xfId="59" applyFont="1" applyFill="1" applyBorder="1" applyAlignment="1" applyProtection="1">
      <alignment horizontal="center" vertical="center" wrapText="1"/>
      <protection hidden="1" locked="0"/>
    </xf>
    <xf numFmtId="9" fontId="46" fillId="43" borderId="170" xfId="70" applyFont="1" applyFill="1" applyBorder="1" applyAlignment="1" applyProtection="1">
      <alignment horizontal="center" vertical="center" wrapText="1"/>
      <protection hidden="1" locked="0"/>
    </xf>
    <xf numFmtId="0" fontId="51" fillId="43" borderId="141" xfId="62" applyFont="1" applyFill="1" applyBorder="1" applyAlignment="1" applyProtection="1">
      <alignment horizontal="center" vertical="center" wrapText="1"/>
      <protection hidden="1" locked="0"/>
    </xf>
    <xf numFmtId="9" fontId="79" fillId="71" borderId="87" xfId="70" applyFont="1" applyFill="1" applyBorder="1" applyAlignment="1" applyProtection="1">
      <alignment horizontal="center" vertical="center" wrapText="1"/>
      <protection hidden="1" locked="0"/>
    </xf>
    <xf numFmtId="9" fontId="67" fillId="17" borderId="87" xfId="70" applyFont="1" applyFill="1" applyBorder="1" applyAlignment="1" applyProtection="1">
      <alignment horizontal="center" vertical="center" wrapText="1"/>
      <protection locked="0"/>
    </xf>
    <xf numFmtId="9" fontId="85" fillId="71" borderId="87" xfId="70" applyFont="1" applyFill="1" applyBorder="1" applyAlignment="1" applyProtection="1">
      <alignment horizontal="center" vertical="center" wrapText="1"/>
      <protection hidden="1" locked="0"/>
    </xf>
    <xf numFmtId="0" fontId="46" fillId="71" borderId="87" xfId="62" applyFont="1" applyFill="1" applyBorder="1" applyAlignment="1" applyProtection="1">
      <alignment horizontal="center" vertical="center" wrapText="1"/>
      <protection hidden="1" locked="0"/>
    </xf>
    <xf numFmtId="9" fontId="46" fillId="71" borderId="12" xfId="70" applyFont="1" applyFill="1" applyBorder="1" applyAlignment="1" applyProtection="1">
      <alignment horizontal="center" vertical="center" wrapText="1"/>
      <protection hidden="1" locked="0"/>
    </xf>
    <xf numFmtId="0" fontId="84" fillId="29" borderId="86" xfId="45" applyFont="1" applyFill="1" applyBorder="1" applyAlignment="1" applyProtection="1">
      <alignment horizontal="center" vertical="center" wrapText="1"/>
      <protection locked="0"/>
    </xf>
    <xf numFmtId="9" fontId="46" fillId="43" borderId="86" xfId="70" applyFont="1" applyFill="1" applyBorder="1" applyAlignment="1" applyProtection="1">
      <alignment horizontal="center" vertical="center" wrapText="1"/>
      <protection locked="0"/>
    </xf>
    <xf numFmtId="0" fontId="15" fillId="30" borderId="86" xfId="61" applyFont="1" applyFill="1" applyBorder="1" applyAlignment="1" applyProtection="1">
      <alignment horizontal="center" vertical="center" wrapText="1"/>
      <protection hidden="1"/>
    </xf>
    <xf numFmtId="0" fontId="84" fillId="29" borderId="87" xfId="45" applyFont="1" applyFill="1" applyBorder="1" applyAlignment="1" applyProtection="1">
      <alignment horizontal="center" vertical="center" wrapText="1"/>
      <protection locked="0"/>
    </xf>
    <xf numFmtId="0" fontId="49" fillId="29" borderId="87" xfId="45" applyFont="1" applyFill="1" applyBorder="1" applyAlignment="1" applyProtection="1">
      <alignment vertical="center" wrapText="1"/>
      <protection locked="0"/>
    </xf>
    <xf numFmtId="0" fontId="50" fillId="0" borderId="0" xfId="0" applyFont="1" applyFill="1" applyAlignment="1">
      <alignment horizontal="center" vertical="center" wrapText="1"/>
    </xf>
    <xf numFmtId="0" fontId="49" fillId="19" borderId="87" xfId="45" applyFont="1" applyFill="1" applyBorder="1" applyAlignment="1" applyProtection="1">
      <alignment vertical="center" wrapText="1"/>
      <protection locked="0"/>
    </xf>
    <xf numFmtId="0" fontId="38" fillId="19" borderId="87" xfId="45" applyFont="1" applyFill="1" applyBorder="1" applyAlignment="1" applyProtection="1">
      <alignment horizontal="justify" vertical="center" wrapText="1"/>
      <protection locked="0"/>
    </xf>
    <xf numFmtId="9" fontId="49" fillId="19" borderId="87" xfId="70" applyFont="1" applyFill="1" applyBorder="1" applyAlignment="1" applyProtection="1">
      <alignment horizontal="center" vertical="center" wrapText="1"/>
      <protection locked="0"/>
    </xf>
    <xf numFmtId="0" fontId="51" fillId="39" borderId="87" xfId="62" applyFont="1" applyFill="1" applyBorder="1" applyAlignment="1" applyProtection="1">
      <alignment horizontal="center" vertical="center" wrapText="1"/>
      <protection hidden="1" locked="0"/>
    </xf>
    <xf numFmtId="9" fontId="51" fillId="39" borderId="87" xfId="70" applyFont="1" applyFill="1" applyBorder="1" applyAlignment="1" applyProtection="1">
      <alignment horizontal="center" vertical="center" wrapText="1"/>
      <protection hidden="1" locked="0"/>
    </xf>
    <xf numFmtId="0" fontId="48" fillId="0" borderId="87" xfId="61" applyFont="1" applyFill="1" applyBorder="1" applyAlignment="1" applyProtection="1" quotePrefix="1">
      <alignment horizontal="center" vertical="center" wrapText="1"/>
      <protection hidden="1"/>
    </xf>
    <xf numFmtId="167" fontId="15" fillId="0" borderId="87" xfId="61" applyNumberFormat="1" applyFont="1" applyFill="1" applyBorder="1" applyAlignment="1" applyProtection="1">
      <alignment horizontal="center" vertical="center" wrapText="1"/>
      <protection hidden="1"/>
    </xf>
    <xf numFmtId="14" fontId="15" fillId="0" borderId="87" xfId="50" applyNumberFormat="1" applyFont="1" applyFill="1" applyBorder="1" applyAlignment="1">
      <alignment horizontal="center" vertical="center" wrapText="1"/>
    </xf>
    <xf numFmtId="0" fontId="38" fillId="0" borderId="87"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5" fillId="0" borderId="87" xfId="0" applyFont="1" applyFill="1" applyBorder="1" applyAlignment="1">
      <alignment horizontal="justify" vertical="center" wrapText="1"/>
    </xf>
    <xf numFmtId="0" fontId="53" fillId="0" borderId="0" xfId="0" applyFont="1" applyAlignment="1">
      <alignment horizontal="center" vertical="center" wrapText="1"/>
    </xf>
    <xf numFmtId="0" fontId="12" fillId="20" borderId="144" xfId="61" applyFont="1" applyFill="1" applyBorder="1" applyAlignment="1" applyProtection="1">
      <alignment horizontal="center" vertical="center" wrapText="1"/>
      <protection hidden="1" locked="0"/>
    </xf>
    <xf numFmtId="0" fontId="12" fillId="20" borderId="15" xfId="61" applyFont="1" applyFill="1" applyBorder="1" applyAlignment="1" applyProtection="1">
      <alignment horizontal="center" vertical="center" wrapText="1"/>
      <protection hidden="1" locked="0"/>
    </xf>
    <xf numFmtId="0" fontId="21" fillId="28" borderId="49" xfId="61" applyFont="1" applyFill="1" applyBorder="1" applyAlignment="1" applyProtection="1">
      <alignment horizontal="center" vertical="center" wrapText="1"/>
      <protection hidden="1" locked="0"/>
    </xf>
    <xf numFmtId="0" fontId="43" fillId="29" borderId="50" xfId="61" applyFont="1" applyFill="1" applyBorder="1" applyAlignment="1" applyProtection="1">
      <alignment horizontal="center" vertical="center" wrapText="1"/>
      <protection hidden="1" locked="0"/>
    </xf>
    <xf numFmtId="0" fontId="43" fillId="29" borderId="15" xfId="61" applyFont="1" applyFill="1" applyBorder="1" applyAlignment="1" applyProtection="1">
      <alignment horizontal="center" vertical="center" wrapText="1"/>
      <protection hidden="1" locked="0"/>
    </xf>
    <xf numFmtId="0" fontId="41" fillId="18" borderId="53" xfId="61" applyFont="1" applyFill="1" applyBorder="1" applyAlignment="1" applyProtection="1">
      <alignment horizontal="center" vertical="center" wrapText="1"/>
      <protection hidden="1"/>
    </xf>
    <xf numFmtId="167" fontId="41" fillId="18" borderId="52" xfId="61" applyNumberFormat="1" applyFont="1" applyFill="1" applyBorder="1" applyAlignment="1" applyProtection="1">
      <alignment horizontal="center" vertical="center" wrapText="1"/>
      <protection hidden="1"/>
    </xf>
    <xf numFmtId="1" fontId="41" fillId="18" borderId="52" xfId="61" applyNumberFormat="1" applyFont="1" applyFill="1" applyBorder="1" applyAlignment="1" applyProtection="1">
      <alignment horizontal="center" vertical="center" wrapText="1"/>
      <protection hidden="1"/>
    </xf>
    <xf numFmtId="0" fontId="41" fillId="18" borderId="52" xfId="61" applyFont="1" applyFill="1" applyBorder="1" applyAlignment="1" applyProtection="1">
      <alignment horizontal="center" vertical="center" textRotation="90" wrapText="1"/>
      <protection hidden="1"/>
    </xf>
    <xf numFmtId="0" fontId="41" fillId="18" borderId="52" xfId="61" applyFont="1" applyFill="1" applyBorder="1" applyAlignment="1" applyProtection="1">
      <alignment horizontal="center" vertical="center" wrapText="1"/>
      <protection hidden="1"/>
    </xf>
    <xf numFmtId="9" fontId="41" fillId="18" borderId="52" xfId="61" applyNumberFormat="1" applyFont="1" applyFill="1" applyBorder="1" applyAlignment="1" applyProtection="1">
      <alignment horizontal="center" vertical="center" wrapText="1"/>
      <protection hidden="1"/>
    </xf>
    <xf numFmtId="1" fontId="41" fillId="18" borderId="52" xfId="54" applyNumberFormat="1" applyFont="1" applyFill="1" applyBorder="1" applyAlignment="1" applyProtection="1">
      <alignment horizontal="center" vertical="center" wrapText="1"/>
      <protection hidden="1"/>
    </xf>
    <xf numFmtId="0" fontId="41" fillId="18" borderId="51" xfId="61" applyFont="1" applyFill="1" applyBorder="1" applyAlignment="1" applyProtection="1">
      <alignment horizontal="center" vertical="center" wrapText="1"/>
      <protection hidden="1"/>
    </xf>
    <xf numFmtId="0" fontId="41" fillId="18" borderId="49" xfId="61" applyFont="1" applyFill="1" applyBorder="1" applyAlignment="1" applyProtection="1">
      <alignment horizontal="center" vertical="center" wrapText="1"/>
      <protection hidden="1"/>
    </xf>
    <xf numFmtId="0" fontId="41" fillId="18" borderId="10" xfId="61" applyFont="1" applyFill="1" applyBorder="1" applyAlignment="1" applyProtection="1">
      <alignment horizontal="center" vertical="center" wrapText="1"/>
      <protection hidden="1"/>
    </xf>
    <xf numFmtId="0" fontId="2" fillId="0" borderId="0" xfId="0" applyFont="1" applyFill="1" applyBorder="1" applyAlignment="1">
      <alignment/>
    </xf>
    <xf numFmtId="0" fontId="0" fillId="0" borderId="0" xfId="0" applyAlignment="1" applyProtection="1">
      <alignment/>
      <protection locked="0"/>
    </xf>
    <xf numFmtId="0" fontId="2" fillId="0" borderId="0" xfId="45" applyFont="1" applyFill="1" applyBorder="1" applyAlignment="1">
      <alignment horizontal="center" vertical="center" wrapText="1"/>
      <protection/>
    </xf>
    <xf numFmtId="165" fontId="2" fillId="0" borderId="0" xfId="45" applyNumberFormat="1" applyFont="1" applyFill="1" applyBorder="1" applyAlignment="1">
      <alignment horizontal="center" vertical="center" wrapText="1"/>
      <protection/>
    </xf>
    <xf numFmtId="1" fontId="2" fillId="0" borderId="0" xfId="45" applyNumberFormat="1" applyFont="1" applyFill="1" applyBorder="1" applyAlignment="1">
      <alignment horizontal="center" vertical="center" wrapText="1"/>
      <protection/>
    </xf>
    <xf numFmtId="166" fontId="2" fillId="0" borderId="0" xfId="45" applyNumberFormat="1" applyFont="1" applyFill="1" applyBorder="1" applyAlignment="1">
      <alignment horizontal="center" vertical="center" wrapText="1"/>
      <protection/>
    </xf>
    <xf numFmtId="9" fontId="2" fillId="0" borderId="0" xfId="45" applyNumberFormat="1" applyFont="1" applyFill="1" applyBorder="1" applyAlignment="1">
      <alignment horizontal="center" vertical="center" wrapText="1"/>
      <protection/>
    </xf>
    <xf numFmtId="1" fontId="2" fillId="0" borderId="0" xfId="54" applyNumberFormat="1" applyFont="1" applyFill="1" applyBorder="1" applyAlignment="1" applyProtection="1">
      <alignment horizontal="center" vertical="center" wrapText="1"/>
      <protection/>
    </xf>
    <xf numFmtId="0" fontId="10" fillId="0" borderId="0" xfId="45" applyFont="1" applyFill="1" applyBorder="1" applyAlignment="1">
      <alignment horizontal="center" vertical="center" wrapText="1"/>
      <protection/>
    </xf>
    <xf numFmtId="0" fontId="40" fillId="0" borderId="0" xfId="0" applyFont="1" applyAlignment="1">
      <alignment horizontal="center" vertical="center" wrapText="1"/>
    </xf>
    <xf numFmtId="0" fontId="37" fillId="0" borderId="0" xfId="0" applyFont="1" applyBorder="1" applyAlignment="1">
      <alignment horizontal="center" vertical="center" wrapText="1"/>
    </xf>
    <xf numFmtId="0" fontId="2" fillId="0" borderId="13" xfId="45" applyFont="1" applyFill="1" applyBorder="1" applyAlignment="1" applyProtection="1">
      <alignment vertical="center" wrapText="1"/>
      <protection locked="0"/>
    </xf>
    <xf numFmtId="0" fontId="2" fillId="0" borderId="0" xfId="45" applyFont="1" applyFill="1" applyBorder="1" applyAlignment="1" applyProtection="1">
      <alignment horizontal="center" vertical="center" wrapText="1"/>
      <protection locked="0"/>
    </xf>
    <xf numFmtId="0" fontId="37" fillId="0" borderId="0" xfId="45" applyFont="1" applyBorder="1" applyAlignment="1" applyProtection="1">
      <alignment horizontal="center" vertical="center" wrapText="1"/>
      <protection locked="0"/>
    </xf>
    <xf numFmtId="0" fontId="37" fillId="0" borderId="0" xfId="45" applyFont="1" applyFill="1" applyBorder="1" applyAlignment="1" applyProtection="1">
      <alignment horizontal="center" vertical="center" wrapText="1"/>
      <protection locked="0"/>
    </xf>
    <xf numFmtId="0" fontId="40" fillId="0" borderId="0" xfId="0" applyFont="1" applyBorder="1" applyAlignment="1">
      <alignment horizontal="center" vertical="center" wrapText="1"/>
    </xf>
    <xf numFmtId="167" fontId="40" fillId="0" borderId="0" xfId="0" applyNumberFormat="1" applyFont="1" applyBorder="1" applyAlignment="1">
      <alignment horizontal="center" vertical="center" wrapText="1"/>
    </xf>
    <xf numFmtId="1" fontId="40" fillId="0" borderId="0" xfId="0" applyNumberFormat="1" applyFont="1" applyBorder="1" applyAlignment="1">
      <alignment horizontal="center" vertical="center" wrapText="1"/>
    </xf>
    <xf numFmtId="166" fontId="40" fillId="0" borderId="0" xfId="0" applyNumberFormat="1" applyFont="1" applyBorder="1" applyAlignment="1">
      <alignment horizontal="center" vertical="center" wrapText="1"/>
    </xf>
    <xf numFmtId="9" fontId="40" fillId="0" borderId="0" xfId="0" applyNumberFormat="1" applyFont="1" applyBorder="1" applyAlignment="1">
      <alignment horizontal="center" vertical="center" wrapText="1"/>
    </xf>
    <xf numFmtId="0" fontId="76" fillId="0" borderId="0" xfId="0" applyFont="1" applyBorder="1" applyAlignment="1">
      <alignment horizontal="center" vertical="center" wrapText="1"/>
    </xf>
    <xf numFmtId="1" fontId="40" fillId="0" borderId="0" xfId="54" applyNumberFormat="1" applyFont="1" applyBorder="1" applyAlignment="1">
      <alignment horizontal="center" vertical="center" wrapText="1"/>
    </xf>
    <xf numFmtId="0" fontId="37" fillId="0" borderId="0" xfId="0" applyFont="1" applyAlignment="1">
      <alignment horizontal="center" vertical="center" wrapText="1"/>
    </xf>
    <xf numFmtId="0" fontId="0" fillId="0" borderId="0" xfId="45" applyAlignment="1" applyProtection="1">
      <alignment horizontal="center" vertical="center"/>
      <protection locked="0"/>
    </xf>
    <xf numFmtId="0" fontId="0" fillId="0" borderId="0" xfId="45" applyFill="1" applyAlignment="1" applyProtection="1">
      <alignment horizontal="center" vertical="center"/>
      <protection locked="0"/>
    </xf>
    <xf numFmtId="167" fontId="40" fillId="0" borderId="0" xfId="0" applyNumberFormat="1" applyFont="1" applyAlignment="1">
      <alignment horizontal="center" vertical="center" wrapText="1"/>
    </xf>
    <xf numFmtId="1" fontId="40" fillId="0" borderId="0" xfId="0" applyNumberFormat="1" applyFont="1" applyAlignment="1">
      <alignment horizontal="center" vertical="center" wrapText="1"/>
    </xf>
    <xf numFmtId="166" fontId="40" fillId="0" borderId="0" xfId="0" applyNumberFormat="1" applyFont="1" applyAlignment="1">
      <alignment horizontal="center" vertical="center" wrapText="1"/>
    </xf>
    <xf numFmtId="9" fontId="40" fillId="0" borderId="0" xfId="0" applyNumberFormat="1" applyFont="1" applyAlignment="1">
      <alignment horizontal="center" vertical="center" wrapText="1"/>
    </xf>
    <xf numFmtId="0" fontId="76" fillId="0" borderId="0" xfId="0" applyFont="1" applyAlignment="1">
      <alignment horizontal="center" vertical="center" wrapText="1"/>
    </xf>
    <xf numFmtId="1" fontId="40" fillId="0" borderId="0" xfId="54" applyNumberFormat="1" applyFont="1" applyAlignment="1">
      <alignment horizontal="center" vertical="center" wrapText="1"/>
    </xf>
    <xf numFmtId="0" fontId="2" fillId="0" borderId="0" xfId="0" applyFont="1" applyAlignment="1">
      <alignment horizontal="center" vertical="center"/>
    </xf>
    <xf numFmtId="1" fontId="2" fillId="0" borderId="0" xfId="0" applyNumberFormat="1"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wrapText="1"/>
    </xf>
    <xf numFmtId="9" fontId="60" fillId="10" borderId="87" xfId="66" applyFont="1" applyFill="1" applyBorder="1" applyAlignment="1" applyProtection="1">
      <alignment horizontal="center" vertical="center" wrapText="1"/>
      <protection locked="0"/>
    </xf>
    <xf numFmtId="0" fontId="2" fillId="10" borderId="25" xfId="0" applyFont="1" applyFill="1" applyBorder="1" applyAlignment="1">
      <alignment horizontal="center" vertical="center" wrapText="1"/>
    </xf>
    <xf numFmtId="167" fontId="30" fillId="10" borderId="11" xfId="0" applyNumberFormat="1" applyFont="1" applyFill="1" applyBorder="1" applyAlignment="1">
      <alignment horizontal="center" vertical="center" wrapText="1"/>
    </xf>
    <xf numFmtId="1" fontId="2" fillId="10" borderId="11" xfId="0" applyNumberFormat="1" applyFont="1" applyFill="1" applyBorder="1" applyAlignment="1">
      <alignment horizontal="center" vertical="center" wrapText="1"/>
    </xf>
    <xf numFmtId="0" fontId="2" fillId="10" borderId="11" xfId="0" applyFont="1" applyFill="1" applyBorder="1" applyAlignment="1">
      <alignment horizontal="center" vertical="center" wrapText="1"/>
    </xf>
    <xf numFmtId="166" fontId="2" fillId="10" borderId="11" xfId="0" applyNumberFormat="1" applyFont="1" applyFill="1" applyBorder="1" applyAlignment="1">
      <alignment horizontal="center" vertical="center" wrapText="1"/>
    </xf>
    <xf numFmtId="9" fontId="2" fillId="10" borderId="11" xfId="0" applyNumberFormat="1" applyFont="1" applyFill="1" applyBorder="1" applyAlignment="1">
      <alignment horizontal="center" vertical="center" wrapText="1"/>
    </xf>
    <xf numFmtId="1" fontId="2" fillId="10" borderId="11" xfId="47" applyNumberFormat="1"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2" fillId="10" borderId="78" xfId="0" applyFont="1" applyFill="1" applyBorder="1" applyAlignment="1">
      <alignment horizontal="center" vertical="center" wrapText="1"/>
    </xf>
    <xf numFmtId="0" fontId="21" fillId="0" borderId="0" xfId="0" applyFont="1" applyAlignment="1">
      <alignment horizontal="center" vertical="center" wrapText="1"/>
    </xf>
    <xf numFmtId="9" fontId="26" fillId="18" borderId="87" xfId="66" applyFont="1" applyFill="1" applyBorder="1" applyAlignment="1" applyProtection="1">
      <alignment horizontal="center" vertical="center" wrapText="1"/>
      <protection locked="0"/>
    </xf>
    <xf numFmtId="0" fontId="14" fillId="18" borderId="25" xfId="0" applyFont="1" applyFill="1" applyBorder="1" applyAlignment="1">
      <alignment horizontal="center" vertical="center" wrapText="1"/>
    </xf>
    <xf numFmtId="167" fontId="14" fillId="18" borderId="13" xfId="0" applyNumberFormat="1" applyFont="1" applyFill="1" applyBorder="1" applyAlignment="1">
      <alignment horizontal="center" vertical="center" wrapText="1"/>
    </xf>
    <xf numFmtId="1" fontId="14" fillId="18" borderId="13" xfId="0" applyNumberFormat="1" applyFont="1" applyFill="1" applyBorder="1" applyAlignment="1">
      <alignment horizontal="center" vertical="center" wrapText="1"/>
    </xf>
    <xf numFmtId="0" fontId="14" fillId="18" borderId="13" xfId="0" applyFont="1" applyFill="1" applyBorder="1" applyAlignment="1">
      <alignment horizontal="center" vertical="center" wrapText="1"/>
    </xf>
    <xf numFmtId="9" fontId="14" fillId="18" borderId="13" xfId="66" applyFont="1" applyFill="1" applyBorder="1" applyAlignment="1">
      <alignment horizontal="center" vertical="center" wrapText="1"/>
    </xf>
    <xf numFmtId="0" fontId="14" fillId="18" borderId="12" xfId="0" applyFont="1" applyFill="1" applyBorder="1" applyAlignment="1">
      <alignment horizontal="center" vertical="center" wrapText="1"/>
    </xf>
    <xf numFmtId="9" fontId="30" fillId="17" borderId="170" xfId="66" applyFont="1" applyFill="1" applyBorder="1" applyAlignment="1" applyProtection="1">
      <alignment horizontal="center" vertical="center" wrapText="1"/>
      <protection locked="0"/>
    </xf>
    <xf numFmtId="0" fontId="13" fillId="17" borderId="25" xfId="0" applyFont="1" applyFill="1" applyBorder="1" applyAlignment="1">
      <alignment horizontal="center" vertical="center" wrapText="1"/>
    </xf>
    <xf numFmtId="171" fontId="13" fillId="17" borderId="13" xfId="0" applyNumberFormat="1" applyFont="1" applyFill="1" applyBorder="1" applyAlignment="1">
      <alignment horizontal="center" vertical="center" wrapText="1"/>
    </xf>
    <xf numFmtId="1" fontId="13" fillId="17" borderId="13" xfId="0" applyNumberFormat="1" applyFont="1" applyFill="1" applyBorder="1" applyAlignment="1">
      <alignment horizontal="center" vertical="center" wrapText="1"/>
    </xf>
    <xf numFmtId="0" fontId="13" fillId="17" borderId="13" xfId="0" applyFont="1" applyFill="1" applyBorder="1" applyAlignment="1">
      <alignment horizontal="center" vertical="center" wrapText="1"/>
    </xf>
    <xf numFmtId="10" fontId="13" fillId="17" borderId="13" xfId="0" applyNumberFormat="1" applyFont="1" applyFill="1" applyBorder="1" applyAlignment="1">
      <alignment horizontal="center" vertical="center" wrapText="1"/>
    </xf>
    <xf numFmtId="0" fontId="19" fillId="31" borderId="0" xfId="0" applyFont="1" applyFill="1" applyAlignment="1">
      <alignment horizontal="center" vertical="center" wrapText="1"/>
    </xf>
    <xf numFmtId="0" fontId="23" fillId="20" borderId="87" xfId="0" applyFont="1" applyFill="1" applyBorder="1" applyAlignment="1" applyProtection="1">
      <alignment horizontal="center" vertical="center" wrapText="1"/>
      <protection locked="0"/>
    </xf>
    <xf numFmtId="9" fontId="23" fillId="20" borderId="87" xfId="66" applyFont="1" applyFill="1" applyBorder="1" applyAlignment="1" applyProtection="1">
      <alignment horizontal="center" vertical="center" wrapText="1"/>
      <protection locked="0"/>
    </xf>
    <xf numFmtId="44" fontId="5" fillId="31" borderId="42" xfId="55" applyFont="1" applyFill="1" applyBorder="1" applyAlignment="1" applyProtection="1">
      <alignment horizontal="center" vertical="center" wrapText="1"/>
      <protection hidden="1"/>
    </xf>
    <xf numFmtId="167" fontId="5" fillId="31" borderId="40" xfId="61" applyNumberFormat="1" applyFont="1" applyFill="1" applyBorder="1" applyAlignment="1" applyProtection="1">
      <alignment horizontal="center" vertical="center" wrapText="1"/>
      <protection hidden="1"/>
    </xf>
    <xf numFmtId="1" fontId="5" fillId="0" borderId="40" xfId="47" applyNumberFormat="1" applyFont="1" applyBorder="1" applyAlignment="1">
      <alignment horizontal="center" vertical="center" wrapText="1"/>
    </xf>
    <xf numFmtId="3" fontId="5" fillId="30" borderId="40" xfId="0" applyNumberFormat="1" applyFont="1" applyFill="1" applyBorder="1" applyAlignment="1">
      <alignment horizontal="center" vertical="center" wrapText="1"/>
    </xf>
    <xf numFmtId="0" fontId="17" fillId="30" borderId="40" xfId="61" applyFont="1" applyFill="1" applyBorder="1" applyAlignment="1" applyProtection="1">
      <alignment horizontal="center" vertical="center" wrapText="1"/>
      <protection hidden="1"/>
    </xf>
    <xf numFmtId="14" fontId="17" fillId="0" borderId="40" xfId="50" applyNumberFormat="1" applyFont="1" applyFill="1" applyBorder="1" applyAlignment="1">
      <alignment horizontal="center" vertical="center" wrapText="1"/>
    </xf>
    <xf numFmtId="0" fontId="17" fillId="0" borderId="40" xfId="61" applyFont="1" applyFill="1" applyBorder="1" applyAlignment="1" applyProtection="1">
      <alignment horizontal="center" vertical="center" wrapText="1"/>
      <protection hidden="1"/>
    </xf>
    <xf numFmtId="10" fontId="17" fillId="0" borderId="40" xfId="66" applyNumberFormat="1" applyFont="1" applyFill="1" applyBorder="1" applyAlignment="1" applyProtection="1">
      <alignment horizontal="center" vertical="center" wrapText="1"/>
      <protection hidden="1"/>
    </xf>
    <xf numFmtId="0" fontId="17" fillId="0" borderId="40" xfId="62" applyFont="1" applyFill="1" applyBorder="1" applyAlignment="1" applyProtection="1">
      <alignment horizontal="center" vertical="center" wrapText="1"/>
      <protection hidden="1"/>
    </xf>
    <xf numFmtId="0" fontId="17" fillId="0" borderId="40" xfId="45" applyFont="1" applyFill="1" applyBorder="1" applyAlignment="1">
      <alignment horizontal="center" vertical="center" wrapText="1"/>
      <protection/>
    </xf>
    <xf numFmtId="0" fontId="5" fillId="0" borderId="61" xfId="62" applyFont="1" applyFill="1" applyBorder="1" applyAlignment="1" applyProtection="1">
      <alignment horizontal="center" vertical="center" wrapText="1"/>
      <protection hidden="1"/>
    </xf>
    <xf numFmtId="0" fontId="17" fillId="0" borderId="38" xfId="62" applyFont="1" applyFill="1" applyBorder="1" applyAlignment="1" applyProtection="1">
      <alignment horizontal="center" vertical="center" wrapText="1"/>
      <protection hidden="1"/>
    </xf>
    <xf numFmtId="0" fontId="23" fillId="20" borderId="30" xfId="0" applyFont="1" applyFill="1" applyBorder="1" applyAlignment="1" applyProtection="1">
      <alignment horizontal="center" vertical="center" wrapText="1"/>
      <protection locked="0"/>
    </xf>
    <xf numFmtId="44" fontId="5" fillId="31" borderId="37" xfId="55" applyFont="1" applyFill="1" applyBorder="1" applyAlignment="1" applyProtection="1">
      <alignment horizontal="center" vertical="center" wrapText="1"/>
      <protection hidden="1"/>
    </xf>
    <xf numFmtId="167" fontId="5" fillId="31" borderId="35" xfId="61" applyNumberFormat="1" applyFont="1" applyFill="1" applyBorder="1" applyAlignment="1" applyProtection="1">
      <alignment horizontal="center" vertical="center" wrapText="1"/>
      <protection hidden="1"/>
    </xf>
    <xf numFmtId="1" fontId="5" fillId="0" borderId="35" xfId="47" applyNumberFormat="1" applyFont="1" applyBorder="1" applyAlignment="1">
      <alignment horizontal="center" vertical="center" wrapText="1"/>
    </xf>
    <xf numFmtId="3" fontId="5" fillId="30" borderId="35" xfId="0" applyNumberFormat="1" applyFont="1" applyFill="1" applyBorder="1" applyAlignment="1">
      <alignment horizontal="center" vertical="center" wrapText="1"/>
    </xf>
    <xf numFmtId="0" fontId="5" fillId="30" borderId="35" xfId="61" applyFont="1" applyFill="1" applyBorder="1" applyAlignment="1" applyProtection="1">
      <alignment horizontal="center" vertical="center" wrapText="1"/>
      <protection hidden="1"/>
    </xf>
    <xf numFmtId="14" fontId="17" fillId="0" borderId="35" xfId="50" applyNumberFormat="1" applyFont="1" applyFill="1" applyBorder="1" applyAlignment="1">
      <alignment horizontal="center" vertical="center" wrapText="1"/>
    </xf>
    <xf numFmtId="0" fontId="5" fillId="0" borderId="35" xfId="61" applyFont="1" applyFill="1" applyBorder="1" applyAlignment="1" applyProtection="1">
      <alignment horizontal="center" vertical="center" wrapText="1"/>
      <protection hidden="1"/>
    </xf>
    <xf numFmtId="10" fontId="17" fillId="0" borderId="35" xfId="66" applyNumberFormat="1" applyFont="1" applyFill="1" applyBorder="1" applyAlignment="1" applyProtection="1">
      <alignment horizontal="center" vertical="center" wrapText="1"/>
      <protection hidden="1"/>
    </xf>
    <xf numFmtId="0" fontId="17" fillId="0" borderId="35" xfId="62" applyFont="1" applyFill="1" applyBorder="1" applyAlignment="1" applyProtection="1">
      <alignment horizontal="center" vertical="center" wrapText="1"/>
      <protection hidden="1"/>
    </xf>
    <xf numFmtId="0" fontId="5" fillId="0" borderId="35" xfId="45" applyFont="1" applyFill="1" applyBorder="1" applyAlignment="1">
      <alignment horizontal="center" vertical="center" wrapText="1"/>
      <protection/>
    </xf>
    <xf numFmtId="0" fontId="5" fillId="0" borderId="67" xfId="62" applyFont="1" applyFill="1" applyBorder="1" applyAlignment="1" applyProtection="1">
      <alignment horizontal="center" vertical="center" wrapText="1"/>
      <protection hidden="1"/>
    </xf>
    <xf numFmtId="0" fontId="5" fillId="31" borderId="33" xfId="62" applyFont="1" applyFill="1" applyBorder="1" applyAlignment="1" applyProtection="1">
      <alignment horizontal="center" vertical="center" wrapText="1"/>
      <protection hidden="1"/>
    </xf>
    <xf numFmtId="44" fontId="5" fillId="31" borderId="66" xfId="55" applyFont="1" applyFill="1" applyBorder="1" applyAlignment="1" applyProtection="1">
      <alignment horizontal="center" vertical="center" wrapText="1"/>
      <protection hidden="1"/>
    </xf>
    <xf numFmtId="167" fontId="5" fillId="31" borderId="65" xfId="61" applyNumberFormat="1" applyFont="1" applyFill="1" applyBorder="1" applyAlignment="1" applyProtection="1">
      <alignment horizontal="center" vertical="center" wrapText="1"/>
      <protection hidden="1"/>
    </xf>
    <xf numFmtId="1" fontId="5" fillId="0" borderId="65" xfId="47" applyNumberFormat="1" applyFont="1" applyBorder="1" applyAlignment="1">
      <alignment horizontal="center" vertical="center" wrapText="1"/>
    </xf>
    <xf numFmtId="3" fontId="5" fillId="30" borderId="65" xfId="0" applyNumberFormat="1" applyFont="1" applyFill="1" applyBorder="1" applyAlignment="1">
      <alignment horizontal="center" vertical="center" wrapText="1"/>
    </xf>
    <xf numFmtId="0" fontId="5" fillId="30" borderId="65" xfId="61" applyFont="1" applyFill="1" applyBorder="1" applyAlignment="1" applyProtection="1">
      <alignment horizontal="center" vertical="center" wrapText="1"/>
      <protection hidden="1"/>
    </xf>
    <xf numFmtId="14" fontId="17" fillId="0" borderId="65" xfId="50" applyNumberFormat="1" applyFont="1" applyFill="1" applyBorder="1" applyAlignment="1">
      <alignment horizontal="center" vertical="center" wrapText="1"/>
    </xf>
    <xf numFmtId="0" fontId="5" fillId="0" borderId="65" xfId="61" applyFont="1" applyFill="1" applyBorder="1" applyAlignment="1" applyProtection="1">
      <alignment horizontal="center" vertical="center" wrapText="1"/>
      <protection hidden="1"/>
    </xf>
    <xf numFmtId="10" fontId="17" fillId="0" borderId="65" xfId="66" applyNumberFormat="1" applyFont="1" applyFill="1" applyBorder="1" applyAlignment="1" applyProtection="1">
      <alignment horizontal="center" vertical="center" wrapText="1"/>
      <protection hidden="1"/>
    </xf>
    <xf numFmtId="0" fontId="17" fillId="0" borderId="65" xfId="62" applyFont="1" applyFill="1" applyBorder="1" applyAlignment="1" applyProtection="1">
      <alignment horizontal="center" vertical="center" wrapText="1"/>
      <protection hidden="1"/>
    </xf>
    <xf numFmtId="0" fontId="5" fillId="0" borderId="65" xfId="62" applyFont="1" applyFill="1" applyBorder="1" applyAlignment="1" applyProtection="1">
      <alignment horizontal="center" vertical="center" wrapText="1"/>
      <protection hidden="1"/>
    </xf>
    <xf numFmtId="0" fontId="5" fillId="0" borderId="65" xfId="45" applyFont="1" applyFill="1" applyBorder="1" applyAlignment="1">
      <alignment horizontal="center" vertical="center" wrapText="1"/>
      <protection/>
    </xf>
    <xf numFmtId="0" fontId="5" fillId="0" borderId="64" xfId="62" applyFont="1" applyFill="1" applyBorder="1" applyAlignment="1" applyProtection="1">
      <alignment horizontal="center" vertical="center" wrapText="1"/>
      <protection hidden="1"/>
    </xf>
    <xf numFmtId="0" fontId="5" fillId="0" borderId="63" xfId="62" applyFont="1" applyFill="1" applyBorder="1" applyAlignment="1" applyProtection="1">
      <alignment horizontal="center" vertical="center" wrapText="1"/>
      <protection hidden="1"/>
    </xf>
    <xf numFmtId="0" fontId="17" fillId="0" borderId="40" xfId="0" applyFont="1" applyFill="1" applyBorder="1" applyAlignment="1">
      <alignment horizontal="center" vertical="center" wrapText="1"/>
    </xf>
    <xf numFmtId="0" fontId="17" fillId="0" borderId="61" xfId="61" applyFont="1" applyFill="1" applyBorder="1" applyAlignment="1" applyProtection="1">
      <alignment horizontal="center" vertical="center" wrapText="1"/>
      <protection hidden="1"/>
    </xf>
    <xf numFmtId="0" fontId="17" fillId="0" borderId="38" xfId="61" applyFont="1" applyFill="1" applyBorder="1" applyAlignment="1" applyProtection="1">
      <alignment horizontal="center" vertical="center" wrapText="1"/>
      <protection hidden="1"/>
    </xf>
    <xf numFmtId="44" fontId="5" fillId="31" borderId="32" xfId="55" applyFont="1" applyFill="1" applyBorder="1" applyAlignment="1" applyProtection="1">
      <alignment horizontal="center" vertical="center" wrapText="1"/>
      <protection hidden="1"/>
    </xf>
    <xf numFmtId="167" fontId="5" fillId="31" borderId="30" xfId="61" applyNumberFormat="1" applyFont="1" applyFill="1" applyBorder="1" applyAlignment="1" applyProtection="1">
      <alignment horizontal="center" vertical="center" wrapText="1"/>
      <protection hidden="1"/>
    </xf>
    <xf numFmtId="1" fontId="5" fillId="0" borderId="30" xfId="47" applyNumberFormat="1" applyFont="1" applyBorder="1" applyAlignment="1">
      <alignment horizontal="center" vertical="center" wrapText="1"/>
    </xf>
    <xf numFmtId="3" fontId="5" fillId="30" borderId="30" xfId="0" applyNumberFormat="1" applyFont="1" applyFill="1" applyBorder="1" applyAlignment="1">
      <alignment horizontal="center" vertical="center" wrapText="1"/>
    </xf>
    <xf numFmtId="0" fontId="17" fillId="30" borderId="30" xfId="61" applyFont="1" applyFill="1" applyBorder="1" applyAlignment="1" applyProtection="1">
      <alignment horizontal="center" vertical="center" wrapText="1"/>
      <protection hidden="1"/>
    </xf>
    <xf numFmtId="14" fontId="17" fillId="0" borderId="30" xfId="50" applyNumberFormat="1" applyFont="1" applyFill="1" applyBorder="1" applyAlignment="1">
      <alignment horizontal="center" vertical="center" wrapText="1"/>
    </xf>
    <xf numFmtId="0" fontId="17" fillId="0" borderId="30" xfId="61" applyFont="1" applyFill="1" applyBorder="1" applyAlignment="1" applyProtection="1">
      <alignment horizontal="center" vertical="center" wrapText="1"/>
      <protection hidden="1"/>
    </xf>
    <xf numFmtId="10" fontId="17" fillId="0" borderId="30" xfId="66" applyNumberFormat="1" applyFont="1" applyFill="1" applyBorder="1" applyAlignment="1" applyProtection="1">
      <alignment horizontal="center" vertical="center" wrapText="1"/>
      <protection hidden="1"/>
    </xf>
    <xf numFmtId="0" fontId="17" fillId="0" borderId="30" xfId="0" applyFont="1" applyFill="1" applyBorder="1" applyAlignment="1">
      <alignment horizontal="center" vertical="center" wrapText="1"/>
    </xf>
    <xf numFmtId="0" fontId="17" fillId="0" borderId="62" xfId="61" applyFont="1" applyFill="1" applyBorder="1" applyAlignment="1" applyProtection="1">
      <alignment horizontal="center" vertical="center" wrapText="1"/>
      <protection hidden="1"/>
    </xf>
    <xf numFmtId="0" fontId="17" fillId="0" borderId="28" xfId="61" applyFont="1" applyFill="1" applyBorder="1" applyAlignment="1" applyProtection="1">
      <alignment horizontal="center" vertical="center" wrapText="1"/>
      <protection hidden="1"/>
    </xf>
    <xf numFmtId="0" fontId="30" fillId="17" borderId="86" xfId="0" applyFont="1" applyFill="1" applyBorder="1" applyAlignment="1" applyProtection="1">
      <alignment horizontal="center" vertical="center" wrapText="1"/>
      <protection locked="0"/>
    </xf>
    <xf numFmtId="9" fontId="30" fillId="17" borderId="86" xfId="0" applyNumberFormat="1" applyFont="1" applyFill="1" applyBorder="1" applyAlignment="1" applyProtection="1">
      <alignment horizontal="center" vertical="center" wrapText="1"/>
      <protection locked="0"/>
    </xf>
    <xf numFmtId="9" fontId="30" fillId="17" borderId="86" xfId="66" applyFont="1" applyFill="1" applyBorder="1" applyAlignment="1" applyProtection="1">
      <alignment horizontal="center" vertical="center" wrapText="1"/>
      <protection locked="0"/>
    </xf>
    <xf numFmtId="10" fontId="13" fillId="17" borderId="13" xfId="66" applyNumberFormat="1" applyFont="1" applyFill="1" applyBorder="1" applyAlignment="1">
      <alignment horizontal="center" vertical="center" wrapText="1"/>
    </xf>
    <xf numFmtId="44" fontId="5" fillId="31" borderId="19" xfId="55" applyFont="1" applyFill="1" applyBorder="1" applyAlignment="1" applyProtection="1">
      <alignment horizontal="center" vertical="center" wrapText="1"/>
      <protection hidden="1"/>
    </xf>
    <xf numFmtId="167" fontId="5" fillId="31" borderId="17" xfId="61" applyNumberFormat="1" applyFont="1" applyFill="1" applyBorder="1" applyAlignment="1" applyProtection="1">
      <alignment horizontal="center" vertical="center" wrapText="1"/>
      <protection hidden="1"/>
    </xf>
    <xf numFmtId="1" fontId="5" fillId="0" borderId="17" xfId="47" applyNumberFormat="1" applyFont="1" applyBorder="1" applyAlignment="1">
      <alignment horizontal="center" vertical="center" wrapText="1"/>
    </xf>
    <xf numFmtId="3" fontId="5" fillId="30" borderId="17" xfId="0" applyNumberFormat="1" applyFont="1" applyFill="1" applyBorder="1" applyAlignment="1">
      <alignment horizontal="center" vertical="center" wrapText="1"/>
    </xf>
    <xf numFmtId="0" fontId="5" fillId="30" borderId="17" xfId="61" applyFont="1" applyFill="1" applyBorder="1" applyAlignment="1" applyProtection="1">
      <alignment horizontal="center" vertical="center" wrapText="1"/>
      <protection hidden="1"/>
    </xf>
    <xf numFmtId="14" fontId="17" fillId="0" borderId="17" xfId="50" applyNumberFormat="1" applyFont="1" applyFill="1" applyBorder="1" applyAlignment="1">
      <alignment horizontal="center" vertical="center" wrapText="1"/>
    </xf>
    <xf numFmtId="14" fontId="17" fillId="0" borderId="171" xfId="50" applyNumberFormat="1" applyFont="1" applyFill="1" applyBorder="1" applyAlignment="1">
      <alignment horizontal="center" vertical="center" wrapText="1"/>
    </xf>
    <xf numFmtId="0" fontId="5" fillId="0" borderId="17" xfId="61" applyFont="1" applyFill="1" applyBorder="1" applyAlignment="1" applyProtection="1">
      <alignment horizontal="center" vertical="center" wrapText="1"/>
      <protection hidden="1"/>
    </xf>
    <xf numFmtId="10" fontId="5" fillId="0" borderId="17" xfId="66" applyNumberFormat="1" applyFont="1" applyFill="1" applyBorder="1" applyAlignment="1" applyProtection="1">
      <alignment horizontal="center" vertical="center" wrapText="1"/>
      <protection hidden="1"/>
    </xf>
    <xf numFmtId="0" fontId="17" fillId="0" borderId="17" xfId="61" applyFont="1" applyFill="1" applyBorder="1" applyAlignment="1" applyProtection="1">
      <alignment horizontal="center" vertical="center" wrapText="1"/>
      <protection hidden="1"/>
    </xf>
    <xf numFmtId="0" fontId="5" fillId="0" borderId="16" xfId="61" applyFont="1" applyFill="1" applyBorder="1" applyAlignment="1" applyProtection="1">
      <alignment horizontal="center" vertical="center" wrapText="1"/>
      <protection hidden="1"/>
    </xf>
    <xf numFmtId="0" fontId="5" fillId="0" borderId="57" xfId="0" applyFont="1" applyFill="1" applyBorder="1" applyAlignment="1">
      <alignment horizontal="center" vertical="center" wrapText="1"/>
    </xf>
    <xf numFmtId="0" fontId="5" fillId="0" borderId="57" xfId="61" applyFont="1" applyFill="1" applyBorder="1" applyAlignment="1" applyProtection="1">
      <alignment horizontal="center" vertical="center" wrapText="1"/>
      <protection hidden="1"/>
    </xf>
    <xf numFmtId="0" fontId="5" fillId="0" borderId="15" xfId="61" applyFont="1" applyFill="1" applyBorder="1" applyAlignment="1" applyProtection="1">
      <alignment horizontal="center" vertical="center" wrapText="1"/>
      <protection hidden="1"/>
    </xf>
    <xf numFmtId="0" fontId="4" fillId="30" borderId="49" xfId="61" applyFont="1" applyFill="1" applyBorder="1" applyAlignment="1" applyProtection="1">
      <alignment horizontal="center" vertical="center" wrapText="1"/>
      <protection hidden="1"/>
    </xf>
    <xf numFmtId="0" fontId="4" fillId="31" borderId="49" xfId="61" applyFont="1" applyFill="1" applyBorder="1" applyAlignment="1" applyProtection="1">
      <alignment horizontal="center" vertical="center" wrapText="1"/>
      <protection hidden="1"/>
    </xf>
    <xf numFmtId="0" fontId="30" fillId="17" borderId="170" xfId="0" applyFont="1" applyFill="1" applyBorder="1" applyAlignment="1" applyProtection="1">
      <alignment horizontal="center" vertical="center" wrapText="1"/>
      <protection locked="0"/>
    </xf>
    <xf numFmtId="167" fontId="13" fillId="17" borderId="13" xfId="0" applyNumberFormat="1" applyFont="1" applyFill="1" applyBorder="1" applyAlignment="1">
      <alignment horizontal="center" vertical="center" wrapText="1"/>
    </xf>
    <xf numFmtId="44" fontId="5" fillId="31" borderId="25" xfId="55" applyFont="1" applyFill="1" applyBorder="1" applyAlignment="1" applyProtection="1">
      <alignment horizontal="center" vertical="center" wrapText="1"/>
      <protection hidden="1"/>
    </xf>
    <xf numFmtId="167" fontId="17" fillId="31" borderId="23" xfId="61" applyNumberFormat="1" applyFont="1" applyFill="1" applyBorder="1" applyAlignment="1" applyProtection="1">
      <alignment horizontal="center" vertical="center" wrapText="1"/>
      <protection hidden="1"/>
    </xf>
    <xf numFmtId="1" fontId="5" fillId="0" borderId="23" xfId="0" applyNumberFormat="1" applyFont="1" applyBorder="1" applyAlignment="1">
      <alignment horizontal="center" vertical="center" wrapText="1"/>
    </xf>
    <xf numFmtId="3" fontId="5" fillId="30" borderId="23" xfId="0" applyNumberFormat="1" applyFont="1" applyFill="1" applyBorder="1" applyAlignment="1">
      <alignment horizontal="center" vertical="center" wrapText="1"/>
    </xf>
    <xf numFmtId="0" fontId="5" fillId="30" borderId="23" xfId="61" applyFont="1" applyFill="1" applyBorder="1" applyAlignment="1" applyProtection="1">
      <alignment horizontal="center" vertical="center" wrapText="1"/>
      <protection hidden="1"/>
    </xf>
    <xf numFmtId="14" fontId="17" fillId="0" borderId="23" xfId="50" applyNumberFormat="1" applyFont="1" applyFill="1" applyBorder="1" applyAlignment="1">
      <alignment horizontal="center" vertical="center" wrapText="1"/>
    </xf>
    <xf numFmtId="0" fontId="17" fillId="0" borderId="23" xfId="61" applyFont="1" applyFill="1" applyBorder="1" applyAlignment="1" applyProtection="1">
      <alignment horizontal="center" vertical="center" wrapText="1"/>
      <protection hidden="1"/>
    </xf>
    <xf numFmtId="10" fontId="17" fillId="0" borderId="23" xfId="66" applyNumberFormat="1" applyFont="1" applyFill="1" applyBorder="1" applyAlignment="1" applyProtection="1">
      <alignment horizontal="center" vertical="center" wrapText="1"/>
      <protection hidden="1"/>
    </xf>
    <xf numFmtId="0" fontId="5" fillId="0" borderId="23" xfId="61" applyFont="1" applyFill="1" applyBorder="1" applyAlignment="1" applyProtection="1">
      <alignment horizontal="center" vertical="center" wrapText="1"/>
      <protection hidden="1"/>
    </xf>
    <xf numFmtId="0" fontId="17" fillId="0" borderId="15" xfId="61" applyFont="1" applyFill="1" applyBorder="1" applyAlignment="1" applyProtection="1">
      <alignment horizontal="center" vertical="center" wrapText="1"/>
      <protection hidden="1"/>
    </xf>
    <xf numFmtId="1" fontId="5" fillId="30" borderId="23" xfId="66" applyNumberFormat="1" applyFont="1" applyFill="1" applyBorder="1" applyAlignment="1">
      <alignment horizontal="center" vertical="center" wrapText="1"/>
    </xf>
    <xf numFmtId="0" fontId="5" fillId="30" borderId="23"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57" xfId="61" applyFont="1" applyFill="1" applyBorder="1" applyAlignment="1" applyProtection="1">
      <alignment horizontal="center" vertical="center" wrapText="1"/>
      <protection hidden="1"/>
    </xf>
    <xf numFmtId="0" fontId="17" fillId="0" borderId="15" xfId="0" applyFont="1" applyFill="1" applyBorder="1" applyAlignment="1">
      <alignment horizontal="center" vertical="center" wrapText="1"/>
    </xf>
    <xf numFmtId="167" fontId="17" fillId="31" borderId="40" xfId="61" applyNumberFormat="1" applyFont="1" applyFill="1" applyBorder="1" applyAlignment="1" applyProtection="1">
      <alignment horizontal="center" vertical="center" wrapText="1"/>
      <protection hidden="1"/>
    </xf>
    <xf numFmtId="1" fontId="5" fillId="0" borderId="40" xfId="0" applyNumberFormat="1" applyFont="1" applyBorder="1" applyAlignment="1">
      <alignment horizontal="center" vertical="center" wrapText="1"/>
    </xf>
    <xf numFmtId="1" fontId="5" fillId="30" borderId="40" xfId="66" applyNumberFormat="1" applyFont="1" applyFill="1" applyBorder="1" applyAlignment="1">
      <alignment horizontal="center" vertical="center" wrapText="1"/>
    </xf>
    <xf numFmtId="0" fontId="5" fillId="30" borderId="40" xfId="0" applyNumberFormat="1" applyFont="1" applyFill="1" applyBorder="1" applyAlignment="1">
      <alignment horizontal="center" vertical="center" wrapText="1"/>
    </xf>
    <xf numFmtId="0" fontId="17" fillId="0" borderId="87" xfId="61" applyFont="1" applyFill="1" applyBorder="1" applyAlignment="1" applyProtection="1">
      <alignment horizontal="center" vertical="center" wrapText="1"/>
      <protection hidden="1"/>
    </xf>
    <xf numFmtId="167" fontId="17" fillId="31" borderId="35" xfId="61" applyNumberFormat="1" applyFont="1" applyFill="1" applyBorder="1" applyAlignment="1" applyProtection="1">
      <alignment horizontal="center" vertical="center" wrapText="1"/>
      <protection hidden="1"/>
    </xf>
    <xf numFmtId="1" fontId="5" fillId="0" borderId="35" xfId="0" applyNumberFormat="1" applyFont="1" applyBorder="1" applyAlignment="1">
      <alignment horizontal="center" vertical="center" wrapText="1"/>
    </xf>
    <xf numFmtId="1" fontId="5" fillId="30" borderId="35" xfId="66" applyNumberFormat="1" applyFont="1" applyFill="1" applyBorder="1" applyAlignment="1">
      <alignment horizontal="center" vertical="center" wrapText="1"/>
    </xf>
    <xf numFmtId="0" fontId="5" fillId="30" borderId="35" xfId="0" applyNumberFormat="1" applyFont="1" applyFill="1" applyBorder="1" applyAlignment="1">
      <alignment horizontal="center" vertical="center" wrapText="1"/>
    </xf>
    <xf numFmtId="0" fontId="17" fillId="0" borderId="87" xfId="62" applyFont="1" applyFill="1" applyBorder="1" applyAlignment="1" applyProtection="1">
      <alignment horizontal="center" vertical="center" wrapText="1"/>
      <protection hidden="1"/>
    </xf>
    <xf numFmtId="0" fontId="17" fillId="0" borderId="67" xfId="62" applyFont="1" applyFill="1" applyBorder="1" applyAlignment="1" applyProtection="1">
      <alignment horizontal="center" vertical="center" wrapText="1"/>
      <protection hidden="1"/>
    </xf>
    <xf numFmtId="0" fontId="17" fillId="0" borderId="33" xfId="62" applyFont="1" applyFill="1" applyBorder="1" applyAlignment="1" applyProtection="1">
      <alignment horizontal="center" vertical="center" wrapText="1"/>
      <protection hidden="1"/>
    </xf>
    <xf numFmtId="167" fontId="17" fillId="31" borderId="30" xfId="61" applyNumberFormat="1" applyFont="1" applyFill="1" applyBorder="1" applyAlignment="1" applyProtection="1">
      <alignment horizontal="center" vertical="center" wrapText="1"/>
      <protection hidden="1"/>
    </xf>
    <xf numFmtId="1" fontId="5" fillId="0" borderId="30" xfId="0" applyNumberFormat="1" applyFont="1" applyBorder="1" applyAlignment="1">
      <alignment horizontal="center" vertical="center" wrapText="1"/>
    </xf>
    <xf numFmtId="0" fontId="17" fillId="0" borderId="30" xfId="62" applyFont="1" applyFill="1" applyBorder="1" applyAlignment="1" applyProtection="1">
      <alignment horizontal="center" vertical="center" wrapText="1"/>
      <protection hidden="1"/>
    </xf>
    <xf numFmtId="0" fontId="17" fillId="0" borderId="62" xfId="62" applyFont="1" applyFill="1" applyBorder="1" applyAlignment="1" applyProtection="1">
      <alignment horizontal="center" vertical="center" wrapText="1"/>
      <protection hidden="1"/>
    </xf>
    <xf numFmtId="0" fontId="17" fillId="31" borderId="28" xfId="62" applyFont="1" applyFill="1" applyBorder="1" applyAlignment="1" applyProtection="1">
      <alignment horizontal="center" vertical="center" wrapText="1"/>
      <protection hidden="1"/>
    </xf>
    <xf numFmtId="0" fontId="23" fillId="20" borderId="41" xfId="0" applyFont="1" applyFill="1" applyBorder="1" applyAlignment="1" applyProtection="1">
      <alignment horizontal="center" vertical="center" wrapText="1"/>
      <protection locked="0"/>
    </xf>
    <xf numFmtId="0" fontId="23" fillId="20" borderId="39" xfId="0" applyFont="1" applyFill="1" applyBorder="1" applyAlignment="1" applyProtection="1">
      <alignment horizontal="center" vertical="center" wrapText="1"/>
      <protection locked="0"/>
    </xf>
    <xf numFmtId="0" fontId="17" fillId="0" borderId="61" xfId="62" applyFont="1" applyFill="1" applyBorder="1" applyAlignment="1" applyProtection="1">
      <alignment horizontal="center" vertical="center" wrapText="1"/>
      <protection hidden="1"/>
    </xf>
    <xf numFmtId="0" fontId="17" fillId="0" borderId="38" xfId="45" applyFont="1" applyFill="1" applyBorder="1" applyAlignment="1">
      <alignment horizontal="center" vertical="center" wrapText="1"/>
      <protection/>
    </xf>
    <xf numFmtId="0" fontId="23" fillId="20" borderId="36" xfId="0" applyFont="1" applyFill="1" applyBorder="1" applyAlignment="1" applyProtection="1">
      <alignment horizontal="center" vertical="center" wrapText="1"/>
      <protection locked="0"/>
    </xf>
    <xf numFmtId="0" fontId="23" fillId="20" borderId="34" xfId="0" applyFont="1" applyFill="1" applyBorder="1" applyAlignment="1" applyProtection="1">
      <alignment horizontal="center" vertical="center" wrapText="1"/>
      <protection locked="0"/>
    </xf>
    <xf numFmtId="0" fontId="17" fillId="30" borderId="35" xfId="61" applyFont="1" applyFill="1" applyBorder="1" applyAlignment="1" applyProtection="1">
      <alignment horizontal="center" vertical="center" wrapText="1"/>
      <protection hidden="1"/>
    </xf>
    <xf numFmtId="0" fontId="17" fillId="0" borderId="35" xfId="45" applyFont="1" applyFill="1" applyBorder="1" applyAlignment="1">
      <alignment horizontal="center" vertical="center" wrapText="1"/>
      <protection/>
    </xf>
    <xf numFmtId="0" fontId="17" fillId="0" borderId="33" xfId="45" applyFont="1" applyFill="1" applyBorder="1" applyAlignment="1">
      <alignment horizontal="center" vertical="center" wrapText="1"/>
      <protection/>
    </xf>
    <xf numFmtId="0" fontId="23" fillId="20" borderId="59" xfId="0" applyFont="1" applyFill="1" applyBorder="1" applyAlignment="1" applyProtection="1">
      <alignment horizontal="center" vertical="center" wrapText="1"/>
      <protection locked="0"/>
    </xf>
    <xf numFmtId="0" fontId="23" fillId="20" borderId="65" xfId="0" applyFont="1" applyFill="1" applyBorder="1" applyAlignment="1" applyProtection="1">
      <alignment horizontal="center" vertical="center" wrapText="1"/>
      <protection locked="0"/>
    </xf>
    <xf numFmtId="0" fontId="23" fillId="20" borderId="149" xfId="0" applyFont="1" applyFill="1" applyBorder="1" applyAlignment="1" applyProtection="1">
      <alignment horizontal="center" vertical="center" wrapText="1"/>
      <protection locked="0"/>
    </xf>
    <xf numFmtId="167" fontId="17" fillId="31" borderId="65" xfId="61" applyNumberFormat="1" applyFont="1" applyFill="1" applyBorder="1" applyAlignment="1" applyProtection="1">
      <alignment horizontal="center" vertical="center" wrapText="1"/>
      <protection hidden="1"/>
    </xf>
    <xf numFmtId="1" fontId="5" fillId="0" borderId="65" xfId="0" applyNumberFormat="1" applyFont="1" applyBorder="1" applyAlignment="1">
      <alignment horizontal="center" vertical="center" wrapText="1"/>
    </xf>
    <xf numFmtId="0" fontId="17" fillId="30" borderId="65" xfId="61" applyFont="1" applyFill="1" applyBorder="1" applyAlignment="1" applyProtection="1">
      <alignment horizontal="center" vertical="center" wrapText="1"/>
      <protection hidden="1"/>
    </xf>
    <xf numFmtId="0" fontId="17" fillId="0" borderId="65" xfId="45" applyFont="1" applyFill="1" applyBorder="1" applyAlignment="1">
      <alignment horizontal="center" vertical="center" wrapText="1"/>
      <protection/>
    </xf>
    <xf numFmtId="0" fontId="17" fillId="0" borderId="64" xfId="62" applyFont="1" applyFill="1" applyBorder="1" applyAlignment="1" applyProtection="1">
      <alignment horizontal="center" vertical="center" wrapText="1"/>
      <protection hidden="1"/>
    </xf>
    <xf numFmtId="0" fontId="17" fillId="0" borderId="63" xfId="45" applyFont="1" applyFill="1" applyBorder="1" applyAlignment="1">
      <alignment horizontal="center" vertical="center" wrapText="1"/>
      <protection/>
    </xf>
    <xf numFmtId="0" fontId="5" fillId="0" borderId="40" xfId="62" applyFont="1" applyFill="1" applyBorder="1" applyAlignment="1" applyProtection="1">
      <alignment horizontal="center" vertical="center" wrapText="1"/>
      <protection hidden="1"/>
    </xf>
    <xf numFmtId="0" fontId="17" fillId="31" borderId="38" xfId="0" applyFont="1" applyFill="1" applyBorder="1" applyAlignment="1">
      <alignment horizontal="center" vertical="center" wrapText="1"/>
    </xf>
    <xf numFmtId="0" fontId="17" fillId="0" borderId="35" xfId="61" applyFont="1" applyFill="1" applyBorder="1" applyAlignment="1" applyProtection="1">
      <alignment horizontal="center" vertical="center" wrapText="1"/>
      <protection hidden="1"/>
    </xf>
    <xf numFmtId="0" fontId="5" fillId="0" borderId="35" xfId="62" applyFont="1" applyFill="1" applyBorder="1" applyAlignment="1" applyProtection="1">
      <alignment horizontal="center" vertical="center" wrapText="1"/>
      <protection hidden="1"/>
    </xf>
    <xf numFmtId="0" fontId="17" fillId="31" borderId="33" xfId="0" applyFont="1" applyFill="1" applyBorder="1" applyAlignment="1">
      <alignment horizontal="center" vertical="center" wrapText="1"/>
    </xf>
    <xf numFmtId="0" fontId="23" fillId="20" borderId="31" xfId="0" applyFont="1" applyFill="1" applyBorder="1" applyAlignment="1" applyProtection="1">
      <alignment horizontal="center" vertical="center" wrapText="1"/>
      <protection locked="0"/>
    </xf>
    <xf numFmtId="0" fontId="23" fillId="20" borderId="29" xfId="0" applyFont="1" applyFill="1" applyBorder="1" applyAlignment="1" applyProtection="1">
      <alignment horizontal="center" vertical="center" wrapText="1"/>
      <protection locked="0"/>
    </xf>
    <xf numFmtId="0" fontId="86" fillId="0" borderId="0" xfId="0" applyFont="1" applyAlignment="1">
      <alignment horizontal="center" vertical="center" wrapText="1"/>
    </xf>
    <xf numFmtId="0" fontId="14" fillId="18" borderId="15" xfId="61" applyFont="1" applyFill="1" applyBorder="1" applyAlignment="1" applyProtection="1">
      <alignment horizontal="center" vertical="center" wrapText="1"/>
      <protection hidden="1"/>
    </xf>
    <xf numFmtId="1" fontId="14" fillId="18" borderId="15" xfId="61" applyNumberFormat="1" applyFont="1" applyFill="1" applyBorder="1" applyAlignment="1" applyProtection="1">
      <alignment horizontal="center" vertical="center" wrapText="1"/>
      <protection hidden="1"/>
    </xf>
    <xf numFmtId="0" fontId="14" fillId="18" borderId="15" xfId="61" applyFont="1" applyFill="1" applyBorder="1" applyAlignment="1" applyProtection="1">
      <alignment horizontal="center" vertical="center" textRotation="90" wrapText="1"/>
      <protection hidden="1"/>
    </xf>
    <xf numFmtId="9" fontId="14" fillId="18" borderId="15" xfId="61" applyNumberFormat="1" applyFont="1" applyFill="1" applyBorder="1" applyAlignment="1" applyProtection="1">
      <alignment horizontal="center" vertical="center" wrapText="1"/>
      <protection hidden="1"/>
    </xf>
    <xf numFmtId="1" fontId="14" fillId="18" borderId="15" xfId="47" applyNumberFormat="1" applyFont="1" applyFill="1" applyBorder="1" applyAlignment="1" applyProtection="1">
      <alignment horizontal="center" vertical="center" wrapText="1"/>
      <protection hidden="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1" fontId="2" fillId="0" borderId="0" xfId="47"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26" fillId="18" borderId="87" xfId="0" applyFont="1" applyFill="1" applyBorder="1" applyAlignment="1" applyProtection="1">
      <alignment horizontal="center" vertical="center" wrapText="1"/>
      <protection locked="0"/>
    </xf>
    <xf numFmtId="0" fontId="14" fillId="18" borderId="48" xfId="0" applyFont="1" applyFill="1" applyBorder="1" applyAlignment="1">
      <alignment horizontal="center" vertical="center" wrapText="1"/>
    </xf>
    <xf numFmtId="167" fontId="14" fillId="18" borderId="11" xfId="0" applyNumberFormat="1" applyFont="1" applyFill="1" applyBorder="1" applyAlignment="1">
      <alignment horizontal="center" vertical="center" wrapText="1"/>
    </xf>
    <xf numFmtId="1" fontId="14" fillId="18" borderId="11" xfId="0" applyNumberFormat="1" applyFont="1" applyFill="1" applyBorder="1" applyAlignment="1">
      <alignment horizontal="center" vertical="center" wrapText="1"/>
    </xf>
    <xf numFmtId="0" fontId="14" fillId="18" borderId="11" xfId="0" applyFont="1" applyFill="1" applyBorder="1" applyAlignment="1">
      <alignment horizontal="center" vertical="center" wrapText="1"/>
    </xf>
    <xf numFmtId="10" fontId="14" fillId="18" borderId="11" xfId="0" applyNumberFormat="1" applyFont="1" applyFill="1" applyBorder="1" applyAlignment="1">
      <alignment horizontal="center" vertical="center" wrapText="1"/>
    </xf>
    <xf numFmtId="0" fontId="14" fillId="18" borderId="13" xfId="0" applyFont="1" applyFill="1" applyBorder="1" applyAlignment="1">
      <alignment vertical="center" wrapText="1"/>
    </xf>
    <xf numFmtId="0" fontId="30" fillId="17" borderId="87" xfId="0" applyFont="1" applyFill="1" applyBorder="1" applyAlignment="1" applyProtection="1">
      <alignment horizontal="center" vertical="center" wrapText="1"/>
      <protection locked="0"/>
    </xf>
    <xf numFmtId="9" fontId="30" fillId="17" borderId="87" xfId="66" applyFont="1" applyFill="1" applyBorder="1" applyAlignment="1" applyProtection="1">
      <alignment horizontal="center" vertical="center" wrapText="1"/>
      <protection locked="0"/>
    </xf>
    <xf numFmtId="0" fontId="13" fillId="17" borderId="12" xfId="0" applyFont="1" applyFill="1" applyBorder="1" applyAlignment="1">
      <alignment horizontal="center" vertical="center" wrapText="1"/>
    </xf>
    <xf numFmtId="0" fontId="17" fillId="0" borderId="67" xfId="61" applyFont="1" applyFill="1" applyBorder="1" applyAlignment="1" applyProtection="1">
      <alignment horizontal="center" vertical="center" wrapText="1"/>
      <protection hidden="1"/>
    </xf>
    <xf numFmtId="0" fontId="17" fillId="0" borderId="33" xfId="61" applyFont="1" applyFill="1" applyBorder="1" applyAlignment="1" applyProtection="1">
      <alignment horizontal="center" vertical="center" wrapText="1"/>
      <protection hidden="1"/>
    </xf>
    <xf numFmtId="1" fontId="5" fillId="30" borderId="30" xfId="66" applyNumberFormat="1" applyFont="1" applyFill="1" applyBorder="1" applyAlignment="1">
      <alignment horizontal="center" vertical="center" wrapText="1"/>
    </xf>
    <xf numFmtId="0" fontId="5" fillId="30" borderId="30" xfId="0" applyNumberFormat="1" applyFont="1" applyFill="1" applyBorder="1" applyAlignment="1">
      <alignment horizontal="center" vertical="center" wrapText="1"/>
    </xf>
    <xf numFmtId="0" fontId="17" fillId="0" borderId="28" xfId="61" applyFont="1" applyFill="1" applyBorder="1" applyAlignment="1" applyProtection="1">
      <alignment vertical="center" wrapText="1"/>
      <protection hidden="1"/>
    </xf>
    <xf numFmtId="0" fontId="2" fillId="0" borderId="0" xfId="0" applyFont="1" applyAlignment="1" applyProtection="1">
      <alignment horizontal="center" vertical="center"/>
      <protection locked="0"/>
    </xf>
    <xf numFmtId="164"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 fontId="2" fillId="0" borderId="0" xfId="47" applyNumberFormat="1"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justify" vertical="center" wrapText="1"/>
    </xf>
    <xf numFmtId="0" fontId="38" fillId="0" borderId="0" xfId="0" applyFont="1" applyAlignment="1">
      <alignment vertical="center" wrapText="1"/>
    </xf>
    <xf numFmtId="164" fontId="38" fillId="0" borderId="0" xfId="0" applyNumberFormat="1" applyFont="1" applyAlignment="1">
      <alignment horizontal="center" vertical="center" wrapText="1"/>
    </xf>
    <xf numFmtId="1" fontId="38" fillId="0" borderId="0" xfId="0" applyNumberFormat="1" applyFont="1" applyAlignment="1">
      <alignment horizontal="center" vertical="center" wrapText="1"/>
    </xf>
    <xf numFmtId="166" fontId="38" fillId="0" borderId="0" xfId="0" applyNumberFormat="1" applyFont="1" applyAlignment="1">
      <alignment horizontal="center" vertical="center" wrapText="1"/>
    </xf>
    <xf numFmtId="9" fontId="38" fillId="0" borderId="0" xfId="0" applyNumberFormat="1" applyFont="1" applyAlignment="1">
      <alignment horizontal="center" vertical="center" wrapText="1"/>
    </xf>
    <xf numFmtId="1" fontId="38" fillId="0" borderId="0" xfId="47" applyNumberFormat="1" applyFont="1" applyAlignment="1">
      <alignment horizontal="center" vertical="center" wrapText="1"/>
    </xf>
    <xf numFmtId="0" fontId="42" fillId="0" borderId="0" xfId="0" applyFont="1" applyBorder="1" applyAlignment="1">
      <alignment horizontal="center" vertical="center" wrapText="1"/>
    </xf>
    <xf numFmtId="0" fontId="48" fillId="10" borderId="87" xfId="62" applyFont="1" applyFill="1" applyBorder="1" applyAlignment="1" applyProtection="1">
      <alignment horizontal="center" vertical="center" wrapText="1"/>
      <protection hidden="1" locked="0"/>
    </xf>
    <xf numFmtId="0" fontId="83" fillId="10" borderId="87" xfId="62" applyFont="1" applyFill="1" applyBorder="1" applyAlignment="1" applyProtection="1">
      <alignment horizontal="center" vertical="center" wrapText="1"/>
      <protection hidden="1" locked="0"/>
    </xf>
    <xf numFmtId="9" fontId="83" fillId="10" borderId="87" xfId="66" applyFont="1" applyFill="1" applyBorder="1" applyAlignment="1" applyProtection="1">
      <alignment horizontal="center" vertical="center" wrapText="1"/>
      <protection hidden="1" locked="0"/>
    </xf>
    <xf numFmtId="0" fontId="48" fillId="10" borderId="13" xfId="62" applyFont="1" applyFill="1" applyBorder="1" applyAlignment="1" applyProtection="1">
      <alignment horizontal="center" vertical="center" wrapText="1"/>
      <protection hidden="1"/>
    </xf>
    <xf numFmtId="164" fontId="82" fillId="10" borderId="13" xfId="62" applyNumberFormat="1" applyFont="1" applyFill="1" applyBorder="1" applyAlignment="1" applyProtection="1">
      <alignment horizontal="center" vertical="center" wrapText="1"/>
      <protection hidden="1"/>
    </xf>
    <xf numFmtId="164" fontId="48" fillId="10" borderId="13" xfId="62" applyNumberFormat="1" applyFont="1" applyFill="1" applyBorder="1" applyAlignment="1" applyProtection="1">
      <alignment horizontal="center" vertical="center" wrapText="1"/>
      <protection hidden="1"/>
    </xf>
    <xf numFmtId="2" fontId="48" fillId="10" borderId="13" xfId="62" applyNumberFormat="1" applyFont="1" applyFill="1" applyBorder="1" applyAlignment="1" applyProtection="1">
      <alignment horizontal="center" vertical="center" wrapText="1"/>
      <protection hidden="1"/>
    </xf>
    <xf numFmtId="9" fontId="48" fillId="10" borderId="13" xfId="62" applyNumberFormat="1" applyFont="1" applyFill="1" applyBorder="1" applyAlignment="1" applyProtection="1">
      <alignment horizontal="center" vertical="center" wrapText="1"/>
      <protection hidden="1"/>
    </xf>
    <xf numFmtId="0" fontId="41" fillId="18" borderId="87" xfId="0" applyFont="1" applyFill="1" applyBorder="1" applyAlignment="1" applyProtection="1">
      <alignment horizontal="center" vertical="center" wrapText="1"/>
      <protection locked="0"/>
    </xf>
    <xf numFmtId="9" fontId="41" fillId="18" borderId="87" xfId="66" applyFont="1" applyFill="1" applyBorder="1" applyAlignment="1" applyProtection="1">
      <alignment horizontal="center" vertical="center" wrapText="1"/>
      <protection locked="0"/>
    </xf>
    <xf numFmtId="0" fontId="41" fillId="18" borderId="11" xfId="0" applyFont="1" applyFill="1" applyBorder="1" applyAlignment="1">
      <alignment horizontal="center" vertical="center" wrapText="1"/>
    </xf>
    <xf numFmtId="0" fontId="41" fillId="18" borderId="11" xfId="0" applyFont="1" applyFill="1" applyBorder="1" applyAlignment="1" applyProtection="1">
      <alignment horizontal="center" vertical="center" wrapText="1"/>
      <protection/>
    </xf>
    <xf numFmtId="164" fontId="41" fillId="18" borderId="11" xfId="0" applyNumberFormat="1" applyFont="1" applyFill="1" applyBorder="1" applyAlignment="1" applyProtection="1">
      <alignment horizontal="center" vertical="center" wrapText="1"/>
      <protection/>
    </xf>
    <xf numFmtId="3" fontId="41" fillId="18" borderId="11" xfId="0" applyNumberFormat="1" applyFont="1" applyFill="1" applyBorder="1" applyAlignment="1" applyProtection="1">
      <alignment horizontal="center" vertical="center" wrapText="1"/>
      <protection/>
    </xf>
    <xf numFmtId="9" fontId="41" fillId="18" borderId="11" xfId="66" applyFont="1" applyFill="1" applyBorder="1" applyAlignment="1" applyProtection="1">
      <alignment horizontal="center" vertical="center" wrapText="1"/>
      <protection/>
    </xf>
    <xf numFmtId="0" fontId="62" fillId="0" borderId="0" xfId="0" applyFont="1" applyBorder="1" applyAlignment="1">
      <alignment horizontal="center" vertical="center"/>
    </xf>
    <xf numFmtId="0" fontId="42" fillId="17" borderId="87" xfId="0" applyFont="1" applyFill="1" applyBorder="1" applyAlignment="1" applyProtection="1">
      <alignment horizontal="center" vertical="center" wrapText="1"/>
      <protection locked="0"/>
    </xf>
    <xf numFmtId="9" fontId="42" fillId="17" borderId="87" xfId="66" applyFont="1" applyFill="1" applyBorder="1" applyAlignment="1" applyProtection="1">
      <alignment horizontal="center" vertical="center" wrapText="1"/>
      <protection locked="0"/>
    </xf>
    <xf numFmtId="0" fontId="42" fillId="17" borderId="13" xfId="0" applyFont="1" applyFill="1" applyBorder="1" applyAlignment="1" applyProtection="1">
      <alignment horizontal="center" vertical="center" wrapText="1"/>
      <protection/>
    </xf>
    <xf numFmtId="164" fontId="42" fillId="17" borderId="13" xfId="0" applyNumberFormat="1" applyFont="1" applyFill="1" applyBorder="1" applyAlignment="1" applyProtection="1">
      <alignment horizontal="center" vertical="center" wrapText="1"/>
      <protection/>
    </xf>
    <xf numFmtId="3" fontId="42" fillId="17" borderId="13" xfId="0" applyNumberFormat="1" applyFont="1" applyFill="1" applyBorder="1" applyAlignment="1" applyProtection="1">
      <alignment horizontal="center" vertical="center" wrapText="1"/>
      <protection/>
    </xf>
    <xf numFmtId="9" fontId="42" fillId="17" borderId="13" xfId="66" applyFont="1" applyFill="1" applyBorder="1" applyAlignment="1" applyProtection="1">
      <alignment horizontal="center" vertical="center" wrapText="1"/>
      <protection/>
    </xf>
    <xf numFmtId="0" fontId="42" fillId="0" borderId="0" xfId="0" applyFont="1" applyAlignment="1">
      <alignment horizontal="center" vertical="center" wrapText="1"/>
    </xf>
    <xf numFmtId="0" fontId="48" fillId="20" borderId="87" xfId="0" applyFont="1" applyFill="1" applyBorder="1" applyAlignment="1" applyProtection="1">
      <alignment horizontal="center" vertical="center" wrapText="1"/>
      <protection locked="0"/>
    </xf>
    <xf numFmtId="0" fontId="48" fillId="20" borderId="87" xfId="0" applyFont="1" applyFill="1" applyBorder="1" applyAlignment="1" applyProtection="1">
      <alignment horizontal="justify" vertical="center" wrapText="1"/>
      <protection locked="0"/>
    </xf>
    <xf numFmtId="9" fontId="48" fillId="20" borderId="87" xfId="0" applyNumberFormat="1" applyFont="1" applyFill="1" applyBorder="1" applyAlignment="1" applyProtection="1">
      <alignment horizontal="center" vertical="center" wrapText="1"/>
      <protection locked="0"/>
    </xf>
    <xf numFmtId="169" fontId="48" fillId="20" borderId="87" xfId="55" applyNumberFormat="1" applyFont="1" applyFill="1" applyBorder="1" applyAlignment="1" applyProtection="1">
      <alignment horizontal="center" vertical="center" wrapText="1"/>
      <protection locked="0"/>
    </xf>
    <xf numFmtId="9" fontId="48" fillId="20" borderId="87" xfId="66" applyFont="1" applyFill="1" applyBorder="1" applyAlignment="1" applyProtection="1">
      <alignment horizontal="center" vertical="center" wrapText="1"/>
      <protection locked="0"/>
    </xf>
    <xf numFmtId="176" fontId="48" fillId="20" borderId="87" xfId="47" applyNumberFormat="1" applyFont="1" applyFill="1" applyBorder="1" applyAlignment="1" applyProtection="1">
      <alignment vertical="center" wrapText="1"/>
      <protection locked="0"/>
    </xf>
    <xf numFmtId="0" fontId="15" fillId="0" borderId="172" xfId="0" applyFont="1" applyFill="1" applyBorder="1" applyAlignment="1">
      <alignment horizontal="center" vertical="center" wrapText="1"/>
    </xf>
    <xf numFmtId="0" fontId="15" fillId="0" borderId="173" xfId="0" applyFont="1" applyFill="1" applyBorder="1" applyAlignment="1">
      <alignment horizontal="justify" vertical="center" wrapText="1"/>
    </xf>
    <xf numFmtId="9" fontId="15" fillId="0" borderId="173" xfId="0" applyNumberFormat="1" applyFont="1" applyFill="1" applyBorder="1" applyAlignment="1">
      <alignment horizontal="center" vertical="center" wrapText="1"/>
    </xf>
    <xf numFmtId="169" fontId="15" fillId="0" borderId="173" xfId="55" applyNumberFormat="1" applyFont="1" applyFill="1" applyBorder="1" applyAlignment="1">
      <alignment horizontal="center" vertical="center" wrapText="1"/>
    </xf>
    <xf numFmtId="9" fontId="15" fillId="0" borderId="173" xfId="66" applyFont="1" applyFill="1" applyBorder="1" applyAlignment="1">
      <alignment horizontal="center" vertical="center" wrapText="1"/>
    </xf>
    <xf numFmtId="176" fontId="15" fillId="0" borderId="173" xfId="47" applyNumberFormat="1" applyFont="1" applyFill="1" applyBorder="1" applyAlignment="1">
      <alignment vertical="center" wrapText="1"/>
    </xf>
    <xf numFmtId="0" fontId="15" fillId="0" borderId="174" xfId="0" applyFont="1" applyFill="1" applyBorder="1" applyAlignment="1">
      <alignment horizontal="center" vertical="center" wrapText="1"/>
    </xf>
    <xf numFmtId="0" fontId="15" fillId="0" borderId="175" xfId="0" applyFont="1" applyFill="1" applyBorder="1" applyAlignment="1">
      <alignment horizontal="center" vertical="center" wrapText="1"/>
    </xf>
    <xf numFmtId="176" fontId="15" fillId="0" borderId="173" xfId="47" applyNumberFormat="1" applyFont="1" applyFill="1" applyBorder="1" applyAlignment="1">
      <alignment horizontal="center" vertical="center" wrapText="1"/>
    </xf>
    <xf numFmtId="0" fontId="15" fillId="31" borderId="49" xfId="62" applyFont="1" applyFill="1" applyBorder="1" applyAlignment="1" applyProtection="1">
      <alignment horizontal="center" vertical="center" wrapText="1"/>
      <protection hidden="1"/>
    </xf>
    <xf numFmtId="167" fontId="15" fillId="31" borderId="49" xfId="55" applyNumberFormat="1" applyFont="1" applyFill="1" applyBorder="1" applyAlignment="1" applyProtection="1">
      <alignment horizontal="center" vertical="center" wrapText="1"/>
      <protection hidden="1"/>
    </xf>
    <xf numFmtId="3" fontId="38" fillId="0" borderId="49" xfId="0" applyNumberFormat="1" applyFont="1" applyBorder="1" applyAlignment="1" applyProtection="1">
      <alignment horizontal="center" vertical="center" wrapText="1"/>
      <protection/>
    </xf>
    <xf numFmtId="0" fontId="15" fillId="30" borderId="51" xfId="62" applyFont="1" applyFill="1" applyBorder="1" applyAlignment="1" applyProtection="1">
      <alignment horizontal="center" vertical="center" wrapText="1"/>
      <protection hidden="1"/>
    </xf>
    <xf numFmtId="14" fontId="15" fillId="31" borderId="51" xfId="51" applyNumberFormat="1" applyFont="1" applyFill="1" applyBorder="1" applyAlignment="1" applyProtection="1">
      <alignment horizontal="center" vertical="center" wrapText="1"/>
      <protection/>
    </xf>
    <xf numFmtId="14" fontId="15" fillId="31" borderId="111" xfId="51" applyNumberFormat="1" applyFont="1" applyFill="1" applyBorder="1" applyAlignment="1" applyProtection="1">
      <alignment horizontal="center" vertical="center" wrapText="1"/>
      <protection/>
    </xf>
    <xf numFmtId="9" fontId="15" fillId="31" borderId="51" xfId="66" applyFont="1" applyFill="1" applyBorder="1" applyAlignment="1" applyProtection="1">
      <alignment horizontal="center" vertical="center" wrapText="1"/>
      <protection/>
    </xf>
    <xf numFmtId="0" fontId="15" fillId="31" borderId="57" xfId="62" applyFont="1" applyFill="1" applyBorder="1" applyAlignment="1" applyProtection="1">
      <alignment horizontal="center" vertical="center" wrapText="1"/>
      <protection hidden="1"/>
    </xf>
    <xf numFmtId="176" fontId="15" fillId="31" borderId="51" xfId="47" applyNumberFormat="1" applyFont="1" applyFill="1" applyBorder="1" applyAlignment="1" applyProtection="1">
      <alignment horizontal="center" vertical="center" wrapText="1"/>
      <protection/>
    </xf>
    <xf numFmtId="0" fontId="15" fillId="31" borderId="93" xfId="62" applyFont="1" applyFill="1" applyBorder="1" applyAlignment="1" applyProtection="1">
      <alignment horizontal="center" vertical="center" wrapText="1"/>
      <protection hidden="1"/>
    </xf>
    <xf numFmtId="0" fontId="38" fillId="0" borderId="49" xfId="0" applyFont="1" applyFill="1" applyBorder="1" applyAlignment="1" applyProtection="1">
      <alignment horizontal="center" vertical="center" wrapText="1"/>
      <protection/>
    </xf>
    <xf numFmtId="0" fontId="48" fillId="30" borderId="49" xfId="0" applyFont="1" applyFill="1" applyBorder="1" applyAlignment="1" applyProtection="1">
      <alignment horizontal="center" vertical="center" wrapText="1"/>
      <protection/>
    </xf>
    <xf numFmtId="0" fontId="15" fillId="0" borderId="176" xfId="0" applyFont="1" applyFill="1" applyBorder="1" applyAlignment="1">
      <alignment horizontal="center" vertical="center" wrapText="1"/>
    </xf>
    <xf numFmtId="0" fontId="15" fillId="0" borderId="177" xfId="0" applyFont="1" applyFill="1" applyBorder="1" applyAlignment="1">
      <alignment horizontal="justify" vertical="center" wrapText="1"/>
    </xf>
    <xf numFmtId="9" fontId="15" fillId="0" borderId="177" xfId="0" applyNumberFormat="1" applyFont="1" applyFill="1" applyBorder="1" applyAlignment="1">
      <alignment horizontal="center" vertical="center" wrapText="1"/>
    </xf>
    <xf numFmtId="169" fontId="15" fillId="0" borderId="177" xfId="55" applyNumberFormat="1" applyFont="1" applyFill="1" applyBorder="1" applyAlignment="1">
      <alignment horizontal="center" vertical="center" wrapText="1"/>
    </xf>
    <xf numFmtId="9" fontId="15" fillId="0" borderId="177" xfId="66" applyFont="1" applyFill="1" applyBorder="1" applyAlignment="1">
      <alignment horizontal="center" vertical="center" wrapText="1"/>
    </xf>
    <xf numFmtId="176" fontId="15" fillId="0" borderId="177" xfId="47" applyNumberFormat="1" applyFont="1" applyFill="1" applyBorder="1" applyAlignment="1">
      <alignment vertical="center" wrapText="1"/>
    </xf>
    <xf numFmtId="0" fontId="15" fillId="0" borderId="178" xfId="0" applyFont="1" applyFill="1" applyBorder="1" applyAlignment="1">
      <alignment horizontal="center" vertical="center" wrapText="1"/>
    </xf>
    <xf numFmtId="0" fontId="15" fillId="0" borderId="179" xfId="0" applyFont="1" applyFill="1" applyBorder="1" applyAlignment="1">
      <alignment horizontal="center" vertical="center" wrapText="1"/>
    </xf>
    <xf numFmtId="176" fontId="15" fillId="0" borderId="177" xfId="47" applyNumberFormat="1" applyFont="1" applyFill="1" applyBorder="1" applyAlignment="1">
      <alignment horizontal="center" vertical="center" wrapText="1"/>
    </xf>
    <xf numFmtId="0" fontId="15" fillId="31" borderId="15" xfId="62" applyFont="1" applyFill="1" applyBorder="1" applyAlignment="1" applyProtection="1">
      <alignment horizontal="center" vertical="center" wrapText="1"/>
      <protection hidden="1"/>
    </xf>
    <xf numFmtId="167" fontId="15" fillId="31" borderId="15" xfId="55" applyNumberFormat="1" applyFont="1" applyFill="1" applyBorder="1" applyAlignment="1" applyProtection="1">
      <alignment horizontal="center" vertical="center" wrapText="1"/>
      <protection hidden="1"/>
    </xf>
    <xf numFmtId="3" fontId="38" fillId="0" borderId="15" xfId="0" applyNumberFormat="1" applyFont="1" applyBorder="1" applyAlignment="1" applyProtection="1">
      <alignment horizontal="center" vertical="center" wrapText="1"/>
      <protection/>
    </xf>
    <xf numFmtId="14" fontId="15" fillId="31" borderId="16" xfId="51" applyNumberFormat="1" applyFont="1" applyFill="1" applyBorder="1" applyAlignment="1" applyProtection="1">
      <alignment horizontal="center" vertical="center" wrapText="1"/>
      <protection/>
    </xf>
    <xf numFmtId="14" fontId="15" fillId="31" borderId="109" xfId="51" applyNumberFormat="1" applyFont="1" applyFill="1" applyBorder="1" applyAlignment="1" applyProtection="1">
      <alignment horizontal="center" vertical="center" wrapText="1"/>
      <protection/>
    </xf>
    <xf numFmtId="9" fontId="15" fillId="31" borderId="16" xfId="66" applyFont="1" applyFill="1" applyBorder="1" applyAlignment="1" applyProtection="1">
      <alignment horizontal="center" vertical="center" wrapText="1"/>
      <protection/>
    </xf>
    <xf numFmtId="176" fontId="15" fillId="31" borderId="16" xfId="47" applyNumberFormat="1" applyFont="1" applyFill="1" applyBorder="1" applyAlignment="1" applyProtection="1">
      <alignment horizontal="center" vertical="center" wrapText="1"/>
      <protection/>
    </xf>
    <xf numFmtId="0" fontId="38" fillId="0" borderId="15" xfId="0" applyFont="1" applyFill="1" applyBorder="1" applyAlignment="1" applyProtection="1">
      <alignment horizontal="center" vertical="center" wrapText="1"/>
      <protection/>
    </xf>
    <xf numFmtId="0" fontId="48" fillId="30" borderId="15" xfId="0" applyFont="1" applyFill="1" applyBorder="1" applyAlignment="1" applyProtection="1">
      <alignment horizontal="center" vertical="center" wrapText="1"/>
      <protection/>
    </xf>
    <xf numFmtId="0" fontId="12" fillId="20" borderId="180" xfId="61" applyFont="1" applyFill="1" applyBorder="1" applyAlignment="1" applyProtection="1">
      <alignment horizontal="center" vertical="center" wrapText="1"/>
      <protection hidden="1" locked="0"/>
    </xf>
    <xf numFmtId="0" fontId="12" fillId="20" borderId="49" xfId="61" applyFont="1" applyFill="1" applyBorder="1" applyAlignment="1" applyProtection="1">
      <alignment horizontal="center" vertical="center" wrapText="1"/>
      <protection hidden="1" locked="0"/>
    </xf>
    <xf numFmtId="0" fontId="12" fillId="20" borderId="181" xfId="61" applyFont="1" applyFill="1" applyBorder="1" applyAlignment="1" applyProtection="1">
      <alignment horizontal="center" vertical="center" wrapText="1"/>
      <protection hidden="1" locked="0"/>
    </xf>
    <xf numFmtId="0" fontId="41" fillId="72" borderId="12" xfId="62" applyFont="1" applyFill="1" applyBorder="1" applyAlignment="1" applyProtection="1">
      <alignment horizontal="center" vertical="center" wrapText="1"/>
      <protection hidden="1"/>
    </xf>
    <xf numFmtId="0" fontId="41" fillId="72" borderId="15" xfId="62" applyFont="1" applyFill="1" applyBorder="1" applyAlignment="1" applyProtection="1">
      <alignment horizontal="center" vertical="center" wrapText="1"/>
      <protection hidden="1"/>
    </xf>
    <xf numFmtId="0" fontId="41" fillId="72" borderId="15" xfId="62" applyFont="1" applyFill="1" applyBorder="1" applyAlignment="1" applyProtection="1">
      <alignment vertical="center" wrapText="1"/>
      <protection hidden="1"/>
    </xf>
    <xf numFmtId="0" fontId="41" fillId="29" borderId="12" xfId="62" applyFont="1" applyFill="1" applyBorder="1" applyAlignment="1" applyProtection="1">
      <alignment horizontal="center" vertical="center" wrapText="1"/>
      <protection hidden="1"/>
    </xf>
    <xf numFmtId="0" fontId="41" fillId="29" borderId="15" xfId="62" applyFont="1" applyFill="1" applyBorder="1" applyAlignment="1" applyProtection="1">
      <alignment horizontal="center" vertical="center" wrapText="1"/>
      <protection hidden="1"/>
    </xf>
    <xf numFmtId="0" fontId="41" fillId="29" borderId="15" xfId="62" applyFont="1" applyFill="1" applyBorder="1" applyAlignment="1" applyProtection="1">
      <alignment vertical="center" wrapText="1"/>
      <protection hidden="1"/>
    </xf>
    <xf numFmtId="0" fontId="41" fillId="13" borderId="12" xfId="62" applyFont="1" applyFill="1" applyBorder="1" applyAlignment="1" applyProtection="1">
      <alignment horizontal="center" vertical="center" wrapText="1"/>
      <protection hidden="1"/>
    </xf>
    <xf numFmtId="0" fontId="41" fillId="13" borderId="15" xfId="62" applyFont="1" applyFill="1" applyBorder="1" applyAlignment="1" applyProtection="1">
      <alignment horizontal="center" vertical="center" wrapText="1"/>
      <protection hidden="1"/>
    </xf>
    <xf numFmtId="0" fontId="41" fillId="18" borderId="15" xfId="62" applyFont="1" applyFill="1" applyBorder="1" applyAlignment="1" applyProtection="1">
      <alignment horizontal="center" vertical="center" wrapText="1"/>
      <protection hidden="1"/>
    </xf>
    <xf numFmtId="9" fontId="41" fillId="18" borderId="15" xfId="62" applyNumberFormat="1" applyFont="1" applyFill="1" applyBorder="1" applyAlignment="1" applyProtection="1">
      <alignment horizontal="center" vertical="center" wrapText="1"/>
      <protection hidden="1"/>
    </xf>
    <xf numFmtId="1" fontId="41" fillId="18" borderId="15" xfId="47"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locked="0"/>
    </xf>
    <xf numFmtId="0" fontId="62" fillId="0" borderId="0" xfId="0" applyFont="1" applyAlignment="1" applyProtection="1">
      <alignment/>
      <protection/>
    </xf>
    <xf numFmtId="0" fontId="38" fillId="0" borderId="0" xfId="0" applyFont="1" applyAlignment="1" applyProtection="1">
      <alignment horizontal="center" vertical="center" wrapText="1"/>
      <protection/>
    </xf>
    <xf numFmtId="0" fontId="42" fillId="0" borderId="0" xfId="0" applyFont="1" applyAlignment="1" applyProtection="1">
      <alignment horizontal="center" vertical="center" wrapText="1"/>
      <protection/>
    </xf>
    <xf numFmtId="0" fontId="42" fillId="11" borderId="0" xfId="0" applyFont="1" applyFill="1" applyAlignment="1">
      <alignment horizontal="center" vertical="center" wrapText="1"/>
    </xf>
    <xf numFmtId="0" fontId="42" fillId="11" borderId="0" xfId="0" applyFont="1" applyFill="1" applyAlignment="1">
      <alignment horizontal="justify" vertical="center" wrapText="1"/>
    </xf>
    <xf numFmtId="0" fontId="42" fillId="11" borderId="0" xfId="0" applyFont="1" applyFill="1" applyAlignment="1">
      <alignment vertical="center" wrapText="1"/>
    </xf>
    <xf numFmtId="0" fontId="42" fillId="0" borderId="0" xfId="0" applyFont="1" applyFill="1" applyAlignment="1">
      <alignment horizontal="center" vertical="center" wrapText="1"/>
    </xf>
    <xf numFmtId="0" fontId="42" fillId="0" borderId="0" xfId="0" applyFont="1" applyFill="1" applyAlignment="1" applyProtection="1">
      <alignment horizontal="center" vertical="center" wrapText="1"/>
      <protection locked="0"/>
    </xf>
    <xf numFmtId="0" fontId="42" fillId="0" borderId="0" xfId="0" applyFont="1" applyFill="1" applyAlignment="1">
      <alignment horizontal="justify" vertical="center" wrapText="1"/>
    </xf>
    <xf numFmtId="0" fontId="42" fillId="0" borderId="0" xfId="0" applyFont="1" applyFill="1" applyAlignment="1">
      <alignment vertical="center" wrapText="1"/>
    </xf>
    <xf numFmtId="0" fontId="41" fillId="0" borderId="0" xfId="0" applyFont="1" applyFill="1" applyBorder="1" applyAlignment="1" applyProtection="1">
      <alignment horizontal="center" vertical="center" wrapText="1"/>
      <protection/>
    </xf>
    <xf numFmtId="164" fontId="41" fillId="0" borderId="0" xfId="0" applyNumberFormat="1" applyFont="1" applyFill="1" applyBorder="1" applyAlignment="1" applyProtection="1">
      <alignment horizontal="center" vertical="center" wrapText="1"/>
      <protection/>
    </xf>
    <xf numFmtId="3" fontId="41" fillId="0" borderId="0" xfId="0" applyNumberFormat="1" applyFont="1" applyFill="1" applyBorder="1" applyAlignment="1" applyProtection="1">
      <alignment horizontal="center" vertical="center" wrapText="1"/>
      <protection/>
    </xf>
    <xf numFmtId="9" fontId="41" fillId="0" borderId="0" xfId="0" applyNumberFormat="1" applyFont="1" applyFill="1" applyBorder="1" applyAlignment="1" applyProtection="1">
      <alignment horizontal="center" vertical="center" wrapText="1"/>
      <protection/>
    </xf>
    <xf numFmtId="1" fontId="41" fillId="0" borderId="0" xfId="0" applyNumberFormat="1" applyFont="1" applyFill="1" applyBorder="1" applyAlignment="1" applyProtection="1">
      <alignment horizontal="center" vertical="center" wrapText="1"/>
      <protection/>
    </xf>
    <xf numFmtId="9" fontId="41" fillId="18" borderId="87" xfId="0" applyNumberFormat="1" applyFont="1" applyFill="1" applyBorder="1" applyAlignment="1" applyProtection="1">
      <alignment horizontal="center" vertical="center" wrapText="1"/>
      <protection locked="0"/>
    </xf>
    <xf numFmtId="0" fontId="41" fillId="18" borderId="13" xfId="0" applyFont="1" applyFill="1" applyBorder="1" applyAlignment="1" applyProtection="1">
      <alignment horizontal="center" vertical="center" wrapText="1"/>
      <protection/>
    </xf>
    <xf numFmtId="164" fontId="41" fillId="18" borderId="13" xfId="0" applyNumberFormat="1" applyFont="1" applyFill="1" applyBorder="1" applyAlignment="1" applyProtection="1">
      <alignment horizontal="center" vertical="center" wrapText="1"/>
      <protection/>
    </xf>
    <xf numFmtId="3" fontId="41" fillId="18" borderId="13" xfId="0" applyNumberFormat="1" applyFont="1" applyFill="1" applyBorder="1" applyAlignment="1" applyProtection="1">
      <alignment horizontal="center" vertical="center" wrapText="1"/>
      <protection/>
    </xf>
    <xf numFmtId="9" fontId="41" fillId="18" borderId="13" xfId="66" applyFont="1" applyFill="1" applyBorder="1" applyAlignment="1" applyProtection="1">
      <alignment horizontal="center" vertical="center" wrapText="1"/>
      <protection/>
    </xf>
    <xf numFmtId="0" fontId="41" fillId="18" borderId="13" xfId="0" applyFont="1" applyFill="1" applyBorder="1" applyAlignment="1" applyProtection="1">
      <alignment vertical="center" wrapText="1"/>
      <protection/>
    </xf>
    <xf numFmtId="9" fontId="42" fillId="17" borderId="87" xfId="0" applyNumberFormat="1" applyFont="1" applyFill="1" applyBorder="1" applyAlignment="1" applyProtection="1">
      <alignment horizontal="center" vertical="center" wrapText="1"/>
      <protection locked="0"/>
    </xf>
    <xf numFmtId="0" fontId="42" fillId="17" borderId="13" xfId="0" applyFont="1" applyFill="1" applyBorder="1" applyAlignment="1" applyProtection="1">
      <alignment vertical="center" wrapText="1"/>
      <protection/>
    </xf>
    <xf numFmtId="0" fontId="42" fillId="17" borderId="12" xfId="0" applyFont="1" applyFill="1" applyBorder="1" applyAlignment="1" applyProtection="1">
      <alignment vertical="center" wrapText="1"/>
      <protection/>
    </xf>
    <xf numFmtId="0" fontId="15" fillId="2" borderId="0" xfId="0" applyFont="1" applyFill="1" applyAlignment="1">
      <alignment horizontal="center" vertical="center" wrapText="1"/>
    </xf>
    <xf numFmtId="0" fontId="15" fillId="20" borderId="87" xfId="0" applyFont="1" applyFill="1" applyBorder="1" applyAlignment="1" applyProtection="1">
      <alignment horizontal="center" vertical="center" wrapText="1"/>
      <protection locked="0"/>
    </xf>
    <xf numFmtId="0" fontId="54" fillId="20" borderId="87" xfId="0" applyFont="1" applyFill="1" applyBorder="1" applyAlignment="1" applyProtection="1">
      <alignment horizontal="center" vertical="center" wrapText="1"/>
      <protection locked="0"/>
    </xf>
    <xf numFmtId="1" fontId="48" fillId="20" borderId="87" xfId="0" applyNumberFormat="1" applyFont="1" applyFill="1" applyBorder="1" applyAlignment="1" applyProtection="1">
      <alignment horizontal="center" vertical="center" wrapText="1"/>
      <protection locked="0"/>
    </xf>
    <xf numFmtId="0" fontId="15" fillId="0" borderId="173" xfId="0" applyFont="1" applyFill="1" applyBorder="1" applyAlignment="1">
      <alignment horizontal="center" vertical="center" wrapText="1"/>
    </xf>
    <xf numFmtId="9" fontId="15" fillId="0" borderId="182" xfId="66" applyFont="1" applyFill="1" applyBorder="1" applyAlignment="1">
      <alignment horizontal="center" vertical="center" wrapText="1"/>
    </xf>
    <xf numFmtId="167" fontId="15" fillId="31" borderId="51" xfId="62" applyNumberFormat="1" applyFont="1" applyFill="1" applyBorder="1" applyAlignment="1" applyProtection="1">
      <alignment horizontal="center" vertical="center" wrapText="1"/>
      <protection hidden="1"/>
    </xf>
    <xf numFmtId="1" fontId="15" fillId="31" borderId="49" xfId="62" applyNumberFormat="1" applyFont="1" applyFill="1" applyBorder="1" applyAlignment="1" applyProtection="1">
      <alignment horizontal="center" vertical="center" wrapText="1"/>
      <protection hidden="1"/>
    </xf>
    <xf numFmtId="0" fontId="15" fillId="30" borderId="54" xfId="62" applyFont="1" applyFill="1" applyBorder="1" applyAlignment="1" applyProtection="1">
      <alignment horizontal="center" vertical="center" wrapText="1"/>
      <protection hidden="1"/>
    </xf>
    <xf numFmtId="0" fontId="15" fillId="30" borderId="52" xfId="62" applyFont="1" applyFill="1" applyBorder="1" applyAlignment="1" applyProtection="1">
      <alignment horizontal="center" vertical="center" wrapText="1"/>
      <protection hidden="1"/>
    </xf>
    <xf numFmtId="0" fontId="15" fillId="0" borderId="54" xfId="0" applyFont="1" applyBorder="1" applyAlignment="1" applyProtection="1">
      <alignment horizontal="center" vertical="center" wrapText="1"/>
      <protection/>
    </xf>
    <xf numFmtId="0" fontId="15" fillId="0" borderId="92" xfId="62" applyFont="1" applyFill="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xf>
    <xf numFmtId="0" fontId="15" fillId="0" borderId="93" xfId="0" applyFont="1" applyBorder="1" applyAlignment="1" applyProtection="1">
      <alignment horizontal="center" vertical="center" wrapText="1"/>
      <protection/>
    </xf>
    <xf numFmtId="0" fontId="15" fillId="0" borderId="87" xfId="0" applyFont="1" applyFill="1" applyBorder="1" applyAlignment="1" applyProtection="1">
      <alignment horizontal="center" vertical="center" wrapText="1"/>
      <protection/>
    </xf>
    <xf numFmtId="0" fontId="15" fillId="0" borderId="183" xfId="0" applyFont="1" applyFill="1" applyBorder="1" applyAlignment="1">
      <alignment horizontal="center" vertical="center" wrapText="1"/>
    </xf>
    <xf numFmtId="0" fontId="15" fillId="0" borderId="182" xfId="0" applyFont="1" applyFill="1" applyBorder="1" applyAlignment="1">
      <alignment horizontal="justify" vertical="center" wrapText="1"/>
    </xf>
    <xf numFmtId="9" fontId="15" fillId="0" borderId="182" xfId="0" applyNumberFormat="1" applyFont="1" applyFill="1" applyBorder="1" applyAlignment="1">
      <alignment horizontal="center" vertical="center" wrapText="1"/>
    </xf>
    <xf numFmtId="0" fontId="15" fillId="0" borderId="182" xfId="0" applyFont="1" applyFill="1" applyBorder="1" applyAlignment="1">
      <alignment horizontal="center" vertical="center" wrapText="1"/>
    </xf>
    <xf numFmtId="176" fontId="15" fillId="0" borderId="182" xfId="47" applyNumberFormat="1" applyFont="1" applyFill="1" applyBorder="1" applyAlignment="1">
      <alignment vertical="center" wrapText="1"/>
    </xf>
    <xf numFmtId="0" fontId="15" fillId="0" borderId="184" xfId="0" applyFont="1" applyFill="1" applyBorder="1" applyAlignment="1">
      <alignment horizontal="center" vertical="center" wrapText="1"/>
    </xf>
    <xf numFmtId="0" fontId="15" fillId="0" borderId="185" xfId="0" applyFont="1" applyFill="1" applyBorder="1" applyAlignment="1">
      <alignment horizontal="center" vertical="center" wrapText="1"/>
    </xf>
    <xf numFmtId="176" fontId="15" fillId="0" borderId="182" xfId="47" applyNumberFormat="1" applyFont="1" applyFill="1" applyBorder="1" applyAlignment="1">
      <alignment horizontal="center" vertical="center" wrapText="1"/>
    </xf>
    <xf numFmtId="167" fontId="15" fillId="31" borderId="16" xfId="62" applyNumberFormat="1" applyFont="1" applyFill="1" applyBorder="1" applyAlignment="1" applyProtection="1">
      <alignment horizontal="center" vertical="center" wrapText="1"/>
      <protection hidden="1"/>
    </xf>
    <xf numFmtId="1" fontId="15" fillId="31" borderId="15" xfId="62" applyNumberFormat="1" applyFont="1" applyFill="1" applyBorder="1" applyAlignment="1" applyProtection="1">
      <alignment horizontal="center" vertical="center" wrapText="1"/>
      <protection hidden="1"/>
    </xf>
    <xf numFmtId="0" fontId="15" fillId="30" borderId="19" xfId="62" applyFont="1" applyFill="1" applyBorder="1" applyAlignment="1" applyProtection="1">
      <alignment horizontal="center" vertical="center" wrapText="1"/>
      <protection hidden="1"/>
    </xf>
    <xf numFmtId="0" fontId="15" fillId="30" borderId="17" xfId="62" applyFont="1" applyFill="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xf>
    <xf numFmtId="0" fontId="15" fillId="0" borderId="92" xfId="62" applyFont="1" applyFill="1" applyBorder="1" applyAlignment="1" applyProtection="1">
      <alignment horizontal="center" vertical="center" wrapText="1"/>
      <protection hidden="1"/>
    </xf>
    <xf numFmtId="0" fontId="15" fillId="31" borderId="16" xfId="62" applyFont="1" applyFill="1" applyBorder="1" applyAlignment="1" applyProtection="1">
      <alignment horizontal="center" vertical="center" wrapText="1"/>
      <protection hidden="1"/>
    </xf>
    <xf numFmtId="0" fontId="15" fillId="0" borderId="142" xfId="0" applyFont="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15" fillId="0" borderId="52" xfId="0" applyFont="1" applyBorder="1" applyAlignment="1" applyProtection="1">
      <alignment horizontal="center" vertical="center" wrapText="1"/>
      <protection/>
    </xf>
    <xf numFmtId="0" fontId="15" fillId="0" borderId="51" xfId="0" applyFont="1" applyBorder="1" applyAlignment="1" applyProtection="1">
      <alignment horizontal="center" vertical="center" wrapText="1"/>
      <protection/>
    </xf>
    <xf numFmtId="0" fontId="15" fillId="0" borderId="125" xfId="0" applyFont="1" applyFill="1" applyBorder="1" applyAlignment="1" applyProtection="1">
      <alignment horizontal="center" vertical="center" wrapText="1"/>
      <protection/>
    </xf>
    <xf numFmtId="167" fontId="15" fillId="31" borderId="14" xfId="55" applyNumberFormat="1" applyFont="1" applyFill="1" applyBorder="1" applyAlignment="1" applyProtection="1">
      <alignment horizontal="center" vertical="center" wrapText="1"/>
      <protection hidden="1"/>
    </xf>
    <xf numFmtId="14" fontId="15" fillId="31" borderId="109" xfId="51" applyNumberFormat="1" applyFont="1" applyFill="1" applyBorder="1" applyAlignment="1" applyProtection="1">
      <alignment horizontal="center" vertical="center" wrapText="1"/>
      <protection/>
    </xf>
    <xf numFmtId="0" fontId="15" fillId="30" borderId="10" xfId="62" applyFont="1" applyFill="1" applyBorder="1" applyAlignment="1" applyProtection="1">
      <alignment horizontal="center" vertical="center" wrapText="1"/>
      <protection hidden="1"/>
    </xf>
    <xf numFmtId="176" fontId="15" fillId="0" borderId="182" xfId="47" applyNumberFormat="1" applyFont="1" applyFill="1" applyBorder="1" applyAlignment="1">
      <alignment horizontal="justify" vertical="center" wrapText="1"/>
    </xf>
    <xf numFmtId="0" fontId="15" fillId="0" borderId="0" xfId="0" applyFont="1" applyFill="1" applyAlignment="1">
      <alignment horizontal="center" vertical="center" wrapText="1"/>
    </xf>
    <xf numFmtId="0" fontId="15" fillId="0" borderId="15" xfId="62" applyFont="1" applyFill="1" applyBorder="1" applyAlignment="1" applyProtection="1">
      <alignment horizontal="center" vertical="center" wrapText="1"/>
      <protection hidden="1"/>
    </xf>
    <xf numFmtId="176" fontId="15" fillId="20" borderId="87" xfId="47" applyNumberFormat="1" applyFont="1" applyFill="1" applyBorder="1" applyAlignment="1" applyProtection="1">
      <alignment vertical="center" wrapText="1"/>
      <protection locked="0"/>
    </xf>
    <xf numFmtId="0" fontId="15" fillId="31" borderId="0" xfId="0" applyFont="1" applyFill="1" applyAlignment="1">
      <alignment horizontal="center" vertical="center" wrapText="1"/>
    </xf>
    <xf numFmtId="0" fontId="15" fillId="0" borderId="183" xfId="0" applyFont="1" applyFill="1" applyBorder="1" applyAlignment="1">
      <alignment horizontal="left" vertical="center" wrapText="1"/>
    </xf>
    <xf numFmtId="0" fontId="15" fillId="0" borderId="185" xfId="0" applyFont="1" applyFill="1" applyBorder="1" applyAlignment="1">
      <alignment horizontal="left" vertical="center" wrapText="1"/>
    </xf>
    <xf numFmtId="0" fontId="45" fillId="0" borderId="182" xfId="0" applyFont="1" applyFill="1" applyBorder="1" applyAlignment="1">
      <alignment horizontal="justify" vertical="center" wrapText="1"/>
    </xf>
    <xf numFmtId="0" fontId="15" fillId="31" borderId="182" xfId="0" applyFont="1" applyFill="1" applyBorder="1" applyAlignment="1">
      <alignment horizontal="justify" vertical="center" wrapText="1"/>
    </xf>
    <xf numFmtId="167" fontId="15" fillId="20" borderId="87" xfId="55" applyNumberFormat="1" applyFont="1" applyFill="1" applyBorder="1" applyAlignment="1" applyProtection="1">
      <alignment horizontal="center" vertical="center" wrapText="1"/>
      <protection hidden="1" locked="0"/>
    </xf>
    <xf numFmtId="9" fontId="48" fillId="20" borderId="87" xfId="55" applyNumberFormat="1" applyFont="1" applyFill="1" applyBorder="1" applyAlignment="1" applyProtection="1">
      <alignment horizontal="center" vertical="center" wrapText="1"/>
      <protection hidden="1" locked="0"/>
    </xf>
    <xf numFmtId="164" fontId="48" fillId="20" borderId="87" xfId="62" applyNumberFormat="1" applyFont="1" applyFill="1" applyBorder="1" applyAlignment="1" applyProtection="1">
      <alignment horizontal="center" vertical="center" wrapText="1"/>
      <protection hidden="1" locked="0"/>
    </xf>
    <xf numFmtId="1" fontId="15" fillId="20" borderId="87" xfId="62" applyNumberFormat="1" applyFont="1" applyFill="1" applyBorder="1" applyAlignment="1" applyProtection="1">
      <alignment vertical="center" wrapText="1"/>
      <protection hidden="1" locked="0"/>
    </xf>
    <xf numFmtId="167" fontId="15" fillId="0" borderId="183" xfId="55" applyNumberFormat="1" applyFont="1" applyFill="1" applyBorder="1" applyAlignment="1" applyProtection="1">
      <alignment horizontal="center" vertical="center" wrapText="1"/>
      <protection hidden="1"/>
    </xf>
    <xf numFmtId="1" fontId="15" fillId="0" borderId="182" xfId="62" applyNumberFormat="1" applyFont="1" applyFill="1" applyBorder="1" applyAlignment="1" applyProtection="1">
      <alignment horizontal="justify" vertical="center" wrapText="1"/>
      <protection hidden="1"/>
    </xf>
    <xf numFmtId="9" fontId="15" fillId="0" borderId="182" xfId="55" applyNumberFormat="1" applyFont="1" applyFill="1" applyBorder="1" applyAlignment="1" applyProtection="1">
      <alignment horizontal="center" vertical="center" wrapText="1"/>
      <protection hidden="1"/>
    </xf>
    <xf numFmtId="164" fontId="15" fillId="0" borderId="182" xfId="62" applyNumberFormat="1" applyFont="1" applyFill="1" applyBorder="1" applyAlignment="1" applyProtection="1">
      <alignment horizontal="center" vertical="center" wrapText="1"/>
      <protection hidden="1"/>
    </xf>
    <xf numFmtId="1" fontId="15" fillId="0" borderId="182" xfId="62" applyNumberFormat="1" applyFont="1" applyFill="1" applyBorder="1" applyAlignment="1" applyProtection="1">
      <alignment vertical="center" wrapText="1"/>
      <protection hidden="1"/>
    </xf>
    <xf numFmtId="1" fontId="15" fillId="0" borderId="182" xfId="62" applyNumberFormat="1" applyFont="1" applyFill="1" applyBorder="1" applyAlignment="1" applyProtection="1">
      <alignment horizontal="center" vertical="center" wrapText="1"/>
      <protection hidden="1"/>
    </xf>
    <xf numFmtId="1" fontId="15" fillId="0" borderId="184" xfId="62" applyNumberFormat="1" applyFont="1" applyFill="1" applyBorder="1" applyAlignment="1" applyProtection="1">
      <alignment horizontal="center" vertical="center" wrapText="1"/>
      <protection hidden="1"/>
    </xf>
    <xf numFmtId="167" fontId="15" fillId="0" borderId="185" xfId="55" applyNumberFormat="1" applyFont="1" applyFill="1" applyBorder="1" applyAlignment="1" applyProtection="1">
      <alignment horizontal="center" vertical="center" wrapText="1"/>
      <protection hidden="1"/>
    </xf>
    <xf numFmtId="44" fontId="15" fillId="31" borderId="15" xfId="55" applyFont="1" applyFill="1" applyBorder="1" applyAlignment="1" applyProtection="1">
      <alignment horizontal="center" vertical="center" wrapText="1"/>
      <protection hidden="1"/>
    </xf>
    <xf numFmtId="9" fontId="15" fillId="0" borderId="182" xfId="0" applyNumberFormat="1" applyFont="1" applyFill="1" applyBorder="1" applyAlignment="1">
      <alignment horizontal="justify" vertical="center" wrapText="1"/>
    </xf>
    <xf numFmtId="44" fontId="48" fillId="20" borderId="87" xfId="55" applyFont="1" applyFill="1" applyBorder="1" applyAlignment="1" applyProtection="1">
      <alignment horizontal="center" vertical="center" wrapText="1"/>
      <protection locked="0"/>
    </xf>
    <xf numFmtId="44" fontId="15" fillId="0" borderId="182" xfId="55" applyFont="1" applyFill="1" applyBorder="1" applyAlignment="1">
      <alignment horizontal="center" vertical="center" wrapText="1"/>
    </xf>
    <xf numFmtId="164" fontId="15" fillId="31" borderId="15" xfId="55" applyNumberFormat="1" applyFont="1" applyFill="1" applyBorder="1" applyAlignment="1" applyProtection="1">
      <alignment horizontal="center" vertical="center" wrapText="1"/>
      <protection hidden="1"/>
    </xf>
    <xf numFmtId="176" fontId="15" fillId="20" borderId="87" xfId="47" applyNumberFormat="1" applyFont="1" applyFill="1" applyBorder="1" applyAlignment="1" applyProtection="1">
      <alignment horizontal="center" vertical="center" wrapText="1"/>
      <protection locked="0"/>
    </xf>
    <xf numFmtId="169" fontId="15" fillId="0" borderId="182" xfId="55" applyNumberFormat="1" applyFont="1" applyFill="1" applyBorder="1" applyAlignment="1">
      <alignment horizontal="center" vertical="center" wrapText="1"/>
    </xf>
    <xf numFmtId="0" fontId="15" fillId="31" borderId="92" xfId="62" applyFont="1" applyFill="1" applyBorder="1" applyAlignment="1" applyProtection="1">
      <alignment horizontal="center" vertical="center" wrapText="1"/>
      <protection hidden="1"/>
    </xf>
    <xf numFmtId="1" fontId="15" fillId="30" borderId="51" xfId="62" applyNumberFormat="1" applyFont="1" applyFill="1" applyBorder="1" applyAlignment="1" applyProtection="1">
      <alignment horizontal="center" vertical="center" wrapText="1"/>
      <protection hidden="1"/>
    </xf>
    <xf numFmtId="0" fontId="48" fillId="20" borderId="87" xfId="0" applyNumberFormat="1" applyFont="1" applyFill="1" applyBorder="1" applyAlignment="1" applyProtection="1">
      <alignment horizontal="center" vertical="center" wrapText="1"/>
      <protection locked="0"/>
    </xf>
    <xf numFmtId="0" fontId="15" fillId="45" borderId="92" xfId="62" applyFont="1" applyFill="1" applyBorder="1" applyAlignment="1" applyProtection="1">
      <alignment horizontal="center" vertical="center" wrapText="1"/>
      <protection hidden="1"/>
    </xf>
    <xf numFmtId="0" fontId="54" fillId="30" borderId="51" xfId="62" applyFont="1" applyFill="1" applyBorder="1" applyAlignment="1" applyProtection="1">
      <alignment horizontal="center" vertical="center" wrapText="1"/>
      <protection hidden="1"/>
    </xf>
    <xf numFmtId="0" fontId="15" fillId="0" borderId="176" xfId="0" applyFont="1" applyFill="1" applyBorder="1" applyAlignment="1">
      <alignment horizontal="center" vertical="center" wrapText="1"/>
    </xf>
    <xf numFmtId="0" fontId="15" fillId="0" borderId="177" xfId="0" applyFont="1" applyFill="1" applyBorder="1" applyAlignment="1">
      <alignment horizontal="justify" vertical="center" wrapText="1"/>
    </xf>
    <xf numFmtId="9" fontId="15" fillId="0" borderId="177" xfId="0" applyNumberFormat="1" applyFont="1" applyFill="1" applyBorder="1" applyAlignment="1">
      <alignment horizontal="center" vertical="center" wrapText="1"/>
    </xf>
    <xf numFmtId="0" fontId="15" fillId="0" borderId="177" xfId="0" applyFont="1" applyFill="1" applyBorder="1" applyAlignment="1">
      <alignment horizontal="center" vertical="center" wrapText="1"/>
    </xf>
    <xf numFmtId="9" fontId="15" fillId="0" borderId="177" xfId="66" applyFont="1" applyFill="1" applyBorder="1" applyAlignment="1">
      <alignment horizontal="center" vertical="center" wrapText="1"/>
    </xf>
    <xf numFmtId="176" fontId="15" fillId="0" borderId="177" xfId="47" applyNumberFormat="1" applyFont="1" applyFill="1" applyBorder="1" applyAlignment="1">
      <alignment vertical="center" wrapText="1"/>
    </xf>
    <xf numFmtId="0" fontId="15" fillId="0" borderId="178" xfId="0" applyFont="1" applyFill="1" applyBorder="1" applyAlignment="1">
      <alignment horizontal="center" vertical="center" wrapText="1"/>
    </xf>
    <xf numFmtId="0" fontId="15" fillId="0" borderId="179" xfId="0" applyFont="1" applyFill="1" applyBorder="1" applyAlignment="1">
      <alignment horizontal="center" vertical="center" wrapText="1"/>
    </xf>
    <xf numFmtId="176" fontId="15" fillId="0" borderId="177" xfId="47" applyNumberFormat="1" applyFont="1" applyFill="1" applyBorder="1" applyAlignment="1">
      <alignment horizontal="center" vertical="center" wrapText="1"/>
    </xf>
    <xf numFmtId="0" fontId="62" fillId="0" borderId="0" xfId="0" applyFont="1" applyAlignment="1">
      <alignment/>
    </xf>
    <xf numFmtId="0" fontId="40" fillId="11" borderId="0" xfId="0" applyFont="1" applyFill="1" applyAlignment="1">
      <alignment horizontal="center" vertical="center" wrapText="1"/>
    </xf>
    <xf numFmtId="0" fontId="40" fillId="11" borderId="0" xfId="0" applyFont="1" applyFill="1" applyAlignment="1">
      <alignment horizontal="justify" vertical="center" wrapText="1"/>
    </xf>
    <xf numFmtId="0" fontId="40" fillId="11" borderId="0" xfId="0" applyFont="1" applyFill="1" applyAlignment="1">
      <alignment vertical="center" wrapText="1"/>
    </xf>
    <xf numFmtId="0" fontId="40" fillId="0" borderId="0" xfId="0" applyFont="1" applyAlignment="1">
      <alignment horizontal="justify" vertical="center" wrapText="1"/>
    </xf>
    <xf numFmtId="0" fontId="40" fillId="0" borderId="0" xfId="0" applyFont="1" applyAlignment="1">
      <alignment vertical="center" wrapText="1"/>
    </xf>
    <xf numFmtId="165" fontId="8" fillId="0" borderId="0" xfId="45" applyNumberFormat="1" applyFont="1" applyFill="1" applyBorder="1" applyAlignment="1">
      <alignment vertical="center" wrapText="1"/>
      <protection/>
    </xf>
    <xf numFmtId="0" fontId="0" fillId="0" borderId="0" xfId="0" applyAlignment="1">
      <alignment vertical="center"/>
    </xf>
    <xf numFmtId="0" fontId="30" fillId="10" borderId="87" xfId="0" applyFont="1" applyFill="1" applyBorder="1" applyAlignment="1" applyProtection="1">
      <alignment horizontal="center" vertical="center" wrapText="1"/>
      <protection locked="0"/>
    </xf>
    <xf numFmtId="9" fontId="30" fillId="10" borderId="87" xfId="66" applyFont="1" applyFill="1" applyBorder="1" applyAlignment="1" applyProtection="1">
      <alignment horizontal="center" vertical="center" wrapText="1"/>
      <protection locked="0"/>
    </xf>
    <xf numFmtId="0" fontId="2" fillId="10" borderId="48" xfId="0" applyFont="1" applyFill="1" applyBorder="1" applyAlignment="1" applyProtection="1">
      <alignment horizontal="center" vertical="center" wrapText="1"/>
      <protection/>
    </xf>
    <xf numFmtId="164" fontId="88" fillId="10" borderId="11" xfId="0" applyNumberFormat="1" applyFont="1" applyFill="1" applyBorder="1" applyAlignment="1" applyProtection="1">
      <alignment horizontal="center" vertical="center" wrapText="1"/>
      <protection/>
    </xf>
    <xf numFmtId="1" fontId="2" fillId="10" borderId="11" xfId="0" applyNumberFormat="1"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166" fontId="2" fillId="10" borderId="11" xfId="0" applyNumberFormat="1" applyFont="1" applyFill="1" applyBorder="1" applyAlignment="1" applyProtection="1">
      <alignment horizontal="center" vertical="center" wrapText="1"/>
      <protection/>
    </xf>
    <xf numFmtId="9" fontId="2" fillId="10" borderId="11" xfId="0" applyNumberFormat="1" applyFont="1" applyFill="1" applyBorder="1" applyAlignment="1" applyProtection="1">
      <alignment horizontal="center" vertical="center" wrapText="1"/>
      <protection/>
    </xf>
    <xf numFmtId="1" fontId="2" fillId="10" borderId="11" xfId="47" applyNumberFormat="1" applyFont="1" applyFill="1" applyBorder="1" applyAlignment="1" applyProtection="1">
      <alignment horizontal="center" vertical="center" wrapText="1"/>
      <protection/>
    </xf>
    <xf numFmtId="0" fontId="10" fillId="10" borderId="11" xfId="0" applyFont="1" applyFill="1" applyBorder="1" applyAlignment="1" applyProtection="1">
      <alignment horizontal="center" vertical="center" wrapText="1"/>
      <protection/>
    </xf>
    <xf numFmtId="0" fontId="2" fillId="10" borderId="78" xfId="0" applyFont="1" applyFill="1" applyBorder="1" applyAlignment="1" applyProtection="1">
      <alignment horizontal="center" vertical="center" wrapText="1"/>
      <protection/>
    </xf>
    <xf numFmtId="0" fontId="8" fillId="18" borderId="87" xfId="0" applyFont="1" applyFill="1" applyBorder="1" applyAlignment="1" applyProtection="1">
      <alignment horizontal="center" vertical="center" wrapText="1"/>
      <protection locked="0"/>
    </xf>
    <xf numFmtId="9" fontId="8" fillId="18" borderId="87" xfId="66" applyFont="1" applyFill="1" applyBorder="1" applyAlignment="1" applyProtection="1">
      <alignment horizontal="center" vertical="center" wrapText="1"/>
      <protection locked="0"/>
    </xf>
    <xf numFmtId="0" fontId="14" fillId="18" borderId="48" xfId="0" applyFont="1" applyFill="1" applyBorder="1" applyAlignment="1" applyProtection="1">
      <alignment horizontal="center" vertical="center" wrapText="1"/>
      <protection/>
    </xf>
    <xf numFmtId="167" fontId="14" fillId="18" borderId="13" xfId="0" applyNumberFormat="1" applyFont="1" applyFill="1" applyBorder="1" applyAlignment="1" applyProtection="1">
      <alignment horizontal="center" vertical="center" wrapText="1"/>
      <protection/>
    </xf>
    <xf numFmtId="1" fontId="14" fillId="18" borderId="13" xfId="0" applyNumberFormat="1" applyFont="1" applyFill="1" applyBorder="1" applyAlignment="1" applyProtection="1">
      <alignment horizontal="center" vertical="center" wrapText="1"/>
      <protection/>
    </xf>
    <xf numFmtId="0" fontId="14" fillId="18" borderId="13" xfId="0" applyFont="1" applyFill="1" applyBorder="1" applyAlignment="1" applyProtection="1">
      <alignment horizontal="center" vertical="center" wrapText="1"/>
      <protection/>
    </xf>
    <xf numFmtId="9" fontId="14" fillId="18" borderId="13" xfId="66" applyFont="1" applyFill="1" applyBorder="1" applyAlignment="1" applyProtection="1">
      <alignment horizontal="center" vertical="center" wrapText="1"/>
      <protection/>
    </xf>
    <xf numFmtId="0" fontId="14" fillId="18" borderId="12" xfId="0" applyFont="1" applyFill="1" applyBorder="1" applyAlignment="1" applyProtection="1">
      <alignment horizontal="center" vertical="center" wrapText="1"/>
      <protection/>
    </xf>
    <xf numFmtId="0" fontId="23" fillId="17" borderId="170" xfId="0" applyFont="1" applyFill="1" applyBorder="1" applyAlignment="1" applyProtection="1">
      <alignment horizontal="center" vertical="center" wrapText="1"/>
      <protection locked="0"/>
    </xf>
    <xf numFmtId="9" fontId="23" fillId="17" borderId="170" xfId="66" applyFont="1" applyFill="1" applyBorder="1" applyAlignment="1" applyProtection="1">
      <alignment horizontal="center" vertical="center" wrapText="1"/>
      <protection locked="0"/>
    </xf>
    <xf numFmtId="0" fontId="13" fillId="17" borderId="25" xfId="0" applyFont="1" applyFill="1" applyBorder="1" applyAlignment="1" applyProtection="1">
      <alignment horizontal="center" vertical="center" wrapText="1"/>
      <protection/>
    </xf>
    <xf numFmtId="167" fontId="13" fillId="17" borderId="13" xfId="0" applyNumberFormat="1" applyFont="1" applyFill="1" applyBorder="1" applyAlignment="1" applyProtection="1">
      <alignment horizontal="center" vertical="center" wrapText="1"/>
      <protection/>
    </xf>
    <xf numFmtId="1" fontId="13" fillId="17" borderId="13" xfId="0" applyNumberFormat="1" applyFont="1" applyFill="1" applyBorder="1" applyAlignment="1" applyProtection="1">
      <alignment horizontal="center" vertical="center" wrapText="1"/>
      <protection/>
    </xf>
    <xf numFmtId="0" fontId="13" fillId="17" borderId="13" xfId="0" applyFont="1" applyFill="1" applyBorder="1" applyAlignment="1" applyProtection="1">
      <alignment horizontal="center" vertical="center" wrapText="1"/>
      <protection/>
    </xf>
    <xf numFmtId="9" fontId="13" fillId="17" borderId="13" xfId="66" applyFont="1" applyFill="1" applyBorder="1" applyAlignment="1" applyProtection="1">
      <alignment horizontal="center" vertical="center" wrapText="1"/>
      <protection/>
    </xf>
    <xf numFmtId="0" fontId="12" fillId="20" borderId="87" xfId="0" applyFont="1" applyFill="1" applyBorder="1" applyAlignment="1" applyProtection="1">
      <alignment horizontal="center" vertical="center" wrapText="1"/>
      <protection locked="0"/>
    </xf>
    <xf numFmtId="0" fontId="73" fillId="20" borderId="87" xfId="0" applyFont="1" applyFill="1" applyBorder="1" applyAlignment="1" applyProtection="1">
      <alignment horizontal="center" vertical="center" wrapText="1"/>
      <protection locked="0"/>
    </xf>
    <xf numFmtId="9" fontId="73" fillId="20" borderId="87" xfId="66" applyFont="1" applyFill="1" applyBorder="1" applyAlignment="1" applyProtection="1">
      <alignment horizontal="center" vertical="center" wrapText="1"/>
      <protection locked="0"/>
    </xf>
    <xf numFmtId="9" fontId="0" fillId="20" borderId="87" xfId="66" applyFont="1" applyFill="1" applyBorder="1" applyAlignment="1" applyProtection="1">
      <alignment vertical="center"/>
      <protection locked="0"/>
    </xf>
    <xf numFmtId="0" fontId="0" fillId="20" borderId="87" xfId="0" applyFill="1" applyBorder="1" applyAlignment="1" applyProtection="1">
      <alignment vertical="center"/>
      <protection locked="0"/>
    </xf>
    <xf numFmtId="0" fontId="17" fillId="31" borderId="48" xfId="61" applyFont="1" applyFill="1" applyBorder="1" applyAlignment="1" applyProtection="1">
      <alignment horizontal="center" vertical="center" wrapText="1"/>
      <protection hidden="1"/>
    </xf>
    <xf numFmtId="167" fontId="5" fillId="31" borderId="23" xfId="61" applyNumberFormat="1" applyFont="1" applyFill="1" applyBorder="1" applyAlignment="1" applyProtection="1">
      <alignment horizontal="center" vertical="center" wrapText="1"/>
      <protection hidden="1"/>
    </xf>
    <xf numFmtId="1" fontId="5" fillId="0" borderId="23" xfId="47" applyNumberFormat="1" applyFont="1" applyBorder="1" applyAlignment="1" applyProtection="1">
      <alignment horizontal="center" vertical="center" wrapText="1"/>
      <protection/>
    </xf>
    <xf numFmtId="3" fontId="5" fillId="30" borderId="23" xfId="0" applyNumberFormat="1" applyFont="1" applyFill="1" applyBorder="1" applyAlignment="1" applyProtection="1">
      <alignment horizontal="center" vertical="center" wrapText="1"/>
      <protection/>
    </xf>
    <xf numFmtId="14" fontId="17" fillId="0" borderId="27" xfId="50" applyNumberFormat="1" applyFont="1" applyFill="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9" fontId="5" fillId="31" borderId="23" xfId="66" applyFont="1" applyFill="1" applyBorder="1" applyAlignment="1" applyProtection="1">
      <alignment horizontal="center" vertical="center" wrapText="1"/>
      <protection hidden="1"/>
    </xf>
    <xf numFmtId="0" fontId="17" fillId="31" borderId="23" xfId="61" applyFont="1" applyFill="1" applyBorder="1" applyAlignment="1" applyProtection="1">
      <alignment horizontal="center" vertical="center" wrapText="1"/>
      <protection hidden="1"/>
    </xf>
    <xf numFmtId="0" fontId="5" fillId="31" borderId="22" xfId="61" applyFont="1" applyFill="1" applyBorder="1" applyAlignment="1" applyProtection="1">
      <alignment horizontal="center" vertical="center" wrapText="1"/>
      <protection hidden="1"/>
    </xf>
    <xf numFmtId="0" fontId="5" fillId="31" borderId="15" xfId="61" applyFont="1" applyFill="1" applyBorder="1" applyAlignment="1" applyProtection="1">
      <alignment horizontal="center" vertical="center" wrapText="1"/>
      <protection hidden="1"/>
    </xf>
    <xf numFmtId="0" fontId="12" fillId="17" borderId="141" xfId="0" applyFont="1" applyFill="1" applyBorder="1" applyAlignment="1" applyProtection="1">
      <alignment horizontal="center" vertical="center" wrapText="1"/>
      <protection locked="0"/>
    </xf>
    <xf numFmtId="0" fontId="73" fillId="17" borderId="141" xfId="0" applyFont="1" applyFill="1" applyBorder="1" applyAlignment="1" applyProtection="1">
      <alignment horizontal="center" vertical="center" wrapText="1"/>
      <protection locked="0"/>
    </xf>
    <xf numFmtId="9" fontId="73" fillId="17" borderId="141" xfId="0" applyNumberFormat="1" applyFont="1" applyFill="1" applyBorder="1" applyAlignment="1" applyProtection="1">
      <alignment horizontal="center" vertical="center" wrapText="1"/>
      <protection locked="0"/>
    </xf>
    <xf numFmtId="9" fontId="73" fillId="17" borderId="141" xfId="66" applyFont="1" applyFill="1" applyBorder="1" applyAlignment="1" applyProtection="1">
      <alignment horizontal="center" vertical="center" wrapText="1"/>
      <protection locked="0"/>
    </xf>
    <xf numFmtId="171" fontId="13" fillId="17" borderId="13" xfId="0" applyNumberFormat="1" applyFont="1" applyFill="1" applyBorder="1" applyAlignment="1" applyProtection="1">
      <alignment horizontal="center" vertical="center" wrapText="1"/>
      <protection/>
    </xf>
    <xf numFmtId="0" fontId="5" fillId="17" borderId="13" xfId="0" applyFont="1" applyFill="1" applyBorder="1" applyAlignment="1" applyProtection="1">
      <alignment horizontal="center" vertical="center" wrapText="1"/>
      <protection/>
    </xf>
    <xf numFmtId="0" fontId="13" fillId="17" borderId="12" xfId="0" applyFont="1" applyFill="1" applyBorder="1" applyAlignment="1" applyProtection="1">
      <alignment horizontal="center" vertical="center" wrapText="1"/>
      <protection/>
    </xf>
    <xf numFmtId="0" fontId="17" fillId="31" borderId="42" xfId="61" applyFont="1" applyFill="1" applyBorder="1" applyAlignment="1" applyProtection="1">
      <alignment horizontal="center" vertical="center" wrapText="1"/>
      <protection hidden="1"/>
    </xf>
    <xf numFmtId="0" fontId="17" fillId="31" borderId="40" xfId="61" applyFont="1" applyFill="1" applyBorder="1" applyAlignment="1" applyProtection="1">
      <alignment horizontal="center" vertical="center" wrapText="1"/>
      <protection hidden="1"/>
    </xf>
    <xf numFmtId="14" fontId="17" fillId="0" borderId="40" xfId="50" applyNumberFormat="1" applyFont="1" applyFill="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9" fontId="17" fillId="0" borderId="40" xfId="66"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7" fillId="31" borderId="37" xfId="61" applyFont="1" applyFill="1" applyBorder="1" applyAlignment="1" applyProtection="1">
      <alignment horizontal="center" vertical="center" wrapText="1"/>
      <protection hidden="1"/>
    </xf>
    <xf numFmtId="0" fontId="17" fillId="31" borderId="35" xfId="61" applyFont="1" applyFill="1" applyBorder="1" applyAlignment="1" applyProtection="1">
      <alignment horizontal="center" vertical="center" wrapText="1"/>
      <protection hidden="1"/>
    </xf>
    <xf numFmtId="14" fontId="17" fillId="0" borderId="35" xfId="50" applyNumberFormat="1" applyFont="1" applyFill="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9" fontId="17" fillId="0" borderId="35" xfId="66" applyFont="1" applyBorder="1" applyAlignment="1" applyProtection="1">
      <alignment horizontal="center" vertical="center" wrapText="1"/>
      <protection/>
    </xf>
    <xf numFmtId="0" fontId="5" fillId="31" borderId="35" xfId="0" applyFont="1" applyFill="1" applyBorder="1" applyAlignment="1" applyProtection="1">
      <alignment horizontal="center" vertical="center" wrapText="1"/>
      <protection/>
    </xf>
    <xf numFmtId="9" fontId="17" fillId="31" borderId="35" xfId="66" applyFont="1" applyFill="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1" fontId="17" fillId="31" borderId="35" xfId="47" applyNumberFormat="1" applyFont="1" applyFill="1" applyBorder="1" applyAlignment="1" applyProtection="1">
      <alignment horizontal="center" vertical="center" wrapText="1"/>
      <protection hidden="1"/>
    </xf>
    <xf numFmtId="0" fontId="17" fillId="31" borderId="32" xfId="61" applyFont="1" applyFill="1" applyBorder="1" applyAlignment="1" applyProtection="1">
      <alignment horizontal="center" vertical="center" wrapText="1"/>
      <protection hidden="1"/>
    </xf>
    <xf numFmtId="0" fontId="17" fillId="31" borderId="30" xfId="61" applyFont="1" applyFill="1" applyBorder="1" applyAlignment="1" applyProtection="1">
      <alignment horizontal="center" vertical="center" wrapText="1"/>
      <protection hidden="1"/>
    </xf>
    <xf numFmtId="14" fontId="17" fillId="0" borderId="30" xfId="50" applyNumberFormat="1" applyFont="1" applyFill="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9" fontId="17" fillId="0" borderId="30" xfId="66" applyFont="1" applyBorder="1" applyAlignment="1" applyProtection="1">
      <alignment horizontal="center" vertical="center" wrapText="1"/>
      <protection/>
    </xf>
    <xf numFmtId="1" fontId="17" fillId="31" borderId="30" xfId="47" applyNumberFormat="1" applyFont="1" applyFill="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9" fontId="17" fillId="31" borderId="40" xfId="66" applyFont="1" applyFill="1" applyBorder="1" applyAlignment="1" applyProtection="1">
      <alignment horizontal="center" vertical="center" wrapText="1"/>
      <protection hidden="1"/>
    </xf>
    <xf numFmtId="0" fontId="5" fillId="31" borderId="40" xfId="61" applyFont="1" applyFill="1" applyBorder="1" applyAlignment="1" applyProtection="1">
      <alignment horizontal="center" vertical="center" wrapText="1"/>
      <protection hidden="1"/>
    </xf>
    <xf numFmtId="9" fontId="17" fillId="31" borderId="40" xfId="0" applyNumberFormat="1" applyFont="1" applyFill="1" applyBorder="1" applyAlignment="1" applyProtection="1">
      <alignment horizontal="center" vertical="center" wrapText="1"/>
      <protection/>
    </xf>
    <xf numFmtId="0" fontId="5" fillId="31" borderId="39" xfId="61" applyFont="1" applyFill="1" applyBorder="1" applyAlignment="1" applyProtection="1">
      <alignment horizontal="center" vertical="center" wrapText="1"/>
      <protection hidden="1"/>
    </xf>
    <xf numFmtId="0" fontId="5" fillId="31" borderId="38" xfId="61" applyFont="1" applyFill="1" applyBorder="1" applyAlignment="1" applyProtection="1">
      <alignment horizontal="center" vertical="center" wrapText="1"/>
      <protection hidden="1"/>
    </xf>
    <xf numFmtId="9" fontId="17" fillId="31" borderId="30" xfId="66" applyFont="1" applyFill="1" applyBorder="1" applyAlignment="1" applyProtection="1">
      <alignment horizontal="center" vertical="center" wrapText="1"/>
      <protection hidden="1"/>
    </xf>
    <xf numFmtId="0" fontId="5" fillId="31" borderId="30" xfId="61" applyFont="1" applyFill="1" applyBorder="1" applyAlignment="1" applyProtection="1">
      <alignment horizontal="center" vertical="center" wrapText="1"/>
      <protection hidden="1"/>
    </xf>
    <xf numFmtId="9" fontId="17" fillId="31" borderId="30" xfId="0" applyNumberFormat="1" applyFont="1" applyFill="1" applyBorder="1" applyAlignment="1" applyProtection="1">
      <alignment horizontal="center" vertical="center" wrapText="1"/>
      <protection/>
    </xf>
    <xf numFmtId="0" fontId="5" fillId="31" borderId="29" xfId="61" applyFont="1" applyFill="1" applyBorder="1" applyAlignment="1" applyProtection="1">
      <alignment horizontal="center" vertical="center" wrapText="1"/>
      <protection hidden="1"/>
    </xf>
    <xf numFmtId="0" fontId="5" fillId="0" borderId="28" xfId="61" applyFont="1" applyFill="1" applyBorder="1" applyAlignment="1" applyProtection="1">
      <alignment horizontal="center" vertical="center" wrapText="1"/>
      <protection hidden="1"/>
    </xf>
    <xf numFmtId="0" fontId="0" fillId="0" borderId="0" xfId="0" applyFill="1" applyAlignment="1">
      <alignment/>
    </xf>
    <xf numFmtId="0" fontId="17" fillId="0" borderId="48" xfId="61" applyFont="1" applyFill="1" applyBorder="1" applyAlignment="1" applyProtection="1">
      <alignment horizontal="center" vertical="center" wrapText="1"/>
      <protection hidden="1"/>
    </xf>
    <xf numFmtId="167" fontId="17" fillId="0" borderId="23" xfId="61" applyNumberFormat="1" applyFont="1" applyFill="1" applyBorder="1" applyAlignment="1" applyProtection="1">
      <alignment horizontal="center" vertical="center" wrapText="1"/>
      <protection hidden="1"/>
    </xf>
    <xf numFmtId="3" fontId="5" fillId="30" borderId="43" xfId="0" applyNumberFormat="1" applyFont="1" applyFill="1" applyBorder="1" applyAlignment="1" applyProtection="1">
      <alignment horizontal="center" vertical="center" wrapText="1"/>
      <protection/>
    </xf>
    <xf numFmtId="0" fontId="5" fillId="30" borderId="43" xfId="61" applyFont="1" applyFill="1" applyBorder="1" applyAlignment="1" applyProtection="1">
      <alignment horizontal="center" vertical="center" wrapText="1"/>
      <protection hidden="1"/>
    </xf>
    <xf numFmtId="9" fontId="17" fillId="0" borderId="23" xfId="66" applyFont="1" applyFill="1" applyBorder="1" applyAlignment="1" applyProtection="1">
      <alignment horizontal="center" vertical="center" wrapText="1"/>
      <protection hidden="1"/>
    </xf>
    <xf numFmtId="0" fontId="5" fillId="0" borderId="22" xfId="61" applyFont="1" applyFill="1" applyBorder="1" applyAlignment="1" applyProtection="1">
      <alignment horizontal="center" vertical="center" wrapText="1"/>
      <protection hidden="1"/>
    </xf>
    <xf numFmtId="9" fontId="17" fillId="31" borderId="23" xfId="66" applyFont="1" applyFill="1" applyBorder="1" applyAlignment="1" applyProtection="1">
      <alignment horizontal="center" vertical="center" wrapText="1"/>
      <protection hidden="1"/>
    </xf>
    <xf numFmtId="0" fontId="17" fillId="31" borderId="27" xfId="0" applyFont="1" applyFill="1" applyBorder="1" applyAlignment="1" applyProtection="1">
      <alignment horizontal="center" vertical="center" wrapText="1"/>
      <protection/>
    </xf>
    <xf numFmtId="9" fontId="17" fillId="31" borderId="27" xfId="0" applyNumberFormat="1" applyFont="1" applyFill="1" applyBorder="1" applyAlignment="1" applyProtection="1">
      <alignment horizontal="center" vertical="center" wrapText="1"/>
      <protection/>
    </xf>
    <xf numFmtId="0" fontId="17" fillId="31" borderId="186"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31" borderId="25" xfId="61" applyFont="1" applyFill="1" applyBorder="1" applyAlignment="1" applyProtection="1">
      <alignment horizontal="center" vertical="center" wrapText="1"/>
      <protection hidden="1"/>
    </xf>
    <xf numFmtId="14" fontId="17" fillId="0" borderId="23" xfId="50" applyNumberFormat="1" applyFont="1" applyFill="1" applyBorder="1" applyAlignment="1" applyProtection="1">
      <alignment horizontal="center" vertical="center" wrapText="1"/>
      <protection/>
    </xf>
    <xf numFmtId="9" fontId="17" fillId="31" borderId="23" xfId="61" applyNumberFormat="1" applyFont="1" applyFill="1" applyBorder="1" applyAlignment="1" applyProtection="1">
      <alignment horizontal="center" vertical="center" wrapText="1"/>
      <protection hidden="1"/>
    </xf>
    <xf numFmtId="0" fontId="17" fillId="31" borderId="22" xfId="61" applyFont="1" applyFill="1" applyBorder="1" applyAlignment="1" applyProtection="1">
      <alignment horizontal="center" vertical="center" wrapText="1"/>
      <protection hidden="1"/>
    </xf>
    <xf numFmtId="0" fontId="14" fillId="18" borderId="49" xfId="61" applyFont="1" applyFill="1" applyBorder="1" applyAlignment="1" applyProtection="1">
      <alignment horizontal="center" vertical="center" wrapText="1"/>
      <protection hidden="1"/>
    </xf>
    <xf numFmtId="0" fontId="14" fillId="18" borderId="10" xfId="61" applyFont="1" applyFill="1" applyBorder="1" applyAlignment="1" applyProtection="1">
      <alignment horizontal="center" vertical="center" wrapText="1"/>
      <protection hidden="1"/>
    </xf>
    <xf numFmtId="0" fontId="89"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xf>
    <xf numFmtId="164" fontId="2" fillId="0" borderId="0" xfId="0" applyNumberFormat="1" applyFont="1" applyBorder="1" applyAlignment="1" applyProtection="1">
      <alignment horizontal="center" vertical="center" wrapText="1"/>
      <protection/>
    </xf>
    <xf numFmtId="1" fontId="2" fillId="0" borderId="0" xfId="0" applyNumberFormat="1" applyFont="1" applyBorder="1" applyAlignment="1" applyProtection="1">
      <alignment horizontal="center" vertical="center" wrapText="1"/>
      <protection/>
    </xf>
    <xf numFmtId="166" fontId="2" fillId="0" borderId="0" xfId="0" applyNumberFormat="1" applyFont="1" applyBorder="1" applyAlignment="1" applyProtection="1">
      <alignment horizontal="center" vertical="center" wrapText="1"/>
      <protection/>
    </xf>
    <xf numFmtId="9" fontId="2" fillId="0" borderId="0" xfId="0" applyNumberFormat="1" applyFont="1" applyBorder="1" applyAlignment="1" applyProtection="1">
      <alignment horizontal="center" vertical="center" wrapText="1"/>
      <protection/>
    </xf>
    <xf numFmtId="1" fontId="2" fillId="0" borderId="0" xfId="47" applyNumberFormat="1"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18" borderId="79" xfId="0" applyFont="1" applyFill="1" applyBorder="1" applyAlignment="1" applyProtection="1">
      <alignment horizontal="center" vertical="center" wrapText="1"/>
      <protection locked="0"/>
    </xf>
    <xf numFmtId="0" fontId="14" fillId="18" borderId="80" xfId="0" applyFont="1" applyFill="1" applyBorder="1" applyAlignment="1" applyProtection="1">
      <alignment horizontal="center" vertical="center" wrapText="1"/>
      <protection locked="0"/>
    </xf>
    <xf numFmtId="9" fontId="14" fillId="18" borderId="80" xfId="66" applyFont="1" applyFill="1" applyBorder="1" applyAlignment="1" applyProtection="1">
      <alignment horizontal="center" vertical="center" wrapText="1"/>
      <protection locked="0"/>
    </xf>
    <xf numFmtId="0" fontId="14" fillId="18" borderId="81" xfId="0" applyFont="1" applyFill="1" applyBorder="1" applyAlignment="1" applyProtection="1">
      <alignment horizontal="center" vertical="center" wrapText="1"/>
      <protection locked="0"/>
    </xf>
    <xf numFmtId="0" fontId="14" fillId="18" borderId="187" xfId="0" applyFont="1" applyFill="1" applyBorder="1" applyAlignment="1" applyProtection="1">
      <alignment horizontal="center" vertical="center" wrapText="1"/>
      <protection/>
    </xf>
    <xf numFmtId="167" fontId="14" fillId="18" borderId="16" xfId="0" applyNumberFormat="1" applyFont="1" applyFill="1" applyBorder="1" applyAlignment="1" applyProtection="1">
      <alignment horizontal="center" vertical="center" wrapText="1"/>
      <protection/>
    </xf>
    <xf numFmtId="0" fontId="90" fillId="17" borderId="188" xfId="0" applyFont="1" applyFill="1" applyBorder="1" applyAlignment="1" applyProtection="1">
      <alignment horizontal="center" vertical="center" wrapText="1"/>
      <protection locked="0"/>
    </xf>
    <xf numFmtId="0" fontId="90" fillId="17" borderId="141" xfId="0" applyFont="1" applyFill="1" applyBorder="1" applyAlignment="1" applyProtection="1">
      <alignment horizontal="center" vertical="center" wrapText="1"/>
      <protection locked="0"/>
    </xf>
    <xf numFmtId="9" fontId="90" fillId="17" borderId="141" xfId="66" applyFont="1" applyFill="1" applyBorder="1" applyAlignment="1" applyProtection="1">
      <alignment horizontal="center" vertical="center" wrapText="1"/>
      <protection locked="0"/>
    </xf>
    <xf numFmtId="0" fontId="90" fillId="17" borderId="189" xfId="0" applyFont="1" applyFill="1" applyBorder="1" applyAlignment="1" applyProtection="1">
      <alignment horizontal="center" vertical="center" wrapText="1"/>
      <protection locked="0"/>
    </xf>
    <xf numFmtId="0" fontId="13" fillId="17" borderId="14" xfId="0" applyFont="1" applyFill="1" applyBorder="1" applyAlignment="1" applyProtection="1">
      <alignment horizontal="center" vertical="center" wrapText="1"/>
      <protection/>
    </xf>
    <xf numFmtId="167" fontId="13" fillId="17" borderId="57" xfId="0" applyNumberFormat="1" applyFont="1" applyFill="1" applyBorder="1" applyAlignment="1" applyProtection="1">
      <alignment horizontal="center" vertical="center" wrapText="1"/>
      <protection/>
    </xf>
    <xf numFmtId="10" fontId="13" fillId="17" borderId="13" xfId="0" applyNumberFormat="1" applyFont="1" applyFill="1" applyBorder="1" applyAlignment="1" applyProtection="1">
      <alignment horizontal="center" vertical="center" wrapText="1"/>
      <protection/>
    </xf>
    <xf numFmtId="0" fontId="12" fillId="20" borderId="43" xfId="0" applyFont="1" applyFill="1" applyBorder="1" applyAlignment="1" applyProtection="1">
      <alignment horizontal="center" vertical="center" wrapText="1"/>
      <protection locked="0"/>
    </xf>
    <xf numFmtId="0" fontId="91" fillId="20" borderId="23" xfId="0" applyFont="1" applyFill="1" applyBorder="1" applyAlignment="1" applyProtection="1">
      <alignment horizontal="center" vertical="center" wrapText="1"/>
      <protection locked="0"/>
    </xf>
    <xf numFmtId="9" fontId="73" fillId="20" borderId="23" xfId="66" applyFont="1" applyFill="1" applyBorder="1" applyAlignment="1" applyProtection="1">
      <alignment horizontal="center" vertical="center" wrapText="1"/>
      <protection locked="0"/>
    </xf>
    <xf numFmtId="9" fontId="73" fillId="20" borderId="57" xfId="0" applyNumberFormat="1" applyFont="1" applyFill="1" applyBorder="1" applyAlignment="1" applyProtection="1">
      <alignment horizontal="center" vertical="center" wrapText="1"/>
      <protection locked="0"/>
    </xf>
    <xf numFmtId="9" fontId="1" fillId="20" borderId="87" xfId="0" applyNumberFormat="1" applyFont="1" applyFill="1" applyBorder="1" applyAlignment="1" applyProtection="1">
      <alignment vertical="center"/>
      <protection locked="0"/>
    </xf>
    <xf numFmtId="9" fontId="17" fillId="0" borderId="23" xfId="66" applyFont="1" applyBorder="1" applyAlignment="1" applyProtection="1">
      <alignment horizontal="center" vertical="center" wrapText="1"/>
      <protection/>
    </xf>
    <xf numFmtId="9" fontId="17" fillId="30" borderId="23" xfId="66" applyFont="1" applyFill="1" applyBorder="1" applyAlignment="1" applyProtection="1">
      <alignment horizontal="center" vertical="center" wrapText="1"/>
      <protection/>
    </xf>
    <xf numFmtId="9" fontId="17" fillId="30" borderId="23" xfId="66" applyNumberFormat="1" applyFont="1" applyFill="1" applyBorder="1" applyAlignment="1" applyProtection="1">
      <alignment horizontal="center" vertical="center" wrapText="1"/>
      <protection hidden="1"/>
    </xf>
    <xf numFmtId="9" fontId="17" fillId="30" borderId="23" xfId="66" applyFont="1" applyFill="1" applyBorder="1" applyAlignment="1" applyProtection="1">
      <alignment horizontal="center" vertical="center" wrapText="1"/>
      <protection hidden="1"/>
    </xf>
    <xf numFmtId="14" fontId="17" fillId="31" borderId="23" xfId="50" applyNumberFormat="1" applyFont="1" applyFill="1" applyBorder="1" applyAlignment="1" applyProtection="1">
      <alignment horizontal="center" vertical="center" wrapText="1"/>
      <protection/>
    </xf>
    <xf numFmtId="10" fontId="17" fillId="31" borderId="23" xfId="66" applyNumberFormat="1" applyFont="1" applyFill="1" applyBorder="1" applyAlignment="1" applyProtection="1">
      <alignment horizontal="center" vertical="center" wrapText="1"/>
      <protection hidden="1"/>
    </xf>
    <xf numFmtId="0" fontId="17" fillId="0" borderId="23" xfId="0" applyFont="1" applyBorder="1" applyAlignment="1" applyProtection="1">
      <alignment horizontal="center" vertical="center" wrapText="1"/>
      <protection/>
    </xf>
    <xf numFmtId="0" fontId="17" fillId="31" borderId="14" xfId="61" applyFont="1" applyFill="1" applyBorder="1" applyAlignment="1" applyProtection="1">
      <alignment horizontal="center" vertical="center" wrapText="1"/>
      <protection hidden="1"/>
    </xf>
    <xf numFmtId="0" fontId="4" fillId="30" borderId="14" xfId="61" applyFont="1" applyFill="1" applyBorder="1" applyAlignment="1" applyProtection="1">
      <alignment horizontal="center" vertical="center" wrapText="1"/>
      <protection hidden="1"/>
    </xf>
    <xf numFmtId="0" fontId="4" fillId="31" borderId="14" xfId="61" applyFont="1" applyFill="1" applyBorder="1" applyAlignment="1" applyProtection="1">
      <alignment horizontal="center" vertical="center" wrapText="1"/>
      <protection hidden="1"/>
    </xf>
    <xf numFmtId="0" fontId="14" fillId="18" borderId="18" xfId="61" applyFont="1" applyFill="1" applyBorder="1" applyAlignment="1" applyProtection="1">
      <alignment horizontal="center" vertical="center" wrapText="1"/>
      <protection hidden="1"/>
    </xf>
    <xf numFmtId="167" fontId="14" fillId="18" borderId="18" xfId="61" applyNumberFormat="1" applyFont="1" applyFill="1" applyBorder="1" applyAlignment="1" applyProtection="1">
      <alignment horizontal="center" vertical="center" wrapText="1"/>
      <protection hidden="1"/>
    </xf>
    <xf numFmtId="0" fontId="14" fillId="18" borderId="18" xfId="61" applyFont="1" applyFill="1" applyBorder="1" applyAlignment="1" applyProtection="1">
      <alignment horizontal="center" vertical="center" textRotation="90" wrapText="1"/>
      <protection hidden="1"/>
    </xf>
    <xf numFmtId="0" fontId="14" fillId="18" borderId="13" xfId="61" applyFont="1" applyFill="1" applyBorder="1" applyAlignment="1" applyProtection="1">
      <alignment horizontal="center" vertical="center" wrapText="1"/>
      <protection hidden="1"/>
    </xf>
    <xf numFmtId="0" fontId="89" fillId="0" borderId="0" xfId="0" applyFont="1" applyAlignment="1" applyProtection="1">
      <alignment horizontal="center" vertical="center"/>
      <protection locked="0"/>
    </xf>
    <xf numFmtId="0" fontId="38" fillId="0" borderId="0" xfId="0" applyFont="1" applyAlignment="1" applyProtection="1">
      <alignment horizontal="center" vertical="center"/>
      <protection/>
    </xf>
    <xf numFmtId="1" fontId="38" fillId="0" borderId="0" xfId="0" applyNumberFormat="1" applyFont="1" applyAlignment="1" applyProtection="1">
      <alignment horizontal="center" vertical="center"/>
      <protection/>
    </xf>
    <xf numFmtId="0" fontId="42" fillId="0" borderId="0" xfId="0" applyFont="1" applyAlignment="1" applyProtection="1">
      <alignment horizontal="center" vertical="center"/>
      <protection/>
    </xf>
    <xf numFmtId="0" fontId="82" fillId="10" borderId="87" xfId="0" applyFont="1" applyFill="1" applyBorder="1" applyAlignment="1" applyProtection="1">
      <alignment horizontal="center" vertical="center" wrapText="1"/>
      <protection locked="0"/>
    </xf>
    <xf numFmtId="9" fontId="82" fillId="10" borderId="87" xfId="66" applyFont="1" applyFill="1" applyBorder="1" applyAlignment="1" applyProtection="1">
      <alignment horizontal="center" vertical="center" wrapText="1"/>
      <protection locked="0"/>
    </xf>
    <xf numFmtId="0" fontId="38" fillId="10" borderId="11" xfId="0" applyFont="1" applyFill="1" applyBorder="1" applyAlignment="1" applyProtection="1">
      <alignment horizontal="center" vertical="center" wrapText="1"/>
      <protection/>
    </xf>
    <xf numFmtId="164" fontId="68" fillId="10" borderId="11" xfId="0" applyNumberFormat="1" applyFont="1" applyFill="1" applyBorder="1" applyAlignment="1" applyProtection="1">
      <alignment horizontal="center" vertical="center" wrapText="1"/>
      <protection/>
    </xf>
    <xf numFmtId="164" fontId="67" fillId="10" borderId="11" xfId="0" applyNumberFormat="1" applyFont="1" applyFill="1" applyBorder="1" applyAlignment="1" applyProtection="1">
      <alignment horizontal="center" vertical="center" wrapText="1"/>
      <protection/>
    </xf>
    <xf numFmtId="1" fontId="38" fillId="10" borderId="11" xfId="0" applyNumberFormat="1" applyFont="1" applyFill="1" applyBorder="1" applyAlignment="1" applyProtection="1">
      <alignment horizontal="center" vertical="center" wrapText="1"/>
      <protection/>
    </xf>
    <xf numFmtId="166" fontId="38" fillId="10" borderId="11" xfId="0" applyNumberFormat="1" applyFont="1" applyFill="1" applyBorder="1" applyAlignment="1" applyProtection="1">
      <alignment horizontal="center" vertical="center" wrapText="1"/>
      <protection/>
    </xf>
    <xf numFmtId="9" fontId="38" fillId="10" borderId="11" xfId="0" applyNumberFormat="1" applyFont="1" applyFill="1" applyBorder="1" applyAlignment="1" applyProtection="1">
      <alignment horizontal="center" vertical="center" wrapText="1"/>
      <protection/>
    </xf>
    <xf numFmtId="1" fontId="38" fillId="10" borderId="11" xfId="47" applyNumberFormat="1" applyFont="1" applyFill="1" applyBorder="1" applyAlignment="1" applyProtection="1">
      <alignment horizontal="center" vertical="center" wrapText="1"/>
      <protection/>
    </xf>
    <xf numFmtId="0" fontId="42" fillId="10" borderId="11" xfId="0" applyFont="1" applyFill="1" applyBorder="1" applyAlignment="1" applyProtection="1">
      <alignment horizontal="center" vertical="center" wrapText="1"/>
      <protection/>
    </xf>
    <xf numFmtId="0" fontId="38" fillId="10" borderId="78" xfId="0" applyFont="1" applyFill="1" applyBorder="1" applyAlignment="1" applyProtection="1">
      <alignment horizontal="center" vertical="center" wrapText="1"/>
      <protection/>
    </xf>
    <xf numFmtId="167" fontId="41" fillId="18" borderId="11" xfId="0" applyNumberFormat="1" applyFont="1" applyFill="1" applyBorder="1" applyAlignment="1" applyProtection="1">
      <alignment horizontal="center" vertical="center" wrapText="1"/>
      <protection/>
    </xf>
    <xf numFmtId="1" fontId="41" fillId="18" borderId="11" xfId="0" applyNumberFormat="1" applyFont="1" applyFill="1" applyBorder="1" applyAlignment="1" applyProtection="1">
      <alignment horizontal="center" vertical="center" wrapText="1"/>
      <protection/>
    </xf>
    <xf numFmtId="0" fontId="48" fillId="17" borderId="87" xfId="0" applyFont="1" applyFill="1" applyBorder="1" applyAlignment="1" applyProtection="1">
      <alignment horizontal="center" vertical="center" wrapText="1"/>
      <protection locked="0"/>
    </xf>
    <xf numFmtId="9" fontId="48" fillId="17" borderId="87" xfId="66" applyFont="1" applyFill="1" applyBorder="1" applyAlignment="1" applyProtection="1">
      <alignment horizontal="center" vertical="center" wrapText="1"/>
      <protection locked="0"/>
    </xf>
    <xf numFmtId="167" fontId="42" fillId="17" borderId="13" xfId="0" applyNumberFormat="1" applyFont="1" applyFill="1" applyBorder="1" applyAlignment="1" applyProtection="1">
      <alignment horizontal="center" vertical="center" wrapText="1"/>
      <protection/>
    </xf>
    <xf numFmtId="1" fontId="42" fillId="17" borderId="13" xfId="0" applyNumberFormat="1" applyFont="1" applyFill="1" applyBorder="1" applyAlignment="1" applyProtection="1">
      <alignment horizontal="center" vertical="center" wrapText="1"/>
      <protection/>
    </xf>
    <xf numFmtId="0" fontId="15" fillId="31" borderId="0" xfId="0" applyFont="1" applyFill="1" applyAlignment="1" applyProtection="1">
      <alignment horizontal="center" vertical="center" wrapText="1"/>
      <protection/>
    </xf>
    <xf numFmtId="0" fontId="73" fillId="28" borderId="141" xfId="45" applyFont="1" applyFill="1" applyBorder="1" applyAlignment="1" applyProtection="1">
      <alignment horizontal="center" vertical="center" wrapText="1"/>
      <protection locked="0"/>
    </xf>
    <xf numFmtId="0" fontId="73" fillId="28" borderId="0" xfId="45" applyFont="1" applyFill="1" applyBorder="1" applyAlignment="1" applyProtection="1">
      <alignment horizontal="center" vertical="center" wrapText="1"/>
      <protection locked="0"/>
    </xf>
    <xf numFmtId="0" fontId="73" fillId="28" borderId="190" xfId="45" applyFont="1" applyFill="1" applyBorder="1" applyAlignment="1" applyProtection="1">
      <alignment horizontal="center" vertical="center" wrapText="1"/>
      <protection locked="0"/>
    </xf>
    <xf numFmtId="9" fontId="73" fillId="28" borderId="190" xfId="45" applyNumberFormat="1" applyFont="1" applyFill="1" applyBorder="1" applyAlignment="1" applyProtection="1">
      <alignment horizontal="center" vertical="center" wrapText="1"/>
      <protection locked="0"/>
    </xf>
    <xf numFmtId="0" fontId="15" fillId="31" borderId="19" xfId="61" applyFont="1" applyFill="1" applyBorder="1" applyAlignment="1" applyProtection="1">
      <alignment horizontal="center" vertical="center" wrapText="1"/>
      <protection hidden="1"/>
    </xf>
    <xf numFmtId="167" fontId="15" fillId="31" borderId="19" xfId="61" applyNumberFormat="1" applyFont="1" applyFill="1" applyBorder="1" applyAlignment="1" applyProtection="1">
      <alignment horizontal="center" vertical="center" wrapText="1"/>
      <protection hidden="1"/>
    </xf>
    <xf numFmtId="167" fontId="15" fillId="31" borderId="17" xfId="61" applyNumberFormat="1" applyFont="1" applyFill="1" applyBorder="1" applyAlignment="1" applyProtection="1">
      <alignment horizontal="center" vertical="center" wrapText="1"/>
      <protection hidden="1"/>
    </xf>
    <xf numFmtId="1" fontId="15" fillId="31" borderId="52" xfId="61" applyNumberFormat="1" applyFont="1" applyFill="1" applyBorder="1" applyAlignment="1" applyProtection="1">
      <alignment horizontal="center" vertical="center" wrapText="1"/>
      <protection hidden="1"/>
    </xf>
    <xf numFmtId="14" fontId="15" fillId="31" borderId="52" xfId="50" applyNumberFormat="1" applyFont="1" applyFill="1" applyBorder="1" applyAlignment="1" applyProtection="1">
      <alignment horizontal="center" vertical="center" wrapText="1"/>
      <protection/>
    </xf>
    <xf numFmtId="14" fontId="15" fillId="31" borderId="51" xfId="50" applyNumberFormat="1" applyFont="1" applyFill="1" applyBorder="1" applyAlignment="1" applyProtection="1">
      <alignment horizontal="center" vertical="center" wrapText="1"/>
      <protection/>
    </xf>
    <xf numFmtId="0" fontId="38" fillId="0" borderId="111" xfId="0" applyFont="1" applyBorder="1" applyAlignment="1" applyProtection="1">
      <alignment horizontal="center" vertical="center" wrapText="1"/>
      <protection/>
    </xf>
    <xf numFmtId="9" fontId="15" fillId="0" borderId="51" xfId="66" applyFont="1" applyBorder="1" applyAlignment="1" applyProtection="1">
      <alignment horizontal="center" vertical="center" wrapText="1"/>
      <protection/>
    </xf>
    <xf numFmtId="0" fontId="38" fillId="0" borderId="43" xfId="0" applyFont="1" applyBorder="1" applyAlignment="1" applyProtection="1">
      <alignment horizontal="center" vertical="center" wrapText="1"/>
      <protection/>
    </xf>
    <xf numFmtId="1" fontId="15" fillId="31" borderId="93" xfId="47" applyNumberFormat="1" applyFont="1" applyFill="1" applyBorder="1" applyAlignment="1" applyProtection="1">
      <alignment horizontal="center" vertical="center" wrapText="1"/>
      <protection hidden="1"/>
    </xf>
    <xf numFmtId="0" fontId="38" fillId="0" borderId="26" xfId="0" applyFont="1" applyBorder="1" applyAlignment="1" applyProtection="1">
      <alignment horizontal="center" vertical="center" wrapText="1"/>
      <protection/>
    </xf>
    <xf numFmtId="0" fontId="48" fillId="31" borderId="49" xfId="61" applyFont="1" applyFill="1" applyBorder="1" applyAlignment="1" applyProtection="1">
      <alignment horizontal="center" vertical="center" wrapText="1"/>
      <protection hidden="1"/>
    </xf>
    <xf numFmtId="171" fontId="42" fillId="17" borderId="13" xfId="0" applyNumberFormat="1" applyFont="1" applyFill="1" applyBorder="1" applyAlignment="1" applyProtection="1">
      <alignment horizontal="center" vertical="center" wrapText="1"/>
      <protection/>
    </xf>
    <xf numFmtId="9" fontId="42" fillId="17" borderId="13" xfId="0" applyNumberFormat="1" applyFont="1" applyFill="1" applyBorder="1" applyAlignment="1" applyProtection="1">
      <alignment horizontal="center" vertical="center" wrapText="1"/>
      <protection/>
    </xf>
    <xf numFmtId="0" fontId="42" fillId="17" borderId="12" xfId="0" applyFont="1" applyFill="1" applyBorder="1" applyAlignment="1" applyProtection="1">
      <alignment horizontal="center" vertical="center" wrapText="1"/>
      <protection/>
    </xf>
    <xf numFmtId="0" fontId="73" fillId="28" borderId="87" xfId="45" applyFont="1" applyFill="1" applyBorder="1" applyAlignment="1" applyProtection="1">
      <alignment horizontal="center" vertical="center" wrapText="1"/>
      <protection locked="0"/>
    </xf>
    <xf numFmtId="9" fontId="73" fillId="28" borderId="87" xfId="66" applyFont="1" applyFill="1" applyBorder="1" applyAlignment="1" applyProtection="1">
      <alignment horizontal="center" vertical="center" wrapText="1"/>
      <protection locked="0"/>
    </xf>
    <xf numFmtId="9" fontId="48" fillId="17" borderId="87" xfId="0" applyNumberFormat="1" applyFont="1" applyFill="1" applyBorder="1" applyAlignment="1" applyProtection="1">
      <alignment horizontal="center" vertical="center" wrapText="1"/>
      <protection locked="0"/>
    </xf>
    <xf numFmtId="167" fontId="42" fillId="17" borderId="0" xfId="0" applyNumberFormat="1" applyFont="1" applyFill="1" applyAlignment="1" applyProtection="1">
      <alignment horizontal="center" vertical="center" wrapText="1"/>
      <protection/>
    </xf>
    <xf numFmtId="1" fontId="52" fillId="73" borderId="87" xfId="62" applyNumberFormat="1" applyFont="1" applyFill="1" applyBorder="1" applyAlignment="1" applyProtection="1">
      <alignment horizontal="center" vertical="center" wrapText="1"/>
      <protection hidden="1"/>
    </xf>
    <xf numFmtId="10" fontId="42" fillId="17" borderId="13" xfId="0" applyNumberFormat="1" applyFont="1" applyFill="1" applyBorder="1" applyAlignment="1" applyProtection="1">
      <alignment horizontal="center" vertical="center" wrapText="1"/>
      <protection/>
    </xf>
    <xf numFmtId="175" fontId="15" fillId="45" borderId="87" xfId="62" applyNumberFormat="1" applyFont="1" applyFill="1" applyBorder="1" applyAlignment="1" applyProtection="1">
      <alignment horizontal="center" vertical="center" wrapText="1"/>
      <protection hidden="1"/>
    </xf>
    <xf numFmtId="175" fontId="15" fillId="45" borderId="128" xfId="62" applyNumberFormat="1" applyFont="1" applyFill="1" applyBorder="1" applyAlignment="1" applyProtection="1">
      <alignment horizontal="center" vertical="center" wrapText="1"/>
      <protection hidden="1"/>
    </xf>
    <xf numFmtId="1" fontId="15" fillId="45" borderId="90" xfId="62" applyNumberFormat="1" applyFont="1" applyFill="1" applyBorder="1" applyAlignment="1" applyProtection="1">
      <alignment horizontal="center" vertical="center" wrapText="1"/>
      <protection hidden="1"/>
    </xf>
    <xf numFmtId="0" fontId="15" fillId="53" borderId="90" xfId="62" applyFont="1" applyFill="1" applyBorder="1" applyAlignment="1" applyProtection="1">
      <alignment horizontal="center" vertical="center" wrapText="1"/>
      <protection hidden="1"/>
    </xf>
    <xf numFmtId="14" fontId="15" fillId="45" borderId="90" xfId="51" applyNumberFormat="1" applyFont="1" applyFill="1" applyBorder="1" applyAlignment="1" applyProtection="1">
      <alignment horizontal="center" vertical="center" wrapText="1"/>
      <protection/>
    </xf>
    <xf numFmtId="14" fontId="15" fillId="45" borderId="101" xfId="51" applyNumberFormat="1" applyFont="1" applyFill="1" applyBorder="1" applyAlignment="1" applyProtection="1">
      <alignment horizontal="center" vertical="center" wrapText="1"/>
      <protection/>
    </xf>
    <xf numFmtId="0" fontId="38" fillId="0" borderId="95" xfId="45" applyFont="1" applyBorder="1" applyAlignment="1" applyProtection="1">
      <alignment horizontal="center" vertical="center" wrapText="1"/>
      <protection/>
    </xf>
    <xf numFmtId="9" fontId="15" fillId="0" borderId="101" xfId="68" applyFont="1" applyFill="1" applyBorder="1" applyAlignment="1" applyProtection="1">
      <alignment horizontal="center" vertical="center" wrapText="1"/>
      <protection/>
    </xf>
    <xf numFmtId="0" fontId="38" fillId="0" borderId="95" xfId="45" applyFont="1" applyFill="1" applyBorder="1" applyAlignment="1" applyProtection="1">
      <alignment horizontal="center" vertical="center" wrapText="1"/>
      <protection/>
    </xf>
    <xf numFmtId="0" fontId="38" fillId="0" borderId="91" xfId="45" applyFont="1" applyFill="1" applyBorder="1" applyAlignment="1" applyProtection="1">
      <alignment horizontal="center" vertical="center" wrapText="1"/>
      <protection/>
    </xf>
    <xf numFmtId="1" fontId="15" fillId="0" borderId="96" xfId="53" applyNumberFormat="1" applyFont="1" applyFill="1" applyBorder="1" applyAlignment="1" applyProtection="1">
      <alignment horizontal="center" vertical="center" wrapText="1"/>
      <protection hidden="1"/>
    </xf>
    <xf numFmtId="0" fontId="38" fillId="0" borderId="96" xfId="45" applyFont="1" applyFill="1" applyBorder="1" applyAlignment="1" applyProtection="1">
      <alignment horizontal="center" vertical="center" wrapText="1"/>
      <protection/>
    </xf>
    <xf numFmtId="0" fontId="38" fillId="0" borderId="191" xfId="45" applyFont="1" applyFill="1" applyBorder="1" applyAlignment="1" applyProtection="1">
      <alignment horizontal="center" vertical="center" wrapText="1"/>
      <protection/>
    </xf>
    <xf numFmtId="175" fontId="15" fillId="45" borderId="88" xfId="62" applyNumberFormat="1" applyFont="1" applyFill="1" applyBorder="1" applyAlignment="1" applyProtection="1">
      <alignment horizontal="center" vertical="center" wrapText="1"/>
      <protection hidden="1"/>
    </xf>
    <xf numFmtId="0" fontId="38" fillId="0" borderId="164" xfId="45" applyFont="1" applyFill="1" applyBorder="1" applyAlignment="1" applyProtection="1">
      <alignment horizontal="center" vertical="center" wrapText="1"/>
      <protection/>
    </xf>
    <xf numFmtId="9" fontId="15" fillId="0" borderId="51" xfId="66" applyFont="1" applyFill="1" applyBorder="1" applyAlignment="1" applyProtection="1">
      <alignment horizontal="center" vertical="center" wrapText="1"/>
      <protection/>
    </xf>
    <xf numFmtId="0" fontId="38" fillId="0" borderId="111" xfId="0" applyFont="1" applyFill="1" applyBorder="1" applyAlignment="1" applyProtection="1">
      <alignment horizontal="center" vertical="center" wrapText="1"/>
      <protection/>
    </xf>
    <xf numFmtId="0" fontId="38" fillId="0" borderId="91" xfId="45" applyFont="1" applyFill="1" applyBorder="1" applyAlignment="1" applyProtection="1">
      <alignment horizontal="center" vertical="center" wrapText="1"/>
      <protection/>
    </xf>
    <xf numFmtId="1" fontId="15" fillId="0" borderId="93" xfId="47" applyNumberFormat="1" applyFont="1" applyFill="1" applyBorder="1" applyAlignment="1" applyProtection="1">
      <alignment horizontal="center" vertical="center" wrapText="1"/>
      <protection hidden="1"/>
    </xf>
    <xf numFmtId="0" fontId="38" fillId="0" borderId="96" xfId="45" applyFont="1" applyFill="1" applyBorder="1" applyAlignment="1" applyProtection="1">
      <alignment horizontal="center" vertical="center" wrapText="1"/>
      <protection/>
    </xf>
    <xf numFmtId="0" fontId="38" fillId="0" borderId="191" xfId="45" applyFont="1" applyFill="1" applyBorder="1" applyAlignment="1" applyProtection="1">
      <alignment horizontal="center" vertical="center" wrapText="1"/>
      <protection/>
    </xf>
    <xf numFmtId="0" fontId="15" fillId="31" borderId="13" xfId="61" applyFont="1" applyFill="1" applyBorder="1" applyAlignment="1" applyProtection="1">
      <alignment horizontal="center" vertical="center" wrapText="1"/>
      <protection hidden="1"/>
    </xf>
    <xf numFmtId="175" fontId="15" fillId="45" borderId="88" xfId="62" applyNumberFormat="1" applyFont="1" applyFill="1" applyBorder="1" applyAlignment="1" applyProtection="1">
      <alignment horizontal="center" vertical="center" wrapText="1"/>
      <protection hidden="1"/>
    </xf>
    <xf numFmtId="1" fontId="15" fillId="45" borderId="90" xfId="62" applyNumberFormat="1" applyFont="1" applyFill="1" applyBorder="1" applyAlignment="1" applyProtection="1">
      <alignment horizontal="center" vertical="center" wrapText="1"/>
      <protection hidden="1"/>
    </xf>
    <xf numFmtId="0" fontId="15" fillId="53" borderId="90" xfId="62" applyFont="1" applyFill="1" applyBorder="1" applyAlignment="1" applyProtection="1">
      <alignment horizontal="center" vertical="center" wrapText="1"/>
      <protection hidden="1"/>
    </xf>
    <xf numFmtId="14" fontId="15" fillId="31" borderId="52" xfId="50" applyNumberFormat="1" applyFont="1" applyFill="1" applyBorder="1" applyAlignment="1" applyProtection="1">
      <alignment horizontal="center" vertical="center" wrapText="1"/>
      <protection/>
    </xf>
    <xf numFmtId="14" fontId="15" fillId="45" borderId="101" xfId="51" applyNumberFormat="1" applyFont="1" applyFill="1" applyBorder="1" applyAlignment="1" applyProtection="1">
      <alignment horizontal="center" vertical="center" wrapText="1"/>
      <protection/>
    </xf>
    <xf numFmtId="0" fontId="38" fillId="0" borderId="95" xfId="45" applyFont="1" applyBorder="1" applyAlignment="1" applyProtection="1">
      <alignment horizontal="center" vertical="center" wrapText="1"/>
      <protection/>
    </xf>
    <xf numFmtId="0" fontId="38" fillId="0" borderId="111" xfId="0" applyFont="1" applyFill="1" applyBorder="1" applyAlignment="1" applyProtection="1">
      <alignment horizontal="center" vertical="center" wrapText="1"/>
      <protection/>
    </xf>
    <xf numFmtId="0" fontId="38" fillId="0" borderId="94" xfId="45" applyFont="1" applyFill="1" applyBorder="1" applyAlignment="1" applyProtection="1">
      <alignment horizontal="center" vertical="center" wrapText="1"/>
      <protection/>
    </xf>
    <xf numFmtId="167" fontId="15" fillId="31" borderId="87" xfId="61" applyNumberFormat="1" applyFont="1" applyFill="1" applyBorder="1" applyAlignment="1" applyProtection="1">
      <alignment horizontal="center" vertical="center" wrapText="1"/>
      <protection hidden="1"/>
    </xf>
    <xf numFmtId="167" fontId="15" fillId="31" borderId="19" xfId="61" applyNumberFormat="1" applyFont="1" applyFill="1" applyBorder="1" applyAlignment="1" applyProtection="1">
      <alignment horizontal="center" vertical="center" wrapText="1"/>
      <protection hidden="1"/>
    </xf>
    <xf numFmtId="1" fontId="15" fillId="31" borderId="52" xfId="61" applyNumberFormat="1" applyFont="1" applyFill="1" applyBorder="1" applyAlignment="1" applyProtection="1">
      <alignment horizontal="center" vertical="center" wrapText="1"/>
      <protection hidden="1"/>
    </xf>
    <xf numFmtId="0" fontId="15" fillId="30" borderId="52" xfId="61" applyFont="1" applyFill="1" applyBorder="1" applyAlignment="1" applyProtection="1">
      <alignment horizontal="center" vertical="center" wrapText="1"/>
      <protection hidden="1"/>
    </xf>
    <xf numFmtId="0" fontId="38" fillId="0" borderId="111" xfId="0" applyFont="1" applyBorder="1" applyAlignment="1" applyProtection="1">
      <alignment horizontal="center" vertical="center" wrapText="1"/>
      <protection/>
    </xf>
    <xf numFmtId="0" fontId="38" fillId="0" borderId="43" xfId="0" applyFont="1" applyFill="1" applyBorder="1" applyAlignment="1" applyProtection="1">
      <alignment horizontal="center" vertical="center" wrapText="1"/>
      <protection/>
    </xf>
    <xf numFmtId="0" fontId="38" fillId="0" borderId="26" xfId="0" applyFont="1" applyFill="1" applyBorder="1" applyAlignment="1" applyProtection="1">
      <alignment horizontal="center" vertical="center" wrapText="1"/>
      <protection/>
    </xf>
    <xf numFmtId="0" fontId="38" fillId="0" borderId="15" xfId="0" applyFont="1" applyFill="1" applyBorder="1" applyAlignment="1" applyProtection="1">
      <alignment horizontal="center" vertical="center" wrapText="1"/>
      <protection/>
    </xf>
    <xf numFmtId="0" fontId="38" fillId="0" borderId="87" xfId="0" applyFont="1" applyBorder="1" applyAlignment="1" applyProtection="1">
      <alignment horizontal="center" vertical="center" wrapText="1"/>
      <protection/>
    </xf>
    <xf numFmtId="9" fontId="15" fillId="0" borderId="10" xfId="66" applyFont="1" applyFill="1" applyBorder="1" applyAlignment="1" applyProtection="1">
      <alignment horizontal="center" vertical="center" wrapText="1"/>
      <protection/>
    </xf>
    <xf numFmtId="0" fontId="38" fillId="0" borderId="87" xfId="0" applyFont="1" applyFill="1" applyBorder="1" applyAlignment="1" applyProtection="1">
      <alignment horizontal="center" vertical="center" wrapText="1"/>
      <protection/>
    </xf>
    <xf numFmtId="0" fontId="38" fillId="0" borderId="87" xfId="0" applyFont="1" applyFill="1" applyBorder="1" applyAlignment="1" applyProtection="1">
      <alignment horizontal="left" vertical="center" wrapText="1"/>
      <protection/>
    </xf>
    <xf numFmtId="0" fontId="38" fillId="0" borderId="93" xfId="0" applyFont="1" applyFill="1" applyBorder="1" applyAlignment="1" applyProtection="1">
      <alignment horizontal="center" vertical="center" wrapText="1"/>
      <protection/>
    </xf>
    <xf numFmtId="0" fontId="92" fillId="0" borderId="87" xfId="0" applyFont="1" applyFill="1" applyBorder="1" applyAlignment="1" applyProtection="1">
      <alignment vertical="center" wrapText="1"/>
      <protection/>
    </xf>
    <xf numFmtId="0" fontId="12" fillId="20" borderId="180" xfId="61" applyFont="1" applyFill="1" applyBorder="1" applyAlignment="1" applyProtection="1">
      <alignment horizontal="center" vertical="center" wrapText="1"/>
      <protection hidden="1"/>
    </xf>
    <xf numFmtId="0" fontId="12" fillId="20" borderId="49" xfId="61" applyFont="1" applyFill="1" applyBorder="1" applyAlignment="1" applyProtection="1">
      <alignment horizontal="center" vertical="center" wrapText="1"/>
      <protection hidden="1"/>
    </xf>
    <xf numFmtId="0" fontId="12" fillId="20" borderId="181" xfId="61" applyFont="1" applyFill="1" applyBorder="1" applyAlignment="1" applyProtection="1">
      <alignment horizontal="center" vertical="center" wrapText="1"/>
      <protection hidden="1"/>
    </xf>
    <xf numFmtId="0" fontId="43" fillId="18" borderId="54" xfId="61" applyFont="1" applyFill="1" applyBorder="1" applyAlignment="1" applyProtection="1">
      <alignment horizontal="center" vertical="center" wrapText="1"/>
      <protection hidden="1"/>
    </xf>
    <xf numFmtId="0" fontId="41" fillId="18" borderId="52" xfId="61" applyFont="1" applyFill="1" applyBorder="1" applyAlignment="1" applyProtection="1">
      <alignment horizontal="center" vertical="center" wrapText="1"/>
      <protection hidden="1"/>
    </xf>
    <xf numFmtId="1" fontId="41" fillId="18" borderId="52" xfId="61" applyNumberFormat="1" applyFont="1" applyFill="1" applyBorder="1" applyAlignment="1" applyProtection="1">
      <alignment horizontal="center" vertical="center" wrapText="1"/>
      <protection hidden="1"/>
    </xf>
    <xf numFmtId="0" fontId="41" fillId="18" borderId="52" xfId="61" applyFont="1" applyFill="1" applyBorder="1" applyAlignment="1" applyProtection="1">
      <alignment horizontal="center" vertical="center" textRotation="90" wrapText="1"/>
      <protection hidden="1"/>
    </xf>
    <xf numFmtId="9" fontId="41" fillId="18" borderId="51" xfId="61" applyNumberFormat="1" applyFont="1" applyFill="1" applyBorder="1" applyAlignment="1" applyProtection="1">
      <alignment horizontal="center" vertical="center" wrapText="1"/>
      <protection hidden="1"/>
    </xf>
    <xf numFmtId="1" fontId="41" fillId="18" borderId="52" xfId="47" applyNumberFormat="1" applyFont="1" applyFill="1" applyBorder="1" applyAlignment="1" applyProtection="1">
      <alignment horizontal="center" vertical="center" wrapText="1"/>
      <protection hidden="1"/>
    </xf>
    <xf numFmtId="0" fontId="41" fillId="18" borderId="192" xfId="61" applyFont="1" applyFill="1" applyBorder="1" applyAlignment="1" applyProtection="1">
      <alignment horizontal="center" vertical="center" wrapText="1"/>
      <protection hidden="1"/>
    </xf>
    <xf numFmtId="0" fontId="41" fillId="18" borderId="50" xfId="61" applyFont="1" applyFill="1" applyBorder="1" applyAlignment="1" applyProtection="1">
      <alignment horizontal="center" vertical="center" wrapText="1"/>
      <protection hidden="1"/>
    </xf>
    <xf numFmtId="0" fontId="41" fillId="18" borderId="15" xfId="61" applyFont="1" applyFill="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xf>
    <xf numFmtId="0" fontId="0" fillId="0" borderId="0" xfId="0" applyAlignment="1" applyProtection="1">
      <alignment/>
      <protection/>
    </xf>
    <xf numFmtId="0" fontId="38" fillId="0" borderId="120" xfId="0" applyFont="1" applyBorder="1" applyAlignment="1" applyProtection="1">
      <alignment horizontal="center" vertical="center" wrapText="1"/>
      <protection/>
    </xf>
    <xf numFmtId="164" fontId="38" fillId="0" borderId="0" xfId="0" applyNumberFormat="1" applyFont="1" applyBorder="1" applyAlignment="1" applyProtection="1">
      <alignment horizontal="center" vertical="center" wrapText="1"/>
      <protection/>
    </xf>
    <xf numFmtId="1" fontId="38" fillId="0" borderId="0" xfId="0" applyNumberFormat="1" applyFont="1" applyBorder="1" applyAlignment="1" applyProtection="1">
      <alignment horizontal="center" vertical="center" wrapText="1"/>
      <protection/>
    </xf>
    <xf numFmtId="166" fontId="38" fillId="0" borderId="0" xfId="0" applyNumberFormat="1" applyFont="1" applyBorder="1" applyAlignment="1" applyProtection="1">
      <alignment horizontal="center" vertical="center" wrapText="1"/>
      <protection/>
    </xf>
    <xf numFmtId="9" fontId="38" fillId="0" borderId="0" xfId="0" applyNumberFormat="1" applyFont="1" applyBorder="1" applyAlignment="1" applyProtection="1">
      <alignment horizontal="center" vertical="center" wrapText="1"/>
      <protection/>
    </xf>
    <xf numFmtId="1" fontId="38" fillId="0" borderId="0" xfId="47" applyNumberFormat="1" applyFont="1" applyBorder="1" applyAlignment="1" applyProtection="1">
      <alignment horizontal="center" vertical="center" wrapText="1"/>
      <protection/>
    </xf>
    <xf numFmtId="0" fontId="42" fillId="0" borderId="0" xfId="0" applyFont="1" applyBorder="1" applyAlignment="1" applyProtection="1">
      <alignment horizontal="center" vertical="center" wrapText="1"/>
      <protection/>
    </xf>
    <xf numFmtId="0" fontId="38" fillId="0" borderId="193" xfId="0" applyFont="1" applyBorder="1" applyAlignment="1" applyProtection="1">
      <alignment horizontal="center" vertical="center" wrapText="1"/>
      <protection/>
    </xf>
    <xf numFmtId="0" fontId="2" fillId="0" borderId="0" xfId="45" applyFont="1" applyFill="1" applyBorder="1" applyAlignment="1" applyProtection="1">
      <alignment horizontal="center" vertical="center" wrapText="1"/>
      <protection/>
    </xf>
    <xf numFmtId="0" fontId="2" fillId="0" borderId="0" xfId="45" applyFont="1" applyFill="1" applyBorder="1" applyAlignment="1" applyProtection="1">
      <alignment horizontal="center" vertical="center"/>
      <protection/>
    </xf>
    <xf numFmtId="0" fontId="93" fillId="0" borderId="0" xfId="0" applyFont="1" applyAlignment="1">
      <alignment/>
    </xf>
    <xf numFmtId="0" fontId="93" fillId="0" borderId="0" xfId="0" applyFont="1" applyFill="1" applyAlignment="1">
      <alignment wrapText="1"/>
    </xf>
    <xf numFmtId="0" fontId="11" fillId="0" borderId="0" xfId="45" applyFont="1" applyFill="1" applyBorder="1" applyAlignment="1">
      <alignment horizontal="center" vertical="center"/>
      <protection/>
    </xf>
    <xf numFmtId="9" fontId="88" fillId="10" borderId="87" xfId="66" applyFont="1" applyFill="1" applyBorder="1" applyAlignment="1" applyProtection="1">
      <alignment horizontal="center" vertical="center" wrapText="1"/>
      <protection locked="0"/>
    </xf>
    <xf numFmtId="0" fontId="88" fillId="10" borderId="87"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xf>
    <xf numFmtId="164" fontId="23" fillId="10" borderId="11" xfId="0" applyNumberFormat="1" applyFont="1" applyFill="1" applyBorder="1" applyAlignment="1" applyProtection="1">
      <alignment horizontal="center" vertical="center" wrapText="1"/>
      <protection/>
    </xf>
    <xf numFmtId="1" fontId="11" fillId="10" borderId="11" xfId="0" applyNumberFormat="1" applyFont="1" applyFill="1" applyBorder="1" applyAlignment="1" applyProtection="1">
      <alignment horizontal="center" vertical="center" wrapText="1"/>
      <protection/>
    </xf>
    <xf numFmtId="0" fontId="11" fillId="10" borderId="11" xfId="0" applyFont="1" applyFill="1" applyBorder="1" applyAlignment="1" applyProtection="1">
      <alignment horizontal="center" vertical="center" wrapText="1"/>
      <protection/>
    </xf>
    <xf numFmtId="166" fontId="11" fillId="10" borderId="11" xfId="0" applyNumberFormat="1" applyFont="1" applyFill="1" applyBorder="1" applyAlignment="1" applyProtection="1">
      <alignment horizontal="center" vertical="center" wrapText="1"/>
      <protection/>
    </xf>
    <xf numFmtId="9" fontId="11" fillId="10" borderId="11" xfId="0" applyNumberFormat="1" applyFont="1" applyFill="1" applyBorder="1" applyAlignment="1" applyProtection="1">
      <alignment horizontal="center" vertical="center" wrapText="1"/>
      <protection/>
    </xf>
    <xf numFmtId="1" fontId="11" fillId="10" borderId="11" xfId="47" applyNumberFormat="1" applyFont="1" applyFill="1" applyBorder="1" applyAlignment="1" applyProtection="1">
      <alignment horizontal="center" vertical="center" wrapText="1"/>
      <protection/>
    </xf>
    <xf numFmtId="0" fontId="23" fillId="10" borderId="11" xfId="0" applyFont="1" applyFill="1" applyBorder="1" applyAlignment="1" applyProtection="1">
      <alignment horizontal="center" vertical="center" wrapText="1"/>
      <protection/>
    </xf>
    <xf numFmtId="0" fontId="11" fillId="10" borderId="78" xfId="0" applyFont="1" applyFill="1" applyBorder="1" applyAlignment="1" applyProtection="1">
      <alignment horizontal="center" vertical="center" wrapText="1"/>
      <protection/>
    </xf>
    <xf numFmtId="9" fontId="94" fillId="18" borderId="87" xfId="66" applyFont="1" applyFill="1" applyBorder="1" applyAlignment="1" applyProtection="1">
      <alignment horizontal="center" vertical="center" wrapText="1"/>
      <protection locked="0"/>
    </xf>
    <xf numFmtId="9" fontId="94" fillId="18" borderId="87" xfId="66" applyFont="1" applyFill="1" applyBorder="1" applyAlignment="1" applyProtection="1">
      <alignment horizontal="center" vertical="center"/>
      <protection locked="0"/>
    </xf>
    <xf numFmtId="0" fontId="94" fillId="18" borderId="87" xfId="0" applyFont="1" applyFill="1" applyBorder="1" applyAlignment="1" applyProtection="1">
      <alignment horizontal="center" vertical="center"/>
      <protection locked="0"/>
    </xf>
    <xf numFmtId="0" fontId="11" fillId="18" borderId="13" xfId="0" applyFont="1" applyFill="1" applyBorder="1" applyAlignment="1" applyProtection="1">
      <alignment/>
      <protection locked="0"/>
    </xf>
    <xf numFmtId="0" fontId="11" fillId="18" borderId="12" xfId="0" applyFont="1" applyFill="1" applyBorder="1" applyAlignment="1" applyProtection="1">
      <alignment/>
      <protection locked="0"/>
    </xf>
    <xf numFmtId="0" fontId="8" fillId="18" borderId="24" xfId="0" applyFont="1" applyFill="1" applyBorder="1" applyAlignment="1" applyProtection="1">
      <alignment horizontal="center" vertical="center" wrapText="1"/>
      <protection/>
    </xf>
    <xf numFmtId="167" fontId="8" fillId="18" borderId="11" xfId="0" applyNumberFormat="1" applyFont="1" applyFill="1" applyBorder="1" applyAlignment="1" applyProtection="1">
      <alignment horizontal="center" vertical="center" wrapText="1"/>
      <protection/>
    </xf>
    <xf numFmtId="1" fontId="8" fillId="18" borderId="11" xfId="0" applyNumberFormat="1" applyFont="1" applyFill="1" applyBorder="1" applyAlignment="1" applyProtection="1">
      <alignment horizontal="center" vertical="center" wrapText="1"/>
      <protection/>
    </xf>
    <xf numFmtId="0" fontId="8" fillId="18" borderId="11" xfId="0" applyFont="1" applyFill="1" applyBorder="1" applyAlignment="1" applyProtection="1">
      <alignment horizontal="center" vertical="center" wrapText="1"/>
      <protection/>
    </xf>
    <xf numFmtId="9" fontId="8" fillId="18" borderId="11" xfId="66" applyFont="1" applyFill="1" applyBorder="1" applyAlignment="1" applyProtection="1">
      <alignment horizontal="center" vertical="center" wrapText="1"/>
      <protection/>
    </xf>
    <xf numFmtId="0" fontId="8" fillId="18" borderId="13" xfId="0" applyFont="1" applyFill="1" applyBorder="1" applyAlignment="1" applyProtection="1">
      <alignment vertical="center" wrapText="1"/>
      <protection/>
    </xf>
    <xf numFmtId="9" fontId="88" fillId="17" borderId="87" xfId="66" applyFont="1" applyFill="1" applyBorder="1" applyAlignment="1" applyProtection="1">
      <alignment horizontal="center" vertical="center" wrapText="1"/>
      <protection locked="0"/>
    </xf>
    <xf numFmtId="9" fontId="88" fillId="17" borderId="87" xfId="66" applyFont="1" applyFill="1" applyBorder="1" applyAlignment="1" applyProtection="1">
      <alignment horizontal="center" vertical="center"/>
      <protection locked="0"/>
    </xf>
    <xf numFmtId="0" fontId="88" fillId="17" borderId="87" xfId="0" applyFont="1" applyFill="1" applyBorder="1" applyAlignment="1" applyProtection="1">
      <alignment horizontal="center" vertical="center"/>
      <protection locked="0"/>
    </xf>
    <xf numFmtId="0" fontId="11" fillId="17" borderId="13" xfId="0" applyFont="1" applyFill="1" applyBorder="1" applyAlignment="1" applyProtection="1">
      <alignment/>
      <protection locked="0"/>
    </xf>
    <xf numFmtId="0" fontId="11" fillId="17" borderId="12" xfId="0" applyFont="1" applyFill="1" applyBorder="1" applyAlignment="1" applyProtection="1">
      <alignment/>
      <protection locked="0"/>
    </xf>
    <xf numFmtId="0" fontId="23" fillId="17" borderId="24" xfId="0" applyFont="1" applyFill="1" applyBorder="1" applyAlignment="1" applyProtection="1">
      <alignment horizontal="center" vertical="center" wrapText="1"/>
      <protection/>
    </xf>
    <xf numFmtId="167" fontId="23" fillId="17" borderId="11" xfId="0" applyNumberFormat="1" applyFont="1" applyFill="1" applyBorder="1" applyAlignment="1" applyProtection="1">
      <alignment horizontal="center" vertical="center" wrapText="1"/>
      <protection/>
    </xf>
    <xf numFmtId="1" fontId="23" fillId="17" borderId="11" xfId="0" applyNumberFormat="1" applyFont="1" applyFill="1" applyBorder="1" applyAlignment="1" applyProtection="1">
      <alignment horizontal="center" vertical="center" wrapText="1"/>
      <protection/>
    </xf>
    <xf numFmtId="0" fontId="23" fillId="17" borderId="11" xfId="0" applyFont="1" applyFill="1" applyBorder="1" applyAlignment="1" applyProtection="1">
      <alignment horizontal="center" vertical="center" wrapText="1"/>
      <protection/>
    </xf>
    <xf numFmtId="9" fontId="23" fillId="17" borderId="11" xfId="66" applyFont="1" applyFill="1" applyBorder="1" applyAlignment="1" applyProtection="1">
      <alignment horizontal="center" vertical="center" wrapText="1"/>
      <protection/>
    </xf>
    <xf numFmtId="9" fontId="23" fillId="20" borderId="87" xfId="66" applyFont="1" applyFill="1" applyBorder="1" applyAlignment="1" applyProtection="1">
      <alignment horizontal="center" vertical="center" wrapText="1"/>
      <protection locked="0"/>
    </xf>
    <xf numFmtId="9" fontId="23" fillId="20" borderId="141" xfId="66" applyFont="1" applyFill="1" applyBorder="1" applyAlignment="1" applyProtection="1">
      <alignment horizontal="center" vertical="center"/>
      <protection locked="0"/>
    </xf>
    <xf numFmtId="0" fontId="23" fillId="20" borderId="86" xfId="45" applyFont="1" applyFill="1" applyBorder="1" applyAlignment="1" applyProtection="1">
      <alignment horizontal="center" vertical="center"/>
      <protection locked="0"/>
    </xf>
    <xf numFmtId="0" fontId="23" fillId="20" borderId="141" xfId="45" applyFont="1" applyFill="1" applyBorder="1" applyAlignment="1" applyProtection="1">
      <alignment horizontal="center" vertical="center"/>
      <protection locked="0"/>
    </xf>
    <xf numFmtId="0" fontId="8" fillId="24" borderId="42" xfId="0" applyFont="1" applyFill="1" applyBorder="1" applyAlignment="1" applyProtection="1">
      <alignment horizontal="center" vertical="center"/>
      <protection locked="0"/>
    </xf>
    <xf numFmtId="0" fontId="8" fillId="24" borderId="40" xfId="0" applyFont="1" applyFill="1" applyBorder="1" applyAlignment="1" applyProtection="1">
      <alignment horizontal="center" vertical="center"/>
      <protection locked="0"/>
    </xf>
    <xf numFmtId="9" fontId="8" fillId="24" borderId="40" xfId="0" applyNumberFormat="1" applyFont="1" applyFill="1" applyBorder="1" applyAlignment="1" applyProtection="1">
      <alignment horizontal="center" vertical="center"/>
      <protection locked="0"/>
    </xf>
    <xf numFmtId="9" fontId="8" fillId="24" borderId="40" xfId="66" applyFont="1" applyFill="1" applyBorder="1" applyAlignment="1" applyProtection="1">
      <alignment horizontal="center" vertical="center"/>
      <protection locked="0"/>
    </xf>
    <xf numFmtId="0" fontId="8" fillId="24" borderId="39" xfId="0" applyFont="1" applyFill="1" applyBorder="1" applyAlignment="1" applyProtection="1">
      <alignment horizontal="center" vertical="center"/>
      <protection locked="0"/>
    </xf>
    <xf numFmtId="0" fontId="20" fillId="31" borderId="41" xfId="61" applyFont="1" applyFill="1" applyBorder="1" applyAlignment="1" applyProtection="1">
      <alignment horizontal="center" vertical="center" wrapText="1"/>
      <protection hidden="1"/>
    </xf>
    <xf numFmtId="167" fontId="20" fillId="31" borderId="40" xfId="61" applyNumberFormat="1" applyFont="1" applyFill="1" applyBorder="1" applyAlignment="1" applyProtection="1">
      <alignment horizontal="center" vertical="center" wrapText="1"/>
      <protection hidden="1"/>
    </xf>
    <xf numFmtId="1" fontId="11" fillId="0" borderId="40" xfId="47" applyNumberFormat="1" applyFont="1" applyBorder="1" applyAlignment="1" applyProtection="1">
      <alignment horizontal="center" vertical="center" wrapText="1"/>
      <protection/>
    </xf>
    <xf numFmtId="0" fontId="95" fillId="30" borderId="40" xfId="61" applyFont="1" applyFill="1" applyBorder="1" applyAlignment="1" applyProtection="1">
      <alignment horizontal="center" vertical="center" wrapText="1"/>
      <protection hidden="1"/>
    </xf>
    <xf numFmtId="0" fontId="20" fillId="30" borderId="40" xfId="61" applyFont="1" applyFill="1" applyBorder="1" applyAlignment="1" applyProtection="1">
      <alignment horizontal="center" vertical="center" wrapText="1"/>
      <protection hidden="1"/>
    </xf>
    <xf numFmtId="14" fontId="20" fillId="31" borderId="40" xfId="61" applyNumberFormat="1" applyFont="1" applyFill="1" applyBorder="1" applyAlignment="1" applyProtection="1">
      <alignment horizontal="center" vertical="center" wrapText="1"/>
      <protection hidden="1"/>
    </xf>
    <xf numFmtId="0" fontId="20" fillId="31" borderId="40" xfId="61" applyFont="1" applyFill="1" applyBorder="1" applyAlignment="1" applyProtection="1">
      <alignment horizontal="center" vertical="center" wrapText="1"/>
      <protection hidden="1"/>
    </xf>
    <xf numFmtId="10" fontId="20" fillId="31" borderId="30" xfId="66" applyNumberFormat="1" applyFont="1" applyFill="1" applyBorder="1" applyAlignment="1" applyProtection="1">
      <alignment horizontal="center" vertical="center" wrapText="1"/>
      <protection hidden="1"/>
    </xf>
    <xf numFmtId="0" fontId="11" fillId="31" borderId="40" xfId="61" applyFont="1" applyFill="1" applyBorder="1" applyAlignment="1" applyProtection="1">
      <alignment horizontal="center" vertical="center" wrapText="1"/>
      <protection hidden="1"/>
    </xf>
    <xf numFmtId="0" fontId="20" fillId="31" borderId="39" xfId="61" applyFont="1" applyFill="1" applyBorder="1" applyAlignment="1" applyProtection="1">
      <alignment horizontal="center" vertical="center" wrapText="1"/>
      <protection hidden="1"/>
    </xf>
    <xf numFmtId="0" fontId="20" fillId="31" borderId="38" xfId="61" applyFont="1" applyFill="1" applyBorder="1" applyAlignment="1" applyProtection="1">
      <alignment horizontal="center" vertical="center" wrapText="1"/>
      <protection hidden="1"/>
    </xf>
    <xf numFmtId="9" fontId="23" fillId="20" borderId="170" xfId="66" applyFont="1" applyFill="1" applyBorder="1" applyAlignment="1" applyProtection="1">
      <alignment horizontal="center" vertical="center"/>
      <protection locked="0"/>
    </xf>
    <xf numFmtId="0" fontId="23" fillId="20" borderId="87" xfId="45" applyFont="1" applyFill="1" applyBorder="1" applyAlignment="1" applyProtection="1">
      <alignment horizontal="center" vertical="center"/>
      <protection locked="0"/>
    </xf>
    <xf numFmtId="0" fontId="23" fillId="20" borderId="170" xfId="45" applyFont="1" applyFill="1" applyBorder="1" applyAlignment="1" applyProtection="1">
      <alignment horizontal="center" vertical="center"/>
      <protection locked="0"/>
    </xf>
    <xf numFmtId="0" fontId="8" fillId="24" borderId="37" xfId="0" applyFont="1" applyFill="1" applyBorder="1" applyAlignment="1" applyProtection="1">
      <alignment horizontal="center" vertical="center"/>
      <protection locked="0"/>
    </xf>
    <xf numFmtId="0" fontId="8" fillId="24" borderId="35" xfId="0" applyFont="1" applyFill="1" applyBorder="1" applyAlignment="1" applyProtection="1">
      <alignment horizontal="center" vertical="center"/>
      <protection locked="0"/>
    </xf>
    <xf numFmtId="9" fontId="8" fillId="24" borderId="35" xfId="0" applyNumberFormat="1" applyFont="1" applyFill="1" applyBorder="1" applyAlignment="1" applyProtection="1">
      <alignment horizontal="center" vertical="center"/>
      <protection locked="0"/>
    </xf>
    <xf numFmtId="9" fontId="8" fillId="24" borderId="35" xfId="66" applyFont="1" applyFill="1" applyBorder="1" applyAlignment="1" applyProtection="1">
      <alignment horizontal="center" vertical="center"/>
      <protection locked="0"/>
    </xf>
    <xf numFmtId="0" fontId="8" fillId="24" borderId="34" xfId="0" applyFont="1" applyFill="1" applyBorder="1" applyAlignment="1" applyProtection="1">
      <alignment horizontal="center" vertical="center"/>
      <protection locked="0"/>
    </xf>
    <xf numFmtId="0" fontId="20" fillId="31" borderId="36" xfId="61" applyFont="1" applyFill="1" applyBorder="1" applyAlignment="1" applyProtection="1">
      <alignment horizontal="center" vertical="center" wrapText="1"/>
      <protection hidden="1"/>
    </xf>
    <xf numFmtId="167" fontId="20" fillId="31" borderId="35" xfId="61" applyNumberFormat="1" applyFont="1" applyFill="1" applyBorder="1" applyAlignment="1" applyProtection="1">
      <alignment horizontal="center" vertical="center" wrapText="1"/>
      <protection hidden="1"/>
    </xf>
    <xf numFmtId="176" fontId="20" fillId="31" borderId="35" xfId="47" applyNumberFormat="1" applyFont="1" applyFill="1" applyBorder="1" applyAlignment="1" applyProtection="1">
      <alignment horizontal="center" vertical="center" wrapText="1"/>
      <protection hidden="1"/>
    </xf>
    <xf numFmtId="176" fontId="20" fillId="30" borderId="35" xfId="47" applyNumberFormat="1" applyFont="1" applyFill="1" applyBorder="1" applyAlignment="1" applyProtection="1">
      <alignment horizontal="center" vertical="center" wrapText="1"/>
      <protection hidden="1"/>
    </xf>
    <xf numFmtId="0" fontId="20" fillId="30" borderId="35" xfId="61" applyFont="1" applyFill="1" applyBorder="1" applyAlignment="1" applyProtection="1">
      <alignment horizontal="center" vertical="center" wrapText="1"/>
      <protection hidden="1"/>
    </xf>
    <xf numFmtId="9" fontId="20" fillId="30" borderId="35" xfId="66" applyFont="1" applyFill="1" applyBorder="1" applyAlignment="1" applyProtection="1">
      <alignment horizontal="center" vertical="center" wrapText="1"/>
      <protection hidden="1"/>
    </xf>
    <xf numFmtId="14" fontId="20" fillId="31" borderId="35" xfId="61" applyNumberFormat="1" applyFont="1" applyFill="1" applyBorder="1" applyAlignment="1" applyProtection="1">
      <alignment horizontal="center" vertical="center" wrapText="1"/>
      <protection hidden="1"/>
    </xf>
    <xf numFmtId="0" fontId="20" fillId="31" borderId="35" xfId="61" applyFont="1" applyFill="1" applyBorder="1" applyAlignment="1" applyProtection="1">
      <alignment horizontal="center" vertical="center" wrapText="1"/>
      <protection hidden="1"/>
    </xf>
    <xf numFmtId="0" fontId="11" fillId="31" borderId="35" xfId="61" applyFont="1" applyFill="1" applyBorder="1" applyAlignment="1" applyProtection="1">
      <alignment horizontal="center" vertical="center" wrapText="1"/>
      <protection hidden="1"/>
    </xf>
    <xf numFmtId="0" fontId="20" fillId="31" borderId="34" xfId="61" applyFont="1" applyFill="1" applyBorder="1" applyAlignment="1" applyProtection="1">
      <alignment horizontal="center" vertical="center" wrapText="1"/>
      <protection hidden="1"/>
    </xf>
    <xf numFmtId="0" fontId="20" fillId="31" borderId="33" xfId="61" applyFont="1" applyFill="1" applyBorder="1" applyAlignment="1" applyProtection="1">
      <alignment horizontal="center" vertical="center" wrapText="1"/>
      <protection hidden="1"/>
    </xf>
    <xf numFmtId="1" fontId="20" fillId="0" borderId="35" xfId="47" applyNumberFormat="1" applyFont="1" applyBorder="1" applyAlignment="1" applyProtection="1">
      <alignment horizontal="center" vertical="center" wrapText="1"/>
      <protection/>
    </xf>
    <xf numFmtId="0" fontId="96" fillId="30" borderId="35" xfId="61" applyFont="1" applyFill="1" applyBorder="1" applyAlignment="1" applyProtection="1">
      <alignment horizontal="center" vertical="center" wrapText="1"/>
      <protection hidden="1"/>
    </xf>
    <xf numFmtId="0" fontId="20" fillId="31" borderId="35" xfId="61" applyNumberFormat="1" applyFont="1" applyFill="1" applyBorder="1" applyAlignment="1" applyProtection="1">
      <alignment horizontal="center" vertical="center" wrapText="1"/>
      <protection hidden="1"/>
    </xf>
    <xf numFmtId="0" fontId="96" fillId="31" borderId="36" xfId="61" applyFont="1" applyFill="1" applyBorder="1" applyAlignment="1" applyProtection="1">
      <alignment horizontal="center" vertical="center" wrapText="1"/>
      <protection hidden="1"/>
    </xf>
    <xf numFmtId="1" fontId="11" fillId="0" borderId="35" xfId="47" applyNumberFormat="1" applyFont="1" applyBorder="1" applyAlignment="1" applyProtection="1">
      <alignment horizontal="center" vertical="center" wrapText="1"/>
      <protection/>
    </xf>
    <xf numFmtId="9" fontId="11" fillId="30" borderId="35" xfId="66" applyFont="1" applyFill="1" applyBorder="1" applyAlignment="1" applyProtection="1">
      <alignment horizontal="center" vertical="center" wrapText="1"/>
      <protection/>
    </xf>
    <xf numFmtId="0" fontId="11" fillId="30" borderId="35" xfId="61" applyFont="1" applyFill="1" applyBorder="1" applyAlignment="1" applyProtection="1">
      <alignment horizontal="center" vertical="center" wrapText="1"/>
      <protection hidden="1"/>
    </xf>
    <xf numFmtId="0" fontId="20" fillId="30" borderId="35" xfId="61" applyNumberFormat="1" applyFont="1" applyFill="1" applyBorder="1" applyAlignment="1" applyProtection="1">
      <alignment horizontal="center" vertical="center" wrapText="1"/>
      <protection hidden="1"/>
    </xf>
    <xf numFmtId="9" fontId="20" fillId="30" borderId="35" xfId="61" applyNumberFormat="1" applyFont="1" applyFill="1" applyBorder="1" applyAlignment="1" applyProtection="1">
      <alignment horizontal="center" vertical="center" wrapText="1"/>
      <protection hidden="1"/>
    </xf>
    <xf numFmtId="0" fontId="20" fillId="31" borderId="35" xfId="0" applyFont="1" applyFill="1" applyBorder="1" applyAlignment="1" applyProtection="1">
      <alignment horizontal="center" vertical="center" wrapText="1"/>
      <protection/>
    </xf>
    <xf numFmtId="0" fontId="20" fillId="31" borderId="35" xfId="0" applyNumberFormat="1" applyFont="1" applyFill="1" applyBorder="1" applyAlignment="1" applyProtection="1">
      <alignment horizontal="center" vertical="center" wrapText="1"/>
      <protection/>
    </xf>
    <xf numFmtId="0" fontId="8" fillId="24" borderId="66" xfId="0" applyFont="1" applyFill="1" applyBorder="1" applyAlignment="1" applyProtection="1">
      <alignment horizontal="center" vertical="center"/>
      <protection locked="0"/>
    </xf>
    <xf numFmtId="0" fontId="8" fillId="24" borderId="65" xfId="0" applyFont="1" applyFill="1" applyBorder="1" applyAlignment="1" applyProtection="1">
      <alignment horizontal="center" vertical="center"/>
      <protection locked="0"/>
    </xf>
    <xf numFmtId="9" fontId="8" fillId="24" borderId="65" xfId="0" applyNumberFormat="1" applyFont="1" applyFill="1" applyBorder="1" applyAlignment="1" applyProtection="1">
      <alignment horizontal="center" vertical="center"/>
      <protection locked="0"/>
    </xf>
    <xf numFmtId="9" fontId="8" fillId="24" borderId="65" xfId="66" applyFont="1" applyFill="1" applyBorder="1" applyAlignment="1" applyProtection="1">
      <alignment horizontal="center" vertical="center"/>
      <protection locked="0"/>
    </xf>
    <xf numFmtId="0" fontId="8" fillId="24" borderId="149" xfId="0" applyFont="1" applyFill="1" applyBorder="1" applyAlignment="1" applyProtection="1">
      <alignment horizontal="center" vertical="center"/>
      <protection locked="0"/>
    </xf>
    <xf numFmtId="0" fontId="20" fillId="31" borderId="31" xfId="61" applyFont="1" applyFill="1" applyBorder="1" applyAlignment="1" applyProtection="1">
      <alignment horizontal="center" vertical="center" wrapText="1"/>
      <protection hidden="1"/>
    </xf>
    <xf numFmtId="167" fontId="20" fillId="31" borderId="30" xfId="61" applyNumberFormat="1" applyFont="1" applyFill="1" applyBorder="1" applyAlignment="1" applyProtection="1">
      <alignment horizontal="center" vertical="center" wrapText="1"/>
      <protection hidden="1"/>
    </xf>
    <xf numFmtId="1" fontId="11" fillId="0" borderId="30" xfId="47" applyNumberFormat="1" applyFont="1" applyBorder="1" applyAlignment="1" applyProtection="1">
      <alignment horizontal="center" vertical="center" wrapText="1"/>
      <protection/>
    </xf>
    <xf numFmtId="0" fontId="11" fillId="30" borderId="30" xfId="61" applyFont="1" applyFill="1" applyBorder="1" applyAlignment="1" applyProtection="1">
      <alignment horizontal="center" vertical="center" wrapText="1"/>
      <protection hidden="1"/>
    </xf>
    <xf numFmtId="14" fontId="11" fillId="31" borderId="30" xfId="61" applyNumberFormat="1" applyFont="1" applyFill="1" applyBorder="1" applyAlignment="1" applyProtection="1">
      <alignment horizontal="center" vertical="center" wrapText="1"/>
      <protection hidden="1"/>
    </xf>
    <xf numFmtId="0" fontId="11" fillId="31" borderId="30" xfId="61" applyFont="1" applyFill="1" applyBorder="1" applyAlignment="1" applyProtection="1">
      <alignment horizontal="center" vertical="center" wrapText="1"/>
      <protection hidden="1"/>
    </xf>
    <xf numFmtId="0" fontId="20" fillId="31" borderId="30" xfId="61" applyFont="1" applyFill="1" applyBorder="1" applyAlignment="1" applyProtection="1">
      <alignment horizontal="center" vertical="center" wrapText="1"/>
      <protection hidden="1"/>
    </xf>
    <xf numFmtId="0" fontId="20" fillId="31" borderId="30" xfId="0" applyFont="1" applyFill="1" applyBorder="1" applyAlignment="1" applyProtection="1">
      <alignment horizontal="center" vertical="center" wrapText="1"/>
      <protection/>
    </xf>
    <xf numFmtId="0" fontId="20" fillId="31" borderId="29" xfId="61" applyFont="1" applyFill="1" applyBorder="1" applyAlignment="1" applyProtection="1">
      <alignment horizontal="center" vertical="center" wrapText="1"/>
      <protection hidden="1"/>
    </xf>
    <xf numFmtId="0" fontId="11" fillId="31" borderId="28" xfId="61" applyFont="1" applyFill="1" applyBorder="1" applyAlignment="1" applyProtection="1">
      <alignment horizontal="center" vertical="center" wrapText="1"/>
      <protection hidden="1"/>
    </xf>
    <xf numFmtId="1" fontId="20" fillId="31" borderId="40" xfId="47" applyNumberFormat="1" applyFont="1" applyFill="1" applyBorder="1" applyAlignment="1" applyProtection="1">
      <alignment horizontal="center" vertical="center" wrapText="1"/>
      <protection hidden="1"/>
    </xf>
    <xf numFmtId="14" fontId="20" fillId="31" borderId="40" xfId="50" applyNumberFormat="1" applyFont="1" applyFill="1" applyBorder="1" applyAlignment="1" applyProtection="1">
      <alignment horizontal="center" vertical="center" wrapText="1"/>
      <protection/>
    </xf>
    <xf numFmtId="0" fontId="20" fillId="0" borderId="40" xfId="0" applyFont="1" applyBorder="1" applyAlignment="1">
      <alignment horizontal="center" vertical="center" wrapText="1"/>
    </xf>
    <xf numFmtId="9" fontId="23" fillId="20" borderId="87" xfId="45" applyNumberFormat="1" applyFont="1" applyFill="1" applyBorder="1" applyAlignment="1" applyProtection="1">
      <alignment horizontal="center" vertical="center"/>
      <protection locked="0"/>
    </xf>
    <xf numFmtId="9" fontId="23" fillId="20" borderId="170" xfId="45" applyNumberFormat="1" applyFont="1" applyFill="1" applyBorder="1" applyAlignment="1" applyProtection="1">
      <alignment horizontal="center" vertical="center"/>
      <protection locked="0"/>
    </xf>
    <xf numFmtId="9" fontId="8" fillId="24" borderId="34" xfId="0" applyNumberFormat="1" applyFont="1" applyFill="1" applyBorder="1" applyAlignment="1" applyProtection="1">
      <alignment horizontal="center" vertical="center"/>
      <protection locked="0"/>
    </xf>
    <xf numFmtId="9" fontId="11" fillId="0" borderId="35" xfId="66" applyFont="1" applyBorder="1" applyAlignment="1" applyProtection="1">
      <alignment horizontal="center" vertical="center" wrapText="1"/>
      <protection/>
    </xf>
    <xf numFmtId="9" fontId="20" fillId="30" borderId="35" xfId="66" applyFont="1" applyFill="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9" fontId="20" fillId="0" borderId="35" xfId="0" applyNumberFormat="1" applyFont="1" applyBorder="1" applyAlignment="1" applyProtection="1">
      <alignment horizontal="center" vertical="center" wrapText="1"/>
      <protection/>
    </xf>
    <xf numFmtId="3" fontId="20" fillId="30" borderId="30" xfId="0" applyNumberFormat="1" applyFont="1" applyFill="1" applyBorder="1" applyAlignment="1" applyProtection="1">
      <alignment horizontal="center" vertical="center" wrapText="1"/>
      <protection/>
    </xf>
    <xf numFmtId="0" fontId="20" fillId="30" borderId="30" xfId="61" applyFont="1" applyFill="1" applyBorder="1" applyAlignment="1" applyProtection="1">
      <alignment horizontal="center" vertical="center" wrapText="1"/>
      <protection hidden="1"/>
    </xf>
    <xf numFmtId="14" fontId="20" fillId="31" borderId="30" xfId="61" applyNumberFormat="1" applyFont="1" applyFill="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xf>
    <xf numFmtId="0" fontId="20" fillId="31" borderId="28" xfId="61" applyFont="1" applyFill="1" applyBorder="1" applyAlignment="1" applyProtection="1">
      <alignment horizontal="center" vertical="center" wrapText="1"/>
      <protection hidden="1"/>
    </xf>
    <xf numFmtId="9" fontId="11" fillId="31" borderId="40" xfId="66" applyFont="1" applyFill="1" applyBorder="1" applyAlignment="1" applyProtection="1">
      <alignment horizontal="center" vertical="center" wrapText="1"/>
      <protection/>
    </xf>
    <xf numFmtId="0" fontId="20" fillId="31" borderId="40" xfId="0" applyFont="1" applyFill="1" applyBorder="1" applyAlignment="1" applyProtection="1">
      <alignment horizontal="center" vertical="center" wrapText="1"/>
      <protection/>
    </xf>
    <xf numFmtId="0" fontId="20" fillId="31" borderId="40" xfId="0" applyFont="1" applyFill="1" applyBorder="1" applyAlignment="1">
      <alignment horizontal="center" vertical="center" wrapText="1"/>
    </xf>
    <xf numFmtId="9" fontId="20" fillId="31" borderId="40" xfId="0" applyNumberFormat="1" applyFont="1" applyFill="1" applyBorder="1" applyAlignment="1" applyProtection="1">
      <alignment horizontal="center" vertical="center" wrapText="1"/>
      <protection/>
    </xf>
    <xf numFmtId="0" fontId="20" fillId="31" borderId="38" xfId="0" applyFont="1" applyFill="1" applyBorder="1" applyAlignment="1" applyProtection="1">
      <alignment horizontal="center" vertical="center" wrapText="1"/>
      <protection/>
    </xf>
    <xf numFmtId="1" fontId="20" fillId="31" borderId="35" xfId="61" applyNumberFormat="1" applyFont="1" applyFill="1" applyBorder="1" applyAlignment="1" applyProtection="1">
      <alignment horizontal="center" vertical="center" wrapText="1"/>
      <protection hidden="1"/>
    </xf>
    <xf numFmtId="14" fontId="20" fillId="31" borderId="35" xfId="50" applyNumberFormat="1" applyFont="1" applyFill="1" applyBorder="1" applyAlignment="1" applyProtection="1">
      <alignment horizontal="center" vertical="center" wrapText="1"/>
      <protection/>
    </xf>
    <xf numFmtId="0" fontId="11" fillId="31" borderId="35" xfId="0" applyFont="1" applyFill="1" applyBorder="1" applyAlignment="1" applyProtection="1">
      <alignment horizontal="center" vertical="center" wrapText="1"/>
      <protection/>
    </xf>
    <xf numFmtId="0" fontId="20" fillId="31" borderId="35" xfId="0" applyFont="1" applyFill="1" applyBorder="1" applyAlignment="1">
      <alignment horizontal="center" vertical="center" wrapText="1"/>
    </xf>
    <xf numFmtId="1" fontId="11" fillId="31" borderId="35" xfId="0" applyNumberFormat="1" applyFont="1" applyFill="1" applyBorder="1" applyAlignment="1" applyProtection="1">
      <alignment horizontal="center" vertical="center" wrapText="1"/>
      <protection/>
    </xf>
    <xf numFmtId="0" fontId="11" fillId="31" borderId="34" xfId="0" applyFont="1" applyFill="1" applyBorder="1" applyAlignment="1" applyProtection="1">
      <alignment horizontal="center" vertical="center" wrapText="1"/>
      <protection/>
    </xf>
    <xf numFmtId="0" fontId="11" fillId="31" borderId="33" xfId="0" applyFont="1" applyFill="1" applyBorder="1" applyAlignment="1" applyProtection="1">
      <alignment horizontal="center" vertical="center" wrapText="1"/>
      <protection/>
    </xf>
    <xf numFmtId="3" fontId="11" fillId="30" borderId="35" xfId="0" applyNumberFormat="1" applyFont="1" applyFill="1" applyBorder="1" applyAlignment="1" applyProtection="1">
      <alignment horizontal="center" vertical="center" wrapText="1"/>
      <protection/>
    </xf>
    <xf numFmtId="0" fontId="20" fillId="31" borderId="33" xfId="0" applyFont="1" applyFill="1" applyBorder="1" applyAlignment="1" applyProtection="1">
      <alignment horizontal="center" vertical="center" wrapText="1"/>
      <protection/>
    </xf>
    <xf numFmtId="1" fontId="11" fillId="0" borderId="35" xfId="66" applyNumberFormat="1" applyFont="1" applyBorder="1" applyAlignment="1" applyProtection="1">
      <alignment horizontal="center" vertical="center" wrapText="1"/>
      <protection/>
    </xf>
    <xf numFmtId="3" fontId="11" fillId="30" borderId="30" xfId="0" applyNumberFormat="1" applyFont="1" applyFill="1" applyBorder="1" applyAlignment="1" applyProtection="1">
      <alignment horizontal="center" vertical="center" wrapText="1"/>
      <protection/>
    </xf>
    <xf numFmtId="14" fontId="20" fillId="31" borderId="30" xfId="50" applyNumberFormat="1" applyFont="1" applyFill="1" applyBorder="1" applyAlignment="1" applyProtection="1">
      <alignment horizontal="center" vertical="center" wrapText="1"/>
      <protection/>
    </xf>
    <xf numFmtId="0" fontId="20" fillId="31" borderId="30" xfId="0" applyFont="1" applyFill="1" applyBorder="1" applyAlignment="1">
      <alignment horizontal="center" vertical="center" wrapText="1"/>
    </xf>
    <xf numFmtId="0" fontId="23" fillId="17" borderId="0" xfId="0" applyFont="1" applyFill="1" applyBorder="1" applyAlignment="1" applyProtection="1">
      <alignment horizontal="center" vertical="center" wrapText="1"/>
      <protection locked="0"/>
    </xf>
    <xf numFmtId="0" fontId="23" fillId="17" borderId="0" xfId="0" applyFont="1" applyFill="1" applyBorder="1" applyAlignment="1" applyProtection="1">
      <alignment horizontal="center" vertical="center" wrapText="1"/>
      <protection/>
    </xf>
    <xf numFmtId="164" fontId="23" fillId="17" borderId="0" xfId="0" applyNumberFormat="1" applyFont="1" applyFill="1" applyBorder="1" applyAlignment="1" applyProtection="1">
      <alignment horizontal="center" vertical="center" wrapText="1"/>
      <protection/>
    </xf>
    <xf numFmtId="1" fontId="23" fillId="17" borderId="0" xfId="0" applyNumberFormat="1" applyFont="1" applyFill="1" applyBorder="1" applyAlignment="1" applyProtection="1">
      <alignment horizontal="center" vertical="center" wrapText="1"/>
      <protection/>
    </xf>
    <xf numFmtId="3" fontId="23" fillId="17" borderId="0" xfId="0" applyNumberFormat="1" applyFont="1" applyFill="1" applyBorder="1" applyAlignment="1" applyProtection="1">
      <alignment horizontal="center" vertical="center" wrapText="1"/>
      <protection/>
    </xf>
    <xf numFmtId="9" fontId="23" fillId="17" borderId="0" xfId="66" applyFont="1" applyFill="1" applyBorder="1" applyAlignment="1" applyProtection="1">
      <alignment horizontal="center" vertical="center" wrapText="1"/>
      <protection/>
    </xf>
    <xf numFmtId="0" fontId="23" fillId="17" borderId="0" xfId="0" applyFont="1" applyFill="1" applyBorder="1" applyAlignment="1" applyProtection="1">
      <alignment vertical="center" wrapText="1"/>
      <protection/>
    </xf>
    <xf numFmtId="0" fontId="8" fillId="24" borderId="68" xfId="0" applyFont="1" applyFill="1" applyBorder="1" applyAlignment="1" applyProtection="1">
      <alignment horizontal="center" vertical="center"/>
      <protection locked="0"/>
    </xf>
    <xf numFmtId="0" fontId="8" fillId="24" borderId="194" xfId="0" applyFont="1" applyFill="1" applyBorder="1" applyAlignment="1" applyProtection="1">
      <alignment horizontal="center" vertical="center"/>
      <protection locked="0"/>
    </xf>
    <xf numFmtId="9" fontId="8" fillId="24" borderId="194" xfId="0" applyNumberFormat="1" applyFont="1" applyFill="1" applyBorder="1" applyAlignment="1" applyProtection="1">
      <alignment horizontal="center" vertical="center"/>
      <protection locked="0"/>
    </xf>
    <xf numFmtId="9" fontId="8" fillId="24" borderId="194" xfId="66" applyFont="1" applyFill="1" applyBorder="1" applyAlignment="1" applyProtection="1">
      <alignment horizontal="center" vertical="center"/>
      <protection locked="0"/>
    </xf>
    <xf numFmtId="0" fontId="8" fillId="24" borderId="195" xfId="0" applyFont="1" applyFill="1" applyBorder="1" applyAlignment="1" applyProtection="1">
      <alignment horizontal="center" vertical="center"/>
      <protection locked="0"/>
    </xf>
    <xf numFmtId="1" fontId="11" fillId="0" borderId="40" xfId="47" applyNumberFormat="1" applyFont="1" applyFill="1" applyBorder="1" applyAlignment="1" applyProtection="1">
      <alignment horizontal="center" vertical="center" wrapText="1"/>
      <protection/>
    </xf>
    <xf numFmtId="0" fontId="11" fillId="0" borderId="40" xfId="0" applyFont="1" applyBorder="1" applyAlignment="1" applyProtection="1">
      <alignment horizontal="center" vertical="center" wrapText="1"/>
      <protection/>
    </xf>
    <xf numFmtId="0" fontId="11" fillId="0" borderId="40" xfId="0" applyNumberFormat="1" applyFont="1" applyBorder="1" applyAlignment="1" applyProtection="1">
      <alignment horizontal="center" vertical="center" wrapText="1"/>
      <protection/>
    </xf>
    <xf numFmtId="0" fontId="11" fillId="0" borderId="39" xfId="0" applyFont="1" applyBorder="1" applyAlignment="1" applyProtection="1">
      <alignment horizontal="center" vertical="center" wrapText="1"/>
      <protection/>
    </xf>
    <xf numFmtId="0" fontId="11" fillId="31" borderId="38" xfId="0" applyFont="1" applyFill="1" applyBorder="1" applyAlignment="1" applyProtection="1">
      <alignment horizontal="center" vertical="center" wrapText="1"/>
      <protection/>
    </xf>
    <xf numFmtId="44" fontId="20" fillId="31" borderId="36" xfId="55" applyFont="1" applyFill="1" applyBorder="1" applyAlignment="1" applyProtection="1">
      <alignment horizontal="center" vertical="center" wrapText="1"/>
      <protection hidden="1"/>
    </xf>
    <xf numFmtId="164" fontId="20" fillId="31" borderId="35" xfId="61" applyNumberFormat="1" applyFont="1" applyFill="1" applyBorder="1" applyAlignment="1" applyProtection="1">
      <alignment horizontal="center" vertical="center" wrapText="1"/>
      <protection hidden="1"/>
    </xf>
    <xf numFmtId="1" fontId="11" fillId="0" borderId="35" xfId="47" applyNumberFormat="1" applyFont="1" applyFill="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35" xfId="0" applyNumberFormat="1" applyFont="1" applyBorder="1" applyAlignment="1" applyProtection="1">
      <alignment horizontal="center" vertical="center" wrapText="1"/>
      <protection/>
    </xf>
    <xf numFmtId="0" fontId="11" fillId="0" borderId="34" xfId="0" applyFont="1" applyBorder="1" applyAlignment="1" applyProtection="1">
      <alignment horizontal="center" vertical="center" wrapText="1"/>
      <protection/>
    </xf>
    <xf numFmtId="164" fontId="20" fillId="17" borderId="35" xfId="61" applyNumberFormat="1" applyFont="1" applyFill="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xf>
    <xf numFmtId="0" fontId="20" fillId="31" borderId="59" xfId="61" applyFont="1" applyFill="1" applyBorder="1" applyAlignment="1" applyProtection="1">
      <alignment horizontal="center" vertical="center" wrapText="1"/>
      <protection hidden="1"/>
    </xf>
    <xf numFmtId="1" fontId="11" fillId="0" borderId="30" xfId="47" applyNumberFormat="1" applyFont="1" applyFill="1" applyBorder="1" applyAlignment="1" applyProtection="1">
      <alignment horizontal="center" vertical="center" wrapText="1"/>
      <protection/>
    </xf>
    <xf numFmtId="0" fontId="11" fillId="30" borderId="30" xfId="0" applyNumberFormat="1" applyFont="1" applyFill="1" applyBorder="1" applyAlignment="1" applyProtection="1">
      <alignment horizontal="center" vertical="center" wrapText="1"/>
      <protection/>
    </xf>
    <xf numFmtId="14" fontId="20" fillId="0" borderId="30" xfId="50" applyNumberFormat="1" applyFont="1" applyFill="1" applyBorder="1" applyAlignment="1" applyProtection="1">
      <alignment horizontal="center" vertical="center" wrapText="1"/>
      <protection/>
    </xf>
    <xf numFmtId="0" fontId="20" fillId="0" borderId="29" xfId="0" applyFont="1" applyBorder="1" applyAlignment="1" applyProtection="1">
      <alignment horizontal="center" vertical="center" wrapText="1"/>
      <protection/>
    </xf>
    <xf numFmtId="0" fontId="20" fillId="31" borderId="28" xfId="0" applyFont="1" applyFill="1" applyBorder="1" applyAlignment="1" applyProtection="1">
      <alignment horizontal="center" vertical="center" wrapText="1"/>
      <protection/>
    </xf>
    <xf numFmtId="0" fontId="23" fillId="17" borderId="12" xfId="0" applyFont="1" applyFill="1" applyBorder="1" applyAlignment="1" applyProtection="1">
      <alignment horizontal="center" vertical="center" wrapText="1"/>
      <protection locked="0"/>
    </xf>
    <xf numFmtId="0" fontId="11" fillId="17" borderId="13" xfId="0" applyFont="1" applyFill="1" applyBorder="1" applyAlignment="1" applyProtection="1">
      <alignment/>
      <protection locked="0"/>
    </xf>
    <xf numFmtId="0" fontId="23" fillId="17" borderId="12" xfId="0" applyFont="1" applyFill="1" applyBorder="1" applyAlignment="1" applyProtection="1">
      <alignment horizontal="center" vertical="center" wrapText="1"/>
      <protection/>
    </xf>
    <xf numFmtId="171" fontId="23" fillId="17" borderId="0" xfId="0" applyNumberFormat="1" applyFont="1" applyFill="1" applyBorder="1" applyAlignment="1" applyProtection="1">
      <alignment horizontal="center" vertical="center" wrapText="1"/>
      <protection/>
    </xf>
    <xf numFmtId="9" fontId="23" fillId="17" borderId="0" xfId="0" applyNumberFormat="1" applyFont="1" applyFill="1" applyBorder="1" applyAlignment="1" applyProtection="1">
      <alignment horizontal="center" vertical="center" wrapText="1"/>
      <protection/>
    </xf>
    <xf numFmtId="0" fontId="11" fillId="17" borderId="0" xfId="0" applyFont="1" applyFill="1" applyBorder="1" applyAlignment="1" applyProtection="1">
      <alignment horizontal="center" vertical="center" wrapText="1"/>
      <protection/>
    </xf>
    <xf numFmtId="0" fontId="23" fillId="20" borderId="87" xfId="66" applyNumberFormat="1" applyFont="1" applyFill="1" applyBorder="1" applyAlignment="1" applyProtection="1">
      <alignment horizontal="center" vertical="center" wrapText="1"/>
      <protection locked="0"/>
    </xf>
    <xf numFmtId="9" fontId="23" fillId="20" borderId="170" xfId="66" applyFont="1" applyFill="1" applyBorder="1" applyAlignment="1" applyProtection="1">
      <alignment horizontal="center" vertical="center"/>
      <protection locked="0"/>
    </xf>
    <xf numFmtId="0" fontId="23" fillId="20" borderId="86" xfId="45" applyFont="1" applyFill="1" applyBorder="1" applyAlignment="1" applyProtection="1">
      <alignment horizontal="center" vertical="center"/>
      <protection locked="0"/>
    </xf>
    <xf numFmtId="9" fontId="23" fillId="20" borderId="141" xfId="66" applyFont="1" applyFill="1" applyBorder="1" applyAlignment="1" applyProtection="1">
      <alignment horizontal="center" vertical="center"/>
      <protection locked="0"/>
    </xf>
    <xf numFmtId="9" fontId="23" fillId="20" borderId="86" xfId="66" applyFont="1" applyFill="1" applyBorder="1" applyAlignment="1" applyProtection="1">
      <alignment horizontal="center" vertical="center"/>
      <protection locked="0"/>
    </xf>
    <xf numFmtId="9" fontId="23" fillId="20" borderId="141" xfId="45" applyNumberFormat="1" applyFont="1" applyFill="1" applyBorder="1" applyAlignment="1" applyProtection="1">
      <alignment horizontal="center" vertical="center"/>
      <protection locked="0"/>
    </xf>
    <xf numFmtId="0" fontId="20" fillId="31" borderId="196" xfId="61" applyFont="1" applyFill="1" applyBorder="1" applyAlignment="1" applyProtection="1">
      <alignment horizontal="center" vertical="center" wrapText="1"/>
      <protection hidden="1"/>
    </xf>
    <xf numFmtId="164" fontId="20" fillId="31" borderId="40" xfId="61" applyNumberFormat="1" applyFont="1" applyFill="1" applyBorder="1" applyAlignment="1" applyProtection="1">
      <alignment horizontal="center" vertical="center" wrapText="1"/>
      <protection hidden="1"/>
    </xf>
    <xf numFmtId="9" fontId="20" fillId="31" borderId="40" xfId="66" applyFont="1" applyFill="1" applyBorder="1" applyAlignment="1" applyProtection="1">
      <alignment horizontal="center" vertical="center" wrapText="1"/>
      <protection hidden="1"/>
    </xf>
    <xf numFmtId="9" fontId="20" fillId="30" borderId="40" xfId="61" applyNumberFormat="1" applyFont="1" applyFill="1" applyBorder="1" applyAlignment="1" applyProtection="1">
      <alignment horizontal="center" vertical="center" wrapText="1"/>
      <protection hidden="1"/>
    </xf>
    <xf numFmtId="9" fontId="95" fillId="30" borderId="40" xfId="61" applyNumberFormat="1" applyFont="1" applyFill="1" applyBorder="1" applyAlignment="1" applyProtection="1">
      <alignment horizontal="center" vertical="center" wrapText="1"/>
      <protection hidden="1"/>
    </xf>
    <xf numFmtId="9" fontId="20" fillId="31" borderId="30" xfId="66" applyFont="1" applyFill="1" applyBorder="1" applyAlignment="1" applyProtection="1">
      <alignment horizontal="center" vertical="center" wrapText="1"/>
      <protection/>
    </xf>
    <xf numFmtId="0" fontId="23" fillId="20" borderId="87" xfId="45" applyFont="1" applyFill="1" applyBorder="1" applyAlignment="1" applyProtection="1">
      <alignment horizontal="center" vertical="center"/>
      <protection locked="0"/>
    </xf>
    <xf numFmtId="9" fontId="23" fillId="20" borderId="170" xfId="45" applyNumberFormat="1" applyFont="1" applyFill="1" applyBorder="1" applyAlignment="1" applyProtection="1">
      <alignment horizontal="center" vertical="center"/>
      <protection locked="0"/>
    </xf>
    <xf numFmtId="176" fontId="23" fillId="20" borderId="170" xfId="45" applyNumberFormat="1" applyFont="1" applyFill="1" applyBorder="1" applyAlignment="1" applyProtection="1">
      <alignment horizontal="center" vertical="center"/>
      <protection locked="0"/>
    </xf>
    <xf numFmtId="0" fontId="20" fillId="0" borderId="35" xfId="0" applyFont="1" applyBorder="1" applyAlignment="1">
      <alignment horizontal="center" vertical="center" wrapText="1"/>
    </xf>
    <xf numFmtId="1" fontId="20" fillId="31" borderId="35" xfId="47" applyNumberFormat="1" applyFont="1" applyFill="1" applyBorder="1" applyAlignment="1" applyProtection="1">
      <alignment horizontal="center" vertical="center" wrapText="1"/>
      <protection hidden="1"/>
    </xf>
    <xf numFmtId="0" fontId="23" fillId="20" borderId="170" xfId="45" applyFont="1" applyFill="1" applyBorder="1" applyAlignment="1" applyProtection="1">
      <alignment horizontal="center" vertical="center"/>
      <protection locked="0"/>
    </xf>
    <xf numFmtId="0" fontId="8" fillId="24" borderId="34" xfId="0" applyNumberFormat="1" applyFont="1" applyFill="1" applyBorder="1" applyAlignment="1" applyProtection="1">
      <alignment horizontal="center" vertical="center"/>
      <protection locked="0"/>
    </xf>
    <xf numFmtId="0" fontId="20" fillId="30" borderId="35" xfId="66" applyNumberFormat="1" applyFont="1" applyFill="1" applyBorder="1" applyAlignment="1" applyProtection="1">
      <alignment horizontal="center" vertical="center" wrapText="1"/>
      <protection hidden="1"/>
    </xf>
    <xf numFmtId="176" fontId="11" fillId="31" borderId="35" xfId="66" applyNumberFormat="1" applyFont="1" applyFill="1" applyBorder="1" applyAlignment="1" applyProtection="1">
      <alignment horizontal="center" vertical="center" wrapText="1"/>
      <protection hidden="1"/>
    </xf>
    <xf numFmtId="176" fontId="11" fillId="30" borderId="35" xfId="47" applyNumberFormat="1" applyFont="1" applyFill="1" applyBorder="1" applyAlignment="1" applyProtection="1">
      <alignment horizontal="center" vertical="center" wrapText="1"/>
      <protection hidden="1"/>
    </xf>
    <xf numFmtId="0" fontId="20" fillId="31" borderId="35" xfId="66" applyNumberFormat="1" applyFont="1" applyFill="1" applyBorder="1" applyAlignment="1" applyProtection="1">
      <alignment horizontal="center" vertical="center" wrapText="1"/>
      <protection hidden="1"/>
    </xf>
    <xf numFmtId="9" fontId="20" fillId="31" borderId="35" xfId="66" applyFont="1" applyFill="1" applyBorder="1" applyAlignment="1" applyProtection="1">
      <alignment horizontal="center" vertical="center" wrapText="1"/>
      <protection hidden="1"/>
    </xf>
    <xf numFmtId="9" fontId="95" fillId="30" borderId="35" xfId="61" applyNumberFormat="1" applyFont="1" applyFill="1" applyBorder="1" applyAlignment="1" applyProtection="1">
      <alignment horizontal="center" vertical="center" wrapText="1"/>
      <protection hidden="1"/>
    </xf>
    <xf numFmtId="9" fontId="8" fillId="24" borderId="37" xfId="0" applyNumberFormat="1" applyFont="1" applyFill="1" applyBorder="1" applyAlignment="1" applyProtection="1">
      <alignment horizontal="center" vertical="center"/>
      <protection locked="0"/>
    </xf>
    <xf numFmtId="9" fontId="8" fillId="19" borderId="35" xfId="66" applyFont="1" applyFill="1" applyBorder="1" applyAlignment="1" applyProtection="1">
      <alignment horizontal="center" vertical="center"/>
      <protection locked="0"/>
    </xf>
    <xf numFmtId="9" fontId="23" fillId="20" borderId="87" xfId="45" applyNumberFormat="1" applyFont="1" applyFill="1" applyBorder="1" applyAlignment="1" applyProtection="1">
      <alignment horizontal="center" vertical="center"/>
      <protection locked="0"/>
    </xf>
    <xf numFmtId="0" fontId="8" fillId="24" borderId="64" xfId="0" applyFont="1" applyFill="1" applyBorder="1" applyAlignment="1" applyProtection="1">
      <alignment horizontal="center" vertical="center"/>
      <protection locked="0"/>
    </xf>
    <xf numFmtId="9" fontId="8" fillId="24" borderId="87" xfId="0" applyNumberFormat="1" applyFont="1" applyFill="1" applyBorder="1" applyAlignment="1" applyProtection="1">
      <alignment horizontal="center" vertical="center"/>
      <protection locked="0"/>
    </xf>
    <xf numFmtId="9" fontId="8" fillId="24" borderId="87" xfId="66" applyFont="1" applyFill="1" applyBorder="1" applyAlignment="1" applyProtection="1">
      <alignment horizontal="center" vertical="center"/>
      <protection locked="0"/>
    </xf>
    <xf numFmtId="0" fontId="20" fillId="31" borderId="32" xfId="61" applyFont="1" applyFill="1" applyBorder="1" applyAlignment="1" applyProtection="1">
      <alignment horizontal="center" vertical="center" wrapText="1"/>
      <protection hidden="1"/>
    </xf>
    <xf numFmtId="9" fontId="20" fillId="31" borderId="30" xfId="66" applyFont="1" applyFill="1" applyBorder="1" applyAlignment="1" applyProtection="1">
      <alignment horizontal="center" vertical="center" wrapText="1"/>
      <protection hidden="1"/>
    </xf>
    <xf numFmtId="9" fontId="95" fillId="30" borderId="30" xfId="61" applyNumberFormat="1" applyFont="1" applyFill="1" applyBorder="1" applyAlignment="1" applyProtection="1">
      <alignment horizontal="center" vertical="center" wrapText="1"/>
      <protection hidden="1"/>
    </xf>
    <xf numFmtId="9" fontId="11" fillId="30" borderId="30" xfId="61" applyNumberFormat="1" applyFont="1" applyFill="1" applyBorder="1" applyAlignment="1" applyProtection="1">
      <alignment horizontal="center" vertical="center" wrapText="1"/>
      <protection hidden="1"/>
    </xf>
    <xf numFmtId="0" fontId="11" fillId="31" borderId="30" xfId="0" applyFont="1" applyFill="1" applyBorder="1" applyAlignment="1" applyProtection="1">
      <alignment horizontal="center" vertical="center" wrapText="1"/>
      <protection/>
    </xf>
    <xf numFmtId="9" fontId="20" fillId="31" borderId="30" xfId="0" applyNumberFormat="1" applyFont="1" applyFill="1" applyBorder="1" applyAlignment="1" applyProtection="1">
      <alignment horizontal="center" vertical="center" wrapText="1"/>
      <protection/>
    </xf>
    <xf numFmtId="9" fontId="8" fillId="24" borderId="25" xfId="0" applyNumberFormat="1" applyFont="1" applyFill="1" applyBorder="1" applyAlignment="1" applyProtection="1">
      <alignment horizontal="center" vertical="center"/>
      <protection locked="0"/>
    </xf>
    <xf numFmtId="0" fontId="8" fillId="24" borderId="23" xfId="0" applyFont="1" applyFill="1" applyBorder="1" applyAlignment="1" applyProtection="1">
      <alignment horizontal="center" vertical="center"/>
      <protection locked="0"/>
    </xf>
    <xf numFmtId="0" fontId="8" fillId="24" borderId="57" xfId="0" applyFont="1" applyFill="1" applyBorder="1" applyAlignment="1" applyProtection="1">
      <alignment horizontal="center" vertical="center"/>
      <protection locked="0"/>
    </xf>
    <xf numFmtId="0" fontId="20" fillId="31" borderId="45" xfId="61" applyFont="1" applyFill="1" applyBorder="1" applyAlignment="1" applyProtection="1">
      <alignment horizontal="center" vertical="center" wrapText="1"/>
      <protection hidden="1"/>
    </xf>
    <xf numFmtId="167" fontId="20" fillId="31" borderId="121" xfId="61" applyNumberFormat="1" applyFont="1" applyFill="1" applyBorder="1" applyAlignment="1" applyProtection="1">
      <alignment horizontal="center" vertical="center" wrapText="1"/>
      <protection hidden="1"/>
    </xf>
    <xf numFmtId="9" fontId="20" fillId="31" borderId="121" xfId="66" applyFont="1" applyFill="1" applyBorder="1" applyAlignment="1" applyProtection="1">
      <alignment horizontal="center" vertical="center" wrapText="1"/>
      <protection hidden="1"/>
    </xf>
    <xf numFmtId="14" fontId="20" fillId="31" borderId="121" xfId="50" applyNumberFormat="1" applyFont="1" applyFill="1" applyBorder="1" applyAlignment="1" applyProtection="1">
      <alignment horizontal="center" vertical="center" wrapText="1"/>
      <protection/>
    </xf>
    <xf numFmtId="0" fontId="11" fillId="31" borderId="121" xfId="0" applyFont="1" applyFill="1" applyBorder="1" applyAlignment="1" applyProtection="1">
      <alignment horizontal="center" vertical="center" wrapText="1"/>
      <protection/>
    </xf>
    <xf numFmtId="0" fontId="20" fillId="31" borderId="121" xfId="0" applyFont="1" applyFill="1" applyBorder="1" applyAlignment="1">
      <alignment horizontal="center" vertical="center" wrapText="1"/>
    </xf>
    <xf numFmtId="9" fontId="11" fillId="31" borderId="121" xfId="66" applyFont="1" applyFill="1" applyBorder="1" applyAlignment="1" applyProtection="1">
      <alignment horizontal="center" vertical="center" wrapText="1"/>
      <protection/>
    </xf>
    <xf numFmtId="0" fontId="11" fillId="31" borderId="197" xfId="0" applyFont="1" applyFill="1" applyBorder="1" applyAlignment="1" applyProtection="1">
      <alignment horizontal="center" vertical="center" wrapText="1"/>
      <protection/>
    </xf>
    <xf numFmtId="0" fontId="11" fillId="31" borderId="125" xfId="0" applyFont="1" applyFill="1" applyBorder="1" applyAlignment="1" applyProtection="1">
      <alignment horizontal="center" vertical="center" wrapText="1"/>
      <protection/>
    </xf>
    <xf numFmtId="0" fontId="73" fillId="30" borderId="20" xfId="61" applyFont="1" applyFill="1" applyBorder="1" applyAlignment="1" applyProtection="1">
      <alignment horizontal="center" vertical="center" wrapText="1"/>
      <protection hidden="1"/>
    </xf>
    <xf numFmtId="9" fontId="23" fillId="20" borderId="87" xfId="66" applyFont="1" applyFill="1" applyBorder="1" applyAlignment="1" applyProtection="1">
      <alignment horizontal="center" vertical="center"/>
      <protection locked="0"/>
    </xf>
    <xf numFmtId="9" fontId="8" fillId="24" borderId="68" xfId="0" applyNumberFormat="1" applyFont="1" applyFill="1" applyBorder="1" applyAlignment="1" applyProtection="1">
      <alignment horizontal="center" vertical="center"/>
      <protection locked="0"/>
    </xf>
    <xf numFmtId="9" fontId="8" fillId="24" borderId="195" xfId="0" applyNumberFormat="1" applyFont="1" applyFill="1" applyBorder="1" applyAlignment="1" applyProtection="1">
      <alignment horizontal="center" vertical="center"/>
      <protection locked="0"/>
    </xf>
    <xf numFmtId="1" fontId="20" fillId="31" borderId="40" xfId="61" applyNumberFormat="1" applyFont="1" applyFill="1" applyBorder="1" applyAlignment="1" applyProtection="1">
      <alignment horizontal="center" vertical="center" wrapText="1"/>
      <protection hidden="1"/>
    </xf>
    <xf numFmtId="0" fontId="11" fillId="31" borderId="40" xfId="0" applyFont="1" applyFill="1" applyBorder="1" applyAlignment="1" applyProtection="1">
      <alignment horizontal="center" vertical="center" wrapText="1"/>
      <protection/>
    </xf>
    <xf numFmtId="1" fontId="11" fillId="31" borderId="40" xfId="0" applyNumberFormat="1" applyFont="1" applyFill="1" applyBorder="1" applyAlignment="1" applyProtection="1">
      <alignment horizontal="center" vertical="center" wrapText="1"/>
      <protection/>
    </xf>
    <xf numFmtId="0" fontId="11" fillId="31" borderId="39" xfId="0" applyFont="1" applyFill="1" applyBorder="1" applyAlignment="1" applyProtection="1">
      <alignment horizontal="center" vertical="center" wrapText="1"/>
      <protection/>
    </xf>
    <xf numFmtId="0" fontId="95" fillId="31" borderId="36" xfId="61" applyFont="1" applyFill="1" applyBorder="1" applyAlignment="1" applyProtection="1">
      <alignment horizontal="center" vertical="center" wrapText="1"/>
      <protection hidden="1"/>
    </xf>
    <xf numFmtId="167" fontId="11" fillId="31" borderId="35" xfId="61" applyNumberFormat="1" applyFont="1" applyFill="1" applyBorder="1" applyAlignment="1" applyProtection="1">
      <alignment horizontal="center" vertical="center" wrapText="1"/>
      <protection hidden="1"/>
    </xf>
    <xf numFmtId="1" fontId="11" fillId="31" borderId="35" xfId="61" applyNumberFormat="1" applyFont="1" applyFill="1" applyBorder="1" applyAlignment="1" applyProtection="1">
      <alignment horizontal="center" vertical="center" wrapText="1"/>
      <protection hidden="1"/>
    </xf>
    <xf numFmtId="14" fontId="11" fillId="31" borderId="35" xfId="50" applyNumberFormat="1" applyFont="1" applyFill="1" applyBorder="1" applyAlignment="1" applyProtection="1">
      <alignment horizontal="center" vertical="center" wrapText="1"/>
      <protection/>
    </xf>
    <xf numFmtId="0" fontId="11" fillId="19" borderId="35" xfId="0" applyFont="1" applyFill="1" applyBorder="1" applyAlignment="1">
      <alignment horizontal="center" vertical="center" wrapText="1"/>
    </xf>
    <xf numFmtId="9" fontId="11" fillId="31" borderId="35" xfId="66" applyFont="1" applyFill="1" applyBorder="1" applyAlignment="1" applyProtection="1">
      <alignment horizontal="center" vertical="center" wrapText="1"/>
      <protection/>
    </xf>
    <xf numFmtId="9" fontId="8" fillId="24" borderId="149" xfId="0" applyNumberFormat="1" applyFont="1" applyFill="1" applyBorder="1" applyAlignment="1" applyProtection="1">
      <alignment horizontal="center" vertical="center"/>
      <protection locked="0"/>
    </xf>
    <xf numFmtId="0" fontId="11" fillId="31" borderId="36" xfId="61" applyFont="1" applyFill="1" applyBorder="1" applyAlignment="1" applyProtection="1">
      <alignment horizontal="center" vertical="center" wrapText="1"/>
      <protection hidden="1"/>
    </xf>
    <xf numFmtId="9" fontId="11" fillId="31" borderId="35" xfId="66" applyFont="1" applyFill="1" applyBorder="1" applyAlignment="1" applyProtection="1">
      <alignment horizontal="center" vertical="center" wrapText="1"/>
      <protection hidden="1"/>
    </xf>
    <xf numFmtId="9" fontId="11" fillId="30" borderId="35" xfId="61" applyNumberFormat="1" applyFont="1" applyFill="1" applyBorder="1" applyAlignment="1" applyProtection="1">
      <alignment horizontal="center" vertical="center" wrapText="1"/>
      <protection hidden="1"/>
    </xf>
    <xf numFmtId="0" fontId="11" fillId="31" borderId="35" xfId="0" applyFont="1" applyFill="1" applyBorder="1" applyAlignment="1">
      <alignment horizontal="center" vertical="center" wrapText="1"/>
    </xf>
    <xf numFmtId="9" fontId="8" fillId="24" borderId="66" xfId="0" applyNumberFormat="1" applyFont="1" applyFill="1" applyBorder="1" applyAlignment="1" applyProtection="1">
      <alignment horizontal="center" vertical="center"/>
      <protection locked="0"/>
    </xf>
    <xf numFmtId="0" fontId="11" fillId="31" borderId="31" xfId="61" applyFont="1" applyFill="1" applyBorder="1" applyAlignment="1" applyProtection="1">
      <alignment horizontal="center" vertical="center" wrapText="1"/>
      <protection hidden="1"/>
    </xf>
    <xf numFmtId="167" fontId="11" fillId="31" borderId="30" xfId="61" applyNumberFormat="1" applyFont="1" applyFill="1" applyBorder="1" applyAlignment="1" applyProtection="1">
      <alignment horizontal="center" vertical="center" wrapText="1"/>
      <protection hidden="1"/>
    </xf>
    <xf numFmtId="9" fontId="11" fillId="31" borderId="30" xfId="66" applyFont="1" applyFill="1" applyBorder="1" applyAlignment="1" applyProtection="1">
      <alignment horizontal="center" vertical="center" wrapText="1"/>
      <protection hidden="1"/>
    </xf>
    <xf numFmtId="14" fontId="11" fillId="31" borderId="30" xfId="50" applyNumberFormat="1" applyFont="1" applyFill="1" applyBorder="1" applyAlignment="1" applyProtection="1">
      <alignment horizontal="center" vertical="center" wrapText="1"/>
      <protection/>
    </xf>
    <xf numFmtId="0" fontId="11" fillId="19" borderId="30" xfId="0" applyFont="1" applyFill="1" applyBorder="1" applyAlignment="1">
      <alignment horizontal="center" vertical="center" wrapText="1"/>
    </xf>
    <xf numFmtId="0" fontId="11" fillId="31" borderId="29" xfId="0" applyFont="1" applyFill="1" applyBorder="1" applyAlignment="1" applyProtection="1">
      <alignment horizontal="center" vertical="center" wrapText="1"/>
      <protection/>
    </xf>
    <xf numFmtId="0" fontId="11" fillId="31" borderId="28" xfId="0" applyFont="1" applyFill="1" applyBorder="1" applyAlignment="1" applyProtection="1">
      <alignment horizontal="center" vertical="center" wrapText="1"/>
      <protection/>
    </xf>
    <xf numFmtId="10" fontId="23" fillId="20" borderId="87" xfId="45" applyNumberFormat="1" applyFont="1" applyFill="1" applyBorder="1" applyAlignment="1" applyProtection="1">
      <alignment horizontal="center" vertical="center"/>
      <protection locked="0"/>
    </xf>
    <xf numFmtId="9" fontId="8" fillId="24" borderId="42" xfId="0" applyNumberFormat="1" applyFont="1" applyFill="1" applyBorder="1" applyAlignment="1" applyProtection="1">
      <alignment horizontal="center" vertical="center"/>
      <protection locked="0"/>
    </xf>
    <xf numFmtId="10" fontId="8" fillId="24" borderId="40" xfId="0" applyNumberFormat="1" applyFont="1" applyFill="1" applyBorder="1" applyAlignment="1" applyProtection="1">
      <alignment horizontal="center" vertical="center"/>
      <protection locked="0"/>
    </xf>
    <xf numFmtId="10" fontId="8" fillId="24" borderId="39" xfId="0" applyNumberFormat="1" applyFont="1" applyFill="1" applyBorder="1" applyAlignment="1" applyProtection="1">
      <alignment horizontal="center" vertical="center"/>
      <protection locked="0"/>
    </xf>
    <xf numFmtId="10" fontId="20" fillId="30" borderId="40" xfId="61" applyNumberFormat="1" applyFont="1" applyFill="1" applyBorder="1" applyAlignment="1" applyProtection="1">
      <alignment horizontal="center" vertical="center" wrapText="1"/>
      <protection hidden="1"/>
    </xf>
    <xf numFmtId="9" fontId="20" fillId="31" borderId="40" xfId="61" applyNumberFormat="1" applyFont="1" applyFill="1" applyBorder="1" applyAlignment="1" applyProtection="1">
      <alignment horizontal="center" vertical="center" wrapText="1"/>
      <protection hidden="1"/>
    </xf>
    <xf numFmtId="0" fontId="8" fillId="24" borderId="32" xfId="0" applyFont="1" applyFill="1" applyBorder="1" applyAlignment="1" applyProtection="1">
      <alignment horizontal="center" vertical="center"/>
      <protection locked="0"/>
    </xf>
    <xf numFmtId="0" fontId="8" fillId="24" borderId="30" xfId="0" applyFont="1" applyFill="1" applyBorder="1" applyAlignment="1" applyProtection="1">
      <alignment horizontal="center" vertical="center"/>
      <protection locked="0"/>
    </xf>
    <xf numFmtId="9" fontId="8" fillId="24" borderId="30" xfId="66" applyFont="1" applyFill="1" applyBorder="1" applyAlignment="1" applyProtection="1">
      <alignment horizontal="center" vertical="center"/>
      <protection locked="0"/>
    </xf>
    <xf numFmtId="0" fontId="8" fillId="24" borderId="29" xfId="0" applyFont="1" applyFill="1" applyBorder="1" applyAlignment="1" applyProtection="1">
      <alignment horizontal="center" vertical="center"/>
      <protection locked="0"/>
    </xf>
    <xf numFmtId="1" fontId="20" fillId="31" borderId="30" xfId="61" applyNumberFormat="1" applyFont="1" applyFill="1" applyBorder="1" applyAlignment="1" applyProtection="1">
      <alignment horizontal="center" vertical="center" wrapText="1"/>
      <protection hidden="1"/>
    </xf>
    <xf numFmtId="9" fontId="23" fillId="17" borderId="13" xfId="0" applyNumberFormat="1" applyFont="1" applyFill="1" applyBorder="1" applyAlignment="1" applyProtection="1">
      <alignment horizontal="center" vertical="center"/>
      <protection locked="0"/>
    </xf>
    <xf numFmtId="0" fontId="23" fillId="17" borderId="14" xfId="0" applyFont="1" applyFill="1" applyBorder="1" applyAlignment="1" applyProtection="1">
      <alignment horizontal="center" vertical="center" wrapText="1"/>
      <protection/>
    </xf>
    <xf numFmtId="167" fontId="23" fillId="17" borderId="0" xfId="0" applyNumberFormat="1" applyFont="1" applyFill="1" applyBorder="1" applyAlignment="1" applyProtection="1">
      <alignment horizontal="center" vertical="center" wrapText="1"/>
      <protection/>
    </xf>
    <xf numFmtId="9" fontId="23" fillId="20" borderId="87" xfId="66" applyFont="1" applyFill="1" applyBorder="1" applyAlignment="1" applyProtection="1">
      <alignment horizontal="center" vertical="center"/>
      <protection locked="0"/>
    </xf>
    <xf numFmtId="9" fontId="23" fillId="20" borderId="86" xfId="45" applyNumberFormat="1" applyFont="1" applyFill="1" applyBorder="1" applyAlignment="1" applyProtection="1">
      <alignment horizontal="center" vertical="center"/>
      <protection locked="0"/>
    </xf>
    <xf numFmtId="1" fontId="11" fillId="31" borderId="40" xfId="47" applyNumberFormat="1" applyFont="1" applyFill="1" applyBorder="1" applyAlignment="1" applyProtection="1">
      <alignment horizontal="center" vertical="center" wrapText="1"/>
      <protection/>
    </xf>
    <xf numFmtId="0" fontId="11" fillId="30" borderId="40" xfId="61" applyFont="1" applyFill="1" applyBorder="1" applyAlignment="1" applyProtection="1">
      <alignment horizontal="center" vertical="center" wrapText="1"/>
      <protection hidden="1"/>
    </xf>
    <xf numFmtId="14" fontId="11" fillId="31" borderId="40" xfId="61" applyNumberFormat="1" applyFont="1" applyFill="1" applyBorder="1" applyAlignment="1" applyProtection="1">
      <alignment horizontal="center" vertical="center" wrapText="1"/>
      <protection hidden="1"/>
    </xf>
    <xf numFmtId="10" fontId="20" fillId="31" borderId="30" xfId="66" applyNumberFormat="1" applyFont="1" applyFill="1" applyBorder="1" applyAlignment="1" applyProtection="1">
      <alignment horizontal="center" vertical="center" wrapText="1"/>
      <protection/>
    </xf>
    <xf numFmtId="0" fontId="11" fillId="31" borderId="39" xfId="61" applyFont="1" applyFill="1" applyBorder="1" applyAlignment="1" applyProtection="1">
      <alignment horizontal="center" vertical="center" wrapText="1"/>
      <protection hidden="1"/>
    </xf>
    <xf numFmtId="0" fontId="11" fillId="31" borderId="38" xfId="61" applyFont="1" applyFill="1" applyBorder="1" applyAlignment="1" applyProtection="1">
      <alignment horizontal="center" vertical="center" wrapText="1"/>
      <protection hidden="1"/>
    </xf>
    <xf numFmtId="1" fontId="11" fillId="31" borderId="30" xfId="47" applyNumberFormat="1" applyFont="1" applyFill="1" applyBorder="1" applyAlignment="1" applyProtection="1">
      <alignment horizontal="center" vertical="center" wrapText="1"/>
      <protection/>
    </xf>
    <xf numFmtId="0" fontId="11" fillId="31" borderId="30" xfId="0" applyFont="1" applyFill="1" applyBorder="1" applyAlignment="1">
      <alignment horizontal="center" vertical="center" wrapText="1"/>
    </xf>
    <xf numFmtId="0" fontId="11" fillId="31" borderId="29" xfId="61" applyFont="1" applyFill="1" applyBorder="1" applyAlignment="1" applyProtection="1">
      <alignment horizontal="center" vertical="center" wrapText="1"/>
      <protection hidden="1"/>
    </xf>
    <xf numFmtId="1" fontId="23" fillId="20" borderId="87" xfId="45" applyNumberFormat="1" applyFont="1" applyFill="1" applyBorder="1" applyAlignment="1" applyProtection="1">
      <alignment horizontal="center" vertical="center"/>
      <protection locked="0"/>
    </xf>
    <xf numFmtId="9" fontId="8" fillId="24" borderId="39" xfId="0" applyNumberFormat="1" applyFont="1" applyFill="1" applyBorder="1" applyAlignment="1" applyProtection="1">
      <alignment horizontal="center" vertical="center"/>
      <protection locked="0"/>
    </xf>
    <xf numFmtId="1" fontId="11" fillId="31" borderId="40" xfId="66" applyNumberFormat="1" applyFont="1" applyFill="1" applyBorder="1" applyAlignment="1" applyProtection="1">
      <alignment horizontal="center" vertical="center" wrapText="1"/>
      <protection/>
    </xf>
    <xf numFmtId="1" fontId="11" fillId="30" borderId="40" xfId="61" applyNumberFormat="1" applyFont="1" applyFill="1" applyBorder="1" applyAlignment="1" applyProtection="1">
      <alignment horizontal="center" vertical="center" wrapText="1"/>
      <protection hidden="1"/>
    </xf>
    <xf numFmtId="14" fontId="11" fillId="31" borderId="40" xfId="50" applyNumberFormat="1" applyFont="1" applyFill="1" applyBorder="1" applyAlignment="1" applyProtection="1">
      <alignment horizontal="center" vertical="center" wrapText="1"/>
      <protection/>
    </xf>
    <xf numFmtId="9" fontId="11" fillId="31" borderId="40" xfId="0" applyNumberFormat="1" applyFont="1" applyFill="1" applyBorder="1" applyAlignment="1" applyProtection="1">
      <alignment horizontal="center" vertical="center" wrapText="1"/>
      <protection/>
    </xf>
    <xf numFmtId="1" fontId="11" fillId="30" borderId="30" xfId="61" applyNumberFormat="1" applyFont="1" applyFill="1" applyBorder="1" applyAlignment="1" applyProtection="1">
      <alignment horizontal="center" vertical="center" wrapText="1"/>
      <protection hidden="1"/>
    </xf>
    <xf numFmtId="0" fontId="11" fillId="31" borderId="40" xfId="0" applyFont="1" applyFill="1" applyBorder="1" applyAlignment="1">
      <alignment horizontal="center" vertical="center" wrapText="1"/>
    </xf>
    <xf numFmtId="9" fontId="11" fillId="31" borderId="35" xfId="0" applyNumberFormat="1" applyFont="1" applyFill="1" applyBorder="1" applyAlignment="1" applyProtection="1">
      <alignment horizontal="center" vertical="center" wrapText="1"/>
      <protection/>
    </xf>
    <xf numFmtId="0" fontId="11" fillId="31" borderId="34" xfId="61" applyFont="1" applyFill="1" applyBorder="1" applyAlignment="1" applyProtection="1">
      <alignment horizontal="center" vertical="center" wrapText="1"/>
      <protection hidden="1"/>
    </xf>
    <xf numFmtId="1" fontId="11" fillId="31" borderId="35" xfId="47" applyNumberFormat="1" applyFont="1" applyFill="1" applyBorder="1" applyAlignment="1" applyProtection="1">
      <alignment horizontal="center" vertical="center" wrapText="1"/>
      <protection/>
    </xf>
    <xf numFmtId="9" fontId="20" fillId="31" borderId="35" xfId="66" applyFont="1" applyFill="1" applyBorder="1" applyAlignment="1" applyProtection="1">
      <alignment horizontal="center" vertical="center" wrapText="1"/>
      <protection/>
    </xf>
    <xf numFmtId="14" fontId="20" fillId="0" borderId="35" xfId="50" applyNumberFormat="1" applyFont="1" applyFill="1" applyBorder="1" applyAlignment="1" applyProtection="1">
      <alignment horizontal="center" vertical="center" wrapText="1"/>
      <protection/>
    </xf>
    <xf numFmtId="0" fontId="10" fillId="20" borderId="49" xfId="61" applyFont="1" applyFill="1" applyBorder="1" applyAlignment="1" applyProtection="1">
      <alignment horizontal="center" vertical="center" wrapText="1"/>
      <protection hidden="1" locked="0"/>
    </xf>
    <xf numFmtId="0" fontId="10" fillId="67" borderId="49" xfId="61" applyFont="1" applyFill="1" applyBorder="1" applyAlignment="1" applyProtection="1">
      <alignment horizontal="center" vertical="center" wrapText="1"/>
      <protection hidden="1" locked="0"/>
    </xf>
    <xf numFmtId="0" fontId="8" fillId="24" borderId="15" xfId="61" applyFont="1" applyFill="1" applyBorder="1" applyAlignment="1" applyProtection="1">
      <alignment horizontal="center" vertical="center" wrapText="1"/>
      <protection hidden="1" locked="0"/>
    </xf>
    <xf numFmtId="0" fontId="8" fillId="18" borderId="15" xfId="61" applyFont="1" applyFill="1" applyBorder="1" applyAlignment="1" applyProtection="1">
      <alignment horizontal="center" vertical="center" wrapText="1"/>
      <protection hidden="1"/>
    </xf>
    <xf numFmtId="167" fontId="41" fillId="18" borderId="52" xfId="61" applyNumberFormat="1" applyFont="1" applyFill="1" applyBorder="1" applyAlignment="1" applyProtection="1">
      <alignment horizontal="center" vertical="center" wrapText="1"/>
      <protection hidden="1"/>
    </xf>
    <xf numFmtId="1" fontId="8" fillId="18" borderId="15" xfId="61" applyNumberFormat="1" applyFont="1" applyFill="1" applyBorder="1" applyAlignment="1" applyProtection="1">
      <alignment horizontal="center" vertical="center" wrapText="1"/>
      <protection hidden="1"/>
    </xf>
    <xf numFmtId="0" fontId="8" fillId="18" borderId="15" xfId="61" applyFont="1" applyFill="1" applyBorder="1" applyAlignment="1" applyProtection="1">
      <alignment horizontal="center" vertical="center" textRotation="90" wrapText="1"/>
      <protection hidden="1"/>
    </xf>
    <xf numFmtId="9" fontId="8" fillId="18" borderId="15" xfId="61" applyNumberFormat="1" applyFont="1" applyFill="1" applyBorder="1" applyAlignment="1" applyProtection="1">
      <alignment horizontal="center" vertical="center" wrapText="1"/>
      <protection hidden="1"/>
    </xf>
    <xf numFmtId="1" fontId="8" fillId="18" borderId="15" xfId="47" applyNumberFormat="1" applyFont="1" applyFill="1" applyBorder="1" applyAlignment="1" applyProtection="1">
      <alignment horizontal="center" vertical="center" wrapText="1"/>
      <protection hidden="1"/>
    </xf>
    <xf numFmtId="0" fontId="93" fillId="0" borderId="0" xfId="0" applyFont="1" applyFill="1" applyAlignment="1" applyProtection="1">
      <alignment wrapText="1"/>
      <protection locked="0"/>
    </xf>
    <xf numFmtId="0" fontId="11" fillId="0" borderId="13" xfId="45" applyFont="1" applyFill="1" applyBorder="1" applyAlignment="1" applyProtection="1">
      <alignment horizontal="center" vertical="center" wrapText="1"/>
      <protection locked="0"/>
    </xf>
    <xf numFmtId="0" fontId="11" fillId="31" borderId="13" xfId="45" applyFont="1" applyFill="1" applyBorder="1" applyAlignment="1" applyProtection="1">
      <alignment horizontal="center" vertical="center" wrapText="1"/>
      <protection locked="0"/>
    </xf>
    <xf numFmtId="0" fontId="93" fillId="0" borderId="0" xfId="0" applyFont="1" applyAlignment="1" applyProtection="1">
      <alignment/>
      <protection locked="0"/>
    </xf>
    <xf numFmtId="0" fontId="11" fillId="0" borderId="0" xfId="0" applyFont="1" applyBorder="1" applyAlignment="1" applyProtection="1">
      <alignment horizontal="center" vertical="center" wrapText="1"/>
      <protection/>
    </xf>
    <xf numFmtId="1" fontId="11" fillId="0" borderId="0" xfId="0" applyNumberFormat="1" applyFont="1" applyBorder="1" applyAlignment="1" applyProtection="1">
      <alignment horizontal="center" vertical="center" wrapText="1"/>
      <protection/>
    </xf>
    <xf numFmtId="9" fontId="11" fillId="0" borderId="0" xfId="0" applyNumberFormat="1" applyFont="1" applyBorder="1" applyAlignment="1" applyProtection="1">
      <alignment horizontal="center" vertical="center" wrapText="1"/>
      <protection/>
    </xf>
    <xf numFmtId="1" fontId="11" fillId="0" borderId="0" xfId="47" applyNumberFormat="1"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xf numFmtId="9" fontId="94" fillId="18" borderId="87" xfId="66" applyFont="1" applyFill="1" applyBorder="1" applyAlignment="1" applyProtection="1">
      <alignment horizontal="center" vertical="center" wrapText="1"/>
      <protection locked="0"/>
    </xf>
    <xf numFmtId="0" fontId="94" fillId="18" borderId="87" xfId="0" applyFont="1" applyFill="1" applyBorder="1" applyAlignment="1" applyProtection="1">
      <alignment horizontal="center" vertical="center" wrapText="1"/>
      <protection locked="0"/>
    </xf>
    <xf numFmtId="0" fontId="8" fillId="18" borderId="13" xfId="0" applyFont="1" applyFill="1" applyBorder="1" applyAlignment="1" applyProtection="1">
      <alignment horizontal="center" vertical="center" wrapText="1"/>
      <protection locked="0"/>
    </xf>
    <xf numFmtId="0" fontId="8" fillId="18" borderId="12" xfId="0" applyFont="1" applyFill="1" applyBorder="1" applyAlignment="1" applyProtection="1">
      <alignment horizontal="center" vertical="center" wrapText="1"/>
      <protection locked="0"/>
    </xf>
    <xf numFmtId="0" fontId="8" fillId="18" borderId="47" xfId="0" applyFont="1" applyFill="1" applyBorder="1" applyAlignment="1" applyProtection="1">
      <alignment horizontal="center" vertical="center" wrapText="1"/>
      <protection/>
    </xf>
    <xf numFmtId="9" fontId="88" fillId="17" borderId="170" xfId="66" applyFont="1" applyFill="1" applyBorder="1" applyAlignment="1" applyProtection="1">
      <alignment horizontal="center" vertical="center"/>
      <protection locked="0"/>
    </xf>
    <xf numFmtId="0" fontId="88" fillId="17" borderId="170" xfId="0" applyFont="1" applyFill="1" applyBorder="1" applyAlignment="1" applyProtection="1">
      <alignment horizontal="center" vertical="center"/>
      <protection locked="0"/>
    </xf>
    <xf numFmtId="0" fontId="11" fillId="17" borderId="12" xfId="0" applyFont="1" applyFill="1" applyBorder="1" applyAlignment="1" applyProtection="1">
      <alignment/>
      <protection locked="0"/>
    </xf>
    <xf numFmtId="9" fontId="23" fillId="17" borderId="11" xfId="0" applyNumberFormat="1" applyFont="1" applyFill="1" applyBorder="1" applyAlignment="1" applyProtection="1">
      <alignment horizontal="center" vertical="center" wrapText="1"/>
      <protection/>
    </xf>
    <xf numFmtId="0" fontId="23" fillId="17" borderId="78" xfId="0" applyFont="1" applyFill="1" applyBorder="1" applyAlignment="1" applyProtection="1">
      <alignment horizontal="center" vertical="center" wrapText="1"/>
      <protection/>
    </xf>
    <xf numFmtId="0" fontId="8" fillId="20" borderId="87" xfId="0" applyFont="1" applyFill="1" applyBorder="1" applyAlignment="1" applyProtection="1">
      <alignment horizontal="center" vertical="center" wrapText="1"/>
      <protection locked="0"/>
    </xf>
    <xf numFmtId="9" fontId="23" fillId="28" borderId="87" xfId="45" applyNumberFormat="1" applyFont="1" applyFill="1" applyBorder="1" applyAlignment="1" applyProtection="1">
      <alignment horizontal="center" vertical="center" wrapText="1"/>
      <protection locked="0"/>
    </xf>
    <xf numFmtId="0" fontId="20" fillId="31" borderId="198" xfId="61" applyFont="1" applyFill="1" applyBorder="1" applyAlignment="1" applyProtection="1">
      <alignment horizontal="center" vertical="center" wrapText="1"/>
      <protection hidden="1"/>
    </xf>
    <xf numFmtId="167" fontId="20" fillId="31" borderId="87" xfId="61" applyNumberFormat="1" applyFont="1" applyFill="1" applyBorder="1" applyAlignment="1" applyProtection="1">
      <alignment horizontal="center" vertical="center" wrapText="1"/>
      <protection hidden="1"/>
    </xf>
    <xf numFmtId="9" fontId="11" fillId="31" borderId="42" xfId="66" applyFont="1" applyFill="1" applyBorder="1" applyAlignment="1" applyProtection="1">
      <alignment horizontal="center" vertical="center" wrapText="1"/>
      <protection/>
    </xf>
    <xf numFmtId="1" fontId="11" fillId="30" borderId="40" xfId="66" applyNumberFormat="1" applyFont="1" applyFill="1" applyBorder="1" applyAlignment="1" applyProtection="1">
      <alignment horizontal="center" vertical="center" wrapText="1"/>
      <protection/>
    </xf>
    <xf numFmtId="9" fontId="11" fillId="30" borderId="40" xfId="66" applyFont="1" applyFill="1" applyBorder="1" applyAlignment="1" applyProtection="1">
      <alignment horizontal="center" vertical="center" wrapText="1"/>
      <protection/>
    </xf>
    <xf numFmtId="0" fontId="11" fillId="30" borderId="40" xfId="0" applyFont="1" applyFill="1" applyBorder="1" applyAlignment="1" applyProtection="1">
      <alignment horizontal="center" vertical="center" wrapText="1"/>
      <protection/>
    </xf>
    <xf numFmtId="0" fontId="20" fillId="0" borderId="38" xfId="61" applyFont="1" applyFill="1" applyBorder="1" applyAlignment="1" applyProtection="1">
      <alignment horizontal="center" vertical="center" wrapText="1"/>
      <protection hidden="1"/>
    </xf>
    <xf numFmtId="1" fontId="23" fillId="28" borderId="87" xfId="45" applyNumberFormat="1" applyFont="1" applyFill="1" applyBorder="1" applyAlignment="1" applyProtection="1">
      <alignment horizontal="center" vertical="center" wrapText="1"/>
      <protection locked="0"/>
    </xf>
    <xf numFmtId="1" fontId="8" fillId="24" borderId="35" xfId="0" applyNumberFormat="1" applyFont="1" applyFill="1" applyBorder="1" applyAlignment="1" applyProtection="1">
      <alignment horizontal="center" vertical="center"/>
      <protection locked="0"/>
    </xf>
    <xf numFmtId="176" fontId="8" fillId="24" borderId="34" xfId="47" applyNumberFormat="1" applyFont="1" applyFill="1" applyBorder="1" applyAlignment="1" applyProtection="1">
      <alignment horizontal="center" vertical="center"/>
      <protection locked="0"/>
    </xf>
    <xf numFmtId="0" fontId="20" fillId="31" borderId="163" xfId="61" applyFont="1" applyFill="1" applyBorder="1" applyAlignment="1" applyProtection="1">
      <alignment horizontal="center" vertical="center" wrapText="1"/>
      <protection hidden="1"/>
    </xf>
    <xf numFmtId="1" fontId="11" fillId="31" borderId="37" xfId="66" applyNumberFormat="1" applyFont="1" applyFill="1" applyBorder="1" applyAlignment="1" applyProtection="1">
      <alignment horizontal="center" vertical="center" wrapText="1"/>
      <protection/>
    </xf>
    <xf numFmtId="1" fontId="11" fillId="30" borderId="35" xfId="47" applyNumberFormat="1" applyFont="1" applyFill="1" applyBorder="1" applyAlignment="1" applyProtection="1">
      <alignment horizontal="center" vertical="center" wrapText="1"/>
      <protection/>
    </xf>
    <xf numFmtId="0" fontId="20" fillId="0" borderId="33" xfId="61" applyFont="1" applyFill="1" applyBorder="1" applyAlignment="1" applyProtection="1">
      <alignment horizontal="center" vertical="center" wrapText="1"/>
      <protection hidden="1"/>
    </xf>
    <xf numFmtId="44" fontId="20" fillId="31" borderId="199" xfId="55" applyFont="1" applyFill="1" applyBorder="1" applyAlignment="1" applyProtection="1">
      <alignment vertical="center" wrapText="1"/>
      <protection hidden="1"/>
    </xf>
    <xf numFmtId="167" fontId="20" fillId="31" borderId="87" xfId="61" applyNumberFormat="1" applyFont="1" applyFill="1" applyBorder="1" applyAlignment="1" applyProtection="1">
      <alignment vertical="center" wrapText="1"/>
      <protection hidden="1"/>
    </xf>
    <xf numFmtId="1" fontId="11" fillId="0" borderId="37" xfId="47" applyNumberFormat="1" applyFont="1" applyBorder="1" applyAlignment="1" applyProtection="1">
      <alignment horizontal="center" vertical="center" wrapText="1"/>
      <protection/>
    </xf>
    <xf numFmtId="1" fontId="20" fillId="30" borderId="35" xfId="66" applyNumberFormat="1" applyFont="1" applyFill="1" applyBorder="1" applyAlignment="1" applyProtection="1">
      <alignment horizontal="center" vertical="center" wrapText="1"/>
      <protection/>
    </xf>
    <xf numFmtId="1" fontId="11" fillId="30" borderId="35" xfId="66" applyNumberFormat="1" applyFont="1" applyFill="1" applyBorder="1" applyAlignment="1" applyProtection="1">
      <alignment horizontal="center" vertical="center" wrapText="1"/>
      <protection/>
    </xf>
    <xf numFmtId="0" fontId="11" fillId="30" borderId="35" xfId="0" applyFont="1" applyFill="1" applyBorder="1" applyAlignment="1" applyProtection="1">
      <alignment horizontal="center" vertical="center" wrapText="1"/>
      <protection/>
    </xf>
    <xf numFmtId="0" fontId="8" fillId="24" borderId="67" xfId="0" applyFont="1" applyFill="1" applyBorder="1" applyAlignment="1" applyProtection="1">
      <alignment horizontal="center" vertical="center"/>
      <protection locked="0"/>
    </xf>
    <xf numFmtId="44" fontId="20" fillId="31" borderId="87" xfId="55" applyFont="1" applyFill="1" applyBorder="1" applyAlignment="1" applyProtection="1">
      <alignment vertical="center" wrapText="1"/>
      <protection hidden="1"/>
    </xf>
    <xf numFmtId="9" fontId="8" fillId="24" borderId="67" xfId="0" applyNumberFormat="1" applyFont="1" applyFill="1" applyBorder="1" applyAlignment="1" applyProtection="1">
      <alignment horizontal="center" vertical="center"/>
      <protection locked="0"/>
    </xf>
    <xf numFmtId="9" fontId="20" fillId="0" borderId="37" xfId="66" applyFont="1" applyBorder="1" applyAlignment="1" applyProtection="1">
      <alignment horizontal="center" vertical="center" wrapText="1"/>
      <protection/>
    </xf>
    <xf numFmtId="9" fontId="8" fillId="24" borderId="30" xfId="0" applyNumberFormat="1" applyFont="1" applyFill="1" applyBorder="1" applyAlignment="1" applyProtection="1">
      <alignment horizontal="center" vertical="center"/>
      <protection locked="0"/>
    </xf>
    <xf numFmtId="44" fontId="20" fillId="31" borderId="82" xfId="55" applyFont="1" applyFill="1" applyBorder="1" applyAlignment="1" applyProtection="1">
      <alignment vertical="center" wrapText="1"/>
      <protection hidden="1"/>
    </xf>
    <xf numFmtId="167" fontId="20" fillId="17" borderId="87" xfId="61" applyNumberFormat="1" applyFont="1" applyFill="1" applyBorder="1" applyAlignment="1" applyProtection="1">
      <alignment vertical="center" wrapText="1"/>
      <protection hidden="1"/>
    </xf>
    <xf numFmtId="1" fontId="11" fillId="0" borderId="32" xfId="47" applyNumberFormat="1" applyFont="1" applyBorder="1" applyAlignment="1" applyProtection="1">
      <alignment horizontal="center" vertical="center" wrapText="1"/>
      <protection/>
    </xf>
    <xf numFmtId="1" fontId="20" fillId="30" borderId="30" xfId="66" applyNumberFormat="1" applyFont="1" applyFill="1" applyBorder="1" applyAlignment="1" applyProtection="1">
      <alignment horizontal="center" vertical="center" wrapText="1"/>
      <protection/>
    </xf>
    <xf numFmtId="1" fontId="11" fillId="30" borderId="30" xfId="66" applyNumberFormat="1" applyFont="1" applyFill="1" applyBorder="1" applyAlignment="1" applyProtection="1">
      <alignment horizontal="center" vertical="center" wrapText="1"/>
      <protection/>
    </xf>
    <xf numFmtId="0" fontId="8" fillId="18" borderId="49" xfId="61" applyFont="1" applyFill="1" applyBorder="1" applyAlignment="1" applyProtection="1">
      <alignment horizontal="center" vertical="center" wrapText="1"/>
      <protection hidden="1"/>
    </xf>
    <xf numFmtId="0" fontId="11" fillId="0" borderId="0" xfId="45" applyFont="1" applyFill="1" applyBorder="1" applyAlignment="1" applyProtection="1">
      <alignment horizontal="center" vertical="center" wrapText="1"/>
      <protection locked="0"/>
    </xf>
    <xf numFmtId="0" fontId="11" fillId="0" borderId="0" xfId="0" applyFont="1" applyBorder="1" applyAlignment="1">
      <alignment horizontal="center" vertical="center" wrapText="1"/>
    </xf>
    <xf numFmtId="164" fontId="11" fillId="0" borderId="0" xfId="0" applyNumberFormat="1" applyFont="1" applyBorder="1" applyAlignment="1">
      <alignment horizontal="center" vertical="center" wrapText="1"/>
    </xf>
    <xf numFmtId="1" fontId="11" fillId="0" borderId="0" xfId="0" applyNumberFormat="1" applyFont="1" applyBorder="1" applyAlignment="1">
      <alignment horizontal="center" vertical="center" wrapText="1"/>
    </xf>
    <xf numFmtId="166" fontId="11"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1" fontId="11" fillId="0" borderId="0" xfId="47" applyNumberFormat="1" applyFont="1" applyBorder="1" applyAlignment="1">
      <alignment horizontal="center" vertical="center" wrapText="1"/>
    </xf>
    <xf numFmtId="0" fontId="23" fillId="0" borderId="0" xfId="0" applyFont="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23" fillId="17" borderId="14" xfId="0" applyFont="1" applyFill="1" applyBorder="1" applyAlignment="1">
      <alignment vertical="center" wrapText="1"/>
    </xf>
    <xf numFmtId="0" fontId="11" fillId="0" borderId="0" xfId="0" applyFont="1" applyFill="1" applyAlignment="1" applyProtection="1">
      <alignment horizontal="center" vertical="center" wrapText="1"/>
      <protection locked="0"/>
    </xf>
    <xf numFmtId="0" fontId="11" fillId="0" borderId="0" xfId="45"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lignment horizontal="center" vertical="center"/>
    </xf>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1" fontId="11" fillId="0" borderId="0" xfId="47" applyNumberFormat="1" applyFont="1" applyAlignment="1">
      <alignment horizontal="center" vertical="center" wrapText="1"/>
    </xf>
    <xf numFmtId="0" fontId="23" fillId="0" borderId="0" xfId="0" applyFont="1" applyAlignment="1">
      <alignment horizontal="center" vertical="center" wrapText="1"/>
    </xf>
    <xf numFmtId="0" fontId="2" fillId="0" borderId="0" xfId="45" applyFont="1" applyAlignment="1" applyProtection="1">
      <alignment horizontal="center" vertical="center"/>
      <protection/>
    </xf>
    <xf numFmtId="0" fontId="10" fillId="0" borderId="0" xfId="45" applyFont="1" applyAlignment="1" applyProtection="1">
      <alignment horizontal="center" vertical="center"/>
      <protection/>
    </xf>
    <xf numFmtId="175" fontId="2" fillId="0" borderId="0" xfId="45" applyNumberFormat="1" applyFont="1" applyAlignment="1" applyProtection="1">
      <alignment horizontal="center" vertical="center"/>
      <protection/>
    </xf>
    <xf numFmtId="0" fontId="2" fillId="0" borderId="0" xfId="45" applyFont="1" applyAlignment="1" applyProtection="1">
      <alignment horizontal="center" vertical="center" wrapText="1"/>
      <protection/>
    </xf>
    <xf numFmtId="9" fontId="60" fillId="68" borderId="87" xfId="66" applyFont="1" applyFill="1" applyBorder="1" applyAlignment="1" applyProtection="1">
      <alignment horizontal="center" vertical="center" wrapText="1"/>
      <protection locked="0"/>
    </xf>
    <xf numFmtId="0" fontId="2" fillId="68" borderId="200" xfId="45" applyFont="1" applyFill="1" applyBorder="1" applyAlignment="1" applyProtection="1">
      <alignment horizontal="center" vertical="center" wrapText="1"/>
      <protection/>
    </xf>
    <xf numFmtId="175" fontId="2" fillId="68" borderId="131" xfId="45" applyNumberFormat="1" applyFont="1" applyFill="1" applyBorder="1" applyAlignment="1" applyProtection="1">
      <alignment horizontal="center" vertical="center" wrapText="1"/>
      <protection/>
    </xf>
    <xf numFmtId="0" fontId="2" fillId="68" borderId="131" xfId="45" applyFont="1" applyFill="1" applyBorder="1" applyAlignment="1" applyProtection="1">
      <alignment horizontal="center" vertical="center" wrapText="1"/>
      <protection/>
    </xf>
    <xf numFmtId="166" fontId="2" fillId="68" borderId="131" xfId="45" applyNumberFormat="1" applyFont="1" applyFill="1" applyBorder="1" applyAlignment="1" applyProtection="1">
      <alignment horizontal="center" vertical="center" wrapText="1"/>
      <protection/>
    </xf>
    <xf numFmtId="9" fontId="2" fillId="68" borderId="131" xfId="45" applyNumberFormat="1" applyFont="1" applyFill="1" applyBorder="1" applyAlignment="1" applyProtection="1">
      <alignment horizontal="center" vertical="center" wrapText="1"/>
      <protection/>
    </xf>
    <xf numFmtId="1" fontId="2" fillId="68" borderId="131" xfId="51" applyNumberFormat="1" applyFont="1" applyFill="1" applyBorder="1" applyAlignment="1" applyProtection="1">
      <alignment horizontal="center" vertical="center" wrapText="1"/>
      <protection/>
    </xf>
    <xf numFmtId="0" fontId="10" fillId="68" borderId="131" xfId="45" applyFont="1" applyFill="1" applyBorder="1" applyAlignment="1" applyProtection="1">
      <alignment horizontal="center" vertical="center" wrapText="1"/>
      <protection/>
    </xf>
    <xf numFmtId="0" fontId="2" fillId="68" borderId="147" xfId="45" applyFont="1" applyFill="1" applyBorder="1" applyAlignment="1" applyProtection="1">
      <alignment horizontal="center" vertical="center" wrapText="1"/>
      <protection/>
    </xf>
    <xf numFmtId="0" fontId="21" fillId="0" borderId="0" xfId="45" applyFont="1" applyAlignment="1" applyProtection="1">
      <alignment horizontal="center" vertical="center" wrapText="1"/>
      <protection/>
    </xf>
    <xf numFmtId="0" fontId="8" fillId="18" borderId="87" xfId="45" applyFont="1" applyFill="1" applyBorder="1" applyAlignment="1" applyProtection="1">
      <alignment horizontal="center" vertical="center" wrapText="1"/>
      <protection locked="0"/>
    </xf>
    <xf numFmtId="44" fontId="8" fillId="18" borderId="87" xfId="55" applyFont="1" applyFill="1" applyBorder="1" applyAlignment="1" applyProtection="1">
      <alignment horizontal="center" vertical="center" wrapText="1"/>
      <protection locked="0"/>
    </xf>
    <xf numFmtId="0" fontId="14" fillId="61" borderId="200" xfId="45" applyFont="1" applyFill="1" applyBorder="1" applyAlignment="1" applyProtection="1">
      <alignment horizontal="center" vertical="center" wrapText="1"/>
      <protection/>
    </xf>
    <xf numFmtId="175" fontId="14" fillId="61" borderId="148" xfId="45" applyNumberFormat="1" applyFont="1" applyFill="1" applyBorder="1" applyAlignment="1" applyProtection="1">
      <alignment horizontal="center" vertical="center" wrapText="1"/>
      <protection/>
    </xf>
    <xf numFmtId="0" fontId="14" fillId="61" borderId="148" xfId="45" applyFont="1" applyFill="1" applyBorder="1" applyAlignment="1" applyProtection="1">
      <alignment horizontal="center" vertical="center" wrapText="1"/>
      <protection/>
    </xf>
    <xf numFmtId="0" fontId="14" fillId="61" borderId="155" xfId="45" applyFont="1" applyFill="1" applyBorder="1" applyAlignment="1" applyProtection="1">
      <alignment horizontal="center" vertical="center" wrapText="1"/>
      <protection/>
    </xf>
    <xf numFmtId="0" fontId="13" fillId="0" borderId="0" xfId="45" applyFont="1" applyAlignment="1" applyProtection="1">
      <alignment horizontal="center" vertical="center" wrapText="1"/>
      <protection/>
    </xf>
    <xf numFmtId="0" fontId="73" fillId="17" borderId="87" xfId="45" applyFont="1" applyFill="1" applyBorder="1" applyAlignment="1" applyProtection="1">
      <alignment horizontal="center" vertical="center" wrapText="1"/>
      <protection locked="0"/>
    </xf>
    <xf numFmtId="44" fontId="73" fillId="17" borderId="87" xfId="55" applyFont="1" applyFill="1" applyBorder="1" applyAlignment="1" applyProtection="1">
      <alignment horizontal="center" vertical="center" wrapText="1"/>
      <protection locked="0"/>
    </xf>
    <xf numFmtId="9" fontId="73" fillId="17" borderId="87" xfId="66" applyFont="1" applyFill="1" applyBorder="1" applyAlignment="1" applyProtection="1">
      <alignment horizontal="center" vertical="center" wrapText="1"/>
      <protection locked="0"/>
    </xf>
    <xf numFmtId="0" fontId="13" fillId="25" borderId="159" xfId="45" applyFont="1" applyFill="1" applyBorder="1" applyAlignment="1" applyProtection="1">
      <alignment horizontal="center" vertical="center" wrapText="1"/>
      <protection/>
    </xf>
    <xf numFmtId="175" fontId="13" fillId="25" borderId="148" xfId="45" applyNumberFormat="1" applyFont="1" applyFill="1" applyBorder="1" applyAlignment="1" applyProtection="1">
      <alignment horizontal="center" vertical="center" wrapText="1"/>
      <protection/>
    </xf>
    <xf numFmtId="1" fontId="13" fillId="25" borderId="148" xfId="45" applyNumberFormat="1" applyFont="1" applyFill="1" applyBorder="1" applyAlignment="1" applyProtection="1">
      <alignment horizontal="center" vertical="center" wrapText="1"/>
      <protection/>
    </xf>
    <xf numFmtId="0" fontId="13" fillId="25" borderId="148" xfId="45" applyFont="1" applyFill="1" applyBorder="1" applyAlignment="1" applyProtection="1">
      <alignment horizontal="center" vertical="center" wrapText="1"/>
      <protection/>
    </xf>
    <xf numFmtId="9" fontId="13" fillId="25" borderId="131" xfId="69" applyFont="1" applyFill="1" applyBorder="1" applyAlignment="1" applyProtection="1">
      <alignment horizontal="center" vertical="center" wrapText="1"/>
      <protection/>
    </xf>
    <xf numFmtId="0" fontId="13" fillId="25" borderId="131" xfId="45" applyFont="1" applyFill="1" applyBorder="1" applyAlignment="1" applyProtection="1">
      <alignment horizontal="center" vertical="center" wrapText="1"/>
      <protection/>
    </xf>
    <xf numFmtId="0" fontId="19" fillId="0" borderId="0" xfId="45" applyFont="1" applyFill="1" applyAlignment="1" applyProtection="1">
      <alignment horizontal="center" vertical="center" wrapText="1"/>
      <protection/>
    </xf>
    <xf numFmtId="0" fontId="73" fillId="20" borderId="196" xfId="45" applyFont="1" applyFill="1" applyBorder="1" applyAlignment="1" applyProtection="1">
      <alignment horizontal="center" vertical="center" wrapText="1"/>
      <protection locked="0"/>
    </xf>
    <xf numFmtId="0" fontId="73" fillId="20" borderId="30" xfId="45" applyFont="1" applyFill="1" applyBorder="1" applyAlignment="1" applyProtection="1">
      <alignment horizontal="center" vertical="center" wrapText="1"/>
      <protection locked="0"/>
    </xf>
    <xf numFmtId="0" fontId="73" fillId="20" borderId="194" xfId="45" applyFont="1" applyFill="1" applyBorder="1" applyAlignment="1" applyProtection="1">
      <alignment horizontal="center" vertical="center" wrapText="1"/>
      <protection locked="0"/>
    </xf>
    <xf numFmtId="9" fontId="73" fillId="20" borderId="40" xfId="66" applyFont="1" applyFill="1" applyBorder="1" applyAlignment="1" applyProtection="1">
      <alignment horizontal="center" vertical="center" wrapText="1"/>
      <protection locked="0"/>
    </xf>
    <xf numFmtId="0" fontId="8" fillId="41" borderId="22" xfId="62" applyFont="1" applyFill="1" applyBorder="1" applyAlignment="1" applyProtection="1">
      <alignment horizontal="center" vertical="center" wrapText="1"/>
      <protection hidden="1" locked="0"/>
    </xf>
    <xf numFmtId="0" fontId="73" fillId="20" borderId="22" xfId="62" applyFont="1" applyFill="1" applyBorder="1" applyAlignment="1" applyProtection="1">
      <alignment horizontal="center" vertical="center" wrapText="1"/>
      <protection hidden="1" locked="0"/>
    </xf>
    <xf numFmtId="0" fontId="17" fillId="0" borderId="201" xfId="62" applyFont="1" applyFill="1" applyBorder="1" applyAlignment="1" applyProtection="1">
      <alignment horizontal="center" vertical="center" wrapText="1"/>
      <protection hidden="1"/>
    </xf>
    <xf numFmtId="175" fontId="5" fillId="0" borderId="202" xfId="62" applyNumberFormat="1" applyFont="1" applyFill="1" applyBorder="1" applyAlignment="1" applyProtection="1">
      <alignment horizontal="center" vertical="center" wrapText="1"/>
      <protection hidden="1"/>
    </xf>
    <xf numFmtId="1" fontId="5" fillId="0" borderId="202" xfId="51" applyNumberFormat="1" applyFont="1" applyFill="1" applyBorder="1" applyAlignment="1" applyProtection="1">
      <alignment horizontal="center" vertical="center" wrapText="1"/>
      <protection/>
    </xf>
    <xf numFmtId="1" fontId="17" fillId="53" borderId="203" xfId="45" applyNumberFormat="1" applyFont="1" applyFill="1" applyBorder="1" applyAlignment="1" applyProtection="1">
      <alignment horizontal="center" vertical="center" wrapText="1"/>
      <protection/>
    </xf>
    <xf numFmtId="3" fontId="17" fillId="53" borderId="203" xfId="45" applyNumberFormat="1" applyFont="1" applyFill="1" applyBorder="1" applyAlignment="1" applyProtection="1">
      <alignment horizontal="center" vertical="center" wrapText="1"/>
      <protection/>
    </xf>
    <xf numFmtId="0" fontId="17" fillId="53" borderId="203" xfId="62" applyFont="1" applyFill="1" applyBorder="1" applyAlignment="1" applyProtection="1">
      <alignment horizontal="center" vertical="center" wrapText="1"/>
      <protection hidden="1"/>
    </xf>
    <xf numFmtId="0" fontId="17" fillId="74" borderId="203" xfId="62" applyFont="1" applyFill="1" applyBorder="1" applyAlignment="1" applyProtection="1">
      <alignment horizontal="center" vertical="center" wrapText="1"/>
      <protection hidden="1"/>
    </xf>
    <xf numFmtId="0" fontId="17" fillId="53" borderId="203" xfId="62" applyFont="1" applyFill="1" applyBorder="1" applyAlignment="1" applyProtection="1">
      <alignment horizontal="center" vertical="center" wrapText="1"/>
      <protection hidden="1"/>
    </xf>
    <xf numFmtId="14" fontId="17" fillId="0" borderId="203" xfId="51" applyNumberFormat="1" applyFont="1" applyFill="1" applyBorder="1" applyAlignment="1" applyProtection="1">
      <alignment horizontal="center" vertical="center" wrapText="1"/>
      <protection/>
    </xf>
    <xf numFmtId="14" fontId="17" fillId="0" borderId="204" xfId="51" applyNumberFormat="1" applyFont="1" applyFill="1" applyBorder="1" applyAlignment="1" applyProtection="1">
      <alignment horizontal="center" vertical="center" wrapText="1"/>
      <protection/>
    </xf>
    <xf numFmtId="0" fontId="5" fillId="0" borderId="204" xfId="45" applyFont="1" applyFill="1" applyBorder="1" applyAlignment="1" applyProtection="1">
      <alignment horizontal="center" vertical="center" wrapText="1"/>
      <protection/>
    </xf>
    <xf numFmtId="9" fontId="17" fillId="0" borderId="205" xfId="69" applyFont="1" applyFill="1" applyBorder="1" applyAlignment="1" applyProtection="1">
      <alignment horizontal="center" vertical="center" wrapText="1"/>
      <protection/>
    </xf>
    <xf numFmtId="0" fontId="17" fillId="0" borderId="204" xfId="45" applyFont="1" applyFill="1" applyBorder="1" applyAlignment="1" applyProtection="1">
      <alignment horizontal="center" vertical="center" wrapText="1"/>
      <protection/>
    </xf>
    <xf numFmtId="1" fontId="17" fillId="0" borderId="203" xfId="51" applyNumberFormat="1" applyFont="1" applyFill="1" applyBorder="1" applyAlignment="1" applyProtection="1">
      <alignment horizontal="center" vertical="center" wrapText="1"/>
      <protection hidden="1"/>
    </xf>
    <xf numFmtId="0" fontId="5" fillId="0" borderId="206" xfId="45" applyFont="1" applyFill="1" applyBorder="1" applyAlignment="1" applyProtection="1">
      <alignment horizontal="center" vertical="center" wrapText="1"/>
      <protection/>
    </xf>
    <xf numFmtId="0" fontId="17" fillId="0" borderId="207" xfId="62" applyFont="1" applyFill="1" applyBorder="1" applyAlignment="1" applyProtection="1">
      <alignment horizontal="center" vertical="center" wrapText="1"/>
      <protection hidden="1"/>
    </xf>
    <xf numFmtId="0" fontId="73" fillId="20" borderId="59" xfId="45" applyFont="1" applyFill="1" applyBorder="1" applyAlignment="1" applyProtection="1">
      <alignment horizontal="center" vertical="center" wrapText="1"/>
      <protection locked="0"/>
    </xf>
    <xf numFmtId="0" fontId="73" fillId="20" borderId="65" xfId="45" applyFont="1" applyFill="1" applyBorder="1" applyAlignment="1" applyProtection="1">
      <alignment horizontal="center" vertical="center" wrapText="1"/>
      <protection locked="0"/>
    </xf>
    <xf numFmtId="44" fontId="73" fillId="20" borderId="65" xfId="55" applyFont="1" applyFill="1" applyBorder="1" applyAlignment="1" applyProtection="1">
      <alignment horizontal="center" vertical="center" wrapText="1"/>
      <protection locked="0"/>
    </xf>
    <xf numFmtId="9" fontId="73" fillId="20" borderId="65" xfId="66" applyFont="1" applyFill="1" applyBorder="1" applyAlignment="1" applyProtection="1">
      <alignment horizontal="center" vertical="center" wrapText="1"/>
      <protection locked="0"/>
    </xf>
    <xf numFmtId="0" fontId="17" fillId="0" borderId="208" xfId="62" applyFont="1" applyFill="1" applyBorder="1" applyAlignment="1" applyProtection="1">
      <alignment horizontal="center" vertical="center" wrapText="1"/>
      <protection hidden="1"/>
    </xf>
    <xf numFmtId="175" fontId="5" fillId="0" borderId="209" xfId="62" applyNumberFormat="1" applyFont="1" applyFill="1" applyBorder="1" applyAlignment="1" applyProtection="1">
      <alignment horizontal="center" vertical="center" wrapText="1"/>
      <protection hidden="1"/>
    </xf>
    <xf numFmtId="1" fontId="5" fillId="0" borderId="209" xfId="51" applyNumberFormat="1" applyFont="1" applyFill="1" applyBorder="1" applyAlignment="1" applyProtection="1">
      <alignment horizontal="center" vertical="center" wrapText="1"/>
      <protection/>
    </xf>
    <xf numFmtId="1" fontId="17" fillId="53" borderId="209" xfId="45" applyNumberFormat="1" applyFont="1" applyFill="1" applyBorder="1" applyAlignment="1" applyProtection="1">
      <alignment horizontal="center" vertical="center" wrapText="1"/>
      <protection/>
    </xf>
    <xf numFmtId="3" fontId="17" fillId="53" borderId="209" xfId="45" applyNumberFormat="1" applyFont="1" applyFill="1" applyBorder="1" applyAlignment="1" applyProtection="1">
      <alignment horizontal="center" vertical="center" wrapText="1"/>
      <protection/>
    </xf>
    <xf numFmtId="0" fontId="17" fillId="53" borderId="209" xfId="62" applyFont="1" applyFill="1" applyBorder="1" applyAlignment="1" applyProtection="1">
      <alignment horizontal="center" vertical="center" wrapText="1"/>
      <protection hidden="1"/>
    </xf>
    <xf numFmtId="0" fontId="17" fillId="74" borderId="209" xfId="62" applyFont="1" applyFill="1" applyBorder="1" applyAlignment="1" applyProtection="1">
      <alignment horizontal="center" vertical="center" wrapText="1"/>
      <protection hidden="1"/>
    </xf>
    <xf numFmtId="0" fontId="17" fillId="53" borderId="209" xfId="62" applyFont="1" applyFill="1" applyBorder="1" applyAlignment="1" applyProtection="1">
      <alignment horizontal="center" vertical="center" wrapText="1"/>
      <protection hidden="1"/>
    </xf>
    <xf numFmtId="14" fontId="17" fillId="0" borderId="209" xfId="51" applyNumberFormat="1" applyFont="1" applyFill="1" applyBorder="1" applyAlignment="1" applyProtection="1">
      <alignment horizontal="center" vertical="center" wrapText="1"/>
      <protection/>
    </xf>
    <xf numFmtId="0" fontId="5" fillId="0" borderId="209" xfId="45" applyFont="1" applyFill="1" applyBorder="1" applyAlignment="1" applyProtection="1">
      <alignment horizontal="center" vertical="center" wrapText="1"/>
      <protection/>
    </xf>
    <xf numFmtId="9" fontId="17" fillId="0" borderId="209" xfId="69" applyFont="1" applyFill="1" applyBorder="1" applyAlignment="1" applyProtection="1">
      <alignment horizontal="center" vertical="center" wrapText="1"/>
      <protection/>
    </xf>
    <xf numFmtId="0" fontId="17" fillId="0" borderId="209" xfId="45" applyFont="1" applyFill="1" applyBorder="1" applyAlignment="1" applyProtection="1">
      <alignment horizontal="center" vertical="center" wrapText="1"/>
      <protection/>
    </xf>
    <xf numFmtId="1" fontId="17" fillId="0" borderId="209" xfId="51" applyNumberFormat="1" applyFont="1" applyFill="1" applyBorder="1" applyAlignment="1" applyProtection="1">
      <alignment horizontal="center" vertical="center" wrapText="1"/>
      <protection hidden="1"/>
    </xf>
    <xf numFmtId="0" fontId="5" fillId="0" borderId="210" xfId="45" applyFont="1" applyFill="1" applyBorder="1" applyAlignment="1" applyProtection="1">
      <alignment horizontal="center" vertical="center" wrapText="1"/>
      <protection/>
    </xf>
    <xf numFmtId="0" fontId="17" fillId="0" borderId="211" xfId="62" applyFont="1" applyFill="1" applyBorder="1" applyAlignment="1" applyProtection="1">
      <alignment horizontal="center" vertical="center" wrapText="1"/>
      <protection hidden="1"/>
    </xf>
    <xf numFmtId="0" fontId="21" fillId="0" borderId="0" xfId="45" applyFont="1" applyFill="1" applyAlignment="1" applyProtection="1">
      <alignment horizontal="center" vertical="center" wrapText="1"/>
      <protection/>
    </xf>
    <xf numFmtId="0" fontId="73" fillId="17" borderId="13" xfId="45" applyFont="1" applyFill="1" applyBorder="1" applyAlignment="1" applyProtection="1">
      <alignment horizontal="center" vertical="center" wrapText="1"/>
      <protection locked="0"/>
    </xf>
    <xf numFmtId="0" fontId="73" fillId="17" borderId="12" xfId="45" applyFont="1" applyFill="1" applyBorder="1" applyAlignment="1" applyProtection="1">
      <alignment horizontal="center" vertical="center" wrapText="1"/>
      <protection locked="0"/>
    </xf>
    <xf numFmtId="0" fontId="13" fillId="17" borderId="88" xfId="45" applyFont="1" applyFill="1" applyBorder="1" applyAlignment="1" applyProtection="1">
      <alignment horizontal="center" vertical="center" wrapText="1"/>
      <protection/>
    </xf>
    <xf numFmtId="177" fontId="13" fillId="17" borderId="89" xfId="45" applyNumberFormat="1" applyFont="1" applyFill="1" applyBorder="1" applyAlignment="1" applyProtection="1">
      <alignment horizontal="center" vertical="center" wrapText="1"/>
      <protection/>
    </xf>
    <xf numFmtId="1" fontId="13" fillId="17" borderId="89" xfId="45" applyNumberFormat="1" applyFont="1" applyFill="1" applyBorder="1" applyAlignment="1" applyProtection="1">
      <alignment horizontal="center" vertical="center" wrapText="1"/>
      <protection/>
    </xf>
    <xf numFmtId="0" fontId="13" fillId="17" borderId="89" xfId="45" applyFont="1" applyFill="1" applyBorder="1" applyAlignment="1" applyProtection="1">
      <alignment horizontal="center" vertical="center" wrapText="1"/>
      <protection/>
    </xf>
    <xf numFmtId="0" fontId="13" fillId="16" borderId="89" xfId="45" applyFont="1" applyFill="1" applyBorder="1" applyAlignment="1" applyProtection="1">
      <alignment horizontal="center" vertical="center" wrapText="1"/>
      <protection/>
    </xf>
    <xf numFmtId="9" fontId="13" fillId="17" borderId="89" xfId="69" applyFont="1" applyFill="1" applyBorder="1" applyAlignment="1" applyProtection="1">
      <alignment horizontal="center" vertical="center" wrapText="1"/>
      <protection/>
    </xf>
    <xf numFmtId="0" fontId="5" fillId="17" borderId="89" xfId="45" applyFont="1" applyFill="1" applyBorder="1" applyAlignment="1" applyProtection="1">
      <alignment horizontal="center" vertical="center" wrapText="1"/>
      <protection/>
    </xf>
    <xf numFmtId="0" fontId="13" fillId="17" borderId="98" xfId="45" applyFont="1" applyFill="1" applyBorder="1" applyAlignment="1" applyProtection="1">
      <alignment horizontal="center" vertical="center" wrapText="1"/>
      <protection/>
    </xf>
    <xf numFmtId="0" fontId="73" fillId="20" borderId="212" xfId="45" applyFont="1" applyFill="1" applyBorder="1" applyAlignment="1" applyProtection="1">
      <alignment horizontal="center" vertical="center" wrapText="1"/>
      <protection locked="0"/>
    </xf>
    <xf numFmtId="0" fontId="73" fillId="20" borderId="43" xfId="45" applyFont="1" applyFill="1" applyBorder="1" applyAlignment="1" applyProtection="1">
      <alignment horizontal="center" vertical="center" wrapText="1"/>
      <protection locked="0"/>
    </xf>
    <xf numFmtId="44" fontId="73" fillId="20" borderId="43" xfId="55" applyFont="1" applyFill="1" applyBorder="1" applyAlignment="1" applyProtection="1">
      <alignment horizontal="center" vertical="center" wrapText="1"/>
      <protection locked="0"/>
    </xf>
    <xf numFmtId="9" fontId="73" fillId="20" borderId="23" xfId="66" applyFont="1" applyFill="1" applyBorder="1" applyAlignment="1" applyProtection="1">
      <alignment horizontal="center" vertical="center" wrapText="1"/>
      <protection locked="0"/>
    </xf>
    <xf numFmtId="9" fontId="73" fillId="20" borderId="43" xfId="66" applyFont="1" applyFill="1" applyBorder="1" applyAlignment="1" applyProtection="1">
      <alignment horizontal="center" vertical="center" wrapText="1"/>
      <protection locked="0"/>
    </xf>
    <xf numFmtId="0" fontId="73" fillId="20" borderId="26" xfId="62" applyFont="1" applyFill="1" applyBorder="1" applyAlignment="1" applyProtection="1">
      <alignment horizontal="center" vertical="center" wrapText="1"/>
      <protection hidden="1" locked="0"/>
    </xf>
    <xf numFmtId="0" fontId="17" fillId="0" borderId="201" xfId="62" applyFont="1" applyFill="1" applyBorder="1" applyAlignment="1" applyProtection="1">
      <alignment horizontal="center" vertical="center" wrapText="1"/>
      <protection hidden="1"/>
    </xf>
    <xf numFmtId="175" fontId="17" fillId="0" borderId="203" xfId="62" applyNumberFormat="1" applyFont="1" applyFill="1" applyBorder="1" applyAlignment="1" applyProtection="1">
      <alignment horizontal="center" vertical="center" wrapText="1"/>
      <protection hidden="1"/>
    </xf>
    <xf numFmtId="1" fontId="17" fillId="0" borderId="203" xfId="62" applyNumberFormat="1" applyFont="1" applyFill="1" applyBorder="1" applyAlignment="1" applyProtection="1">
      <alignment horizontal="center" vertical="center" wrapText="1"/>
      <protection hidden="1"/>
    </xf>
    <xf numFmtId="1" fontId="17" fillId="53" borderId="203" xfId="45" applyNumberFormat="1" applyFont="1" applyFill="1" applyBorder="1" applyAlignment="1" applyProtection="1">
      <alignment horizontal="center" vertical="center" wrapText="1"/>
      <protection/>
    </xf>
    <xf numFmtId="3" fontId="17" fillId="53" borderId="203" xfId="45" applyNumberFormat="1" applyFont="1" applyFill="1" applyBorder="1" applyAlignment="1" applyProtection="1">
      <alignment horizontal="center" vertical="center" wrapText="1"/>
      <protection/>
    </xf>
    <xf numFmtId="0" fontId="17" fillId="53" borderId="203" xfId="62" applyFont="1" applyFill="1" applyBorder="1" applyAlignment="1" applyProtection="1">
      <alignment horizontal="center" vertical="center" wrapText="1"/>
      <protection hidden="1"/>
    </xf>
    <xf numFmtId="0" fontId="17" fillId="74" borderId="203" xfId="62" applyFont="1" applyFill="1" applyBorder="1" applyAlignment="1" applyProtection="1">
      <alignment horizontal="center" vertical="center" wrapText="1"/>
      <protection hidden="1"/>
    </xf>
    <xf numFmtId="0" fontId="17" fillId="53" borderId="203" xfId="62" applyFont="1" applyFill="1" applyBorder="1" applyAlignment="1" applyProtection="1">
      <alignment horizontal="center" vertical="center" wrapText="1"/>
      <protection hidden="1"/>
    </xf>
    <xf numFmtId="14" fontId="17" fillId="0" borderId="203" xfId="51" applyNumberFormat="1" applyFont="1" applyFill="1" applyBorder="1" applyAlignment="1" applyProtection="1">
      <alignment horizontal="center" vertical="center" wrapText="1"/>
      <protection/>
    </xf>
    <xf numFmtId="0" fontId="5" fillId="0" borderId="203" xfId="45" applyFont="1" applyFill="1" applyBorder="1" applyAlignment="1" applyProtection="1">
      <alignment horizontal="center" vertical="center" wrapText="1"/>
      <protection/>
    </xf>
    <xf numFmtId="9" fontId="17" fillId="0" borderId="203" xfId="69" applyFont="1" applyFill="1" applyBorder="1" applyAlignment="1" applyProtection="1">
      <alignment horizontal="center" vertical="center" wrapText="1"/>
      <protection/>
    </xf>
    <xf numFmtId="0" fontId="17" fillId="0" borderId="203" xfId="45" applyFont="1" applyFill="1" applyBorder="1" applyAlignment="1" applyProtection="1">
      <alignment horizontal="center" vertical="center" wrapText="1"/>
      <protection/>
    </xf>
    <xf numFmtId="1" fontId="17" fillId="0" borderId="203" xfId="51" applyNumberFormat="1" applyFont="1" applyFill="1" applyBorder="1" applyAlignment="1" applyProtection="1">
      <alignment horizontal="center" vertical="center" wrapText="1"/>
      <protection hidden="1"/>
    </xf>
    <xf numFmtId="0" fontId="5" fillId="0" borderId="213" xfId="45" applyFont="1" applyFill="1" applyBorder="1" applyAlignment="1" applyProtection="1">
      <alignment horizontal="center" vertical="center" wrapText="1"/>
      <protection/>
    </xf>
    <xf numFmtId="0" fontId="5" fillId="0" borderId="207" xfId="45" applyFont="1" applyFill="1" applyBorder="1" applyAlignment="1" applyProtection="1">
      <alignment horizontal="center" vertical="center" wrapText="1"/>
      <protection/>
    </xf>
    <xf numFmtId="0" fontId="73" fillId="20" borderId="41" xfId="45" applyFont="1" applyFill="1" applyBorder="1" applyAlignment="1" applyProtection="1">
      <alignment horizontal="center" vertical="center" wrapText="1"/>
      <protection locked="0"/>
    </xf>
    <xf numFmtId="0" fontId="73" fillId="20" borderId="40" xfId="45" applyFont="1" applyFill="1" applyBorder="1" applyAlignment="1" applyProtection="1">
      <alignment horizontal="center" vertical="center" wrapText="1"/>
      <protection locked="0"/>
    </xf>
    <xf numFmtId="44" fontId="73" fillId="20" borderId="40" xfId="55" applyFont="1" applyFill="1" applyBorder="1" applyAlignment="1" applyProtection="1">
      <alignment horizontal="center" vertical="center" wrapText="1"/>
      <protection locked="0"/>
    </xf>
    <xf numFmtId="9" fontId="73" fillId="20" borderId="40" xfId="66" applyFont="1" applyFill="1" applyBorder="1" applyAlignment="1" applyProtection="1">
      <alignment horizontal="center" vertical="center" wrapText="1"/>
      <protection locked="0"/>
    </xf>
    <xf numFmtId="0" fontId="17" fillId="0" borderId="214" xfId="62" applyFont="1" applyFill="1" applyBorder="1" applyAlignment="1" applyProtection="1">
      <alignment horizontal="center" vertical="center" wrapText="1"/>
      <protection hidden="1"/>
    </xf>
    <xf numFmtId="175" fontId="17" fillId="0" borderId="215" xfId="62" applyNumberFormat="1" applyFont="1" applyFill="1" applyBorder="1" applyAlignment="1" applyProtection="1">
      <alignment horizontal="center" vertical="center" wrapText="1"/>
      <protection hidden="1"/>
    </xf>
    <xf numFmtId="1" fontId="17" fillId="0" borderId="215" xfId="62" applyNumberFormat="1" applyFont="1" applyFill="1" applyBorder="1" applyAlignment="1" applyProtection="1">
      <alignment horizontal="center" vertical="center" wrapText="1"/>
      <protection hidden="1"/>
    </xf>
    <xf numFmtId="1" fontId="17" fillId="53" borderId="215" xfId="45" applyNumberFormat="1" applyFont="1" applyFill="1" applyBorder="1" applyAlignment="1" applyProtection="1">
      <alignment horizontal="center" vertical="center" wrapText="1"/>
      <protection/>
    </xf>
    <xf numFmtId="3" fontId="17" fillId="53" borderId="215" xfId="45" applyNumberFormat="1" applyFont="1" applyFill="1" applyBorder="1" applyAlignment="1" applyProtection="1">
      <alignment horizontal="center" vertical="center" wrapText="1"/>
      <protection/>
    </xf>
    <xf numFmtId="0" fontId="17" fillId="53" borderId="215" xfId="62" applyFont="1" applyFill="1" applyBorder="1" applyAlignment="1" applyProtection="1">
      <alignment horizontal="center" vertical="center" wrapText="1"/>
      <protection hidden="1"/>
    </xf>
    <xf numFmtId="0" fontId="17" fillId="74" borderId="215" xfId="62" applyFont="1" applyFill="1" applyBorder="1" applyAlignment="1" applyProtection="1">
      <alignment horizontal="center" vertical="center" wrapText="1"/>
      <protection hidden="1"/>
    </xf>
    <xf numFmtId="0" fontId="17" fillId="53" borderId="215" xfId="62" applyFont="1" applyFill="1" applyBorder="1" applyAlignment="1" applyProtection="1">
      <alignment horizontal="center" vertical="center" wrapText="1"/>
      <protection hidden="1"/>
    </xf>
    <xf numFmtId="0" fontId="17" fillId="75" borderId="215" xfId="62" applyFont="1" applyFill="1" applyBorder="1" applyAlignment="1" applyProtection="1">
      <alignment horizontal="center" vertical="center" wrapText="1"/>
      <protection hidden="1"/>
    </xf>
    <xf numFmtId="14" fontId="17" fillId="0" borderId="215" xfId="51" applyNumberFormat="1" applyFont="1" applyFill="1" applyBorder="1" applyAlignment="1" applyProtection="1">
      <alignment horizontal="center" vertical="center" wrapText="1"/>
      <protection/>
    </xf>
    <xf numFmtId="0" fontId="5" fillId="0" borderId="215" xfId="45" applyFont="1" applyFill="1" applyBorder="1" applyAlignment="1" applyProtection="1">
      <alignment horizontal="center" vertical="center" wrapText="1"/>
      <protection/>
    </xf>
    <xf numFmtId="9" fontId="17" fillId="0" borderId="215" xfId="69" applyFont="1" applyFill="1" applyBorder="1" applyAlignment="1" applyProtection="1">
      <alignment horizontal="center" vertical="center" wrapText="1"/>
      <protection/>
    </xf>
    <xf numFmtId="0" fontId="17" fillId="0" borderId="215" xfId="45" applyFont="1" applyFill="1" applyBorder="1" applyAlignment="1" applyProtection="1">
      <alignment horizontal="center" vertical="center" wrapText="1"/>
      <protection/>
    </xf>
    <xf numFmtId="0" fontId="17" fillId="0" borderId="215" xfId="62" applyFont="1" applyFill="1" applyBorder="1" applyAlignment="1" applyProtection="1">
      <alignment horizontal="center" vertical="center" wrapText="1"/>
      <protection hidden="1"/>
    </xf>
    <xf numFmtId="1" fontId="17" fillId="0" borderId="215" xfId="51" applyNumberFormat="1" applyFont="1" applyFill="1" applyBorder="1" applyAlignment="1" applyProtection="1">
      <alignment horizontal="center" vertical="center" wrapText="1"/>
      <protection hidden="1"/>
    </xf>
    <xf numFmtId="0" fontId="5" fillId="0" borderId="216" xfId="45" applyFont="1" applyFill="1" applyBorder="1" applyAlignment="1" applyProtection="1">
      <alignment horizontal="center" vertical="center" wrapText="1"/>
      <protection/>
    </xf>
    <xf numFmtId="0" fontId="5" fillId="0" borderId="217" xfId="45" applyFont="1" applyFill="1" applyBorder="1" applyAlignment="1" applyProtection="1">
      <alignment horizontal="center" vertical="center" wrapText="1"/>
      <protection/>
    </xf>
    <xf numFmtId="0" fontId="73" fillId="20" borderId="31" xfId="45" applyFont="1" applyFill="1" applyBorder="1" applyAlignment="1" applyProtection="1">
      <alignment horizontal="center" vertical="center" wrapText="1"/>
      <protection locked="0"/>
    </xf>
    <xf numFmtId="44" fontId="73" fillId="20" borderId="30" xfId="55" applyFont="1" applyFill="1" applyBorder="1" applyAlignment="1" applyProtection="1">
      <alignment horizontal="center" vertical="center" wrapText="1"/>
      <protection locked="0"/>
    </xf>
    <xf numFmtId="9" fontId="73" fillId="20" borderId="30" xfId="66" applyFont="1" applyFill="1" applyBorder="1" applyAlignment="1" applyProtection="1">
      <alignment horizontal="center" vertical="center" wrapText="1"/>
      <protection locked="0"/>
    </xf>
    <xf numFmtId="175" fontId="17" fillId="0" borderId="209" xfId="62" applyNumberFormat="1" applyFont="1" applyFill="1" applyBorder="1" applyAlignment="1" applyProtection="1">
      <alignment horizontal="center" vertical="center" wrapText="1"/>
      <protection hidden="1"/>
    </xf>
    <xf numFmtId="1" fontId="17" fillId="0" borderId="209" xfId="62" applyNumberFormat="1" applyFont="1" applyFill="1" applyBorder="1" applyAlignment="1" applyProtection="1">
      <alignment horizontal="center" vertical="center" wrapText="1"/>
      <protection hidden="1"/>
    </xf>
    <xf numFmtId="0" fontId="17" fillId="75" borderId="209" xfId="62" applyFont="1" applyFill="1" applyBorder="1" applyAlignment="1" applyProtection="1">
      <alignment horizontal="center" vertical="center" wrapText="1"/>
      <protection hidden="1"/>
    </xf>
    <xf numFmtId="1" fontId="25" fillId="0" borderId="209" xfId="51" applyNumberFormat="1" applyFont="1" applyFill="1" applyBorder="1" applyAlignment="1" applyProtection="1">
      <alignment horizontal="center" vertical="center" wrapText="1"/>
      <protection hidden="1"/>
    </xf>
    <xf numFmtId="0" fontId="5" fillId="0" borderId="211" xfId="45" applyFont="1" applyFill="1" applyBorder="1" applyAlignment="1" applyProtection="1">
      <alignment horizontal="center" vertical="center" wrapText="1"/>
      <protection/>
    </xf>
    <xf numFmtId="0" fontId="73" fillId="20" borderId="24" xfId="45" applyFont="1" applyFill="1" applyBorder="1" applyAlignment="1" applyProtection="1">
      <alignment horizontal="center" vertical="center" wrapText="1"/>
      <protection locked="0"/>
    </xf>
    <xf numFmtId="0" fontId="73" fillId="20" borderId="23" xfId="45" applyFont="1" applyFill="1" applyBorder="1" applyAlignment="1" applyProtection="1">
      <alignment horizontal="center" vertical="center" wrapText="1"/>
      <protection locked="0"/>
    </xf>
    <xf numFmtId="44" fontId="73" fillId="20" borderId="23" xfId="55" applyFont="1" applyFill="1" applyBorder="1" applyAlignment="1" applyProtection="1">
      <alignment horizontal="center" vertical="center" wrapText="1"/>
      <protection locked="0"/>
    </xf>
    <xf numFmtId="0" fontId="17" fillId="0" borderId="128" xfId="62" applyFont="1" applyFill="1" applyBorder="1" applyAlignment="1" applyProtection="1">
      <alignment horizontal="center" vertical="center" wrapText="1"/>
      <protection hidden="1"/>
    </xf>
    <xf numFmtId="175" fontId="17" fillId="0" borderId="89" xfId="62" applyNumberFormat="1" applyFont="1" applyFill="1" applyBorder="1" applyAlignment="1" applyProtection="1">
      <alignment horizontal="center" vertical="center" wrapText="1"/>
      <protection hidden="1"/>
    </xf>
    <xf numFmtId="1" fontId="17" fillId="0" borderId="89" xfId="62" applyNumberFormat="1" applyFont="1" applyFill="1" applyBorder="1" applyAlignment="1" applyProtection="1">
      <alignment horizontal="center" vertical="center" wrapText="1"/>
      <protection hidden="1"/>
    </xf>
    <xf numFmtId="1" fontId="17" fillId="53" borderId="89" xfId="45" applyNumberFormat="1" applyFont="1" applyFill="1" applyBorder="1" applyAlignment="1" applyProtection="1">
      <alignment horizontal="center" vertical="center" wrapText="1"/>
      <protection/>
    </xf>
    <xf numFmtId="3" fontId="17" fillId="53" borderId="89" xfId="45" applyNumberFormat="1" applyFont="1" applyFill="1" applyBorder="1" applyAlignment="1" applyProtection="1">
      <alignment horizontal="center" vertical="center" wrapText="1"/>
      <protection/>
    </xf>
    <xf numFmtId="0" fontId="17" fillId="53" borderId="89" xfId="62" applyFont="1" applyFill="1" applyBorder="1" applyAlignment="1" applyProtection="1">
      <alignment horizontal="center" vertical="center" wrapText="1"/>
      <protection hidden="1"/>
    </xf>
    <xf numFmtId="0" fontId="17" fillId="74" borderId="89" xfId="62" applyFont="1" applyFill="1" applyBorder="1" applyAlignment="1" applyProtection="1">
      <alignment horizontal="center" vertical="center" wrapText="1"/>
      <protection hidden="1"/>
    </xf>
    <xf numFmtId="0" fontId="17" fillId="53" borderId="89" xfId="62" applyFont="1" applyFill="1" applyBorder="1" applyAlignment="1" applyProtection="1">
      <alignment horizontal="center" vertical="center" wrapText="1"/>
      <protection hidden="1"/>
    </xf>
    <xf numFmtId="14" fontId="17" fillId="0" borderId="89" xfId="51" applyNumberFormat="1" applyFont="1" applyFill="1" applyBorder="1" applyAlignment="1" applyProtection="1">
      <alignment horizontal="center" vertical="center" wrapText="1"/>
      <protection/>
    </xf>
    <xf numFmtId="0" fontId="5" fillId="0" borderId="89" xfId="45" applyFont="1" applyFill="1" applyBorder="1" applyAlignment="1" applyProtection="1">
      <alignment horizontal="center" vertical="center" wrapText="1"/>
      <protection/>
    </xf>
    <xf numFmtId="9" fontId="17" fillId="0" borderId="90" xfId="69" applyFont="1" applyFill="1" applyBorder="1" applyAlignment="1" applyProtection="1">
      <alignment horizontal="center" vertical="center" wrapText="1"/>
      <protection/>
    </xf>
    <xf numFmtId="0" fontId="17" fillId="0" borderId="90" xfId="45" applyFont="1" applyFill="1" applyBorder="1" applyAlignment="1" applyProtection="1">
      <alignment horizontal="center" vertical="center" wrapText="1"/>
      <protection/>
    </xf>
    <xf numFmtId="0" fontId="17" fillId="0" borderId="89" xfId="62" applyFont="1" applyFill="1" applyBorder="1" applyAlignment="1" applyProtection="1">
      <alignment horizontal="center" vertical="center" wrapText="1"/>
      <protection hidden="1"/>
    </xf>
    <xf numFmtId="0" fontId="5" fillId="0" borderId="98" xfId="45" applyFont="1" applyFill="1" applyBorder="1" applyAlignment="1" applyProtection="1">
      <alignment horizontal="center" vertical="center" wrapText="1"/>
      <protection/>
    </xf>
    <xf numFmtId="0" fontId="5" fillId="0" borderId="102" xfId="45" applyFont="1" applyFill="1" applyBorder="1" applyAlignment="1" applyProtection="1">
      <alignment horizontal="center" vertical="center" wrapText="1"/>
      <protection/>
    </xf>
    <xf numFmtId="0" fontId="4" fillId="30" borderId="218" xfId="62" applyFont="1" applyFill="1" applyBorder="1" applyAlignment="1" applyProtection="1">
      <alignment horizontal="center" vertical="center" wrapText="1"/>
      <protection hidden="1"/>
    </xf>
    <xf numFmtId="0" fontId="86" fillId="0" borderId="0" xfId="45" applyFont="1" applyAlignment="1" applyProtection="1">
      <alignment horizontal="center" vertical="center" wrapText="1"/>
      <protection/>
    </xf>
    <xf numFmtId="0" fontId="97" fillId="20" borderId="144" xfId="61" applyFont="1" applyFill="1" applyBorder="1" applyAlignment="1" applyProtection="1">
      <alignment horizontal="center" vertical="center" wrapText="1"/>
      <protection hidden="1" locked="0"/>
    </xf>
    <xf numFmtId="0" fontId="97" fillId="20" borderId="15" xfId="61" applyFont="1" applyFill="1" applyBorder="1" applyAlignment="1" applyProtection="1">
      <alignment horizontal="center" vertical="center" wrapText="1"/>
      <protection hidden="1" locked="0"/>
    </xf>
    <xf numFmtId="0" fontId="97" fillId="20" borderId="145" xfId="61" applyFont="1" applyFill="1" applyBorder="1" applyAlignment="1" applyProtection="1">
      <alignment horizontal="center" vertical="center" wrapText="1"/>
      <protection hidden="1" locked="0"/>
    </xf>
    <xf numFmtId="0" fontId="14" fillId="61" borderId="88" xfId="62" applyFont="1" applyFill="1" applyBorder="1" applyAlignment="1" applyProtection="1">
      <alignment horizontal="center" vertical="center" wrapText="1"/>
      <protection hidden="1"/>
    </xf>
    <xf numFmtId="175" fontId="14" fillId="61" borderId="219" xfId="62" applyNumberFormat="1" applyFont="1" applyFill="1" applyBorder="1" applyAlignment="1" applyProtection="1">
      <alignment horizontal="center" vertical="center" wrapText="1"/>
      <protection hidden="1"/>
    </xf>
    <xf numFmtId="0" fontId="14" fillId="61" borderId="219" xfId="62" applyFont="1" applyFill="1" applyBorder="1" applyAlignment="1" applyProtection="1">
      <alignment horizontal="center" vertical="center" wrapText="1"/>
      <protection hidden="1"/>
    </xf>
    <xf numFmtId="0" fontId="14" fillId="61" borderId="219" xfId="62" applyFont="1" applyFill="1" applyBorder="1" applyAlignment="1" applyProtection="1">
      <alignment horizontal="center" vertical="center" textRotation="90" wrapText="1"/>
      <protection hidden="1"/>
    </xf>
    <xf numFmtId="0" fontId="14" fillId="61" borderId="102" xfId="62" applyFont="1" applyFill="1" applyBorder="1" applyAlignment="1" applyProtection="1">
      <alignment horizontal="center" vertical="center" wrapText="1"/>
      <protection hidden="1"/>
    </xf>
    <xf numFmtId="0" fontId="14" fillId="61" borderId="148" xfId="62" applyFont="1" applyFill="1" applyBorder="1" applyAlignment="1" applyProtection="1">
      <alignment horizontal="center" vertical="center" wrapText="1"/>
      <protection hidden="1"/>
    </xf>
    <xf numFmtId="0" fontId="2" fillId="0" borderId="0" xfId="45" applyFont="1" applyBorder="1" applyAlignment="1" applyProtection="1">
      <alignment horizontal="center" vertical="center" wrapText="1"/>
      <protection/>
    </xf>
    <xf numFmtId="0" fontId="11" fillId="0" borderId="13" xfId="45" applyFont="1" applyBorder="1" applyAlignment="1" applyProtection="1">
      <alignment horizontal="center" vertical="center" wrapText="1"/>
      <protection locked="0"/>
    </xf>
    <xf numFmtId="0" fontId="11" fillId="0" borderId="13" xfId="45" applyFont="1" applyFill="1" applyBorder="1" applyAlignment="1" applyProtection="1">
      <alignment horizontal="center" vertical="center" wrapText="1"/>
      <protection locked="0"/>
    </xf>
    <xf numFmtId="0" fontId="5" fillId="0" borderId="148" xfId="45" applyFont="1" applyBorder="1" applyAlignment="1" applyProtection="1">
      <alignment vertical="center" wrapText="1"/>
      <protection/>
    </xf>
    <xf numFmtId="0" fontId="10" fillId="0" borderId="0" xfId="45" applyFont="1" applyAlignment="1" applyProtection="1">
      <alignment horizontal="center" vertical="center" wrapText="1"/>
      <protection/>
    </xf>
    <xf numFmtId="0" fontId="11" fillId="0" borderId="11" xfId="0" applyFont="1" applyBorder="1" applyAlignment="1" applyProtection="1">
      <alignment/>
      <protection locked="0"/>
    </xf>
    <xf numFmtId="9" fontId="8" fillId="76" borderId="87" xfId="66" applyFont="1" applyFill="1" applyBorder="1" applyAlignment="1" applyProtection="1">
      <alignment horizontal="center" vertical="center" wrapText="1"/>
      <protection locked="0"/>
    </xf>
    <xf numFmtId="0" fontId="14" fillId="61" borderId="220" xfId="45" applyFont="1" applyFill="1" applyBorder="1" applyAlignment="1" applyProtection="1">
      <alignment horizontal="center" vertical="center" wrapText="1"/>
      <protection/>
    </xf>
    <xf numFmtId="175" fontId="14" fillId="61" borderId="98" xfId="45" applyNumberFormat="1" applyFont="1" applyFill="1" applyBorder="1" applyAlignment="1" applyProtection="1">
      <alignment horizontal="center" vertical="center" wrapText="1"/>
      <protection/>
    </xf>
    <xf numFmtId="9" fontId="73" fillId="71" borderId="87" xfId="66" applyFont="1" applyFill="1" applyBorder="1" applyAlignment="1" applyProtection="1">
      <alignment horizontal="center" vertical="center" wrapText="1"/>
      <protection hidden="1" locked="0"/>
    </xf>
    <xf numFmtId="175" fontId="13" fillId="25" borderId="92" xfId="45" applyNumberFormat="1" applyFont="1" applyFill="1" applyBorder="1" applyAlignment="1" applyProtection="1">
      <alignment horizontal="center" vertical="center" wrapText="1"/>
      <protection/>
    </xf>
    <xf numFmtId="9" fontId="13" fillId="25" borderId="148" xfId="45" applyNumberFormat="1" applyFont="1" applyFill="1" applyBorder="1" applyAlignment="1" applyProtection="1">
      <alignment horizontal="center" vertical="center" wrapText="1"/>
      <protection/>
    </xf>
    <xf numFmtId="0" fontId="21" fillId="31" borderId="0" xfId="45" applyFont="1" applyFill="1" applyAlignment="1" applyProtection="1">
      <alignment horizontal="center" vertical="center" wrapText="1"/>
      <protection/>
    </xf>
    <xf numFmtId="0" fontId="73" fillId="20" borderId="221" xfId="62" applyFont="1" applyFill="1" applyBorder="1" applyAlignment="1" applyProtection="1">
      <alignment horizontal="center" vertical="center" wrapText="1"/>
      <protection hidden="1" locked="0"/>
    </xf>
    <xf numFmtId="0" fontId="73" fillId="41" borderId="23" xfId="62" applyFont="1" applyFill="1" applyBorder="1" applyAlignment="1" applyProtection="1">
      <alignment horizontal="center" vertical="center" wrapText="1"/>
      <protection hidden="1" locked="0"/>
    </xf>
    <xf numFmtId="0" fontId="73" fillId="20" borderId="121" xfId="62" applyFont="1" applyFill="1" applyBorder="1" applyAlignment="1" applyProtection="1">
      <alignment horizontal="center" vertical="center" wrapText="1"/>
      <protection hidden="1" locked="0"/>
    </xf>
    <xf numFmtId="44" fontId="73" fillId="20" borderId="121" xfId="55" applyFont="1" applyFill="1" applyBorder="1" applyAlignment="1" applyProtection="1">
      <alignment horizontal="center" vertical="center" wrapText="1"/>
      <protection hidden="1" locked="0"/>
    </xf>
    <xf numFmtId="9" fontId="73" fillId="20" borderId="121" xfId="66" applyFont="1" applyFill="1" applyBorder="1" applyAlignment="1" applyProtection="1">
      <alignment horizontal="center" vertical="center" wrapText="1"/>
      <protection hidden="1" locked="0"/>
    </xf>
    <xf numFmtId="0" fontId="73" fillId="20" borderId="197" xfId="62" applyFont="1" applyFill="1" applyBorder="1" applyAlignment="1" applyProtection="1">
      <alignment horizontal="center" vertical="center" wrapText="1"/>
      <protection hidden="1" locked="0"/>
    </xf>
    <xf numFmtId="0" fontId="17" fillId="0" borderId="159" xfId="62" applyFont="1" applyFill="1" applyBorder="1" applyAlignment="1" applyProtection="1">
      <alignment horizontal="center" vertical="center" wrapText="1"/>
      <protection hidden="1"/>
    </xf>
    <xf numFmtId="175" fontId="17" fillId="17" borderId="156" xfId="62" applyNumberFormat="1" applyFont="1" applyFill="1" applyBorder="1" applyAlignment="1" applyProtection="1">
      <alignment horizontal="center" vertical="center" wrapText="1"/>
      <protection hidden="1"/>
    </xf>
    <xf numFmtId="3" fontId="5" fillId="0" borderId="222" xfId="45" applyNumberFormat="1" applyFont="1" applyFill="1" applyBorder="1" applyAlignment="1" applyProtection="1">
      <alignment horizontal="center" vertical="center" wrapText="1"/>
      <protection/>
    </xf>
    <xf numFmtId="1" fontId="17" fillId="53" borderId="156" xfId="45" applyNumberFormat="1" applyFont="1" applyFill="1" applyBorder="1" applyAlignment="1" applyProtection="1">
      <alignment horizontal="center" vertical="center" wrapText="1"/>
      <protection/>
    </xf>
    <xf numFmtId="3" fontId="17" fillId="53" borderId="156" xfId="45" applyNumberFormat="1" applyFont="1" applyFill="1" applyBorder="1" applyAlignment="1" applyProtection="1">
      <alignment horizontal="center" vertical="center" wrapText="1"/>
      <protection/>
    </xf>
    <xf numFmtId="0" fontId="17" fillId="53" borderId="156" xfId="62" applyFont="1" applyFill="1" applyBorder="1" applyAlignment="1" applyProtection="1">
      <alignment horizontal="center" vertical="center" wrapText="1"/>
      <protection hidden="1"/>
    </xf>
    <xf numFmtId="0" fontId="17" fillId="74" borderId="156" xfId="62" applyFont="1" applyFill="1" applyBorder="1" applyAlignment="1" applyProtection="1">
      <alignment horizontal="center" vertical="center" wrapText="1"/>
      <protection hidden="1"/>
    </xf>
    <xf numFmtId="0" fontId="17" fillId="53" borderId="156" xfId="62" applyFont="1" applyFill="1" applyBorder="1" applyAlignment="1" applyProtection="1">
      <alignment horizontal="center" vertical="center" wrapText="1"/>
      <protection hidden="1"/>
    </xf>
    <xf numFmtId="14" fontId="17" fillId="0" borderId="222" xfId="51" applyNumberFormat="1" applyFont="1" applyFill="1" applyBorder="1" applyAlignment="1" applyProtection="1">
      <alignment horizontal="center" vertical="center" wrapText="1"/>
      <protection/>
    </xf>
    <xf numFmtId="14" fontId="17" fillId="0" borderId="156" xfId="51" applyNumberFormat="1" applyFont="1" applyFill="1" applyBorder="1" applyAlignment="1" applyProtection="1">
      <alignment horizontal="center" vertical="center" wrapText="1"/>
      <protection/>
    </xf>
    <xf numFmtId="0" fontId="17" fillId="0" borderId="156" xfId="45" applyFont="1" applyFill="1" applyBorder="1" applyAlignment="1" applyProtection="1">
      <alignment horizontal="center" vertical="center" wrapText="1"/>
      <protection/>
    </xf>
    <xf numFmtId="9" fontId="17" fillId="0" borderId="156" xfId="69" applyNumberFormat="1" applyFont="1" applyFill="1" applyBorder="1" applyAlignment="1" applyProtection="1">
      <alignment horizontal="center" vertical="center" wrapText="1"/>
      <protection hidden="1"/>
    </xf>
    <xf numFmtId="0" fontId="17" fillId="0" borderId="157" xfId="45" applyFont="1" applyBorder="1" applyAlignment="1" applyProtection="1">
      <alignment horizontal="center" vertical="center" wrapText="1"/>
      <protection/>
    </xf>
    <xf numFmtId="0" fontId="17" fillId="0" borderId="94" xfId="45" applyFont="1" applyFill="1" applyBorder="1" applyAlignment="1" applyProtection="1">
      <alignment horizontal="center" vertical="center" wrapText="1"/>
      <protection/>
    </xf>
    <xf numFmtId="0" fontId="4" fillId="53" borderId="103" xfId="45" applyFont="1" applyFill="1" applyBorder="1" applyAlignment="1" applyProtection="1">
      <alignment horizontal="center" vertical="center" wrapText="1"/>
      <protection/>
    </xf>
    <xf numFmtId="0" fontId="13" fillId="77" borderId="103" xfId="45" applyFont="1" applyFill="1" applyBorder="1" applyAlignment="1" applyProtection="1">
      <alignment horizontal="center" vertical="center" wrapText="1"/>
      <protection/>
    </xf>
    <xf numFmtId="0" fontId="73" fillId="71" borderId="13" xfId="62" applyFont="1" applyFill="1" applyBorder="1" applyAlignment="1" applyProtection="1">
      <alignment horizontal="center" vertical="center" wrapText="1"/>
      <protection hidden="1" locked="0"/>
    </xf>
    <xf numFmtId="0" fontId="73" fillId="71" borderId="12" xfId="62" applyFont="1" applyFill="1" applyBorder="1" applyAlignment="1" applyProtection="1">
      <alignment horizontal="center" vertical="center" wrapText="1"/>
      <protection hidden="1" locked="0"/>
    </xf>
    <xf numFmtId="175" fontId="13" fillId="25" borderId="156" xfId="45" applyNumberFormat="1" applyFont="1" applyFill="1" applyBorder="1" applyAlignment="1" applyProtection="1">
      <alignment horizontal="center" vertical="center" wrapText="1"/>
      <protection/>
    </xf>
    <xf numFmtId="0" fontId="13" fillId="25" borderId="156" xfId="45" applyFont="1" applyFill="1" applyBorder="1" applyAlignment="1" applyProtection="1">
      <alignment horizontal="center" vertical="center" wrapText="1"/>
      <protection/>
    </xf>
    <xf numFmtId="0" fontId="13" fillId="78" borderId="156" xfId="45" applyFont="1" applyFill="1" applyBorder="1" applyAlignment="1" applyProtection="1">
      <alignment horizontal="center" vertical="center" wrapText="1"/>
      <protection/>
    </xf>
    <xf numFmtId="9" fontId="13" fillId="25" borderId="156" xfId="45" applyNumberFormat="1" applyFont="1" applyFill="1" applyBorder="1" applyAlignment="1" applyProtection="1">
      <alignment horizontal="center" vertical="center" wrapText="1"/>
      <protection/>
    </xf>
    <xf numFmtId="0" fontId="13" fillId="25" borderId="157" xfId="45" applyFont="1" applyFill="1" applyBorder="1" applyAlignment="1" applyProtection="1">
      <alignment horizontal="center" vertical="center" wrapText="1"/>
      <protection/>
    </xf>
    <xf numFmtId="0" fontId="73" fillId="20" borderId="212" xfId="62" applyFont="1" applyFill="1" applyBorder="1" applyAlignment="1" applyProtection="1">
      <alignment horizontal="center" vertical="center" wrapText="1"/>
      <protection hidden="1" locked="0"/>
    </xf>
    <xf numFmtId="0" fontId="73" fillId="20" borderId="43" xfId="62" applyFont="1" applyFill="1" applyBorder="1" applyAlignment="1" applyProtection="1">
      <alignment horizontal="center" vertical="center" wrapText="1"/>
      <protection hidden="1" locked="0"/>
    </xf>
    <xf numFmtId="44" fontId="73" fillId="20" borderId="43" xfId="55" applyFont="1" applyFill="1" applyBorder="1" applyAlignment="1" applyProtection="1">
      <alignment horizontal="center" vertical="center" wrapText="1"/>
      <protection hidden="1" locked="0"/>
    </xf>
    <xf numFmtId="9" fontId="73" fillId="20" borderId="43" xfId="66" applyFont="1" applyFill="1" applyBorder="1" applyAlignment="1" applyProtection="1">
      <alignment horizontal="center" vertical="center" wrapText="1"/>
      <protection hidden="1" locked="0"/>
    </xf>
    <xf numFmtId="0" fontId="17" fillId="0" borderId="200" xfId="62" applyFont="1" applyFill="1" applyBorder="1" applyAlignment="1" applyProtection="1">
      <alignment horizontal="center" vertical="center" wrapText="1"/>
      <protection hidden="1"/>
    </xf>
    <xf numFmtId="175" fontId="17" fillId="0" borderId="222" xfId="62" applyNumberFormat="1" applyFont="1" applyFill="1" applyBorder="1" applyAlignment="1" applyProtection="1">
      <alignment horizontal="center" vertical="center" wrapText="1"/>
      <protection hidden="1"/>
    </xf>
    <xf numFmtId="3" fontId="5" fillId="0" borderId="156" xfId="45" applyNumberFormat="1" applyFont="1" applyFill="1" applyBorder="1" applyAlignment="1" applyProtection="1">
      <alignment horizontal="center" vertical="center" wrapText="1"/>
      <protection/>
    </xf>
    <xf numFmtId="0" fontId="5" fillId="0" borderId="156" xfId="45" applyFont="1" applyFill="1" applyBorder="1" applyAlignment="1" applyProtection="1">
      <alignment horizontal="center" vertical="center" wrapText="1"/>
      <protection/>
    </xf>
    <xf numFmtId="10" fontId="17" fillId="45" borderId="91" xfId="69" applyNumberFormat="1" applyFont="1" applyFill="1" applyBorder="1" applyAlignment="1" applyProtection="1">
      <alignment horizontal="center" vertical="center" wrapText="1"/>
      <protection hidden="1"/>
    </xf>
    <xf numFmtId="0" fontId="17" fillId="0" borderId="91" xfId="45" applyFont="1" applyFill="1" applyBorder="1" applyAlignment="1" applyProtection="1">
      <alignment horizontal="center" vertical="center" wrapText="1"/>
      <protection/>
    </xf>
    <xf numFmtId="0" fontId="5" fillId="0" borderId="157" xfId="45" applyFont="1" applyFill="1" applyBorder="1" applyAlignment="1" applyProtection="1">
      <alignment horizontal="center" vertical="center" wrapText="1"/>
      <protection/>
    </xf>
    <xf numFmtId="0" fontId="5" fillId="0" borderId="223" xfId="45" applyFont="1" applyFill="1" applyBorder="1" applyAlignment="1" applyProtection="1">
      <alignment horizontal="center" vertical="center" wrapText="1"/>
      <protection/>
    </xf>
    <xf numFmtId="0" fontId="73" fillId="20" borderId="47" xfId="62" applyFont="1" applyFill="1" applyBorder="1" applyAlignment="1" applyProtection="1">
      <alignment horizontal="center" vertical="center" wrapText="1"/>
      <protection hidden="1" locked="0"/>
    </xf>
    <xf numFmtId="0" fontId="73" fillId="20" borderId="27" xfId="62" applyFont="1" applyFill="1" applyBorder="1" applyAlignment="1" applyProtection="1">
      <alignment horizontal="center" vertical="center" wrapText="1"/>
      <protection hidden="1" locked="0"/>
    </xf>
    <xf numFmtId="44" fontId="73" fillId="20" borderId="27" xfId="55" applyFont="1" applyFill="1" applyBorder="1" applyAlignment="1" applyProtection="1">
      <alignment horizontal="center" vertical="center" wrapText="1"/>
      <protection hidden="1" locked="0"/>
    </xf>
    <xf numFmtId="9" fontId="73" fillId="20" borderId="27" xfId="66" applyFont="1" applyFill="1" applyBorder="1" applyAlignment="1" applyProtection="1">
      <alignment horizontal="center" vertical="center" wrapText="1"/>
      <protection hidden="1" locked="0"/>
    </xf>
    <xf numFmtId="0" fontId="17" fillId="45" borderId="200" xfId="62" applyFont="1" applyFill="1" applyBorder="1" applyAlignment="1" applyProtection="1">
      <alignment horizontal="center" vertical="center" wrapText="1"/>
      <protection hidden="1"/>
    </xf>
    <xf numFmtId="175" fontId="17" fillId="45" borderId="222" xfId="62" applyNumberFormat="1" applyFont="1" applyFill="1" applyBorder="1" applyAlignment="1" applyProtection="1">
      <alignment horizontal="center" vertical="center" wrapText="1"/>
      <protection hidden="1"/>
    </xf>
    <xf numFmtId="3" fontId="5" fillId="0" borderId="156" xfId="45" applyNumberFormat="1" applyFont="1" applyBorder="1" applyAlignment="1" applyProtection="1">
      <alignment horizontal="center" vertical="center" wrapText="1"/>
      <protection/>
    </xf>
    <xf numFmtId="0" fontId="17" fillId="45" borderId="156" xfId="62" applyFont="1" applyFill="1" applyBorder="1" applyAlignment="1" applyProtection="1">
      <alignment horizontal="center" vertical="center" wrapText="1"/>
      <protection hidden="1"/>
    </xf>
    <xf numFmtId="0" fontId="17" fillId="0" borderId="156" xfId="45" applyFont="1" applyBorder="1" applyAlignment="1" applyProtection="1">
      <alignment horizontal="center" vertical="center" wrapText="1"/>
      <protection/>
    </xf>
    <xf numFmtId="0" fontId="17" fillId="45" borderId="157" xfId="62" applyFont="1" applyFill="1" applyBorder="1" applyAlignment="1" applyProtection="1">
      <alignment horizontal="center" vertical="center" wrapText="1"/>
      <protection hidden="1"/>
    </xf>
    <xf numFmtId="0" fontId="17" fillId="0" borderId="94" xfId="62" applyFont="1" applyFill="1" applyBorder="1" applyAlignment="1" applyProtection="1">
      <alignment horizontal="center" vertical="center" wrapText="1"/>
      <protection hidden="1"/>
    </xf>
    <xf numFmtId="0" fontId="4" fillId="53" borderId="218" xfId="45" applyFont="1" applyFill="1" applyBorder="1" applyAlignment="1" applyProtection="1">
      <alignment horizontal="center" vertical="center" wrapText="1"/>
      <protection/>
    </xf>
    <xf numFmtId="0" fontId="13" fillId="25" borderId="224" xfId="45" applyFont="1" applyFill="1" applyBorder="1" applyAlignment="1" applyProtection="1">
      <alignment horizontal="center" vertical="center" wrapText="1"/>
      <protection/>
    </xf>
    <xf numFmtId="0" fontId="13" fillId="25" borderId="222" xfId="45" applyFont="1" applyFill="1" applyBorder="1" applyAlignment="1" applyProtection="1">
      <alignment horizontal="center" vertical="center" wrapText="1"/>
      <protection/>
    </xf>
    <xf numFmtId="9" fontId="13" fillId="25" borderId="222" xfId="45" applyNumberFormat="1" applyFont="1" applyFill="1" applyBorder="1" applyAlignment="1" applyProtection="1">
      <alignment horizontal="center" vertical="center" wrapText="1"/>
      <protection/>
    </xf>
    <xf numFmtId="0" fontId="13" fillId="78" borderId="222" xfId="45" applyFont="1" applyFill="1" applyBorder="1" applyAlignment="1" applyProtection="1">
      <alignment horizontal="center" vertical="center" wrapText="1"/>
      <protection/>
    </xf>
    <xf numFmtId="175" fontId="13" fillId="25" borderId="222" xfId="45" applyNumberFormat="1" applyFont="1" applyFill="1" applyBorder="1" applyAlignment="1" applyProtection="1">
      <alignment horizontal="center" vertical="center" wrapText="1"/>
      <protection/>
    </xf>
    <xf numFmtId="0" fontId="13" fillId="25" borderId="200" xfId="45" applyFont="1" applyFill="1" applyBorder="1" applyAlignment="1" applyProtection="1">
      <alignment horizontal="center" vertical="center" wrapText="1"/>
      <protection/>
    </xf>
    <xf numFmtId="9" fontId="73" fillId="71" borderId="170" xfId="66" applyFont="1" applyFill="1" applyBorder="1" applyAlignment="1" applyProtection="1">
      <alignment horizontal="center" vertical="center" wrapText="1"/>
      <protection hidden="1" locked="0"/>
    </xf>
    <xf numFmtId="0" fontId="73" fillId="71" borderId="78" xfId="62" applyFont="1" applyFill="1" applyBorder="1" applyAlignment="1" applyProtection="1">
      <alignment horizontal="center" vertical="center" wrapText="1"/>
      <protection hidden="1" locked="0"/>
    </xf>
    <xf numFmtId="0" fontId="73" fillId="71" borderId="11" xfId="62" applyFont="1" applyFill="1" applyBorder="1" applyAlignment="1" applyProtection="1">
      <alignment horizontal="center" vertical="center" wrapText="1"/>
      <protection hidden="1" locked="0"/>
    </xf>
    <xf numFmtId="0" fontId="2" fillId="0" borderId="87" xfId="45" applyFont="1" applyBorder="1" applyAlignment="1" applyProtection="1">
      <alignment horizontal="center" vertical="center" wrapText="1"/>
      <protection/>
    </xf>
    <xf numFmtId="0" fontId="10" fillId="0" borderId="87" xfId="45" applyFont="1" applyBorder="1" applyAlignment="1" applyProtection="1">
      <alignment horizontal="center" vertical="center" wrapText="1"/>
      <protection/>
    </xf>
    <xf numFmtId="1" fontId="2" fillId="0" borderId="87" xfId="51" applyNumberFormat="1" applyFont="1" applyFill="1" applyBorder="1" applyAlignment="1" applyProtection="1">
      <alignment horizontal="center" vertical="center" wrapText="1"/>
      <protection/>
    </xf>
    <xf numFmtId="9" fontId="2" fillId="0" borderId="87" xfId="45" applyNumberFormat="1" applyFont="1" applyBorder="1" applyAlignment="1" applyProtection="1">
      <alignment horizontal="center" vertical="center" wrapText="1"/>
      <protection/>
    </xf>
    <xf numFmtId="166" fontId="2" fillId="0" borderId="87" xfId="45" applyNumberFormat="1" applyFont="1" applyBorder="1" applyAlignment="1" applyProtection="1">
      <alignment horizontal="center" vertical="center" wrapText="1"/>
      <protection/>
    </xf>
    <xf numFmtId="165" fontId="2" fillId="0" borderId="87" xfId="45" applyNumberFormat="1" applyFont="1" applyBorder="1" applyAlignment="1" applyProtection="1">
      <alignment horizontal="center" vertical="center" wrapText="1"/>
      <protection/>
    </xf>
    <xf numFmtId="0" fontId="2" fillId="0" borderId="87" xfId="45" applyFont="1" applyBorder="1" applyAlignment="1" applyProtection="1">
      <alignment horizontal="center" vertical="center"/>
      <protection/>
    </xf>
    <xf numFmtId="0" fontId="14" fillId="61" borderId="87" xfId="62" applyFont="1" applyFill="1" applyBorder="1" applyAlignment="1" applyProtection="1">
      <alignment horizontal="center" vertical="center" wrapText="1"/>
      <protection hidden="1"/>
    </xf>
    <xf numFmtId="0" fontId="14" fillId="61" borderId="87" xfId="62" applyFont="1" applyFill="1" applyBorder="1" applyAlignment="1" applyProtection="1">
      <alignment horizontal="center" vertical="center" textRotation="90" wrapText="1"/>
      <protection hidden="1"/>
    </xf>
    <xf numFmtId="175" fontId="14" fillId="61" borderId="87" xfId="62" applyNumberFormat="1" applyFont="1" applyFill="1" applyBorder="1" applyAlignment="1" applyProtection="1">
      <alignment horizontal="center" vertical="center" wrapText="1"/>
      <protection hidden="1"/>
    </xf>
    <xf numFmtId="0" fontId="97" fillId="20" borderId="87" xfId="61" applyFont="1" applyFill="1" applyBorder="1" applyAlignment="1" applyProtection="1">
      <alignment horizontal="center" vertical="center" wrapText="1"/>
      <protection hidden="1" locked="0"/>
    </xf>
    <xf numFmtId="0" fontId="5" fillId="79" borderId="87" xfId="45" applyFont="1" applyFill="1" applyBorder="1" applyAlignment="1" applyProtection="1">
      <alignment horizontal="center" vertical="center" wrapText="1"/>
      <protection/>
    </xf>
    <xf numFmtId="0" fontId="17" fillId="79" borderId="87" xfId="45" applyFont="1" applyFill="1" applyBorder="1" applyAlignment="1" applyProtection="1">
      <alignment horizontal="center" vertical="center" wrapText="1"/>
      <protection/>
    </xf>
    <xf numFmtId="0" fontId="17" fillId="79" borderId="87" xfId="62" applyFont="1" applyFill="1" applyBorder="1" applyAlignment="1" applyProtection="1">
      <alignment horizontal="center" vertical="center" wrapText="1"/>
      <protection hidden="1"/>
    </xf>
    <xf numFmtId="14" fontId="17" fillId="79" borderId="87" xfId="51" applyNumberFormat="1" applyFont="1" applyFill="1" applyBorder="1" applyAlignment="1" applyProtection="1">
      <alignment horizontal="center" vertical="center" wrapText="1"/>
      <protection/>
    </xf>
    <xf numFmtId="3" fontId="5" fillId="79" borderId="87" xfId="45" applyNumberFormat="1" applyFont="1" applyFill="1" applyBorder="1" applyAlignment="1" applyProtection="1">
      <alignment horizontal="center" vertical="center" wrapText="1"/>
      <protection/>
    </xf>
    <xf numFmtId="175" fontId="17" fillId="79" borderId="87" xfId="62" applyNumberFormat="1" applyFont="1" applyFill="1" applyBorder="1" applyAlignment="1" applyProtection="1">
      <alignment horizontal="center" vertical="center" wrapText="1"/>
      <protection hidden="1"/>
    </xf>
    <xf numFmtId="0" fontId="73" fillId="20" borderId="87" xfId="62" applyFont="1" applyFill="1" applyBorder="1" applyAlignment="1" applyProtection="1">
      <alignment horizontal="center" vertical="center" wrapText="1"/>
      <protection hidden="1" locked="0"/>
    </xf>
    <xf numFmtId="0" fontId="73" fillId="20" borderId="87" xfId="45" applyFont="1" applyFill="1" applyBorder="1" applyAlignment="1" applyProtection="1">
      <alignment horizontal="center" vertical="center" wrapText="1"/>
      <protection locked="0"/>
    </xf>
    <xf numFmtId="0" fontId="4" fillId="53" borderId="87" xfId="45" applyFont="1" applyFill="1" applyBorder="1" applyAlignment="1" applyProtection="1">
      <alignment horizontal="center" vertical="center" wrapText="1"/>
      <protection/>
    </xf>
    <xf numFmtId="165" fontId="17" fillId="79" borderId="87" xfId="62" applyNumberFormat="1" applyFont="1" applyFill="1" applyBorder="1" applyAlignment="1" applyProtection="1">
      <alignment horizontal="center" vertical="center" wrapText="1"/>
      <protection hidden="1"/>
    </xf>
    <xf numFmtId="0" fontId="17" fillId="0" borderId="87" xfId="45" applyFont="1" applyFill="1" applyBorder="1" applyAlignment="1" applyProtection="1">
      <alignment horizontal="center" vertical="center" wrapText="1"/>
      <protection/>
    </xf>
    <xf numFmtId="0" fontId="5" fillId="0" borderId="87" xfId="45" applyFont="1" applyFill="1" applyBorder="1" applyAlignment="1" applyProtection="1">
      <alignment horizontal="center" vertical="center" wrapText="1"/>
      <protection/>
    </xf>
    <xf numFmtId="10" fontId="17" fillId="0" borderId="87" xfId="45" applyNumberFormat="1" applyFont="1" applyBorder="1" applyAlignment="1" applyProtection="1">
      <alignment horizontal="center" vertical="center" wrapText="1"/>
      <protection/>
    </xf>
    <xf numFmtId="14" fontId="17" fillId="0" borderId="87" xfId="51" applyNumberFormat="1" applyFont="1" applyFill="1" applyBorder="1" applyAlignment="1" applyProtection="1">
      <alignment horizontal="center" vertical="center" wrapText="1"/>
      <protection/>
    </xf>
    <xf numFmtId="0" fontId="17" fillId="53" borderId="87" xfId="62" applyFont="1" applyFill="1" applyBorder="1" applyAlignment="1" applyProtection="1">
      <alignment horizontal="center" vertical="center" wrapText="1"/>
      <protection hidden="1"/>
    </xf>
    <xf numFmtId="0" fontId="17" fillId="53" borderId="87" xfId="62" applyFont="1" applyFill="1" applyBorder="1" applyAlignment="1" applyProtection="1">
      <alignment horizontal="center" vertical="center" wrapText="1"/>
      <protection hidden="1"/>
    </xf>
    <xf numFmtId="0" fontId="17" fillId="74" borderId="87" xfId="62" applyFont="1" applyFill="1" applyBorder="1" applyAlignment="1" applyProtection="1">
      <alignment horizontal="center" vertical="center" wrapText="1"/>
      <protection hidden="1"/>
    </xf>
    <xf numFmtId="3" fontId="5" fillId="0" borderId="87" xfId="45" applyNumberFormat="1" applyFont="1" applyFill="1" applyBorder="1" applyAlignment="1" applyProtection="1">
      <alignment horizontal="center" vertical="center" wrapText="1"/>
      <protection/>
    </xf>
    <xf numFmtId="165" fontId="17" fillId="0" borderId="87" xfId="62" applyNumberFormat="1" applyFont="1" applyFill="1" applyBorder="1" applyAlignment="1" applyProtection="1">
      <alignment horizontal="center" vertical="center" wrapText="1"/>
      <protection hidden="1"/>
    </xf>
    <xf numFmtId="0" fontId="17" fillId="0" borderId="87" xfId="62" applyFont="1" applyFill="1" applyBorder="1" applyAlignment="1" applyProtection="1">
      <alignment horizontal="center" vertical="center" wrapText="1"/>
      <protection hidden="1"/>
    </xf>
    <xf numFmtId="9" fontId="73" fillId="20" borderId="87" xfId="66" applyFont="1" applyFill="1" applyBorder="1" applyAlignment="1" applyProtection="1">
      <alignment horizontal="center" vertical="center" wrapText="1"/>
      <protection locked="0"/>
    </xf>
    <xf numFmtId="0" fontId="8" fillId="41" borderId="87" xfId="62" applyFont="1" applyFill="1" applyBorder="1" applyAlignment="1" applyProtection="1">
      <alignment horizontal="center" vertical="center" wrapText="1"/>
      <protection hidden="1" locked="0"/>
    </xf>
    <xf numFmtId="9" fontId="73" fillId="20" borderId="87" xfId="66" applyFont="1" applyFill="1" applyBorder="1" applyAlignment="1" applyProtection="1">
      <alignment horizontal="center" vertical="center" wrapText="1"/>
      <protection hidden="1" locked="0"/>
    </xf>
    <xf numFmtId="44" fontId="73" fillId="20" borderId="87" xfId="55" applyFont="1" applyFill="1" applyBorder="1" applyAlignment="1" applyProtection="1">
      <alignment horizontal="center" vertical="center" wrapText="1"/>
      <protection hidden="1" locked="0"/>
    </xf>
    <xf numFmtId="0" fontId="5" fillId="0" borderId="87" xfId="45" applyFont="1" applyFill="1" applyBorder="1" applyAlignment="1" applyProtection="1">
      <alignment horizontal="center" vertical="center" wrapText="1"/>
      <protection/>
    </xf>
    <xf numFmtId="0" fontId="5" fillId="0" borderId="87" xfId="45" applyFont="1" applyBorder="1" applyAlignment="1" applyProtection="1">
      <alignment horizontal="center" vertical="center" wrapText="1"/>
      <protection/>
    </xf>
    <xf numFmtId="0" fontId="17" fillId="0" borderId="87" xfId="45" applyFont="1" applyBorder="1" applyAlignment="1" applyProtection="1">
      <alignment horizontal="center" vertical="center" wrapText="1"/>
      <protection/>
    </xf>
    <xf numFmtId="3" fontId="5" fillId="0" borderId="87" xfId="45" applyNumberFormat="1" applyFont="1" applyBorder="1" applyAlignment="1" applyProtection="1">
      <alignment horizontal="center" vertical="center" wrapText="1"/>
      <protection/>
    </xf>
    <xf numFmtId="175" fontId="17" fillId="45" borderId="87" xfId="62" applyNumberFormat="1" applyFont="1" applyFill="1" applyBorder="1" applyAlignment="1" applyProtection="1">
      <alignment horizontal="center" vertical="center" wrapText="1"/>
      <protection hidden="1"/>
    </xf>
    <xf numFmtId="0" fontId="17" fillId="45" borderId="87" xfId="62" applyFont="1" applyFill="1" applyBorder="1" applyAlignment="1" applyProtection="1">
      <alignment horizontal="center" vertical="center" wrapText="1"/>
      <protection hidden="1"/>
    </xf>
    <xf numFmtId="0" fontId="25" fillId="0" borderId="87" xfId="45" applyFont="1" applyBorder="1" applyAlignment="1" applyProtection="1">
      <alignment horizontal="center" vertical="center" wrapText="1"/>
      <protection/>
    </xf>
    <xf numFmtId="175" fontId="17" fillId="73" borderId="87" xfId="62" applyNumberFormat="1" applyFont="1" applyFill="1" applyBorder="1" applyAlignment="1" applyProtection="1">
      <alignment horizontal="center" vertical="center" wrapText="1"/>
      <protection hidden="1"/>
    </xf>
    <xf numFmtId="9" fontId="73" fillId="20" borderId="87" xfId="45" applyNumberFormat="1" applyFont="1" applyFill="1" applyBorder="1" applyAlignment="1" applyProtection="1">
      <alignment horizontal="center" vertical="center" wrapText="1"/>
      <protection locked="0"/>
    </xf>
    <xf numFmtId="0" fontId="73" fillId="41" borderId="87" xfId="62" applyFont="1" applyFill="1" applyBorder="1" applyAlignment="1" applyProtection="1">
      <alignment horizontal="center" vertical="center" wrapText="1"/>
      <protection hidden="1" locked="0"/>
    </xf>
    <xf numFmtId="0" fontId="12" fillId="0" borderId="87" xfId="64" applyFont="1" applyFill="1" applyBorder="1" applyAlignment="1">
      <alignment vertical="center" wrapText="1"/>
      <protection/>
    </xf>
    <xf numFmtId="0" fontId="0" fillId="0" borderId="87" xfId="0" applyBorder="1" applyAlignment="1">
      <alignment horizontal="center" vertical="center"/>
    </xf>
    <xf numFmtId="0" fontId="73" fillId="0" borderId="10" xfId="64" applyFont="1" applyBorder="1" applyAlignment="1">
      <alignment vertical="center" wrapText="1"/>
      <protection/>
    </xf>
    <xf numFmtId="0" fontId="73" fillId="0" borderId="0" xfId="64" applyFont="1" applyBorder="1" applyAlignment="1">
      <alignment vertical="center" wrapText="1"/>
      <protection/>
    </xf>
    <xf numFmtId="0" fontId="73" fillId="0" borderId="11" xfId="64" applyFont="1" applyBorder="1" applyAlignment="1">
      <alignment vertical="center" wrapText="1"/>
      <protection/>
    </xf>
    <xf numFmtId="0" fontId="4" fillId="53" borderId="87" xfId="45" applyFont="1" applyFill="1" applyBorder="1" applyAlignment="1" applyProtection="1">
      <alignment horizontal="center" vertical="center" wrapText="1"/>
      <protection/>
    </xf>
    <xf numFmtId="0" fontId="8" fillId="61" borderId="87" xfId="45" applyFont="1" applyFill="1" applyBorder="1" applyAlignment="1" applyProtection="1">
      <alignment horizontal="center" vertical="center" wrapText="1"/>
      <protection/>
    </xf>
    <xf numFmtId="0" fontId="73" fillId="20" borderId="87" xfId="45" applyFont="1" applyFill="1" applyBorder="1" applyAlignment="1" applyProtection="1">
      <alignment horizontal="center" vertical="center" wrapText="1"/>
      <protection locked="0"/>
    </xf>
    <xf numFmtId="0" fontId="2" fillId="0" borderId="87" xfId="0" applyFont="1" applyBorder="1" applyAlignment="1" applyProtection="1">
      <alignment horizontal="center"/>
      <protection/>
    </xf>
    <xf numFmtId="0" fontId="6" fillId="61" borderId="87" xfId="45" applyFont="1" applyFill="1" applyBorder="1" applyAlignment="1" applyProtection="1">
      <alignment horizontal="center" vertical="center" wrapText="1"/>
      <protection/>
    </xf>
    <xf numFmtId="165" fontId="6" fillId="41" borderId="87" xfId="45" applyNumberFormat="1" applyFont="1" applyFill="1" applyBorder="1" applyAlignment="1" applyProtection="1">
      <alignment horizontal="center" vertical="center" wrapText="1"/>
      <protection/>
    </xf>
    <xf numFmtId="0" fontId="64" fillId="0" borderId="87" xfId="64" applyFont="1" applyBorder="1" applyAlignment="1">
      <alignment horizontal="center" vertical="center" wrapText="1"/>
      <protection/>
    </xf>
    <xf numFmtId="0" fontId="64" fillId="0" borderId="87" xfId="64" applyFont="1" applyBorder="1" applyAlignment="1">
      <alignment horizontal="center" vertical="center"/>
      <protection/>
    </xf>
    <xf numFmtId="0" fontId="3" fillId="0" borderId="87" xfId="64" applyFont="1" applyBorder="1" applyAlignment="1" applyProtection="1">
      <alignment horizontal="center" vertical="center"/>
      <protection/>
    </xf>
    <xf numFmtId="0" fontId="14" fillId="61" borderId="155" xfId="45" applyFont="1" applyFill="1" applyBorder="1" applyAlignment="1" applyProtection="1">
      <alignment horizontal="center" vertical="center" wrapText="1"/>
      <protection/>
    </xf>
    <xf numFmtId="0" fontId="4" fillId="45" borderId="137" xfId="62" applyFont="1" applyFill="1" applyBorder="1" applyAlignment="1" applyProtection="1">
      <alignment horizontal="center" vertical="center" wrapText="1"/>
      <protection hidden="1"/>
    </xf>
    <xf numFmtId="0" fontId="13" fillId="25" borderId="102" xfId="45" applyFont="1" applyFill="1" applyBorder="1" applyAlignment="1" applyProtection="1">
      <alignment horizontal="center" vertical="center" wrapText="1"/>
      <protection/>
    </xf>
    <xf numFmtId="0" fontId="13" fillId="0" borderId="103" xfId="45" applyFont="1" applyFill="1" applyBorder="1" applyAlignment="1" applyProtection="1">
      <alignment horizontal="center" vertical="center" wrapText="1"/>
      <protection/>
    </xf>
    <xf numFmtId="0" fontId="4" fillId="30" borderId="102" xfId="62" applyFont="1" applyFill="1" applyBorder="1" applyAlignment="1" applyProtection="1">
      <alignment horizontal="center" vertical="center" wrapText="1"/>
      <protection hidden="1"/>
    </xf>
    <xf numFmtId="0" fontId="4" fillId="30" borderId="155" xfId="62" applyFont="1" applyFill="1" applyBorder="1" applyAlignment="1" applyProtection="1">
      <alignment horizontal="center" vertical="center" wrapText="1"/>
      <protection hidden="1"/>
    </xf>
    <xf numFmtId="0" fontId="13" fillId="17" borderId="102" xfId="45" applyFont="1" applyFill="1" applyBorder="1" applyAlignment="1" applyProtection="1">
      <alignment horizontal="center" vertical="center" wrapText="1"/>
      <protection/>
    </xf>
    <xf numFmtId="0" fontId="10" fillId="80" borderId="102" xfId="45" applyFont="1" applyFill="1" applyBorder="1" applyAlignment="1" applyProtection="1">
      <alignment horizontal="center" vertical="center" wrapText="1"/>
      <protection/>
    </xf>
    <xf numFmtId="0" fontId="4" fillId="0" borderId="103" xfId="62" applyFont="1" applyFill="1" applyBorder="1" applyAlignment="1" applyProtection="1">
      <alignment horizontal="center" vertical="center" wrapText="1"/>
      <protection hidden="1"/>
    </xf>
    <xf numFmtId="0" fontId="4" fillId="0" borderId="137" xfId="62" applyFont="1" applyFill="1" applyBorder="1" applyAlignment="1" applyProtection="1">
      <alignment horizontal="center" vertical="center" wrapText="1"/>
      <protection hidden="1"/>
    </xf>
    <xf numFmtId="0" fontId="4" fillId="30" borderId="103" xfId="62" applyFont="1" applyFill="1" applyBorder="1" applyAlignment="1" applyProtection="1">
      <alignment horizontal="center" vertical="center" wrapText="1"/>
      <protection hidden="1"/>
    </xf>
    <xf numFmtId="0" fontId="4" fillId="30" borderId="137" xfId="62" applyFont="1" applyFill="1" applyBorder="1" applyAlignment="1" applyProtection="1">
      <alignment horizontal="center" vertical="center" wrapText="1"/>
      <protection hidden="1"/>
    </xf>
    <xf numFmtId="0" fontId="13" fillId="78" borderId="102" xfId="45" applyFont="1" applyFill="1" applyBorder="1" applyAlignment="1" applyProtection="1">
      <alignment horizontal="center" vertical="center" wrapText="1"/>
      <protection/>
    </xf>
    <xf numFmtId="0" fontId="12" fillId="80" borderId="102" xfId="45" applyFont="1" applyFill="1" applyBorder="1" applyAlignment="1" applyProtection="1">
      <alignment horizontal="center" vertical="center" wrapText="1"/>
      <protection locked="0"/>
    </xf>
    <xf numFmtId="0" fontId="12" fillId="80" borderId="102" xfId="45" applyFont="1" applyFill="1" applyBorder="1" applyAlignment="1" applyProtection="1">
      <alignment horizontal="center" vertical="center" wrapText="1"/>
      <protection/>
    </xf>
    <xf numFmtId="0" fontId="12" fillId="80" borderId="155" xfId="45" applyFont="1" applyFill="1" applyBorder="1" applyAlignment="1" applyProtection="1">
      <alignment horizontal="center" vertical="center" wrapText="1"/>
      <protection/>
    </xf>
    <xf numFmtId="0" fontId="13" fillId="25" borderId="218" xfId="45" applyFont="1" applyFill="1" applyBorder="1" applyAlignment="1" applyProtection="1">
      <alignment horizontal="center" vertical="center" wrapText="1"/>
      <protection/>
    </xf>
    <xf numFmtId="0" fontId="10" fillId="25" borderId="87" xfId="45" applyFont="1" applyFill="1" applyBorder="1" applyAlignment="1" applyProtection="1">
      <alignment horizontal="center" vertical="center" wrapText="1"/>
      <protection/>
    </xf>
    <xf numFmtId="0" fontId="12" fillId="25" borderId="87" xfId="45" applyFont="1" applyFill="1" applyBorder="1" applyAlignment="1" applyProtection="1">
      <alignment horizontal="center" vertical="center" wrapText="1"/>
      <protection/>
    </xf>
    <xf numFmtId="0" fontId="10" fillId="80" borderId="87" xfId="45" applyFont="1" applyFill="1" applyBorder="1" applyAlignment="1" applyProtection="1">
      <alignment horizontal="center" vertical="center" wrapText="1"/>
      <protection/>
    </xf>
    <xf numFmtId="0" fontId="12" fillId="80" borderId="87" xfId="45" applyFont="1" applyFill="1" applyBorder="1" applyAlignment="1" applyProtection="1">
      <alignment horizontal="center" vertical="center" wrapText="1"/>
      <protection/>
    </xf>
    <xf numFmtId="0" fontId="4" fillId="45" borderId="87" xfId="62" applyFont="1" applyFill="1" applyBorder="1" applyAlignment="1" applyProtection="1">
      <alignment horizontal="center" vertical="center" wrapText="1"/>
      <protection hidden="1"/>
    </xf>
    <xf numFmtId="0" fontId="13" fillId="17" borderId="12" xfId="0" applyFont="1" applyFill="1" applyBorder="1" applyAlignment="1" applyProtection="1">
      <alignment horizontal="center" vertical="center" wrapText="1"/>
      <protection locked="0"/>
    </xf>
    <xf numFmtId="0" fontId="13" fillId="17" borderId="13" xfId="0" applyFont="1" applyFill="1" applyBorder="1" applyAlignment="1" applyProtection="1">
      <alignment horizontal="center" vertical="center" wrapText="1"/>
      <protection locked="0"/>
    </xf>
    <xf numFmtId="0" fontId="13" fillId="17" borderId="14" xfId="0" applyFont="1" applyFill="1" applyBorder="1" applyAlignment="1" applyProtection="1">
      <alignment horizontal="center" vertical="center" wrapText="1"/>
      <protection locked="0"/>
    </xf>
    <xf numFmtId="0" fontId="14" fillId="18" borderId="12" xfId="0" applyFont="1" applyFill="1" applyBorder="1" applyAlignment="1" applyProtection="1">
      <alignment horizontal="center" vertical="center" wrapText="1"/>
      <protection locked="0"/>
    </xf>
    <xf numFmtId="0" fontId="14" fillId="18" borderId="13" xfId="0" applyFont="1" applyFill="1" applyBorder="1" applyAlignment="1" applyProtection="1">
      <alignment horizontal="center" vertical="center" wrapText="1"/>
      <protection locked="0"/>
    </xf>
    <xf numFmtId="0" fontId="14" fillId="18" borderId="14" xfId="0" applyFont="1" applyFill="1" applyBorder="1" applyAlignment="1" applyProtection="1">
      <alignment horizontal="center" vertical="center" wrapText="1"/>
      <protection locked="0"/>
    </xf>
    <xf numFmtId="0" fontId="5" fillId="17" borderId="15" xfId="0" applyFont="1" applyFill="1" applyBorder="1" applyAlignment="1" applyProtection="1">
      <alignment horizontal="center" vertical="center" wrapText="1"/>
      <protection locked="0"/>
    </xf>
    <xf numFmtId="0" fontId="4" fillId="31" borderId="50" xfId="61" applyFont="1" applyFill="1" applyBorder="1" applyAlignment="1" applyProtection="1">
      <alignment horizontal="center" vertical="center" wrapText="1"/>
      <protection hidden="1" locked="0"/>
    </xf>
    <xf numFmtId="0" fontId="4" fillId="31" borderId="78" xfId="61" applyFont="1" applyFill="1" applyBorder="1" applyAlignment="1" applyProtection="1">
      <alignment horizontal="center" vertical="center" wrapText="1"/>
      <protection hidden="1" locked="0"/>
    </xf>
    <xf numFmtId="0" fontId="4" fillId="30" borderId="49" xfId="61" applyFont="1" applyFill="1" applyBorder="1" applyAlignment="1" applyProtection="1">
      <alignment horizontal="center" vertical="center" wrapText="1"/>
      <protection hidden="1" locked="0"/>
    </xf>
    <xf numFmtId="0" fontId="4" fillId="30" borderId="125" xfId="61" applyFont="1" applyFill="1" applyBorder="1" applyAlignment="1" applyProtection="1">
      <alignment horizontal="center" vertical="center" wrapText="1"/>
      <protection hidden="1" locked="0"/>
    </xf>
    <xf numFmtId="9" fontId="5" fillId="30" borderId="32" xfId="61" applyNumberFormat="1" applyFont="1" applyFill="1" applyBorder="1" applyAlignment="1" applyProtection="1">
      <alignment horizontal="center" vertical="center" wrapText="1"/>
      <protection hidden="1" locked="0"/>
    </xf>
    <xf numFmtId="0" fontId="5" fillId="30" borderId="225" xfId="61" applyFont="1" applyFill="1" applyBorder="1" applyAlignment="1" applyProtection="1">
      <alignment horizontal="center" vertical="center" wrapText="1"/>
      <protection hidden="1" locked="0"/>
    </xf>
    <xf numFmtId="0" fontId="5" fillId="30" borderId="62" xfId="61" applyFont="1" applyFill="1" applyBorder="1" applyAlignment="1" applyProtection="1">
      <alignment horizontal="center" vertical="center" wrapText="1"/>
      <protection hidden="1" locked="0"/>
    </xf>
    <xf numFmtId="9" fontId="20" fillId="31" borderId="32" xfId="66" applyFont="1" applyFill="1" applyBorder="1" applyAlignment="1" applyProtection="1">
      <alignment horizontal="center" vertical="center" wrapText="1"/>
      <protection hidden="1" locked="0"/>
    </xf>
    <xf numFmtId="9" fontId="20" fillId="31" borderId="225" xfId="66" applyFont="1" applyFill="1" applyBorder="1" applyAlignment="1" applyProtection="1">
      <alignment horizontal="center" vertical="center" wrapText="1"/>
      <protection hidden="1" locked="0"/>
    </xf>
    <xf numFmtId="9" fontId="5" fillId="30" borderId="40" xfId="0" applyNumberFormat="1" applyFont="1" applyFill="1" applyBorder="1" applyAlignment="1" applyProtection="1">
      <alignment horizontal="center" vertical="center" wrapText="1"/>
      <protection locked="0"/>
    </xf>
    <xf numFmtId="0" fontId="5" fillId="30" borderId="40" xfId="0" applyFont="1" applyFill="1" applyBorder="1" applyAlignment="1" applyProtection="1">
      <alignment horizontal="center" vertical="center" wrapText="1"/>
      <protection locked="0"/>
    </xf>
    <xf numFmtId="9" fontId="20" fillId="31" borderId="42" xfId="66" applyFont="1" applyFill="1" applyBorder="1" applyAlignment="1" applyProtection="1">
      <alignment horizontal="center" vertical="center" wrapText="1"/>
      <protection hidden="1" locked="0"/>
    </xf>
    <xf numFmtId="9" fontId="20" fillId="31" borderId="226" xfId="66" applyFont="1" applyFill="1" applyBorder="1" applyAlignment="1" applyProtection="1">
      <alignment horizontal="center" vertical="center" wrapText="1"/>
      <protection hidden="1" locked="0"/>
    </xf>
    <xf numFmtId="0" fontId="17" fillId="11" borderId="1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4" fillId="31" borderId="49" xfId="61" applyFont="1" applyFill="1" applyBorder="1" applyAlignment="1" applyProtection="1">
      <alignment horizontal="center" vertical="center" wrapText="1"/>
      <protection hidden="1" locked="0"/>
    </xf>
    <xf numFmtId="0" fontId="4" fillId="31" borderId="125" xfId="61" applyFont="1" applyFill="1" applyBorder="1" applyAlignment="1" applyProtection="1">
      <alignment horizontal="center" vertical="center" wrapText="1"/>
      <protection hidden="1" locked="0"/>
    </xf>
    <xf numFmtId="0" fontId="13" fillId="31" borderId="10" xfId="0" applyFont="1" applyFill="1" applyBorder="1" applyAlignment="1" applyProtection="1">
      <alignment horizontal="center" vertical="center" wrapText="1"/>
      <protection locked="0"/>
    </xf>
    <xf numFmtId="0" fontId="13" fillId="31" borderId="0" xfId="0" applyFont="1" applyFill="1" applyBorder="1" applyAlignment="1" applyProtection="1">
      <alignment horizontal="center" vertical="center" wrapText="1"/>
      <protection locked="0"/>
    </xf>
    <xf numFmtId="0" fontId="13" fillId="31" borderId="11" xfId="0" applyFont="1" applyFill="1" applyBorder="1" applyAlignment="1" applyProtection="1">
      <alignment horizontal="center" vertical="center" wrapText="1"/>
      <protection locked="0"/>
    </xf>
    <xf numFmtId="9" fontId="17" fillId="30" borderId="32" xfId="61" applyNumberFormat="1" applyFont="1" applyFill="1" applyBorder="1" applyAlignment="1" applyProtection="1">
      <alignment horizontal="center" vertical="center" wrapText="1"/>
      <protection hidden="1" locked="0"/>
    </xf>
    <xf numFmtId="0" fontId="17" fillId="30" borderId="225" xfId="61" applyFont="1" applyFill="1" applyBorder="1" applyAlignment="1" applyProtection="1">
      <alignment horizontal="center" vertical="center" wrapText="1"/>
      <protection hidden="1" locked="0"/>
    </xf>
    <xf numFmtId="0" fontId="17" fillId="30" borderId="62" xfId="61" applyFont="1" applyFill="1" applyBorder="1" applyAlignment="1" applyProtection="1">
      <alignment horizontal="center" vertical="center" wrapText="1"/>
      <protection hidden="1" locked="0"/>
    </xf>
    <xf numFmtId="9" fontId="17" fillId="30" borderId="42" xfId="66" applyFont="1" applyFill="1" applyBorder="1" applyAlignment="1" applyProtection="1">
      <alignment horizontal="center" vertical="center" wrapText="1"/>
      <protection hidden="1" locked="0"/>
    </xf>
    <xf numFmtId="9" fontId="17" fillId="30" borderId="226" xfId="66" applyFont="1" applyFill="1" applyBorder="1" applyAlignment="1" applyProtection="1">
      <alignment horizontal="center" vertical="center" wrapText="1"/>
      <protection hidden="1" locked="0"/>
    </xf>
    <xf numFmtId="9" fontId="17" fillId="30" borderId="61" xfId="66" applyFont="1" applyFill="1" applyBorder="1" applyAlignment="1" applyProtection="1">
      <alignment horizontal="center" vertical="center" wrapText="1"/>
      <protection hidden="1" locked="0"/>
    </xf>
    <xf numFmtId="0" fontId="4" fillId="30" borderId="49" xfId="61" applyFont="1" applyFill="1" applyBorder="1" applyAlignment="1" applyProtection="1" quotePrefix="1">
      <alignment horizontal="center" vertical="center" wrapText="1"/>
      <protection hidden="1" locked="0"/>
    </xf>
    <xf numFmtId="0" fontId="4" fillId="30" borderId="125" xfId="61" applyFont="1" applyFill="1" applyBorder="1" applyAlignment="1" applyProtection="1" quotePrefix="1">
      <alignment horizontal="center" vertical="center" wrapText="1"/>
      <protection hidden="1" locked="0"/>
    </xf>
    <xf numFmtId="0" fontId="4" fillId="30" borderId="112" xfId="61" applyFont="1" applyFill="1" applyBorder="1" applyAlignment="1" applyProtection="1" quotePrefix="1">
      <alignment horizontal="center" vertical="center" wrapText="1"/>
      <protection hidden="1" locked="0"/>
    </xf>
    <xf numFmtId="0" fontId="13" fillId="17" borderId="78" xfId="0" applyFont="1" applyFill="1" applyBorder="1" applyAlignment="1" applyProtection="1">
      <alignment horizontal="center" vertical="center" wrapText="1"/>
      <protection locked="0"/>
    </xf>
    <xf numFmtId="0" fontId="13" fillId="17" borderId="11" xfId="0" applyFont="1" applyFill="1" applyBorder="1" applyAlignment="1" applyProtection="1">
      <alignment horizontal="center" vertical="center" wrapText="1"/>
      <protection locked="0"/>
    </xf>
    <xf numFmtId="0" fontId="13" fillId="17" borderId="21"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4" fillId="30" borderId="28" xfId="61" applyFont="1" applyFill="1" applyBorder="1" applyAlignment="1" applyProtection="1">
      <alignment horizontal="center" vertical="center" wrapText="1"/>
      <protection hidden="1" locked="0"/>
    </xf>
    <xf numFmtId="0" fontId="4" fillId="30" borderId="33" xfId="61" applyFont="1" applyFill="1" applyBorder="1" applyAlignment="1" applyProtection="1">
      <alignment horizontal="center" vertical="center" wrapText="1"/>
      <protection hidden="1" locked="0"/>
    </xf>
    <xf numFmtId="0" fontId="4" fillId="30" borderId="38" xfId="61" applyFont="1" applyFill="1" applyBorder="1" applyAlignment="1" applyProtection="1">
      <alignment horizontal="center" vertical="center" wrapText="1"/>
      <protection hidden="1" locked="0"/>
    </xf>
    <xf numFmtId="0" fontId="17" fillId="30" borderId="37" xfId="61" applyFont="1" applyFill="1" applyBorder="1" applyAlignment="1" applyProtection="1">
      <alignment horizontal="center" vertical="center" wrapText="1"/>
      <protection hidden="1" locked="0"/>
    </xf>
    <xf numFmtId="0" fontId="17" fillId="30" borderId="227" xfId="61" applyFont="1" applyFill="1" applyBorder="1" applyAlignment="1" applyProtection="1">
      <alignment horizontal="center" vertical="center" wrapText="1"/>
      <protection hidden="1" locked="0"/>
    </xf>
    <xf numFmtId="0" fontId="17" fillId="30" borderId="67" xfId="61" applyFont="1" applyFill="1" applyBorder="1" applyAlignment="1" applyProtection="1">
      <alignment horizontal="center" vertical="center" wrapText="1"/>
      <protection hidden="1" locked="0"/>
    </xf>
    <xf numFmtId="3" fontId="20" fillId="31" borderId="37" xfId="61" applyNumberFormat="1" applyFont="1" applyFill="1" applyBorder="1" applyAlignment="1" applyProtection="1">
      <alignment horizontal="center" vertical="center" wrapText="1"/>
      <protection hidden="1" locked="0"/>
    </xf>
    <xf numFmtId="3" fontId="20" fillId="31" borderId="227" xfId="61" applyNumberFormat="1" applyFont="1" applyFill="1" applyBorder="1" applyAlignment="1" applyProtection="1">
      <alignment horizontal="center" vertical="center" wrapText="1"/>
      <protection hidden="1" locked="0"/>
    </xf>
    <xf numFmtId="3" fontId="20" fillId="31" borderId="163" xfId="61" applyNumberFormat="1" applyFont="1" applyFill="1" applyBorder="1" applyAlignment="1" applyProtection="1">
      <alignment horizontal="center" vertical="center" wrapText="1"/>
      <protection hidden="1" locked="0"/>
    </xf>
    <xf numFmtId="9" fontId="17" fillId="30" borderId="37" xfId="61" applyNumberFormat="1" applyFont="1" applyFill="1" applyBorder="1" applyAlignment="1" applyProtection="1">
      <alignment horizontal="center" vertical="center" wrapText="1"/>
      <protection hidden="1" locked="0"/>
    </xf>
    <xf numFmtId="9" fontId="20" fillId="31" borderId="37" xfId="66" applyFont="1" applyFill="1" applyBorder="1" applyAlignment="1" applyProtection="1">
      <alignment horizontal="center" vertical="center" wrapText="1"/>
      <protection hidden="1" locked="0"/>
    </xf>
    <xf numFmtId="9" fontId="20" fillId="31" borderId="227" xfId="66" applyFont="1" applyFill="1" applyBorder="1" applyAlignment="1" applyProtection="1">
      <alignment horizontal="center" vertical="center" wrapText="1"/>
      <protection hidden="1" locked="0"/>
    </xf>
    <xf numFmtId="0" fontId="10" fillId="11" borderId="12" xfId="0" applyFont="1" applyFill="1" applyBorder="1" applyAlignment="1" applyProtection="1">
      <alignment horizontal="center" vertical="center" wrapText="1"/>
      <protection locked="0"/>
    </xf>
    <xf numFmtId="0" fontId="10" fillId="11" borderId="13" xfId="0" applyFont="1" applyFill="1" applyBorder="1" applyAlignment="1" applyProtection="1">
      <alignment horizontal="center" vertical="center" wrapText="1"/>
      <protection locked="0"/>
    </xf>
    <xf numFmtId="0" fontId="10" fillId="11" borderId="14" xfId="0" applyFont="1" applyFill="1" applyBorder="1" applyAlignment="1" applyProtection="1">
      <alignment horizontal="center" vertical="center" wrapText="1"/>
      <protection locked="0"/>
    </xf>
    <xf numFmtId="0" fontId="12" fillId="11" borderId="12" xfId="0" applyFont="1" applyFill="1" applyBorder="1" applyAlignment="1" applyProtection="1">
      <alignment horizontal="center" vertical="center" wrapText="1"/>
      <protection locked="0"/>
    </xf>
    <xf numFmtId="0" fontId="12" fillId="11" borderId="13" xfId="0" applyFont="1" applyFill="1" applyBorder="1" applyAlignment="1" applyProtection="1">
      <alignment horizontal="center" vertical="center" wrapText="1"/>
      <protection locked="0"/>
    </xf>
    <xf numFmtId="0" fontId="13" fillId="17" borderId="50" xfId="0" applyFont="1" applyFill="1" applyBorder="1" applyAlignment="1" applyProtection="1">
      <alignment horizontal="center" vertical="center" wrapText="1"/>
      <protection locked="0"/>
    </xf>
    <xf numFmtId="0" fontId="13" fillId="17" borderId="10" xfId="0" applyFont="1" applyFill="1" applyBorder="1" applyAlignment="1" applyProtection="1">
      <alignment horizontal="center" vertical="center" wrapText="1"/>
      <protection locked="0"/>
    </xf>
    <xf numFmtId="0" fontId="13" fillId="17" borderId="20" xfId="0" applyFont="1" applyFill="1" applyBorder="1" applyAlignment="1" applyProtection="1">
      <alignment horizontal="center" vertical="center" wrapText="1"/>
      <protection locked="0"/>
    </xf>
    <xf numFmtId="0" fontId="4" fillId="31" borderId="112" xfId="61" applyFont="1" applyFill="1" applyBorder="1" applyAlignment="1" applyProtection="1">
      <alignment horizontal="center" vertical="center" wrapText="1"/>
      <protection hidden="1" locked="0"/>
    </xf>
    <xf numFmtId="0" fontId="4" fillId="31" borderId="0" xfId="61" applyFont="1" applyFill="1" applyBorder="1" applyAlignment="1" applyProtection="1">
      <alignment horizontal="center" vertical="center" wrapText="1"/>
      <protection hidden="1" locked="0"/>
    </xf>
    <xf numFmtId="0" fontId="4" fillId="31" borderId="11" xfId="61" applyFont="1" applyFill="1" applyBorder="1" applyAlignment="1" applyProtection="1">
      <alignment horizontal="center" vertical="center" wrapText="1"/>
      <protection hidden="1" locked="0"/>
    </xf>
    <xf numFmtId="0" fontId="4" fillId="31" borderId="10" xfId="61" applyFont="1" applyFill="1" applyBorder="1" applyAlignment="1" applyProtection="1">
      <alignment horizontal="center" vertical="center" wrapText="1"/>
      <protection hidden="1" locked="0"/>
    </xf>
    <xf numFmtId="0" fontId="4" fillId="30" borderId="112" xfId="61" applyFont="1" applyFill="1" applyBorder="1" applyAlignment="1" applyProtection="1">
      <alignment horizontal="center" vertical="center" wrapText="1"/>
      <protection hidden="1" locked="0"/>
    </xf>
    <xf numFmtId="9" fontId="5" fillId="30" borderId="35" xfId="0" applyNumberFormat="1" applyFont="1" applyFill="1" applyBorder="1" applyAlignment="1" applyProtection="1">
      <alignment horizontal="center" vertical="center" wrapText="1"/>
      <protection locked="0"/>
    </xf>
    <xf numFmtId="0" fontId="5" fillId="30" borderId="35"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9" fontId="20" fillId="31" borderId="25" xfId="66" applyFont="1" applyFill="1" applyBorder="1" applyAlignment="1" applyProtection="1">
      <alignment horizontal="center" vertical="center" wrapText="1"/>
      <protection hidden="1" locked="0"/>
    </xf>
    <xf numFmtId="9" fontId="20" fillId="31" borderId="13" xfId="66" applyFont="1" applyFill="1" applyBorder="1" applyAlignment="1" applyProtection="1">
      <alignment horizontal="center" vertical="center" wrapText="1"/>
      <protection hidden="1" locked="0"/>
    </xf>
    <xf numFmtId="9" fontId="17" fillId="30" borderId="23" xfId="61" applyNumberFormat="1" applyFont="1" applyFill="1" applyBorder="1" applyAlignment="1" applyProtection="1">
      <alignment horizontal="center" vertical="center" wrapText="1"/>
      <protection hidden="1" locked="0"/>
    </xf>
    <xf numFmtId="0" fontId="17" fillId="30" borderId="23" xfId="61" applyFont="1" applyFill="1" applyBorder="1" applyAlignment="1" applyProtection="1">
      <alignment horizontal="center" vertical="center" wrapText="1"/>
      <protection hidden="1" locked="0"/>
    </xf>
    <xf numFmtId="0" fontId="18" fillId="17" borderId="15" xfId="0" applyFont="1" applyFill="1" applyBorder="1" applyAlignment="1" applyProtection="1">
      <alignment horizontal="center" vertical="center" wrapText="1"/>
      <protection locked="0"/>
    </xf>
    <xf numFmtId="9" fontId="17" fillId="30" borderId="30" xfId="61" applyNumberFormat="1" applyFont="1" applyFill="1" applyBorder="1" applyAlignment="1" applyProtection="1">
      <alignment horizontal="center" vertical="center" wrapText="1"/>
      <protection hidden="1" locked="0"/>
    </xf>
    <xf numFmtId="0" fontId="17" fillId="30" borderId="30" xfId="61" applyFont="1" applyFill="1" applyBorder="1" applyAlignment="1" applyProtection="1">
      <alignment horizontal="center" vertical="center" wrapText="1"/>
      <protection hidden="1" locked="0"/>
    </xf>
    <xf numFmtId="9" fontId="20" fillId="31" borderId="165" xfId="66" applyFont="1" applyFill="1" applyBorder="1" applyAlignment="1" applyProtection="1">
      <alignment horizontal="center" vertical="center" wrapText="1"/>
      <protection hidden="1" locked="0"/>
    </xf>
    <xf numFmtId="9" fontId="17" fillId="30" borderId="40" xfId="61" applyNumberFormat="1" applyFont="1" applyFill="1" applyBorder="1" applyAlignment="1" applyProtection="1">
      <alignment horizontal="center" vertical="center" wrapText="1"/>
      <protection hidden="1" locked="0"/>
    </xf>
    <xf numFmtId="0" fontId="17" fillId="30" borderId="40" xfId="61" applyFont="1" applyFill="1" applyBorder="1" applyAlignment="1" applyProtection="1">
      <alignment horizontal="center" vertical="center" wrapText="1"/>
      <protection hidden="1" locked="0"/>
    </xf>
    <xf numFmtId="0" fontId="4" fillId="30" borderId="49" xfId="0" applyFont="1" applyFill="1" applyBorder="1" applyAlignment="1" applyProtection="1">
      <alignment horizontal="center" vertical="center" wrapText="1"/>
      <protection locked="0"/>
    </xf>
    <xf numFmtId="0" fontId="4" fillId="30" borderId="125" xfId="0" applyFont="1" applyFill="1" applyBorder="1" applyAlignment="1" applyProtection="1">
      <alignment horizontal="center" vertical="center" wrapText="1"/>
      <protection locked="0"/>
    </xf>
    <xf numFmtId="0" fontId="4" fillId="30" borderId="112" xfId="0" applyFont="1" applyFill="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3" fillId="0" borderId="139" xfId="45" applyFont="1" applyFill="1" applyBorder="1" applyAlignment="1" applyProtection="1">
      <alignment horizontal="center" vertical="center" wrapText="1"/>
      <protection locked="0"/>
    </xf>
    <xf numFmtId="0" fontId="13" fillId="0" borderId="10" xfId="45" applyFont="1" applyFill="1" applyBorder="1" applyAlignment="1" applyProtection="1">
      <alignment horizontal="center" vertical="center" wrapText="1"/>
      <protection locked="0"/>
    </xf>
    <xf numFmtId="0" fontId="4" fillId="0" borderId="141" xfId="45" applyFont="1" applyFill="1" applyBorder="1" applyAlignment="1" applyProtection="1">
      <alignment horizontal="center" vertical="center" wrapText="1"/>
      <protection locked="0"/>
    </xf>
    <xf numFmtId="0" fontId="4" fillId="0" borderId="125" xfId="61" applyFont="1" applyFill="1" applyBorder="1" applyAlignment="1" applyProtection="1">
      <alignment horizontal="center" vertical="center" wrapText="1"/>
      <protection hidden="1" locked="0"/>
    </xf>
    <xf numFmtId="0" fontId="8" fillId="61" borderId="218" xfId="45" applyFont="1" applyFill="1" applyBorder="1" applyAlignment="1" applyProtection="1">
      <alignment horizontal="center" vertical="center" wrapText="1"/>
      <protection locked="0"/>
    </xf>
    <xf numFmtId="0" fontId="8" fillId="61" borderId="147" xfId="45" applyFont="1" applyFill="1" applyBorder="1" applyAlignment="1" applyProtection="1">
      <alignment horizontal="center" vertical="center" wrapText="1"/>
      <protection locked="0"/>
    </xf>
    <xf numFmtId="0" fontId="10" fillId="17" borderId="15" xfId="0" applyFont="1" applyFill="1" applyBorder="1" applyAlignment="1" applyProtection="1">
      <alignment horizontal="center" vertical="center" wrapText="1"/>
      <protection locked="0"/>
    </xf>
    <xf numFmtId="0" fontId="12" fillId="17" borderId="12" xfId="0" applyFont="1" applyFill="1" applyBorder="1" applyAlignment="1" applyProtection="1">
      <alignment horizontal="center" vertical="center" wrapText="1"/>
      <protection locked="0"/>
    </xf>
    <xf numFmtId="0" fontId="12" fillId="17" borderId="13" xfId="0" applyFont="1" applyFill="1" applyBorder="1" applyAlignment="1" applyProtection="1">
      <alignment horizontal="center" vertical="center" wrapText="1"/>
      <protection locked="0"/>
    </xf>
    <xf numFmtId="0" fontId="4" fillId="25" borderId="12" xfId="45" applyFont="1" applyFill="1" applyBorder="1" applyAlignment="1" applyProtection="1">
      <alignment horizontal="center" vertical="center" wrapText="1"/>
      <protection locked="0"/>
    </xf>
    <xf numFmtId="0" fontId="4" fillId="25" borderId="13" xfId="45" applyFont="1" applyFill="1" applyBorder="1" applyAlignment="1" applyProtection="1">
      <alignment horizontal="center" vertical="center" wrapText="1"/>
      <protection locked="0"/>
    </xf>
    <xf numFmtId="0" fontId="4" fillId="25" borderId="14" xfId="45" applyFont="1" applyFill="1" applyBorder="1" applyAlignment="1" applyProtection="1">
      <alignment horizontal="center" vertical="center" wrapText="1"/>
      <protection locked="0"/>
    </xf>
    <xf numFmtId="0" fontId="4" fillId="11" borderId="12" xfId="0" applyFont="1" applyFill="1" applyBorder="1" applyAlignment="1" applyProtection="1">
      <alignment horizontal="center" vertical="center" wrapText="1"/>
      <protection locked="0"/>
    </xf>
    <xf numFmtId="0" fontId="4" fillId="11" borderId="13" xfId="0" applyFont="1" applyFill="1" applyBorder="1" applyAlignment="1" applyProtection="1">
      <alignment horizontal="center" vertical="center" wrapText="1"/>
      <protection locked="0"/>
    </xf>
    <xf numFmtId="0" fontId="4" fillId="11" borderId="14" xfId="0" applyFont="1" applyFill="1" applyBorder="1" applyAlignment="1" applyProtection="1">
      <alignment horizontal="center" vertical="center" wrapText="1"/>
      <protection locked="0"/>
    </xf>
    <xf numFmtId="165" fontId="7" fillId="40" borderId="50" xfId="45" applyNumberFormat="1" applyFont="1" applyFill="1" applyBorder="1" applyAlignment="1">
      <alignment horizontal="center" vertical="center" wrapText="1"/>
      <protection/>
    </xf>
    <xf numFmtId="165" fontId="7" fillId="40" borderId="10" xfId="45" applyNumberFormat="1" applyFont="1" applyFill="1" applyBorder="1" applyAlignment="1">
      <alignment horizontal="center" vertical="center" wrapText="1"/>
      <protection/>
    </xf>
    <xf numFmtId="165" fontId="7" fillId="40" borderId="20" xfId="45" applyNumberFormat="1" applyFont="1" applyFill="1" applyBorder="1" applyAlignment="1">
      <alignment horizontal="center" vertical="center" wrapText="1"/>
      <protection/>
    </xf>
    <xf numFmtId="165" fontId="7" fillId="40" borderId="193" xfId="45" applyNumberFormat="1" applyFont="1" applyFill="1" applyBorder="1" applyAlignment="1">
      <alignment horizontal="center" vertical="center" wrapText="1"/>
      <protection/>
    </xf>
    <xf numFmtId="165" fontId="7" fillId="40" borderId="0" xfId="45" applyNumberFormat="1" applyFont="1" applyFill="1" applyBorder="1" applyAlignment="1">
      <alignment horizontal="center" vertical="center" wrapText="1"/>
      <protection/>
    </xf>
    <xf numFmtId="165" fontId="7" fillId="40" borderId="120" xfId="45" applyNumberFormat="1" applyFont="1" applyFill="1" applyBorder="1" applyAlignment="1">
      <alignment horizontal="center" vertical="center" wrapText="1"/>
      <protection/>
    </xf>
    <xf numFmtId="165" fontId="7" fillId="40" borderId="78" xfId="45" applyNumberFormat="1" applyFont="1" applyFill="1" applyBorder="1" applyAlignment="1">
      <alignment horizontal="center" vertical="center" wrapText="1"/>
      <protection/>
    </xf>
    <xf numFmtId="165" fontId="7" fillId="40" borderId="11" xfId="45" applyNumberFormat="1" applyFont="1" applyFill="1" applyBorder="1" applyAlignment="1">
      <alignment horizontal="center" vertical="center" wrapText="1"/>
      <protection/>
    </xf>
    <xf numFmtId="165" fontId="7" fillId="40" borderId="21" xfId="45" applyNumberFormat="1" applyFont="1" applyFill="1" applyBorder="1" applyAlignment="1">
      <alignment horizontal="center" vertical="center" wrapText="1"/>
      <protection/>
    </xf>
    <xf numFmtId="165" fontId="7" fillId="41" borderId="50" xfId="45" applyNumberFormat="1" applyFont="1" applyFill="1" applyBorder="1" applyAlignment="1">
      <alignment horizontal="center" vertical="center" wrapText="1"/>
      <protection/>
    </xf>
    <xf numFmtId="165" fontId="7" fillId="41" borderId="10" xfId="45" applyNumberFormat="1" applyFont="1" applyFill="1" applyBorder="1" applyAlignment="1">
      <alignment horizontal="center" vertical="center" wrapText="1"/>
      <protection/>
    </xf>
    <xf numFmtId="165" fontId="7" fillId="41" borderId="20" xfId="45" applyNumberFormat="1" applyFont="1" applyFill="1" applyBorder="1" applyAlignment="1">
      <alignment horizontal="center" vertical="center" wrapText="1"/>
      <protection/>
    </xf>
    <xf numFmtId="165" fontId="7" fillId="41" borderId="193" xfId="45" applyNumberFormat="1" applyFont="1" applyFill="1" applyBorder="1" applyAlignment="1">
      <alignment horizontal="center" vertical="center" wrapText="1"/>
      <protection/>
    </xf>
    <xf numFmtId="165" fontId="7" fillId="41" borderId="0" xfId="45" applyNumberFormat="1" applyFont="1" applyFill="1" applyBorder="1" applyAlignment="1">
      <alignment horizontal="center" vertical="center" wrapText="1"/>
      <protection/>
    </xf>
    <xf numFmtId="165" fontId="7" fillId="41" borderId="120" xfId="45" applyNumberFormat="1" applyFont="1" applyFill="1" applyBorder="1" applyAlignment="1">
      <alignment horizontal="center" vertical="center" wrapText="1"/>
      <protection/>
    </xf>
    <xf numFmtId="165" fontId="7" fillId="41" borderId="78" xfId="45" applyNumberFormat="1" applyFont="1" applyFill="1" applyBorder="1" applyAlignment="1">
      <alignment horizontal="center" vertical="center" wrapText="1"/>
      <protection/>
    </xf>
    <xf numFmtId="165" fontId="7" fillId="41" borderId="11" xfId="45" applyNumberFormat="1" applyFont="1" applyFill="1" applyBorder="1" applyAlignment="1">
      <alignment horizontal="center" vertical="center" wrapText="1"/>
      <protection/>
    </xf>
    <xf numFmtId="165" fontId="7" fillId="41" borderId="21" xfId="45" applyNumberFormat="1" applyFont="1" applyFill="1" applyBorder="1" applyAlignment="1">
      <alignment horizontal="center" vertical="center" wrapText="1"/>
      <protection/>
    </xf>
    <xf numFmtId="165" fontId="7" fillId="42" borderId="50" xfId="45" applyNumberFormat="1" applyFont="1" applyFill="1" applyBorder="1" applyAlignment="1">
      <alignment horizontal="center" vertical="center" wrapText="1"/>
      <protection/>
    </xf>
    <xf numFmtId="165" fontId="7" fillId="42" borderId="10" xfId="45" applyNumberFormat="1" applyFont="1" applyFill="1" applyBorder="1" applyAlignment="1">
      <alignment horizontal="center" vertical="center" wrapText="1"/>
      <protection/>
    </xf>
    <xf numFmtId="165" fontId="7" fillId="42" borderId="20" xfId="45" applyNumberFormat="1" applyFont="1" applyFill="1" applyBorder="1" applyAlignment="1">
      <alignment horizontal="center" vertical="center" wrapText="1"/>
      <protection/>
    </xf>
    <xf numFmtId="165" fontId="7" fillId="42" borderId="193" xfId="45" applyNumberFormat="1" applyFont="1" applyFill="1" applyBorder="1" applyAlignment="1">
      <alignment horizontal="center" vertical="center" wrapText="1"/>
      <protection/>
    </xf>
    <xf numFmtId="165" fontId="7" fillId="42" borderId="0" xfId="45" applyNumberFormat="1" applyFont="1" applyFill="1" applyBorder="1" applyAlignment="1">
      <alignment horizontal="center" vertical="center" wrapText="1"/>
      <protection/>
    </xf>
    <xf numFmtId="165" fontId="7" fillId="42" borderId="120" xfId="45" applyNumberFormat="1" applyFont="1" applyFill="1" applyBorder="1" applyAlignment="1">
      <alignment horizontal="center" vertical="center" wrapText="1"/>
      <protection/>
    </xf>
    <xf numFmtId="165" fontId="7" fillId="42" borderId="78" xfId="45" applyNumberFormat="1" applyFont="1" applyFill="1" applyBorder="1" applyAlignment="1">
      <alignment horizontal="center" vertical="center" wrapText="1"/>
      <protection/>
    </xf>
    <xf numFmtId="165" fontId="7" fillId="42" borderId="11" xfId="45" applyNumberFormat="1" applyFont="1" applyFill="1" applyBorder="1" applyAlignment="1">
      <alignment horizontal="center" vertical="center" wrapText="1"/>
      <protection/>
    </xf>
    <xf numFmtId="165" fontId="7" fillId="42" borderId="21" xfId="45" applyNumberFormat="1" applyFont="1" applyFill="1" applyBorder="1" applyAlignment="1">
      <alignment horizontal="center" vertical="center" wrapText="1"/>
      <protection/>
    </xf>
    <xf numFmtId="165" fontId="7" fillId="43" borderId="50" xfId="45" applyNumberFormat="1" applyFont="1" applyFill="1" applyBorder="1" applyAlignment="1">
      <alignment horizontal="center" vertical="center" wrapText="1"/>
      <protection/>
    </xf>
    <xf numFmtId="165" fontId="7" fillId="43" borderId="10" xfId="45" applyNumberFormat="1" applyFont="1" applyFill="1" applyBorder="1" applyAlignment="1">
      <alignment horizontal="center" vertical="center" wrapText="1"/>
      <protection/>
    </xf>
    <xf numFmtId="165" fontId="7" fillId="43" borderId="20" xfId="45" applyNumberFormat="1" applyFont="1" applyFill="1" applyBorder="1" applyAlignment="1">
      <alignment horizontal="center" vertical="center" wrapText="1"/>
      <protection/>
    </xf>
    <xf numFmtId="165" fontId="7" fillId="43" borderId="193" xfId="45" applyNumberFormat="1" applyFont="1" applyFill="1" applyBorder="1" applyAlignment="1">
      <alignment horizontal="center" vertical="center" wrapText="1"/>
      <protection/>
    </xf>
    <xf numFmtId="165" fontId="7" fillId="43" borderId="0" xfId="45" applyNumberFormat="1" applyFont="1" applyFill="1" applyBorder="1" applyAlignment="1">
      <alignment horizontal="center" vertical="center" wrapText="1"/>
      <protection/>
    </xf>
    <xf numFmtId="165" fontId="7" fillId="43" borderId="120" xfId="45" applyNumberFormat="1" applyFont="1" applyFill="1" applyBorder="1" applyAlignment="1">
      <alignment horizontal="center" vertical="center" wrapText="1"/>
      <protection/>
    </xf>
    <xf numFmtId="165" fontId="7" fillId="43" borderId="78" xfId="45" applyNumberFormat="1" applyFont="1" applyFill="1" applyBorder="1" applyAlignment="1">
      <alignment horizontal="center" vertical="center" wrapText="1"/>
      <protection/>
    </xf>
    <xf numFmtId="165" fontId="7" fillId="43" borderId="11" xfId="45" applyNumberFormat="1" applyFont="1" applyFill="1" applyBorder="1" applyAlignment="1">
      <alignment horizontal="center" vertical="center" wrapText="1"/>
      <protection/>
    </xf>
    <xf numFmtId="165" fontId="7" fillId="43" borderId="21" xfId="45" applyNumberFormat="1" applyFont="1" applyFill="1" applyBorder="1" applyAlignment="1">
      <alignment horizontal="center" vertical="center" wrapText="1"/>
      <protection/>
    </xf>
    <xf numFmtId="0" fontId="8" fillId="18" borderId="193" xfId="0" applyFont="1" applyFill="1" applyBorder="1" applyAlignment="1" applyProtection="1">
      <alignment horizontal="center" vertical="center" wrapText="1"/>
      <protection locked="0"/>
    </xf>
    <xf numFmtId="0" fontId="8" fillId="18" borderId="0" xfId="0" applyFont="1" applyFill="1" applyBorder="1" applyAlignment="1" applyProtection="1">
      <alignment horizontal="center" vertical="center" wrapText="1"/>
      <protection locked="0"/>
    </xf>
    <xf numFmtId="164" fontId="7" fillId="24" borderId="193" xfId="0" applyNumberFormat="1" applyFont="1" applyFill="1" applyBorder="1" applyAlignment="1">
      <alignment horizontal="center" vertical="center" wrapText="1"/>
    </xf>
    <xf numFmtId="164" fontId="7" fillId="24" borderId="0" xfId="0" applyNumberFormat="1" applyFont="1" applyFill="1" applyBorder="1" applyAlignment="1">
      <alignment horizontal="center" vertical="center" wrapText="1"/>
    </xf>
    <xf numFmtId="164" fontId="9" fillId="24" borderId="193" xfId="0" applyNumberFormat="1" applyFont="1" applyFill="1" applyBorder="1" applyAlignment="1">
      <alignment horizontal="center" vertical="center" wrapText="1"/>
    </xf>
    <xf numFmtId="164" fontId="9" fillId="24" borderId="0" xfId="0" applyNumberFormat="1" applyFont="1" applyFill="1" applyBorder="1" applyAlignment="1">
      <alignment horizontal="center" vertical="center" wrapText="1"/>
    </xf>
    <xf numFmtId="164" fontId="9" fillId="24" borderId="78" xfId="0" applyNumberFormat="1" applyFont="1" applyFill="1" applyBorder="1" applyAlignment="1">
      <alignment horizontal="center" vertical="center" wrapText="1"/>
    </xf>
    <xf numFmtId="164" fontId="9" fillId="24" borderId="11" xfId="0" applyNumberFormat="1" applyFont="1" applyFill="1" applyBorder="1" applyAlignment="1">
      <alignment horizontal="center" vertical="center" wrapText="1"/>
    </xf>
    <xf numFmtId="164" fontId="9" fillId="19" borderId="193" xfId="0" applyNumberFormat="1" applyFont="1" applyFill="1" applyBorder="1" applyAlignment="1">
      <alignment horizontal="center" vertical="center" wrapText="1"/>
    </xf>
    <xf numFmtId="164" fontId="9" fillId="19" borderId="0" xfId="0" applyNumberFormat="1" applyFont="1" applyFill="1" applyBorder="1" applyAlignment="1">
      <alignment horizontal="center" vertical="center" wrapText="1"/>
    </xf>
    <xf numFmtId="164" fontId="9" fillId="19" borderId="120" xfId="0" applyNumberFormat="1" applyFont="1" applyFill="1" applyBorder="1" applyAlignment="1">
      <alignment horizontal="center" vertical="center" wrapText="1"/>
    </xf>
    <xf numFmtId="164" fontId="9" fillId="19" borderId="78" xfId="0" applyNumberFormat="1" applyFont="1" applyFill="1" applyBorder="1" applyAlignment="1">
      <alignment horizontal="center" vertical="center" wrapText="1"/>
    </xf>
    <xf numFmtId="164" fontId="9" fillId="19" borderId="11" xfId="0" applyNumberFormat="1" applyFont="1" applyFill="1" applyBorder="1" applyAlignment="1">
      <alignment horizontal="center" vertical="center" wrapText="1"/>
    </xf>
    <xf numFmtId="164" fontId="9" fillId="19" borderId="21" xfId="0" applyNumberFormat="1" applyFont="1" applyFill="1" applyBorder="1" applyAlignment="1">
      <alignment horizontal="center" vertical="center" wrapText="1"/>
    </xf>
    <xf numFmtId="0" fontId="2" fillId="0" borderId="5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19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0" xfId="0" applyFont="1" applyBorder="1" applyAlignment="1" applyProtection="1">
      <alignment horizontal="center"/>
      <protection locked="0"/>
    </xf>
    <xf numFmtId="0" fontId="2" fillId="0" borderId="78"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6" fillId="18" borderId="193" xfId="0" applyFont="1" applyFill="1" applyBorder="1" applyAlignment="1" applyProtection="1">
      <alignment horizontal="center" vertical="center" wrapText="1"/>
      <protection locked="0"/>
    </xf>
    <xf numFmtId="0" fontId="6" fillId="18" borderId="0" xfId="0" applyFont="1" applyFill="1" applyBorder="1" applyAlignment="1" applyProtection="1">
      <alignment horizontal="center" vertical="center" wrapText="1"/>
      <protection locked="0"/>
    </xf>
    <xf numFmtId="164" fontId="7" fillId="24" borderId="50"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164" fontId="7" fillId="19" borderId="50" xfId="0" applyNumberFormat="1" applyFont="1" applyFill="1" applyBorder="1" applyAlignment="1">
      <alignment horizontal="center" vertical="center" wrapText="1"/>
    </xf>
    <xf numFmtId="164" fontId="7" fillId="19" borderId="10" xfId="0" applyNumberFormat="1" applyFont="1" applyFill="1" applyBorder="1" applyAlignment="1">
      <alignment horizontal="center" vertical="center" wrapText="1"/>
    </xf>
    <xf numFmtId="164" fontId="7" fillId="19" borderId="20" xfId="0" applyNumberFormat="1" applyFont="1" applyFill="1" applyBorder="1" applyAlignment="1">
      <alignment horizontal="center" vertical="center" wrapText="1"/>
    </xf>
    <xf numFmtId="164" fontId="7" fillId="19" borderId="193" xfId="0" applyNumberFormat="1" applyFont="1" applyFill="1" applyBorder="1" applyAlignment="1">
      <alignment horizontal="center" vertical="center" wrapText="1"/>
    </xf>
    <xf numFmtId="164" fontId="7" fillId="19" borderId="0" xfId="0" applyNumberFormat="1" applyFont="1" applyFill="1" applyBorder="1" applyAlignment="1">
      <alignment horizontal="center" vertical="center" wrapText="1"/>
    </xf>
    <xf numFmtId="164" fontId="7" fillId="19" borderId="120" xfId="0" applyNumberFormat="1" applyFont="1" applyFill="1" applyBorder="1" applyAlignment="1">
      <alignment horizontal="center" vertical="center" wrapText="1"/>
    </xf>
    <xf numFmtId="0" fontId="3" fillId="0" borderId="193" xfId="64" applyFont="1" applyBorder="1" applyAlignment="1" applyProtection="1">
      <alignment horizontal="center" vertical="center"/>
      <protection locked="0"/>
    </xf>
    <xf numFmtId="0" fontId="3" fillId="0" borderId="0" xfId="64" applyFont="1" applyBorder="1" applyAlignment="1" applyProtection="1">
      <alignment horizontal="center" vertical="center"/>
      <protection locked="0"/>
    </xf>
    <xf numFmtId="0" fontId="3" fillId="0" borderId="190" xfId="64" applyFont="1" applyBorder="1" applyAlignment="1" applyProtection="1">
      <alignment horizontal="center" vertical="center"/>
      <protection locked="0"/>
    </xf>
    <xf numFmtId="0" fontId="3" fillId="0" borderId="78" xfId="64" applyFont="1" applyBorder="1" applyAlignment="1" applyProtection="1">
      <alignment horizontal="center" vertical="center"/>
      <protection locked="0"/>
    </xf>
    <xf numFmtId="0" fontId="3" fillId="0" borderId="11" xfId="64" applyFont="1" applyBorder="1" applyAlignment="1" applyProtection="1">
      <alignment horizontal="center" vertical="center"/>
      <protection locked="0"/>
    </xf>
    <xf numFmtId="0" fontId="3" fillId="0" borderId="228" xfId="64" applyFont="1" applyBorder="1" applyAlignment="1" applyProtection="1">
      <alignment horizontal="center" vertical="center"/>
      <protection locked="0"/>
    </xf>
    <xf numFmtId="0" fontId="37" fillId="0" borderId="50" xfId="0" applyFont="1" applyBorder="1" applyAlignment="1" applyProtection="1">
      <alignment horizontal="center" vertical="center"/>
      <protection hidden="1"/>
    </xf>
    <xf numFmtId="0" fontId="37" fillId="0" borderId="10" xfId="0" applyFont="1" applyBorder="1" applyAlignment="1" applyProtection="1">
      <alignment horizontal="center" vertical="center"/>
      <protection hidden="1"/>
    </xf>
    <xf numFmtId="0" fontId="37" fillId="0" borderId="20" xfId="0" applyFont="1" applyBorder="1" applyAlignment="1" applyProtection="1">
      <alignment horizontal="center" vertical="center"/>
      <protection hidden="1"/>
    </xf>
    <xf numFmtId="0" fontId="37" fillId="0" borderId="193" xfId="0" applyFont="1" applyBorder="1" applyAlignment="1" applyProtection="1">
      <alignment horizontal="center" vertical="center"/>
      <protection hidden="1"/>
    </xf>
    <xf numFmtId="0" fontId="37" fillId="0" borderId="0" xfId="0" applyFont="1" applyBorder="1" applyAlignment="1" applyProtection="1">
      <alignment horizontal="center" vertical="center"/>
      <protection hidden="1"/>
    </xf>
    <xf numFmtId="0" fontId="37" fillId="0" borderId="120" xfId="0" applyFont="1" applyBorder="1" applyAlignment="1" applyProtection="1">
      <alignment horizontal="center" vertical="center"/>
      <protection hidden="1"/>
    </xf>
    <xf numFmtId="0" fontId="37" fillId="0" borderId="78" xfId="0" applyFont="1" applyBorder="1" applyAlignment="1" applyProtection="1">
      <alignment horizontal="center" vertical="center"/>
      <protection hidden="1"/>
    </xf>
    <xf numFmtId="0" fontId="37" fillId="0" borderId="11" xfId="0" applyFont="1" applyBorder="1" applyAlignment="1" applyProtection="1">
      <alignment horizontal="center" vertical="center"/>
      <protection hidden="1"/>
    </xf>
    <xf numFmtId="0" fontId="37" fillId="0" borderId="21" xfId="0" applyFont="1" applyBorder="1" applyAlignment="1" applyProtection="1">
      <alignment horizontal="center" vertical="center"/>
      <protection hidden="1"/>
    </xf>
    <xf numFmtId="0" fontId="7" fillId="18" borderId="50" xfId="0" applyFont="1" applyFill="1" applyBorder="1" applyAlignment="1" applyProtection="1">
      <alignment horizontal="center" vertical="center" wrapText="1"/>
      <protection hidden="1"/>
    </xf>
    <xf numFmtId="0" fontId="7" fillId="18" borderId="10" xfId="0" applyFont="1" applyFill="1" applyBorder="1" applyAlignment="1" applyProtection="1">
      <alignment horizontal="center" vertical="center" wrapText="1"/>
      <protection hidden="1"/>
    </xf>
    <xf numFmtId="0" fontId="7" fillId="18" borderId="20" xfId="0" applyFont="1" applyFill="1" applyBorder="1" applyAlignment="1" applyProtection="1">
      <alignment horizontal="center" vertical="center" wrapText="1"/>
      <protection hidden="1"/>
    </xf>
    <xf numFmtId="165" fontId="7" fillId="81" borderId="50" xfId="45" applyNumberFormat="1" applyFont="1" applyFill="1" applyBorder="1" applyAlignment="1" applyProtection="1">
      <alignment horizontal="center" vertical="center" wrapText="1"/>
      <protection hidden="1"/>
    </xf>
    <xf numFmtId="165" fontId="7" fillId="81" borderId="10" xfId="45" applyNumberFormat="1" applyFont="1" applyFill="1" applyBorder="1" applyAlignment="1" applyProtection="1">
      <alignment horizontal="center" vertical="center" wrapText="1"/>
      <protection hidden="1"/>
    </xf>
    <xf numFmtId="165" fontId="7" fillId="81" borderId="20" xfId="45" applyNumberFormat="1" applyFont="1" applyFill="1" applyBorder="1" applyAlignment="1" applyProtection="1">
      <alignment horizontal="center" vertical="center" wrapText="1"/>
      <protection hidden="1"/>
    </xf>
    <xf numFmtId="165" fontId="7" fillId="81" borderId="193" xfId="45" applyNumberFormat="1" applyFont="1" applyFill="1" applyBorder="1" applyAlignment="1" applyProtection="1">
      <alignment horizontal="center" vertical="center" wrapText="1"/>
      <protection hidden="1"/>
    </xf>
    <xf numFmtId="165" fontId="7" fillId="81" borderId="0" xfId="45" applyNumberFormat="1" applyFont="1" applyFill="1" applyBorder="1" applyAlignment="1" applyProtection="1">
      <alignment horizontal="center" vertical="center" wrapText="1"/>
      <protection hidden="1"/>
    </xf>
    <xf numFmtId="165" fontId="7" fillId="81" borderId="120" xfId="45" applyNumberFormat="1" applyFont="1" applyFill="1" applyBorder="1" applyAlignment="1" applyProtection="1">
      <alignment horizontal="center" vertical="center" wrapText="1"/>
      <protection hidden="1"/>
    </xf>
    <xf numFmtId="165" fontId="7" fillId="81" borderId="78" xfId="45" applyNumberFormat="1" applyFont="1" applyFill="1" applyBorder="1" applyAlignment="1" applyProtection="1">
      <alignment horizontal="center" vertical="center" wrapText="1"/>
      <protection hidden="1"/>
    </xf>
    <xf numFmtId="165" fontId="7" fillId="81" borderId="11" xfId="45" applyNumberFormat="1" applyFont="1" applyFill="1" applyBorder="1" applyAlignment="1" applyProtection="1">
      <alignment horizontal="center" vertical="center" wrapText="1"/>
      <protection hidden="1"/>
    </xf>
    <xf numFmtId="165" fontId="7" fillId="81" borderId="21" xfId="45" applyNumberFormat="1" applyFont="1" applyFill="1" applyBorder="1" applyAlignment="1" applyProtection="1">
      <alignment horizontal="center" vertical="center" wrapText="1"/>
      <protection hidden="1"/>
    </xf>
    <xf numFmtId="164" fontId="7" fillId="19" borderId="120" xfId="0" applyNumberFormat="1" applyFont="1" applyFill="1" applyBorder="1" applyAlignment="1">
      <alignment horizontal="center" vertical="center" wrapText="1"/>
    </xf>
    <xf numFmtId="165" fontId="7" fillId="40" borderId="50" xfId="45" applyNumberFormat="1" applyFont="1" applyFill="1" applyBorder="1" applyAlignment="1">
      <alignment horizontal="center" vertical="center" wrapText="1"/>
      <protection/>
    </xf>
    <xf numFmtId="165" fontId="7" fillId="40" borderId="10" xfId="45" applyNumberFormat="1" applyFont="1" applyFill="1" applyBorder="1" applyAlignment="1">
      <alignment horizontal="center" vertical="center" wrapText="1"/>
      <protection/>
    </xf>
    <xf numFmtId="165" fontId="7" fillId="40" borderId="20" xfId="45" applyNumberFormat="1" applyFont="1" applyFill="1" applyBorder="1" applyAlignment="1">
      <alignment horizontal="center" vertical="center" wrapText="1"/>
      <protection/>
    </xf>
    <xf numFmtId="165" fontId="7" fillId="40" borderId="193" xfId="45" applyNumberFormat="1" applyFont="1" applyFill="1" applyBorder="1" applyAlignment="1">
      <alignment horizontal="center" vertical="center" wrapText="1"/>
      <protection/>
    </xf>
    <xf numFmtId="165" fontId="7" fillId="40" borderId="0" xfId="45" applyNumberFormat="1" applyFont="1" applyFill="1" applyBorder="1" applyAlignment="1">
      <alignment horizontal="center" vertical="center" wrapText="1"/>
      <protection/>
    </xf>
    <xf numFmtId="165" fontId="7" fillId="40" borderId="120" xfId="45" applyNumberFormat="1" applyFont="1" applyFill="1" applyBorder="1" applyAlignment="1">
      <alignment horizontal="center" vertical="center" wrapText="1"/>
      <protection/>
    </xf>
    <xf numFmtId="165" fontId="7" fillId="40" borderId="78" xfId="45" applyNumberFormat="1" applyFont="1" applyFill="1" applyBorder="1" applyAlignment="1">
      <alignment horizontal="center" vertical="center" wrapText="1"/>
      <protection/>
    </xf>
    <xf numFmtId="165" fontId="7" fillId="40" borderId="11" xfId="45" applyNumberFormat="1" applyFont="1" applyFill="1" applyBorder="1" applyAlignment="1">
      <alignment horizontal="center" vertical="center" wrapText="1"/>
      <protection/>
    </xf>
    <xf numFmtId="165" fontId="7" fillId="40" borderId="21" xfId="45" applyNumberFormat="1" applyFont="1" applyFill="1" applyBorder="1" applyAlignment="1">
      <alignment horizontal="center" vertical="center" wrapText="1"/>
      <protection/>
    </xf>
    <xf numFmtId="165" fontId="43" fillId="41" borderId="50" xfId="45" applyNumberFormat="1" applyFont="1" applyFill="1" applyBorder="1" applyAlignment="1">
      <alignment horizontal="center" vertical="center" wrapText="1"/>
      <protection/>
    </xf>
    <xf numFmtId="165" fontId="43" fillId="41" borderId="10" xfId="45" applyNumberFormat="1" applyFont="1" applyFill="1" applyBorder="1" applyAlignment="1">
      <alignment horizontal="center" vertical="center" wrapText="1"/>
      <protection/>
    </xf>
    <xf numFmtId="165" fontId="43" fillId="41" borderId="20" xfId="45" applyNumberFormat="1" applyFont="1" applyFill="1" applyBorder="1" applyAlignment="1">
      <alignment horizontal="center" vertical="center" wrapText="1"/>
      <protection/>
    </xf>
    <xf numFmtId="165" fontId="43" fillId="41" borderId="193" xfId="45" applyNumberFormat="1" applyFont="1" applyFill="1" applyBorder="1" applyAlignment="1">
      <alignment horizontal="center" vertical="center" wrapText="1"/>
      <protection/>
    </xf>
    <xf numFmtId="165" fontId="43" fillId="41" borderId="0" xfId="45" applyNumberFormat="1" applyFont="1" applyFill="1" applyBorder="1" applyAlignment="1">
      <alignment horizontal="center" vertical="center" wrapText="1"/>
      <protection/>
    </xf>
    <xf numFmtId="165" fontId="43" fillId="41" borderId="120" xfId="45" applyNumberFormat="1" applyFont="1" applyFill="1" applyBorder="1" applyAlignment="1">
      <alignment horizontal="center" vertical="center" wrapText="1"/>
      <protection/>
    </xf>
    <xf numFmtId="165" fontId="43" fillId="41" borderId="78" xfId="45" applyNumberFormat="1" applyFont="1" applyFill="1" applyBorder="1" applyAlignment="1">
      <alignment horizontal="center" vertical="center" wrapText="1"/>
      <protection/>
    </xf>
    <xf numFmtId="165" fontId="43" fillId="41" borderId="11" xfId="45" applyNumberFormat="1" applyFont="1" applyFill="1" applyBorder="1" applyAlignment="1">
      <alignment horizontal="center" vertical="center" wrapText="1"/>
      <protection/>
    </xf>
    <xf numFmtId="165" fontId="43" fillId="41" borderId="21" xfId="45" applyNumberFormat="1" applyFont="1" applyFill="1" applyBorder="1" applyAlignment="1">
      <alignment horizontal="center" vertical="center" wrapText="1"/>
      <protection/>
    </xf>
    <xf numFmtId="165" fontId="7" fillId="42" borderId="50" xfId="45" applyNumberFormat="1" applyFont="1" applyFill="1" applyBorder="1" applyAlignment="1">
      <alignment horizontal="center" vertical="center" wrapText="1"/>
      <protection/>
    </xf>
    <xf numFmtId="165" fontId="7" fillId="42" borderId="10" xfId="45" applyNumberFormat="1" applyFont="1" applyFill="1" applyBorder="1" applyAlignment="1">
      <alignment horizontal="center" vertical="center" wrapText="1"/>
      <protection/>
    </xf>
    <xf numFmtId="165" fontId="7" fillId="42" borderId="20" xfId="45" applyNumberFormat="1" applyFont="1" applyFill="1" applyBorder="1" applyAlignment="1">
      <alignment horizontal="center" vertical="center" wrapText="1"/>
      <protection/>
    </xf>
    <xf numFmtId="165" fontId="7" fillId="42" borderId="193" xfId="45" applyNumberFormat="1" applyFont="1" applyFill="1" applyBorder="1" applyAlignment="1">
      <alignment horizontal="center" vertical="center" wrapText="1"/>
      <protection/>
    </xf>
    <xf numFmtId="165" fontId="7" fillId="42" borderId="0" xfId="45" applyNumberFormat="1" applyFont="1" applyFill="1" applyBorder="1" applyAlignment="1">
      <alignment horizontal="center" vertical="center" wrapText="1"/>
      <protection/>
    </xf>
    <xf numFmtId="165" fontId="7" fillId="42" borderId="120" xfId="45" applyNumberFormat="1" applyFont="1" applyFill="1" applyBorder="1" applyAlignment="1">
      <alignment horizontal="center" vertical="center" wrapText="1"/>
      <protection/>
    </xf>
    <xf numFmtId="165" fontId="7" fillId="42" borderId="78" xfId="45" applyNumberFormat="1" applyFont="1" applyFill="1" applyBorder="1" applyAlignment="1">
      <alignment horizontal="center" vertical="center" wrapText="1"/>
      <protection/>
    </xf>
    <xf numFmtId="165" fontId="7" fillId="42" borderId="11" xfId="45" applyNumberFormat="1" applyFont="1" applyFill="1" applyBorder="1" applyAlignment="1">
      <alignment horizontal="center" vertical="center" wrapText="1"/>
      <protection/>
    </xf>
    <xf numFmtId="165" fontId="7" fillId="42" borderId="21" xfId="45" applyNumberFormat="1" applyFont="1" applyFill="1" applyBorder="1" applyAlignment="1">
      <alignment horizontal="center" vertical="center" wrapText="1"/>
      <protection/>
    </xf>
    <xf numFmtId="0" fontId="59" fillId="0" borderId="193"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59" fillId="0" borderId="190" xfId="0" applyFont="1" applyBorder="1" applyAlignment="1" applyProtection="1">
      <alignment horizontal="center" vertical="center"/>
      <protection hidden="1"/>
    </xf>
    <xf numFmtId="0" fontId="40" fillId="0" borderId="193" xfId="0" applyFont="1" applyBorder="1" applyAlignment="1" applyProtection="1">
      <alignment horizontal="center" vertical="center"/>
      <protection hidden="1"/>
    </xf>
    <xf numFmtId="0" fontId="40" fillId="0" borderId="0" xfId="0" applyFont="1" applyBorder="1" applyAlignment="1" applyProtection="1">
      <alignment horizontal="center" vertical="center"/>
      <protection hidden="1"/>
    </xf>
    <xf numFmtId="0" fontId="40" fillId="0" borderId="190" xfId="0" applyFont="1" applyBorder="1" applyAlignment="1" applyProtection="1">
      <alignment horizontal="center" vertical="center"/>
      <protection hidden="1"/>
    </xf>
    <xf numFmtId="0" fontId="40" fillId="0" borderId="78"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40" fillId="0" borderId="228" xfId="0" applyFont="1" applyBorder="1" applyAlignment="1" applyProtection="1">
      <alignment horizontal="center" vertical="center"/>
      <protection hidden="1"/>
    </xf>
    <xf numFmtId="165" fontId="7" fillId="43" borderId="50" xfId="45" applyNumberFormat="1" applyFont="1" applyFill="1" applyBorder="1" applyAlignment="1">
      <alignment horizontal="center" vertical="center" wrapText="1"/>
      <protection/>
    </xf>
    <xf numFmtId="165" fontId="7" fillId="43" borderId="10" xfId="45" applyNumberFormat="1" applyFont="1" applyFill="1" applyBorder="1" applyAlignment="1">
      <alignment horizontal="center" vertical="center" wrapText="1"/>
      <protection/>
    </xf>
    <xf numFmtId="165" fontId="7" fillId="43" borderId="20" xfId="45" applyNumberFormat="1" applyFont="1" applyFill="1" applyBorder="1" applyAlignment="1">
      <alignment horizontal="center" vertical="center" wrapText="1"/>
      <protection/>
    </xf>
    <xf numFmtId="165" fontId="7" fillId="43" borderId="193" xfId="45" applyNumberFormat="1" applyFont="1" applyFill="1" applyBorder="1" applyAlignment="1">
      <alignment horizontal="center" vertical="center" wrapText="1"/>
      <protection/>
    </xf>
    <xf numFmtId="165" fontId="7" fillId="43" borderId="0" xfId="45" applyNumberFormat="1" applyFont="1" applyFill="1" applyBorder="1" applyAlignment="1">
      <alignment horizontal="center" vertical="center" wrapText="1"/>
      <protection/>
    </xf>
    <xf numFmtId="165" fontId="7" fillId="43" borderId="120" xfId="45" applyNumberFormat="1" applyFont="1" applyFill="1" applyBorder="1" applyAlignment="1">
      <alignment horizontal="center" vertical="center" wrapText="1"/>
      <protection/>
    </xf>
    <xf numFmtId="165" fontId="7" fillId="43" borderId="78" xfId="45" applyNumberFormat="1" applyFont="1" applyFill="1" applyBorder="1" applyAlignment="1">
      <alignment horizontal="center" vertical="center" wrapText="1"/>
      <protection/>
    </xf>
    <xf numFmtId="165" fontId="7" fillId="43" borderId="11" xfId="45" applyNumberFormat="1" applyFont="1" applyFill="1" applyBorder="1" applyAlignment="1">
      <alignment horizontal="center" vertical="center" wrapText="1"/>
      <protection/>
    </xf>
    <xf numFmtId="165" fontId="7" fillId="43" borderId="21" xfId="45" applyNumberFormat="1" applyFont="1" applyFill="1" applyBorder="1" applyAlignment="1">
      <alignment horizontal="center" vertical="center" wrapText="1"/>
      <protection/>
    </xf>
    <xf numFmtId="0" fontId="9" fillId="18" borderId="193"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20" xfId="0" applyFont="1" applyFill="1" applyBorder="1" applyAlignment="1" applyProtection="1">
      <alignment horizontal="center" vertical="center" wrapText="1"/>
      <protection hidden="1"/>
    </xf>
    <xf numFmtId="164" fontId="9" fillId="19" borderId="120" xfId="0" applyNumberFormat="1" applyFont="1" applyFill="1" applyBorder="1" applyAlignment="1">
      <alignment horizontal="center" vertical="center" wrapText="1"/>
    </xf>
    <xf numFmtId="164" fontId="9" fillId="19" borderId="78" xfId="0" applyNumberFormat="1" applyFont="1" applyFill="1" applyBorder="1" applyAlignment="1">
      <alignment horizontal="center" vertical="center" wrapText="1"/>
    </xf>
    <xf numFmtId="0" fontId="9" fillId="18" borderId="78" xfId="0" applyFont="1" applyFill="1" applyBorder="1" applyAlignment="1" applyProtection="1">
      <alignment horizontal="center" vertical="center" wrapText="1"/>
      <protection hidden="1"/>
    </xf>
    <xf numFmtId="0" fontId="9" fillId="18" borderId="11" xfId="0" applyFont="1" applyFill="1" applyBorder="1" applyAlignment="1" applyProtection="1">
      <alignment horizontal="center" vertical="center" wrapText="1"/>
      <protection hidden="1"/>
    </xf>
    <xf numFmtId="0" fontId="9" fillId="18" borderId="21" xfId="0" applyFont="1" applyFill="1" applyBorder="1" applyAlignment="1" applyProtection="1">
      <alignment horizontal="center" vertical="center" wrapText="1"/>
      <protection hidden="1"/>
    </xf>
    <xf numFmtId="0" fontId="40" fillId="17" borderId="15" xfId="0" applyFont="1" applyFill="1" applyBorder="1" applyAlignment="1" applyProtection="1">
      <alignment horizontal="center" vertical="center" wrapText="1"/>
      <protection hidden="1"/>
    </xf>
    <xf numFmtId="0" fontId="52" fillId="17" borderId="12" xfId="0" applyFont="1" applyFill="1" applyBorder="1" applyAlignment="1" applyProtection="1">
      <alignment horizontal="center" vertical="center" wrapText="1"/>
      <protection hidden="1"/>
    </xf>
    <xf numFmtId="0" fontId="52" fillId="17" borderId="13" xfId="0" applyFont="1" applyFill="1" applyBorder="1" applyAlignment="1" applyProtection="1">
      <alignment horizontal="center" vertical="center" wrapText="1"/>
      <protection hidden="1"/>
    </xf>
    <xf numFmtId="0" fontId="52" fillId="17" borderId="14" xfId="0" applyFont="1" applyFill="1" applyBorder="1" applyAlignment="1" applyProtection="1">
      <alignment horizontal="center" vertical="center" wrapText="1"/>
      <protection hidden="1"/>
    </xf>
    <xf numFmtId="0" fontId="40" fillId="17" borderId="12" xfId="0" applyFont="1" applyFill="1" applyBorder="1" applyAlignment="1" applyProtection="1">
      <alignment horizontal="center" vertical="center" wrapText="1"/>
      <protection hidden="1"/>
    </xf>
    <xf numFmtId="0" fontId="40" fillId="17" borderId="13" xfId="0" applyFont="1" applyFill="1" applyBorder="1" applyAlignment="1" applyProtection="1">
      <alignment horizontal="center" vertical="center" wrapText="1"/>
      <protection hidden="1"/>
    </xf>
    <xf numFmtId="0" fontId="40" fillId="17" borderId="14" xfId="0" applyFont="1" applyFill="1" applyBorder="1" applyAlignment="1" applyProtection="1">
      <alignment horizontal="center" vertical="center" wrapText="1"/>
      <protection hidden="1"/>
    </xf>
    <xf numFmtId="0" fontId="40" fillId="17" borderId="12" xfId="0" applyFont="1" applyFill="1" applyBorder="1" applyAlignment="1">
      <alignment horizontal="center" vertical="center" wrapText="1"/>
    </xf>
    <xf numFmtId="0" fontId="40" fillId="17" borderId="13" xfId="0" applyFont="1" applyFill="1" applyBorder="1" applyAlignment="1">
      <alignment horizontal="center" vertical="center" wrapText="1"/>
    </xf>
    <xf numFmtId="0" fontId="40" fillId="17" borderId="14"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3" xfId="0" applyFont="1" applyFill="1" applyBorder="1" applyAlignment="1">
      <alignment horizontal="center" vertical="center" wrapText="1"/>
    </xf>
    <xf numFmtId="0" fontId="58" fillId="17" borderId="14" xfId="0" applyFont="1" applyFill="1" applyBorder="1" applyAlignment="1">
      <alignment horizontal="center" vertical="center" wrapText="1"/>
    </xf>
    <xf numFmtId="0" fontId="40" fillId="11" borderId="15" xfId="0" applyFont="1" applyFill="1" applyBorder="1" applyAlignment="1" applyProtection="1">
      <alignment horizontal="center" vertical="center" wrapText="1"/>
      <protection hidden="1"/>
    </xf>
    <xf numFmtId="0" fontId="52" fillId="11" borderId="12" xfId="0" applyFont="1" applyFill="1" applyBorder="1" applyAlignment="1" applyProtection="1">
      <alignment horizontal="center" vertical="center" wrapText="1"/>
      <protection hidden="1"/>
    </xf>
    <xf numFmtId="0" fontId="52" fillId="11" borderId="13" xfId="0" applyFont="1" applyFill="1" applyBorder="1" applyAlignment="1" applyProtection="1">
      <alignment horizontal="center" vertical="center" wrapText="1"/>
      <protection hidden="1"/>
    </xf>
    <xf numFmtId="0" fontId="52" fillId="11" borderId="14" xfId="0" applyFont="1" applyFill="1" applyBorder="1" applyAlignment="1" applyProtection="1">
      <alignment horizontal="center" vertical="center" wrapText="1"/>
      <protection hidden="1"/>
    </xf>
    <xf numFmtId="0" fontId="52" fillId="80" borderId="12" xfId="45" applyFont="1" applyFill="1" applyBorder="1" applyAlignment="1" applyProtection="1">
      <alignment horizontal="center" vertical="center" wrapText="1"/>
      <protection hidden="1"/>
    </xf>
    <xf numFmtId="0" fontId="52" fillId="80" borderId="13" xfId="45" applyFont="1" applyFill="1" applyBorder="1" applyAlignment="1" applyProtection="1">
      <alignment horizontal="center" vertical="center" wrapText="1"/>
      <protection hidden="1"/>
    </xf>
    <xf numFmtId="0" fontId="52" fillId="80" borderId="14" xfId="45" applyFont="1" applyFill="1" applyBorder="1" applyAlignment="1" applyProtection="1">
      <alignment horizontal="center" vertical="center" wrapText="1"/>
      <protection hidden="1"/>
    </xf>
    <xf numFmtId="0" fontId="52" fillId="80" borderId="12" xfId="45" applyFont="1" applyFill="1" applyBorder="1" applyAlignment="1">
      <alignment horizontal="center" vertical="center" wrapText="1"/>
      <protection/>
    </xf>
    <xf numFmtId="0" fontId="52" fillId="80" borderId="13" xfId="45" applyFont="1" applyFill="1" applyBorder="1" applyAlignment="1">
      <alignment horizontal="center" vertical="center" wrapText="1"/>
      <protection/>
    </xf>
    <xf numFmtId="0" fontId="52" fillId="80" borderId="14" xfId="45" applyFont="1" applyFill="1" applyBorder="1" applyAlignment="1">
      <alignment horizontal="center" vertical="center" wrapText="1"/>
      <protection/>
    </xf>
    <xf numFmtId="0" fontId="46" fillId="80" borderId="12" xfId="45" applyFont="1" applyFill="1" applyBorder="1" applyAlignment="1">
      <alignment horizontal="center" vertical="center" wrapText="1"/>
      <protection/>
    </xf>
    <xf numFmtId="0" fontId="46" fillId="80" borderId="13" xfId="45" applyFont="1" applyFill="1" applyBorder="1" applyAlignment="1">
      <alignment horizontal="center" vertical="center" wrapText="1"/>
      <protection/>
    </xf>
    <xf numFmtId="0" fontId="46" fillId="80" borderId="14" xfId="45" applyFont="1" applyFill="1" applyBorder="1" applyAlignment="1">
      <alignment horizontal="center" vertical="center" wrapText="1"/>
      <protection/>
    </xf>
    <xf numFmtId="0" fontId="38" fillId="0" borderId="0" xfId="0" applyFont="1" applyBorder="1" applyAlignment="1" applyProtection="1">
      <alignment horizontal="center" vertical="center" wrapText="1"/>
      <protection hidden="1"/>
    </xf>
    <xf numFmtId="0" fontId="48" fillId="31" borderId="125" xfId="61" applyFont="1" applyFill="1" applyBorder="1" applyAlignment="1" applyProtection="1">
      <alignment horizontal="center" vertical="center" wrapText="1"/>
      <protection hidden="1"/>
    </xf>
    <xf numFmtId="0" fontId="48" fillId="30" borderId="49" xfId="0" applyFont="1" applyFill="1" applyBorder="1" applyAlignment="1" applyProtection="1">
      <alignment horizontal="center" vertical="center" wrapText="1"/>
      <protection hidden="1"/>
    </xf>
    <xf numFmtId="0" fontId="48" fillId="30" borderId="125" xfId="0" applyFont="1" applyFill="1" applyBorder="1" applyAlignment="1" applyProtection="1">
      <alignment horizontal="center" vertical="center" wrapText="1"/>
      <protection hidden="1"/>
    </xf>
    <xf numFmtId="0" fontId="48" fillId="30" borderId="112" xfId="0" applyFont="1" applyFill="1" applyBorder="1" applyAlignment="1" applyProtection="1">
      <alignment horizontal="center" vertical="center" wrapText="1"/>
      <protection hidden="1"/>
    </xf>
    <xf numFmtId="9" fontId="15" fillId="30" borderId="19" xfId="66" applyFont="1" applyFill="1" applyBorder="1" applyAlignment="1" applyProtection="1">
      <alignment horizontal="center" vertical="center" wrapText="1"/>
      <protection hidden="1"/>
    </xf>
    <xf numFmtId="9" fontId="15" fillId="30" borderId="13" xfId="66" applyFont="1" applyFill="1" applyBorder="1" applyAlignment="1" applyProtection="1">
      <alignment horizontal="center" vertical="center" wrapText="1"/>
      <protection hidden="1"/>
    </xf>
    <xf numFmtId="9" fontId="15" fillId="30" borderId="16" xfId="66" applyFont="1" applyFill="1" applyBorder="1" applyAlignment="1" applyProtection="1">
      <alignment horizontal="center" vertical="center" wrapText="1"/>
      <protection hidden="1"/>
    </xf>
    <xf numFmtId="9" fontId="15" fillId="31" borderId="19" xfId="61" applyNumberFormat="1" applyFont="1" applyFill="1" applyBorder="1" applyAlignment="1" applyProtection="1">
      <alignment horizontal="center" vertical="center" wrapText="1"/>
      <protection hidden="1"/>
    </xf>
    <xf numFmtId="9" fontId="15" fillId="31" borderId="13" xfId="61" applyNumberFormat="1" applyFont="1" applyFill="1" applyBorder="1" applyAlignment="1" applyProtection="1">
      <alignment horizontal="center" vertical="center" wrapText="1"/>
      <protection hidden="1"/>
    </xf>
    <xf numFmtId="9" fontId="15" fillId="31" borderId="57" xfId="61" applyNumberFormat="1" applyFont="1" applyFill="1" applyBorder="1" applyAlignment="1" applyProtection="1">
      <alignment horizontal="center" vertical="center" wrapText="1"/>
      <protection hidden="1"/>
    </xf>
    <xf numFmtId="0" fontId="38" fillId="0" borderId="49" xfId="0" applyFont="1" applyFill="1" applyBorder="1" applyAlignment="1" applyProtection="1">
      <alignment horizontal="center" vertical="center" wrapText="1"/>
      <protection hidden="1"/>
    </xf>
    <xf numFmtId="0" fontId="38" fillId="0" borderId="112" xfId="0" applyFont="1" applyFill="1" applyBorder="1" applyAlignment="1" applyProtection="1">
      <alignment horizontal="center" vertical="center" wrapText="1"/>
      <protection hidden="1"/>
    </xf>
    <xf numFmtId="0" fontId="15" fillId="0" borderId="197" xfId="61" applyFont="1" applyFill="1" applyBorder="1" applyAlignment="1" applyProtection="1">
      <alignment horizontal="center" vertical="center" wrapText="1"/>
      <protection hidden="1"/>
    </xf>
    <xf numFmtId="0" fontId="15" fillId="0" borderId="186" xfId="61" applyFont="1" applyFill="1" applyBorder="1" applyAlignment="1" applyProtection="1">
      <alignment horizontal="center" vertical="center" wrapText="1"/>
      <protection hidden="1"/>
    </xf>
    <xf numFmtId="0" fontId="15" fillId="0" borderId="121" xfId="61" applyFont="1" applyFill="1" applyBorder="1" applyAlignment="1" applyProtection="1">
      <alignment horizontal="center" vertical="center" wrapText="1"/>
      <protection hidden="1"/>
    </xf>
    <xf numFmtId="0" fontId="15" fillId="0" borderId="27" xfId="61" applyFont="1" applyFill="1" applyBorder="1" applyAlignment="1" applyProtection="1">
      <alignment horizontal="center" vertical="center" wrapText="1"/>
      <protection hidden="1"/>
    </xf>
    <xf numFmtId="0" fontId="38" fillId="0" borderId="229" xfId="0" applyFont="1" applyFill="1" applyBorder="1" applyAlignment="1">
      <alignment horizontal="center" vertical="center" wrapText="1"/>
    </xf>
    <xf numFmtId="0" fontId="38" fillId="0" borderId="121" xfId="0" applyFont="1" applyFill="1" applyBorder="1" applyAlignment="1">
      <alignment horizontal="center" vertical="center" wrapText="1"/>
    </xf>
    <xf numFmtId="0" fontId="42" fillId="17" borderId="12" xfId="0" applyFont="1" applyFill="1" applyBorder="1" applyAlignment="1" applyProtection="1">
      <alignment horizontal="center" vertical="center" wrapText="1"/>
      <protection hidden="1"/>
    </xf>
    <xf numFmtId="0" fontId="42" fillId="17" borderId="13" xfId="0" applyFont="1" applyFill="1" applyBorder="1" applyAlignment="1" applyProtection="1">
      <alignment horizontal="center" vertical="center" wrapText="1"/>
      <protection hidden="1"/>
    </xf>
    <xf numFmtId="0" fontId="42" fillId="17" borderId="14" xfId="0" applyFont="1" applyFill="1" applyBorder="1" applyAlignment="1" applyProtection="1">
      <alignment horizontal="center" vertical="center" wrapText="1"/>
      <protection hidden="1"/>
    </xf>
    <xf numFmtId="0" fontId="42" fillId="17" borderId="10" xfId="0" applyFont="1" applyFill="1" applyBorder="1" applyAlignment="1" applyProtection="1">
      <alignment horizontal="center" vertical="center" wrapText="1"/>
      <protection hidden="1"/>
    </xf>
    <xf numFmtId="0" fontId="41" fillId="18" borderId="12" xfId="0" applyFont="1" applyFill="1" applyBorder="1" applyAlignment="1" applyProtection="1">
      <alignment horizontal="center" vertical="center" wrapText="1"/>
      <protection hidden="1"/>
    </xf>
    <xf numFmtId="0" fontId="41" fillId="18" borderId="13" xfId="0" applyFont="1" applyFill="1" applyBorder="1" applyAlignment="1" applyProtection="1">
      <alignment horizontal="center" vertical="center" wrapText="1"/>
      <protection hidden="1"/>
    </xf>
    <xf numFmtId="0" fontId="40" fillId="11" borderId="12" xfId="0" applyFont="1" applyFill="1" applyBorder="1" applyAlignment="1" applyProtection="1">
      <alignment horizontal="center" vertical="center" wrapText="1"/>
      <protection hidden="1"/>
    </xf>
    <xf numFmtId="0" fontId="40" fillId="11" borderId="13" xfId="0" applyFont="1" applyFill="1" applyBorder="1" applyAlignment="1" applyProtection="1">
      <alignment horizontal="center" vertical="center" wrapText="1"/>
      <protection hidden="1"/>
    </xf>
    <xf numFmtId="0" fontId="40" fillId="11" borderId="14" xfId="0" applyFont="1" applyFill="1" applyBorder="1" applyAlignment="1" applyProtection="1">
      <alignment horizontal="center" vertical="center" wrapText="1"/>
      <protection hidden="1"/>
    </xf>
    <xf numFmtId="9" fontId="15" fillId="0" borderId="85" xfId="66" applyFont="1" applyFill="1" applyBorder="1" applyAlignment="1" applyProtection="1">
      <alignment horizontal="center" vertical="center" wrapText="1"/>
      <protection hidden="1"/>
    </xf>
    <xf numFmtId="9" fontId="15" fillId="0" borderId="11" xfId="66" applyFont="1" applyFill="1" applyBorder="1" applyAlignment="1" applyProtection="1">
      <alignment horizontal="center" vertical="center" wrapText="1"/>
      <protection hidden="1"/>
    </xf>
    <xf numFmtId="9" fontId="15" fillId="0" borderId="228" xfId="66" applyFont="1" applyFill="1" applyBorder="1" applyAlignment="1" applyProtection="1">
      <alignment horizontal="center" vertical="center" wrapText="1"/>
      <protection hidden="1"/>
    </xf>
    <xf numFmtId="9" fontId="38" fillId="30" borderId="19" xfId="0" applyNumberFormat="1" applyFont="1" applyFill="1" applyBorder="1" applyAlignment="1" applyProtection="1">
      <alignment horizontal="center" vertical="center" wrapText="1"/>
      <protection hidden="1"/>
    </xf>
    <xf numFmtId="9" fontId="38" fillId="30" borderId="13" xfId="0" applyNumberFormat="1" applyFont="1" applyFill="1" applyBorder="1" applyAlignment="1" applyProtection="1">
      <alignment horizontal="center" vertical="center" wrapText="1"/>
      <protection hidden="1"/>
    </xf>
    <xf numFmtId="9" fontId="38" fillId="30" borderId="16" xfId="0" applyNumberFormat="1" applyFont="1" applyFill="1" applyBorder="1" applyAlignment="1" applyProtection="1">
      <alignment horizontal="center" vertical="center" wrapText="1"/>
      <protection hidden="1"/>
    </xf>
    <xf numFmtId="9" fontId="15" fillId="0" borderId="19" xfId="0" applyNumberFormat="1" applyFont="1" applyFill="1" applyBorder="1" applyAlignment="1" applyProtection="1">
      <alignment horizontal="center" vertical="center" wrapText="1"/>
      <protection hidden="1"/>
    </xf>
    <xf numFmtId="9" fontId="15" fillId="0" borderId="13" xfId="0" applyNumberFormat="1" applyFont="1" applyFill="1" applyBorder="1" applyAlignment="1" applyProtection="1">
      <alignment horizontal="center" vertical="center" wrapText="1"/>
      <protection hidden="1"/>
    </xf>
    <xf numFmtId="9" fontId="15" fillId="0" borderId="230" xfId="0" applyNumberFormat="1" applyFont="1" applyFill="1" applyBorder="1" applyAlignment="1" applyProtection="1">
      <alignment horizontal="center" vertical="center" wrapText="1"/>
      <protection hidden="1"/>
    </xf>
    <xf numFmtId="9" fontId="15" fillId="0" borderId="19" xfId="66" applyNumberFormat="1" applyFont="1" applyFill="1" applyBorder="1" applyAlignment="1" applyProtection="1">
      <alignment horizontal="center" vertical="center" wrapText="1"/>
      <protection hidden="1"/>
    </xf>
    <xf numFmtId="9" fontId="15" fillId="0" borderId="13" xfId="66" applyNumberFormat="1" applyFont="1" applyFill="1" applyBorder="1" applyAlignment="1" applyProtection="1">
      <alignment horizontal="center" vertical="center" wrapText="1"/>
      <protection hidden="1"/>
    </xf>
    <xf numFmtId="9" fontId="15" fillId="0" borderId="230" xfId="66" applyNumberFormat="1" applyFont="1" applyFill="1" applyBorder="1" applyAlignment="1" applyProtection="1">
      <alignment horizontal="center" vertical="center" wrapText="1"/>
      <protection hidden="1"/>
    </xf>
    <xf numFmtId="9" fontId="15" fillId="31" borderId="19" xfId="0" applyNumberFormat="1" applyFont="1" applyFill="1" applyBorder="1" applyAlignment="1" applyProtection="1">
      <alignment horizontal="center" vertical="center" wrapText="1"/>
      <protection hidden="1"/>
    </xf>
    <xf numFmtId="9" fontId="15" fillId="31" borderId="13" xfId="0" applyNumberFormat="1" applyFont="1" applyFill="1" applyBorder="1" applyAlignment="1" applyProtection="1">
      <alignment horizontal="center" vertical="center" wrapText="1"/>
      <protection hidden="1"/>
    </xf>
    <xf numFmtId="9" fontId="15" fillId="31" borderId="230" xfId="0" applyNumberFormat="1" applyFont="1" applyFill="1" applyBorder="1" applyAlignment="1" applyProtection="1">
      <alignment horizontal="center" vertical="center" wrapText="1"/>
      <protection hidden="1"/>
    </xf>
    <xf numFmtId="0" fontId="48" fillId="30" borderId="49" xfId="61" applyFont="1" applyFill="1" applyBorder="1" applyAlignment="1" applyProtection="1">
      <alignment horizontal="center" vertical="center" wrapText="1"/>
      <protection hidden="1"/>
    </xf>
    <xf numFmtId="0" fontId="48" fillId="30" borderId="125" xfId="61" applyFont="1" applyFill="1" applyBorder="1" applyAlignment="1" applyProtection="1">
      <alignment horizontal="center" vertical="center" wrapText="1"/>
      <protection hidden="1"/>
    </xf>
    <xf numFmtId="0" fontId="15" fillId="0" borderId="49" xfId="61" applyFont="1" applyFill="1" applyBorder="1" applyAlignment="1" applyProtection="1">
      <alignment horizontal="center" vertical="center" wrapText="1"/>
      <protection hidden="1"/>
    </xf>
    <xf numFmtId="0" fontId="15" fillId="0" borderId="125" xfId="61" applyFont="1" applyFill="1" applyBorder="1" applyAlignment="1" applyProtection="1">
      <alignment horizontal="center" vertical="center" wrapText="1"/>
      <protection hidden="1"/>
    </xf>
    <xf numFmtId="0" fontId="15" fillId="0" borderId="43" xfId="61" applyFont="1" applyFill="1" applyBorder="1" applyAlignment="1" applyProtection="1">
      <alignment horizontal="center" vertical="center" wrapText="1"/>
      <protection hidden="1"/>
    </xf>
    <xf numFmtId="0" fontId="15" fillId="0" borderId="44" xfId="61" applyFont="1" applyFill="1" applyBorder="1" applyAlignment="1" applyProtection="1">
      <alignment horizontal="center" vertical="center" wrapText="1"/>
      <protection hidden="1"/>
    </xf>
    <xf numFmtId="0" fontId="15" fillId="0" borderId="48" xfId="61" applyFont="1" applyFill="1" applyBorder="1" applyAlignment="1" applyProtection="1">
      <alignment horizontal="center" vertical="center" wrapText="1"/>
      <protection hidden="1"/>
    </xf>
    <xf numFmtId="0" fontId="48" fillId="31" borderId="49" xfId="61" applyFont="1" applyFill="1" applyBorder="1" applyAlignment="1" applyProtection="1">
      <alignment horizontal="center" vertical="center" wrapText="1"/>
      <protection hidden="1"/>
    </xf>
    <xf numFmtId="0" fontId="48" fillId="30" borderId="112" xfId="61" applyFont="1" applyFill="1" applyBorder="1" applyAlignment="1" applyProtection="1">
      <alignment horizontal="center" vertical="center" wrapText="1"/>
      <protection hidden="1"/>
    </xf>
    <xf numFmtId="9" fontId="15" fillId="30" borderId="85" xfId="66" applyFont="1" applyFill="1" applyBorder="1" applyAlignment="1" applyProtection="1">
      <alignment horizontal="center" vertical="center" wrapText="1"/>
      <protection hidden="1"/>
    </xf>
    <xf numFmtId="9" fontId="15" fillId="30" borderId="11" xfId="66" applyFont="1" applyFill="1" applyBorder="1" applyAlignment="1" applyProtection="1">
      <alignment horizontal="center" vertical="center" wrapText="1"/>
      <protection hidden="1"/>
    </xf>
    <xf numFmtId="9" fontId="15" fillId="30" borderId="231" xfId="66" applyFont="1" applyFill="1" applyBorder="1" applyAlignment="1" applyProtection="1">
      <alignment horizontal="center" vertical="center" wrapText="1"/>
      <protection hidden="1"/>
    </xf>
    <xf numFmtId="0" fontId="48" fillId="31" borderId="50" xfId="61" applyFont="1" applyFill="1" applyBorder="1" applyAlignment="1" applyProtection="1">
      <alignment horizontal="center" vertical="center" wrapText="1"/>
      <protection hidden="1"/>
    </xf>
    <xf numFmtId="0" fontId="48" fillId="31" borderId="193" xfId="61" applyFont="1" applyFill="1" applyBorder="1" applyAlignment="1" applyProtection="1">
      <alignment horizontal="center" vertical="center" wrapText="1"/>
      <protection hidden="1"/>
    </xf>
    <xf numFmtId="0" fontId="41" fillId="18" borderId="14" xfId="0" applyFont="1" applyFill="1" applyBorder="1" applyAlignment="1" applyProtection="1">
      <alignment horizontal="center" vertical="center" wrapText="1"/>
      <protection hidden="1"/>
    </xf>
    <xf numFmtId="0" fontId="48" fillId="82" borderId="12" xfId="45" applyFont="1" applyFill="1" applyBorder="1" applyAlignment="1">
      <alignment horizontal="center" vertical="center" wrapText="1"/>
      <protection/>
    </xf>
    <xf numFmtId="0" fontId="48" fillId="82" borderId="13" xfId="45" applyFont="1" applyFill="1" applyBorder="1" applyAlignment="1">
      <alignment horizontal="center" vertical="center" wrapText="1"/>
      <protection/>
    </xf>
    <xf numFmtId="0" fontId="48" fillId="82" borderId="14" xfId="45" applyFont="1" applyFill="1" applyBorder="1" applyAlignment="1">
      <alignment horizontal="center" vertical="center" wrapText="1"/>
      <protection/>
    </xf>
    <xf numFmtId="0" fontId="48" fillId="30" borderId="49" xfId="61" applyFont="1" applyFill="1" applyBorder="1" applyAlignment="1" applyProtection="1" quotePrefix="1">
      <alignment horizontal="center" vertical="center" wrapText="1"/>
      <protection hidden="1"/>
    </xf>
    <xf numFmtId="0" fontId="48" fillId="30" borderId="125" xfId="61" applyFont="1" applyFill="1" applyBorder="1" applyAlignment="1" applyProtection="1" quotePrefix="1">
      <alignment horizontal="center" vertical="center" wrapText="1"/>
      <protection hidden="1"/>
    </xf>
    <xf numFmtId="0" fontId="48" fillId="30" borderId="112" xfId="61" applyFont="1" applyFill="1" applyBorder="1" applyAlignment="1" applyProtection="1" quotePrefix="1">
      <alignment horizontal="center" vertical="center" wrapText="1"/>
      <protection hidden="1"/>
    </xf>
    <xf numFmtId="9" fontId="15" fillId="0" borderId="19" xfId="66" applyFont="1" applyFill="1" applyBorder="1" applyAlignment="1" applyProtection="1">
      <alignment horizontal="center" vertical="center" wrapText="1"/>
      <protection hidden="1"/>
    </xf>
    <xf numFmtId="9" fontId="15" fillId="0" borderId="13" xfId="66" applyFont="1" applyFill="1" applyBorder="1" applyAlignment="1" applyProtection="1">
      <alignment horizontal="center" vertical="center" wrapText="1"/>
      <protection hidden="1"/>
    </xf>
    <xf numFmtId="9" fontId="15" fillId="0" borderId="230" xfId="66" applyFont="1" applyFill="1" applyBorder="1" applyAlignment="1" applyProtection="1">
      <alignment horizontal="center" vertical="center" wrapText="1"/>
      <protection hidden="1"/>
    </xf>
    <xf numFmtId="9" fontId="38" fillId="53" borderId="232" xfId="66" applyFont="1" applyFill="1" applyBorder="1" applyAlignment="1" applyProtection="1">
      <alignment horizontal="center" vertical="center" wrapText="1"/>
      <protection hidden="1"/>
    </xf>
    <xf numFmtId="9" fontId="38" fillId="53" borderId="13" xfId="66" applyFont="1" applyFill="1" applyBorder="1" applyAlignment="1" applyProtection="1">
      <alignment horizontal="center" vertical="center" wrapText="1"/>
      <protection hidden="1"/>
    </xf>
    <xf numFmtId="9" fontId="38" fillId="53" borderId="233" xfId="66" applyFont="1" applyFill="1" applyBorder="1" applyAlignment="1" applyProtection="1">
      <alignment horizontal="center" vertical="center" wrapText="1"/>
      <protection hidden="1"/>
    </xf>
    <xf numFmtId="9" fontId="15" fillId="0" borderId="232" xfId="66" applyFont="1" applyFill="1" applyBorder="1" applyAlignment="1" applyProtection="1">
      <alignment horizontal="center" vertical="center" wrapText="1"/>
      <protection hidden="1"/>
    </xf>
    <xf numFmtId="9" fontId="15" fillId="0" borderId="13" xfId="66" applyFont="1" applyFill="1" applyBorder="1" applyAlignment="1" applyProtection="1">
      <alignment horizontal="center" vertical="center" wrapText="1"/>
      <protection hidden="1"/>
    </xf>
    <xf numFmtId="9" fontId="15" fillId="0" borderId="230" xfId="66" applyFont="1" applyFill="1" applyBorder="1" applyAlignment="1" applyProtection="1">
      <alignment horizontal="center" vertical="center" wrapText="1"/>
      <protection hidden="1"/>
    </xf>
    <xf numFmtId="0" fontId="42" fillId="17" borderId="12" xfId="0" applyFont="1" applyFill="1" applyBorder="1" applyAlignment="1" applyProtection="1">
      <alignment horizontal="center" vertical="center" wrapText="1"/>
      <protection hidden="1"/>
    </xf>
    <xf numFmtId="0" fontId="42" fillId="17" borderId="13" xfId="0" applyFont="1" applyFill="1" applyBorder="1" applyAlignment="1" applyProtection="1">
      <alignment horizontal="center" vertical="center" wrapText="1"/>
      <protection hidden="1"/>
    </xf>
    <xf numFmtId="0" fontId="42" fillId="17" borderId="14" xfId="0" applyFont="1" applyFill="1" applyBorder="1" applyAlignment="1" applyProtection="1">
      <alignment horizontal="center" vertical="center" wrapText="1"/>
      <protection hidden="1"/>
    </xf>
    <xf numFmtId="0" fontId="48" fillId="82" borderId="12" xfId="45" applyFont="1" applyFill="1" applyBorder="1" applyAlignment="1" applyProtection="1">
      <alignment horizontal="center" vertical="center" wrapText="1"/>
      <protection hidden="1"/>
    </xf>
    <xf numFmtId="0" fontId="48" fillId="82" borderId="13" xfId="45" applyFont="1" applyFill="1" applyBorder="1" applyAlignment="1" applyProtection="1">
      <alignment horizontal="center" vertical="center" wrapText="1"/>
      <protection hidden="1"/>
    </xf>
    <xf numFmtId="0" fontId="48" fillId="82" borderId="14" xfId="45" applyFont="1" applyFill="1" applyBorder="1" applyAlignment="1" applyProtection="1">
      <alignment horizontal="center" vertical="center" wrapText="1"/>
      <protection hidden="1"/>
    </xf>
    <xf numFmtId="0" fontId="46" fillId="82" borderId="12" xfId="45" applyFont="1" applyFill="1" applyBorder="1" applyAlignment="1">
      <alignment horizontal="center" vertical="center" wrapText="1"/>
      <protection/>
    </xf>
    <xf numFmtId="0" fontId="46" fillId="82" borderId="13" xfId="45" applyFont="1" applyFill="1" applyBorder="1" applyAlignment="1">
      <alignment horizontal="center" vertical="center" wrapText="1"/>
      <protection/>
    </xf>
    <xf numFmtId="0" fontId="46" fillId="82" borderId="14" xfId="45" applyFont="1" applyFill="1" applyBorder="1" applyAlignment="1">
      <alignment horizontal="center" vertical="center" wrapText="1"/>
      <protection/>
    </xf>
    <xf numFmtId="9" fontId="15" fillId="53" borderId="88" xfId="61" applyNumberFormat="1" applyFont="1" applyFill="1" applyBorder="1" applyAlignment="1" applyProtection="1">
      <alignment horizontal="center" vertical="center" wrapText="1"/>
      <protection hidden="1"/>
    </xf>
    <xf numFmtId="0" fontId="15" fillId="53" borderId="148" xfId="61" applyFont="1" applyFill="1" applyBorder="1" applyAlignment="1" applyProtection="1">
      <alignment horizontal="center" vertical="center" wrapText="1"/>
      <protection hidden="1"/>
    </xf>
    <xf numFmtId="0" fontId="15" fillId="53" borderId="98" xfId="61" applyFont="1" applyFill="1" applyBorder="1" applyAlignment="1" applyProtection="1">
      <alignment horizontal="center" vertical="center" wrapText="1"/>
      <protection hidden="1"/>
    </xf>
    <xf numFmtId="9" fontId="15" fillId="0" borderId="234" xfId="66" applyFont="1" applyFill="1" applyBorder="1" applyAlignment="1" applyProtection="1">
      <alignment horizontal="center" vertical="center" wrapText="1"/>
      <protection hidden="1"/>
    </xf>
    <xf numFmtId="9" fontId="15" fillId="0" borderId="10" xfId="66" applyFont="1" applyFill="1" applyBorder="1" applyAlignment="1" applyProtection="1">
      <alignment horizontal="center" vertical="center" wrapText="1"/>
      <protection hidden="1"/>
    </xf>
    <xf numFmtId="9" fontId="15" fillId="0" borderId="235" xfId="66" applyFont="1" applyFill="1" applyBorder="1" applyAlignment="1" applyProtection="1">
      <alignment horizontal="center" vertical="center" wrapText="1"/>
      <protection hidden="1"/>
    </xf>
    <xf numFmtId="0" fontId="48" fillId="53" borderId="102" xfId="61" applyFont="1" applyFill="1" applyBorder="1" applyAlignment="1" applyProtection="1">
      <alignment horizontal="center" vertical="center" wrapText="1"/>
      <protection hidden="1"/>
    </xf>
    <xf numFmtId="9" fontId="15" fillId="53" borderId="236" xfId="61" applyNumberFormat="1" applyFont="1" applyFill="1" applyBorder="1" applyAlignment="1" applyProtection="1">
      <alignment horizontal="center" vertical="center" wrapText="1"/>
      <protection hidden="1"/>
    </xf>
    <xf numFmtId="0" fontId="15" fillId="53" borderId="237" xfId="61" applyFont="1" applyFill="1" applyBorder="1" applyAlignment="1" applyProtection="1">
      <alignment horizontal="center" vertical="center" wrapText="1"/>
      <protection hidden="1"/>
    </xf>
    <xf numFmtId="0" fontId="15" fillId="53" borderId="238" xfId="61" applyFont="1" applyFill="1" applyBorder="1" applyAlignment="1" applyProtection="1">
      <alignment horizontal="center" vertical="center" wrapText="1"/>
      <protection hidden="1"/>
    </xf>
    <xf numFmtId="9" fontId="15" fillId="0" borderId="239" xfId="66" applyFont="1" applyFill="1" applyBorder="1" applyAlignment="1" applyProtection="1">
      <alignment horizontal="center" vertical="center" wrapText="1"/>
      <protection hidden="1"/>
    </xf>
    <xf numFmtId="9" fontId="15" fillId="0" borderId="228" xfId="66" applyFont="1" applyFill="1" applyBorder="1" applyAlignment="1" applyProtection="1">
      <alignment horizontal="center" vertical="center" wrapText="1"/>
      <protection hidden="1"/>
    </xf>
    <xf numFmtId="0" fontId="42" fillId="45" borderId="102" xfId="45" applyFont="1" applyFill="1" applyBorder="1" applyAlignment="1" applyProtection="1">
      <alignment horizontal="center" vertical="center" wrapText="1"/>
      <protection hidden="1"/>
    </xf>
    <xf numFmtId="0" fontId="48" fillId="53" borderId="191" xfId="61" applyFont="1" applyFill="1" applyBorder="1" applyAlignment="1" applyProtection="1">
      <alignment horizontal="center" vertical="center" wrapText="1"/>
      <protection hidden="1"/>
    </xf>
    <xf numFmtId="9" fontId="15" fillId="53" borderId="240" xfId="61" applyNumberFormat="1" applyFont="1" applyFill="1" applyBorder="1" applyAlignment="1" applyProtection="1">
      <alignment horizontal="center" vertical="center" wrapText="1"/>
      <protection hidden="1"/>
    </xf>
    <xf numFmtId="0" fontId="15" fillId="53" borderId="160" xfId="61" applyFont="1" applyFill="1" applyBorder="1" applyAlignment="1" applyProtection="1">
      <alignment horizontal="center" vertical="center" wrapText="1"/>
      <protection hidden="1"/>
    </xf>
    <xf numFmtId="0" fontId="15" fillId="53" borderId="241" xfId="61" applyFont="1" applyFill="1" applyBorder="1" applyAlignment="1" applyProtection="1">
      <alignment horizontal="center" vertical="center" wrapText="1"/>
      <protection hidden="1"/>
    </xf>
    <xf numFmtId="0" fontId="40" fillId="83" borderId="87" xfId="64" applyFont="1" applyFill="1" applyBorder="1" applyAlignment="1">
      <alignment horizontal="center" vertical="center" wrapText="1"/>
      <protection/>
    </xf>
    <xf numFmtId="0" fontId="7" fillId="61" borderId="242" xfId="64" applyFont="1" applyFill="1" applyBorder="1" applyAlignment="1">
      <alignment horizontal="center" vertical="center" wrapText="1"/>
      <protection/>
    </xf>
    <xf numFmtId="0" fontId="63" fillId="0" borderId="134" xfId="64" applyFont="1" applyBorder="1">
      <alignment/>
      <protection/>
    </xf>
    <xf numFmtId="0" fontId="63" fillId="0" borderId="0" xfId="64" applyFont="1" applyBorder="1">
      <alignment/>
      <protection/>
    </xf>
    <xf numFmtId="164" fontId="7" fillId="20" borderId="50" xfId="0" applyNumberFormat="1" applyFont="1" applyFill="1" applyBorder="1" applyAlignment="1">
      <alignment horizontal="center" vertical="center" wrapText="1"/>
    </xf>
    <xf numFmtId="164" fontId="7" fillId="20" borderId="10" xfId="0" applyNumberFormat="1" applyFont="1" applyFill="1" applyBorder="1" applyAlignment="1">
      <alignment horizontal="center" vertical="center" wrapText="1"/>
    </xf>
    <xf numFmtId="164" fontId="7" fillId="20" borderId="20" xfId="0" applyNumberFormat="1" applyFont="1" applyFill="1" applyBorder="1" applyAlignment="1">
      <alignment horizontal="center" vertical="center" wrapText="1"/>
    </xf>
    <xf numFmtId="164" fontId="7" fillId="20" borderId="193" xfId="0" applyNumberFormat="1" applyFont="1" applyFill="1" applyBorder="1" applyAlignment="1">
      <alignment horizontal="center" vertical="center" wrapText="1"/>
    </xf>
    <xf numFmtId="164" fontId="7" fillId="20" borderId="0" xfId="0" applyNumberFormat="1" applyFont="1" applyFill="1" applyBorder="1" applyAlignment="1">
      <alignment horizontal="center" vertical="center" wrapText="1"/>
    </xf>
    <xf numFmtId="164" fontId="7" fillId="20" borderId="120" xfId="0" applyNumberFormat="1" applyFont="1" applyFill="1" applyBorder="1" applyAlignment="1">
      <alignment horizontal="center" vertical="center" wrapText="1"/>
    </xf>
    <xf numFmtId="0" fontId="9" fillId="61" borderId="243" xfId="64" applyFont="1" applyFill="1" applyBorder="1" applyAlignment="1">
      <alignment horizontal="center" vertical="center" wrapText="1"/>
      <protection/>
    </xf>
    <xf numFmtId="164" fontId="9" fillId="20" borderId="193" xfId="0" applyNumberFormat="1" applyFont="1" applyFill="1" applyBorder="1" applyAlignment="1">
      <alignment horizontal="center" vertical="center" wrapText="1"/>
    </xf>
    <xf numFmtId="164" fontId="9" fillId="20" borderId="0" xfId="0" applyNumberFormat="1" applyFont="1" applyFill="1" applyBorder="1" applyAlignment="1">
      <alignment horizontal="center" vertical="center" wrapText="1"/>
    </xf>
    <xf numFmtId="164" fontId="9" fillId="20" borderId="120" xfId="0" applyNumberFormat="1" applyFont="1" applyFill="1" applyBorder="1" applyAlignment="1">
      <alignment horizontal="center" vertical="center" wrapText="1"/>
    </xf>
    <xf numFmtId="164" fontId="9" fillId="20" borderId="78" xfId="0" applyNumberFormat="1" applyFont="1" applyFill="1" applyBorder="1" applyAlignment="1">
      <alignment horizontal="center" vertical="center" wrapText="1"/>
    </xf>
    <xf numFmtId="164" fontId="9" fillId="20" borderId="11" xfId="0" applyNumberFormat="1" applyFont="1" applyFill="1" applyBorder="1" applyAlignment="1">
      <alignment horizontal="center" vertical="center" wrapText="1"/>
    </xf>
    <xf numFmtId="164" fontId="9" fillId="20" borderId="21" xfId="0" applyNumberFormat="1" applyFont="1" applyFill="1" applyBorder="1" applyAlignment="1">
      <alignment horizontal="center" vertical="center" wrapText="1"/>
    </xf>
    <xf numFmtId="0" fontId="9" fillId="61" borderId="147" xfId="64" applyFont="1" applyFill="1" applyBorder="1" applyAlignment="1">
      <alignment horizontal="center" vertical="center" wrapText="1"/>
      <protection/>
    </xf>
    <xf numFmtId="0" fontId="63" fillId="0" borderId="131" xfId="64" applyFont="1" applyBorder="1">
      <alignment/>
      <protection/>
    </xf>
    <xf numFmtId="0" fontId="40" fillId="57" borderId="155" xfId="64" applyFont="1" applyFill="1" applyBorder="1" applyAlignment="1">
      <alignment horizontal="center" vertical="center" wrapText="1"/>
      <protection/>
    </xf>
    <xf numFmtId="0" fontId="63" fillId="0" borderId="148" xfId="64" applyFont="1" applyBorder="1">
      <alignment/>
      <protection/>
    </xf>
    <xf numFmtId="0" fontId="63" fillId="0" borderId="94" xfId="64" applyFont="1" applyBorder="1">
      <alignment/>
      <protection/>
    </xf>
    <xf numFmtId="0" fontId="52" fillId="57" borderId="155" xfId="64" applyFont="1" applyFill="1" applyBorder="1" applyAlignment="1">
      <alignment horizontal="center" vertical="center" wrapText="1"/>
      <protection/>
    </xf>
    <xf numFmtId="0" fontId="1" fillId="17" borderId="12" xfId="0" applyFont="1" applyFill="1" applyBorder="1" applyAlignment="1">
      <alignment horizontal="center"/>
    </xf>
    <xf numFmtId="0" fontId="1" fillId="17" borderId="13" xfId="0" applyFont="1" applyFill="1" applyBorder="1" applyAlignment="1">
      <alignment horizontal="center"/>
    </xf>
    <xf numFmtId="0" fontId="1" fillId="17" borderId="14" xfId="0" applyFont="1" applyFill="1" applyBorder="1" applyAlignment="1">
      <alignment horizontal="center"/>
    </xf>
    <xf numFmtId="0" fontId="40" fillId="80" borderId="155" xfId="64" applyFont="1" applyFill="1" applyBorder="1" applyAlignment="1">
      <alignment horizontal="center" vertical="center" wrapText="1"/>
      <protection/>
    </xf>
    <xf numFmtId="0" fontId="52" fillId="80" borderId="155" xfId="64" applyFont="1" applyFill="1" applyBorder="1" applyAlignment="1">
      <alignment horizontal="center" vertical="center" wrapText="1"/>
      <protection/>
    </xf>
    <xf numFmtId="0" fontId="1" fillId="11" borderId="12" xfId="0" applyFont="1" applyFill="1"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38" fillId="0" borderId="0" xfId="64" applyFont="1" applyAlignment="1">
      <alignment horizontal="center" vertical="center" wrapText="1"/>
      <protection/>
    </xf>
    <xf numFmtId="0" fontId="0" fillId="0" borderId="0" xfId="64" applyFont="1" applyAlignment="1">
      <alignment/>
      <protection/>
    </xf>
    <xf numFmtId="0" fontId="63" fillId="0" borderId="86" xfId="64" applyFont="1" applyBorder="1" applyAlignment="1">
      <alignment horizontal="center" vertical="center"/>
      <protection/>
    </xf>
    <xf numFmtId="0" fontId="63" fillId="0" borderId="141" xfId="64" applyFont="1" applyBorder="1" applyAlignment="1">
      <alignment horizontal="center" vertical="center"/>
      <protection/>
    </xf>
    <xf numFmtId="0" fontId="63" fillId="0" borderId="170" xfId="64" applyFont="1" applyBorder="1" applyAlignment="1">
      <alignment horizontal="center" vertical="center"/>
      <protection/>
    </xf>
    <xf numFmtId="0" fontId="64" fillId="0" borderId="87" xfId="64" applyFont="1" applyBorder="1" applyAlignment="1">
      <alignment horizontal="center" vertical="center" wrapText="1"/>
      <protection/>
    </xf>
    <xf numFmtId="0" fontId="48" fillId="58" borderId="87" xfId="64" applyFont="1" applyFill="1" applyBorder="1" applyAlignment="1">
      <alignment horizontal="center" vertical="center" wrapText="1"/>
      <protection/>
    </xf>
    <xf numFmtId="0" fontId="63" fillId="0" borderId="87" xfId="64" applyFont="1" applyBorder="1">
      <alignment/>
      <protection/>
    </xf>
    <xf numFmtId="0" fontId="42" fillId="57" borderId="243" xfId="64" applyFont="1" applyFill="1" applyBorder="1" applyAlignment="1">
      <alignment horizontal="center" vertical="center" wrapText="1"/>
      <protection/>
    </xf>
    <xf numFmtId="0" fontId="63" fillId="0" borderId="97" xfId="64" applyFont="1" applyBorder="1">
      <alignment/>
      <protection/>
    </xf>
    <xf numFmtId="0" fontId="48" fillId="56" borderId="87" xfId="64" applyFont="1" applyFill="1" applyBorder="1" applyAlignment="1">
      <alignment horizontal="center" vertical="center" wrapText="1"/>
      <protection/>
    </xf>
    <xf numFmtId="0" fontId="42" fillId="62" borderId="86" xfId="64" applyFont="1" applyFill="1" applyBorder="1" applyAlignment="1">
      <alignment horizontal="center" vertical="center" wrapText="1"/>
      <protection/>
    </xf>
    <xf numFmtId="0" fontId="42" fillId="62" borderId="141" xfId="64" applyFont="1" applyFill="1" applyBorder="1" applyAlignment="1">
      <alignment horizontal="center" vertical="center" wrapText="1"/>
      <protection/>
    </xf>
    <xf numFmtId="0" fontId="42" fillId="62" borderId="170" xfId="64" applyFont="1" applyFill="1" applyBorder="1" applyAlignment="1">
      <alignment horizontal="center" vertical="center" wrapText="1"/>
      <protection/>
    </xf>
    <xf numFmtId="0" fontId="48" fillId="58" borderId="86" xfId="64" applyFont="1" applyFill="1" applyBorder="1" applyAlignment="1">
      <alignment horizontal="center" vertical="center" wrapText="1"/>
      <protection/>
    </xf>
    <xf numFmtId="0" fontId="48" fillId="58" borderId="170" xfId="64" applyFont="1" applyFill="1" applyBorder="1" applyAlignment="1">
      <alignment horizontal="center" vertical="center" wrapText="1"/>
      <protection/>
    </xf>
    <xf numFmtId="0" fontId="42" fillId="57" borderId="147" xfId="64" applyFont="1" applyFill="1" applyBorder="1" applyAlignment="1">
      <alignment horizontal="center" vertical="center" wrapText="1"/>
      <protection/>
    </xf>
    <xf numFmtId="0" fontId="63" fillId="0" borderId="244" xfId="64" applyFont="1" applyBorder="1">
      <alignment/>
      <protection/>
    </xf>
    <xf numFmtId="0" fontId="1" fillId="11" borderId="0" xfId="0" applyFont="1" applyFill="1" applyAlignment="1">
      <alignment horizontal="center"/>
    </xf>
    <xf numFmtId="0" fontId="48" fillId="56" borderId="86" xfId="64" applyFont="1" applyFill="1" applyBorder="1" applyAlignment="1">
      <alignment horizontal="center" vertical="center" wrapText="1"/>
      <protection/>
    </xf>
    <xf numFmtId="0" fontId="48" fillId="56" borderId="170" xfId="64" applyFont="1" applyFill="1" applyBorder="1" applyAlignment="1">
      <alignment horizontal="center" vertical="center" wrapText="1"/>
      <protection/>
    </xf>
    <xf numFmtId="9" fontId="15" fillId="53" borderId="87" xfId="66" applyFont="1" applyFill="1" applyBorder="1" applyAlignment="1" applyProtection="1">
      <alignment horizontal="center" vertical="center" wrapText="1"/>
      <protection hidden="1"/>
    </xf>
    <xf numFmtId="0" fontId="64" fillId="0" borderId="87" xfId="64" applyFont="1" applyBorder="1" applyAlignment="1">
      <alignment horizontal="center" vertical="center"/>
      <protection/>
    </xf>
    <xf numFmtId="0" fontId="65" fillId="0" borderId="140" xfId="64" applyFont="1" applyBorder="1" applyAlignment="1">
      <alignment horizontal="center" vertical="center"/>
      <protection/>
    </xf>
    <xf numFmtId="0" fontId="65" fillId="0" borderId="0" xfId="64" applyFont="1" applyBorder="1" applyAlignment="1">
      <alignment horizontal="center" vertical="center"/>
      <protection/>
    </xf>
    <xf numFmtId="0" fontId="65" fillId="0" borderId="190" xfId="64" applyFont="1" applyBorder="1" applyAlignment="1">
      <alignment horizontal="center" vertical="center"/>
      <protection/>
    </xf>
    <xf numFmtId="0" fontId="42" fillId="17" borderId="12" xfId="0" applyFont="1" applyFill="1" applyBorder="1" applyAlignment="1" applyProtection="1">
      <alignment horizontal="center" vertical="center" wrapText="1"/>
      <protection hidden="1"/>
    </xf>
    <xf numFmtId="0" fontId="42" fillId="17" borderId="14" xfId="0" applyFont="1" applyFill="1" applyBorder="1" applyAlignment="1" applyProtection="1">
      <alignment horizontal="center" vertical="center" wrapText="1"/>
      <protection hidden="1"/>
    </xf>
    <xf numFmtId="0" fontId="42" fillId="45" borderId="102" xfId="45" applyFont="1" applyFill="1" applyBorder="1" applyAlignment="1" applyProtection="1">
      <alignment horizontal="center" vertical="center" wrapText="1"/>
      <protection hidden="1"/>
    </xf>
    <xf numFmtId="0" fontId="48" fillId="53" borderId="191" xfId="61" applyFont="1" applyFill="1" applyBorder="1" applyAlignment="1" applyProtection="1">
      <alignment horizontal="center" vertical="center" wrapText="1"/>
      <protection hidden="1"/>
    </xf>
    <xf numFmtId="0" fontId="48" fillId="53" borderId="102" xfId="61" applyFont="1" applyFill="1" applyBorder="1" applyAlignment="1" applyProtection="1">
      <alignment horizontal="center" vertical="center" wrapText="1"/>
      <protection hidden="1"/>
    </xf>
    <xf numFmtId="0" fontId="0" fillId="0" borderId="5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9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20"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7" fillId="63" borderId="50" xfId="0" applyFont="1" applyFill="1" applyBorder="1" applyAlignment="1" applyProtection="1">
      <alignment horizontal="center" vertical="center" wrapText="1"/>
      <protection locked="0"/>
    </xf>
    <xf numFmtId="0" fontId="7" fillId="63" borderId="10" xfId="0" applyFont="1" applyFill="1" applyBorder="1" applyAlignment="1" applyProtection="1">
      <alignment horizontal="center" vertical="center" wrapText="1"/>
      <protection locked="0"/>
    </xf>
    <xf numFmtId="0" fontId="7" fillId="63" borderId="20" xfId="0" applyFont="1" applyFill="1" applyBorder="1" applyAlignment="1" applyProtection="1">
      <alignment horizontal="center" vertical="center" wrapText="1"/>
      <protection locked="0"/>
    </xf>
    <xf numFmtId="165" fontId="7" fillId="41" borderId="50" xfId="45" applyNumberFormat="1" applyFont="1" applyFill="1" applyBorder="1" applyAlignment="1" applyProtection="1">
      <alignment horizontal="center" vertical="center" wrapText="1"/>
      <protection locked="0"/>
    </xf>
    <xf numFmtId="165" fontId="7" fillId="41" borderId="10" xfId="45" applyNumberFormat="1" applyFont="1" applyFill="1" applyBorder="1" applyAlignment="1" applyProtection="1">
      <alignment horizontal="center" vertical="center" wrapText="1"/>
      <protection locked="0"/>
    </xf>
    <xf numFmtId="165" fontId="7" fillId="41" borderId="193" xfId="45" applyNumberFormat="1" applyFont="1" applyFill="1" applyBorder="1" applyAlignment="1" applyProtection="1">
      <alignment horizontal="center" vertical="center" wrapText="1"/>
      <protection locked="0"/>
    </xf>
    <xf numFmtId="165" fontId="7" fillId="41" borderId="0" xfId="45" applyNumberFormat="1" applyFont="1" applyFill="1" applyBorder="1" applyAlignment="1" applyProtection="1">
      <alignment horizontal="center" vertical="center" wrapText="1"/>
      <protection locked="0"/>
    </xf>
    <xf numFmtId="165" fontId="7" fillId="41" borderId="78" xfId="45" applyNumberFormat="1" applyFont="1" applyFill="1" applyBorder="1" applyAlignment="1" applyProtection="1">
      <alignment horizontal="center" vertical="center" wrapText="1"/>
      <protection locked="0"/>
    </xf>
    <xf numFmtId="165" fontId="7" fillId="41" borderId="11" xfId="45" applyNumberFormat="1" applyFont="1" applyFill="1" applyBorder="1" applyAlignment="1" applyProtection="1">
      <alignment horizontal="center" vertical="center" wrapText="1"/>
      <protection locked="0"/>
    </xf>
    <xf numFmtId="0" fontId="9" fillId="63" borderId="193" xfId="0" applyFont="1" applyFill="1" applyBorder="1" applyAlignment="1" applyProtection="1">
      <alignment horizontal="center" vertical="center" wrapText="1"/>
      <protection locked="0"/>
    </xf>
    <xf numFmtId="0" fontId="9" fillId="63" borderId="0" xfId="0" applyFont="1" applyFill="1" applyBorder="1" applyAlignment="1" applyProtection="1">
      <alignment horizontal="center" vertical="center" wrapText="1"/>
      <protection locked="0"/>
    </xf>
    <xf numFmtId="0" fontId="9" fillId="63" borderId="120" xfId="0" applyFont="1" applyFill="1" applyBorder="1" applyAlignment="1" applyProtection="1">
      <alignment horizontal="center" vertical="center" wrapText="1"/>
      <protection locked="0"/>
    </xf>
    <xf numFmtId="0" fontId="9" fillId="63" borderId="78" xfId="0" applyFont="1" applyFill="1" applyBorder="1" applyAlignment="1" applyProtection="1">
      <alignment horizontal="center" vertical="center" wrapText="1"/>
      <protection locked="0"/>
    </xf>
    <xf numFmtId="0" fontId="9" fillId="63" borderId="11" xfId="0" applyFont="1" applyFill="1" applyBorder="1" applyAlignment="1" applyProtection="1">
      <alignment horizontal="center" vertical="center" wrapText="1"/>
      <protection locked="0"/>
    </xf>
    <xf numFmtId="0" fontId="9" fillId="63" borderId="21" xfId="0" applyFont="1" applyFill="1" applyBorder="1" applyAlignment="1" applyProtection="1">
      <alignment horizontal="center" vertical="center" wrapText="1"/>
      <protection locked="0"/>
    </xf>
    <xf numFmtId="0" fontId="64" fillId="0" borderId="87" xfId="64" applyFont="1" applyBorder="1" applyAlignment="1" applyProtection="1">
      <alignment horizontal="center" vertical="center" wrapText="1"/>
      <protection locked="0"/>
    </xf>
    <xf numFmtId="0" fontId="64" fillId="0" borderId="87" xfId="64" applyFont="1" applyBorder="1" applyAlignment="1" applyProtection="1">
      <alignment horizontal="center" vertical="center"/>
      <protection locked="0"/>
    </xf>
    <xf numFmtId="0" fontId="40" fillId="0" borderId="193"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78"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72" fillId="0" borderId="193"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protection locked="0"/>
    </xf>
    <xf numFmtId="0" fontId="42" fillId="64" borderId="12" xfId="0" applyFont="1" applyFill="1" applyBorder="1" applyAlignment="1" applyProtection="1">
      <alignment horizontal="center" vertical="center" wrapText="1"/>
      <protection/>
    </xf>
    <xf numFmtId="0" fontId="42" fillId="64" borderId="13" xfId="0" applyFont="1" applyFill="1" applyBorder="1" applyAlignment="1" applyProtection="1">
      <alignment horizontal="center" vertical="center" wrapText="1"/>
      <protection/>
    </xf>
    <xf numFmtId="0" fontId="42" fillId="64" borderId="14" xfId="0" applyFont="1" applyFill="1" applyBorder="1" applyAlignment="1" applyProtection="1">
      <alignment horizontal="center" vertical="center" wrapText="1"/>
      <protection/>
    </xf>
    <xf numFmtId="0" fontId="40" fillId="64" borderId="15" xfId="0" applyFont="1" applyFill="1" applyBorder="1" applyAlignment="1" applyProtection="1">
      <alignment horizontal="center" vertical="center" wrapText="1"/>
      <protection locked="0"/>
    </xf>
    <xf numFmtId="0" fontId="52" fillId="64" borderId="12" xfId="0" applyFont="1" applyFill="1" applyBorder="1" applyAlignment="1" applyProtection="1">
      <alignment horizontal="center" vertical="center" wrapText="1"/>
      <protection locked="0"/>
    </xf>
    <xf numFmtId="0" fontId="52" fillId="64" borderId="13" xfId="0" applyFont="1" applyFill="1" applyBorder="1" applyAlignment="1" applyProtection="1">
      <alignment horizontal="center" vertical="center" wrapText="1"/>
      <protection locked="0"/>
    </xf>
    <xf numFmtId="0" fontId="52" fillId="64" borderId="14" xfId="0" applyFont="1" applyFill="1" applyBorder="1" applyAlignment="1" applyProtection="1">
      <alignment horizontal="center" vertical="center" wrapText="1"/>
      <protection locked="0"/>
    </xf>
    <xf numFmtId="0" fontId="40" fillId="64" borderId="12" xfId="0" applyFont="1" applyFill="1" applyBorder="1" applyAlignment="1" applyProtection="1">
      <alignment horizontal="center" vertical="center" wrapText="1"/>
      <protection locked="0"/>
    </xf>
    <xf numFmtId="0" fontId="40" fillId="64" borderId="13" xfId="0" applyFont="1" applyFill="1" applyBorder="1" applyAlignment="1" applyProtection="1">
      <alignment horizontal="center" vertical="center" wrapText="1"/>
      <protection locked="0"/>
    </xf>
    <xf numFmtId="0" fontId="40" fillId="27" borderId="12" xfId="0" applyFont="1" applyFill="1" applyBorder="1" applyAlignment="1" applyProtection="1">
      <alignment horizontal="center" vertical="center" wrapText="1"/>
      <protection locked="0"/>
    </xf>
    <xf numFmtId="0" fontId="40" fillId="27" borderId="13" xfId="0" applyFont="1" applyFill="1" applyBorder="1" applyAlignment="1" applyProtection="1">
      <alignment horizontal="center" vertical="center" wrapText="1"/>
      <protection locked="0"/>
    </xf>
    <xf numFmtId="0" fontId="40" fillId="27" borderId="14" xfId="0" applyFont="1" applyFill="1" applyBorder="1" applyAlignment="1" applyProtection="1">
      <alignment horizontal="center" vertical="center" wrapText="1"/>
      <protection locked="0"/>
    </xf>
    <xf numFmtId="0" fontId="52" fillId="27" borderId="12" xfId="0" applyFont="1" applyFill="1" applyBorder="1" applyAlignment="1" applyProtection="1">
      <alignment horizontal="center" vertical="center" wrapText="1"/>
      <protection locked="0"/>
    </xf>
    <xf numFmtId="0" fontId="52" fillId="27" borderId="13" xfId="0" applyFont="1" applyFill="1" applyBorder="1" applyAlignment="1" applyProtection="1">
      <alignment horizontal="center" vertical="center" wrapText="1"/>
      <protection locked="0"/>
    </xf>
    <xf numFmtId="0" fontId="52" fillId="27" borderId="14" xfId="0" applyFont="1" applyFill="1" applyBorder="1" applyAlignment="1" applyProtection="1">
      <alignment horizontal="center" vertical="center" wrapText="1"/>
      <protection locked="0"/>
    </xf>
    <xf numFmtId="0" fontId="52" fillId="80" borderId="12" xfId="45" applyFont="1" applyFill="1" applyBorder="1" applyAlignment="1" applyProtection="1">
      <alignment horizontal="center" vertical="center" wrapText="1"/>
      <protection locked="0"/>
    </xf>
    <xf numFmtId="0" fontId="52" fillId="80" borderId="13" xfId="45" applyFont="1" applyFill="1" applyBorder="1" applyAlignment="1" applyProtection="1">
      <alignment horizontal="center" vertical="center" wrapText="1"/>
      <protection locked="0"/>
    </xf>
    <xf numFmtId="0" fontId="69" fillId="65" borderId="138" xfId="0" applyFont="1" applyFill="1" applyBorder="1" applyAlignment="1" applyProtection="1">
      <alignment horizontal="center" vertical="center" wrapText="1"/>
      <protection locked="0"/>
    </xf>
    <xf numFmtId="0" fontId="69" fillId="65" borderId="13" xfId="0" applyFont="1" applyFill="1" applyBorder="1" applyAlignment="1" applyProtection="1">
      <alignment horizontal="center" vertical="center" wrapText="1"/>
      <protection locked="0"/>
    </xf>
    <xf numFmtId="0" fontId="69" fillId="65" borderId="230" xfId="0" applyFont="1" applyFill="1" applyBorder="1" applyAlignment="1" applyProtection="1">
      <alignment horizontal="center" vertical="center" wrapText="1"/>
      <protection locked="0"/>
    </xf>
    <xf numFmtId="0" fontId="48" fillId="44" borderId="50" xfId="61" applyFont="1" applyFill="1" applyBorder="1" applyAlignment="1" applyProtection="1">
      <alignment horizontal="center" vertical="center" wrapText="1"/>
      <protection hidden="1"/>
    </xf>
    <xf numFmtId="0" fontId="48" fillId="44" borderId="193" xfId="61" applyFont="1" applyFill="1" applyBorder="1" applyAlignment="1" applyProtection="1">
      <alignment horizontal="center" vertical="center" wrapText="1"/>
      <protection hidden="1"/>
    </xf>
    <xf numFmtId="0" fontId="48" fillId="44" borderId="78" xfId="61" applyFont="1" applyFill="1" applyBorder="1" applyAlignment="1" applyProtection="1">
      <alignment horizontal="center" vertical="center" wrapText="1"/>
      <protection hidden="1"/>
    </xf>
    <xf numFmtId="0" fontId="48" fillId="44" borderId="120" xfId="61" applyFont="1" applyFill="1" applyBorder="1" applyAlignment="1" applyProtection="1">
      <alignment horizontal="center" vertical="center" wrapText="1"/>
      <protection hidden="1"/>
    </xf>
    <xf numFmtId="0" fontId="48" fillId="44" borderId="21" xfId="61" applyFont="1" applyFill="1" applyBorder="1" applyAlignment="1" applyProtection="1">
      <alignment horizontal="center" vertical="center" wrapText="1"/>
      <protection hidden="1"/>
    </xf>
    <xf numFmtId="0" fontId="48" fillId="66" borderId="50" xfId="61" applyFont="1" applyFill="1" applyBorder="1" applyAlignment="1" applyProtection="1">
      <alignment horizontal="center" vertical="center" wrapText="1"/>
      <protection hidden="1"/>
    </xf>
    <xf numFmtId="0" fontId="48" fillId="66" borderId="193" xfId="61" applyFont="1" applyFill="1" applyBorder="1" applyAlignment="1" applyProtection="1">
      <alignment horizontal="center" vertical="center" wrapText="1"/>
      <protection hidden="1"/>
    </xf>
    <xf numFmtId="0" fontId="48" fillId="66" borderId="245" xfId="61" applyFont="1" applyFill="1" applyBorder="1" applyAlignment="1" applyProtection="1">
      <alignment horizontal="center" vertical="center" wrapText="1"/>
      <protection hidden="1"/>
    </xf>
    <xf numFmtId="0" fontId="48" fillId="66" borderId="246" xfId="61" applyFont="1" applyFill="1" applyBorder="1" applyAlignment="1" applyProtection="1">
      <alignment horizontal="center" vertical="center" wrapText="1"/>
      <protection hidden="1"/>
    </xf>
    <xf numFmtId="0" fontId="42" fillId="44" borderId="49" xfId="0" applyFont="1" applyFill="1" applyBorder="1" applyAlignment="1" applyProtection="1">
      <alignment horizontal="center" vertical="center" wrapText="1"/>
      <protection/>
    </xf>
    <xf numFmtId="0" fontId="42" fillId="44" borderId="125" xfId="0" applyFont="1" applyFill="1" applyBorder="1" applyAlignment="1" applyProtection="1">
      <alignment horizontal="center" vertical="center" wrapText="1"/>
      <protection/>
    </xf>
    <xf numFmtId="0" fontId="42" fillId="44" borderId="112" xfId="0" applyFont="1" applyFill="1" applyBorder="1" applyAlignment="1" applyProtection="1">
      <alignment horizontal="center" vertical="center" wrapText="1"/>
      <protection/>
    </xf>
    <xf numFmtId="0" fontId="48" fillId="66" borderId="20" xfId="61" applyFont="1" applyFill="1" applyBorder="1" applyAlignment="1" applyProtection="1">
      <alignment horizontal="center" vertical="center" wrapText="1"/>
      <protection hidden="1"/>
    </xf>
    <xf numFmtId="0" fontId="48" fillId="66" borderId="120" xfId="61" applyFont="1" applyFill="1" applyBorder="1" applyAlignment="1" applyProtection="1">
      <alignment horizontal="center" vertical="center" wrapText="1"/>
      <protection hidden="1"/>
    </xf>
    <xf numFmtId="0" fontId="48" fillId="66" borderId="21" xfId="61" applyFont="1" applyFill="1" applyBorder="1" applyAlignment="1" applyProtection="1">
      <alignment horizontal="center" vertical="center" wrapText="1"/>
      <protection hidden="1"/>
    </xf>
    <xf numFmtId="0" fontId="52" fillId="27" borderId="12" xfId="0" applyFont="1" applyFill="1" applyBorder="1" applyAlignment="1" applyProtection="1">
      <alignment horizontal="center" vertical="center" wrapText="1"/>
      <protection/>
    </xf>
    <xf numFmtId="0" fontId="52" fillId="27" borderId="13" xfId="0" applyFont="1" applyFill="1" applyBorder="1" applyAlignment="1" applyProtection="1">
      <alignment horizontal="center" vertical="center" wrapText="1"/>
      <protection/>
    </xf>
    <xf numFmtId="0" fontId="52" fillId="27" borderId="14" xfId="0" applyFont="1" applyFill="1" applyBorder="1" applyAlignment="1" applyProtection="1">
      <alignment horizontal="center" vertical="center" wrapText="1"/>
      <protection/>
    </xf>
    <xf numFmtId="0" fontId="41" fillId="63" borderId="12" xfId="0" applyFont="1" applyFill="1" applyBorder="1" applyAlignment="1" applyProtection="1">
      <alignment horizontal="center" vertical="center" wrapText="1"/>
      <protection/>
    </xf>
    <xf numFmtId="0" fontId="41" fillId="63" borderId="13" xfId="0" applyFont="1" applyFill="1" applyBorder="1" applyAlignment="1" applyProtection="1">
      <alignment horizontal="center" vertical="center" wrapText="1"/>
      <protection/>
    </xf>
    <xf numFmtId="0" fontId="41" fillId="63" borderId="14" xfId="0" applyFont="1" applyFill="1" applyBorder="1" applyAlignment="1" applyProtection="1">
      <alignment horizontal="center" vertical="center" wrapText="1"/>
      <protection/>
    </xf>
    <xf numFmtId="0" fontId="40" fillId="27" borderId="12" xfId="0" applyFont="1" applyFill="1" applyBorder="1" applyAlignment="1" applyProtection="1">
      <alignment horizontal="center" vertical="center" wrapText="1"/>
      <protection/>
    </xf>
    <xf numFmtId="0" fontId="40" fillId="27" borderId="13" xfId="0" applyFont="1" applyFill="1" applyBorder="1" applyAlignment="1" applyProtection="1">
      <alignment horizontal="center" vertical="center" wrapText="1"/>
      <protection/>
    </xf>
    <xf numFmtId="0" fontId="40" fillId="27" borderId="14" xfId="0" applyFont="1" applyFill="1" applyBorder="1" applyAlignment="1" applyProtection="1">
      <alignment horizontal="center" vertical="center" wrapText="1"/>
      <protection/>
    </xf>
    <xf numFmtId="0" fontId="8" fillId="61" borderId="87" xfId="45" applyFont="1" applyFill="1" applyBorder="1" applyAlignment="1">
      <alignment horizontal="center" vertical="center" wrapText="1"/>
      <protection/>
    </xf>
    <xf numFmtId="0" fontId="2" fillId="0" borderId="87" xfId="0" applyFont="1" applyFill="1" applyBorder="1" applyAlignment="1">
      <alignment horizontal="center"/>
    </xf>
    <xf numFmtId="0" fontId="12" fillId="0" borderId="87" xfId="64" applyFont="1" applyFill="1" applyBorder="1" applyAlignment="1">
      <alignment horizontal="center" vertical="center" wrapText="1"/>
      <protection/>
    </xf>
    <xf numFmtId="0" fontId="6" fillId="63" borderId="87" xfId="0" applyFont="1" applyFill="1" applyBorder="1" applyAlignment="1">
      <alignment horizontal="center" vertical="center" wrapText="1"/>
    </xf>
    <xf numFmtId="165" fontId="6" fillId="41" borderId="87" xfId="45" applyNumberFormat="1" applyFont="1" applyFill="1" applyBorder="1" applyAlignment="1" applyProtection="1">
      <alignment horizontal="center" vertical="center" wrapText="1"/>
      <protection locked="0"/>
    </xf>
    <xf numFmtId="0" fontId="8" fillId="63" borderId="87" xfId="0" applyFont="1" applyFill="1" applyBorder="1" applyAlignment="1">
      <alignment horizontal="center" vertical="center" wrapText="1"/>
    </xf>
    <xf numFmtId="0" fontId="3" fillId="0" borderId="87" xfId="64" applyFont="1" applyFill="1" applyBorder="1" applyAlignment="1">
      <alignment horizontal="center" vertical="center"/>
      <protection/>
    </xf>
    <xf numFmtId="0" fontId="10" fillId="25" borderId="155" xfId="45" applyFont="1" applyFill="1" applyBorder="1" applyAlignment="1">
      <alignment horizontal="center" vertical="center" wrapText="1"/>
      <protection/>
    </xf>
    <xf numFmtId="0" fontId="10" fillId="25" borderId="148" xfId="45" applyFont="1" applyFill="1" applyBorder="1" applyAlignment="1">
      <alignment horizontal="center" vertical="center" wrapText="1"/>
      <protection/>
    </xf>
    <xf numFmtId="0" fontId="10" fillId="25" borderId="94" xfId="45" applyFont="1" applyFill="1" applyBorder="1" applyAlignment="1">
      <alignment horizontal="center" vertical="center" wrapText="1"/>
      <protection/>
    </xf>
    <xf numFmtId="0" fontId="12" fillId="25" borderId="155" xfId="45" applyFont="1" applyFill="1" applyBorder="1" applyAlignment="1">
      <alignment horizontal="center" vertical="center" wrapText="1"/>
      <protection/>
    </xf>
    <xf numFmtId="0" fontId="12" fillId="25" borderId="148" xfId="45" applyFont="1" applyFill="1" applyBorder="1" applyAlignment="1">
      <alignment horizontal="center" vertical="center" wrapText="1"/>
      <protection/>
    </xf>
    <xf numFmtId="0" fontId="12" fillId="25" borderId="94" xfId="45" applyFont="1" applyFill="1" applyBorder="1" applyAlignment="1">
      <alignment horizontal="center" vertical="center" wrapText="1"/>
      <protection/>
    </xf>
    <xf numFmtId="0" fontId="10" fillId="64" borderId="12" xfId="0" applyFont="1" applyFill="1" applyBorder="1" applyAlignment="1" applyProtection="1">
      <alignment horizontal="center" vertical="center" wrapText="1"/>
      <protection locked="0"/>
    </xf>
    <xf numFmtId="0" fontId="10" fillId="64" borderId="13" xfId="0" applyFont="1" applyFill="1" applyBorder="1" applyAlignment="1" applyProtection="1">
      <alignment horizontal="center" vertical="center" wrapText="1"/>
      <protection locked="0"/>
    </xf>
    <xf numFmtId="0" fontId="10" fillId="64" borderId="14" xfId="0" applyFont="1" applyFill="1" applyBorder="1" applyAlignment="1" applyProtection="1">
      <alignment horizontal="center" vertical="center" wrapText="1"/>
      <protection locked="0"/>
    </xf>
    <xf numFmtId="0" fontId="10" fillId="27" borderId="12" xfId="0" applyFont="1" applyFill="1" applyBorder="1" applyAlignment="1">
      <alignment horizontal="center" vertical="center" wrapText="1"/>
    </xf>
    <xf numFmtId="0" fontId="10" fillId="27" borderId="13" xfId="0" applyFont="1" applyFill="1" applyBorder="1" applyAlignment="1">
      <alignment horizontal="center" vertical="center" wrapText="1"/>
    </xf>
    <xf numFmtId="0" fontId="10" fillId="27" borderId="14" xfId="0" applyFont="1" applyFill="1" applyBorder="1" applyAlignment="1">
      <alignment horizontal="center" vertical="center" wrapText="1"/>
    </xf>
    <xf numFmtId="0" fontId="10" fillId="27" borderId="12" xfId="0" applyFont="1" applyFill="1" applyBorder="1" applyAlignment="1" applyProtection="1">
      <alignment horizontal="center" vertical="center" wrapText="1"/>
      <protection locked="0"/>
    </xf>
    <xf numFmtId="0" fontId="10" fillId="27" borderId="13" xfId="0" applyFont="1" applyFill="1" applyBorder="1" applyAlignment="1" applyProtection="1">
      <alignment horizontal="center" vertical="center" wrapText="1"/>
      <protection locked="0"/>
    </xf>
    <xf numFmtId="0" fontId="14" fillId="61" borderId="155" xfId="45" applyFont="1" applyFill="1" applyBorder="1" applyAlignment="1">
      <alignment horizontal="center" vertical="center" wrapText="1"/>
      <protection/>
    </xf>
    <xf numFmtId="0" fontId="14" fillId="61" borderId="148" xfId="45" applyFont="1" applyFill="1" applyBorder="1" applyAlignment="1">
      <alignment horizontal="center" vertical="center" wrapText="1"/>
      <protection/>
    </xf>
    <xf numFmtId="0" fontId="14" fillId="61" borderId="94" xfId="45" applyFont="1" applyFill="1" applyBorder="1" applyAlignment="1">
      <alignment horizontal="center" vertical="center" wrapText="1"/>
      <protection/>
    </xf>
    <xf numFmtId="0" fontId="4" fillId="45" borderId="137" xfId="62" applyFont="1" applyFill="1" applyBorder="1" applyAlignment="1" applyProtection="1">
      <alignment horizontal="center" vertical="center" wrapText="1"/>
      <protection hidden="1"/>
    </xf>
    <xf numFmtId="0" fontId="4" fillId="45" borderId="218" xfId="62" applyFont="1" applyFill="1" applyBorder="1" applyAlignment="1" applyProtection="1">
      <alignment horizontal="center" vertical="center" wrapText="1"/>
      <protection hidden="1"/>
    </xf>
    <xf numFmtId="0" fontId="4" fillId="45" borderId="243" xfId="62" applyFont="1" applyFill="1" applyBorder="1" applyAlignment="1" applyProtection="1">
      <alignment horizontal="center" vertical="center" wrapText="1"/>
      <protection hidden="1"/>
    </xf>
    <xf numFmtId="0" fontId="4" fillId="45" borderId="147" xfId="62" applyFont="1" applyFill="1" applyBorder="1" applyAlignment="1" applyProtection="1">
      <alignment horizontal="center" vertical="center" wrapText="1"/>
      <protection hidden="1"/>
    </xf>
    <xf numFmtId="0" fontId="4" fillId="58" borderId="247" xfId="62" applyFont="1" applyFill="1" applyBorder="1" applyAlignment="1" applyProtection="1">
      <alignment horizontal="center" vertical="center" wrapText="1"/>
      <protection hidden="1"/>
    </xf>
    <xf numFmtId="0" fontId="4" fillId="58" borderId="248" xfId="62" applyFont="1" applyFill="1" applyBorder="1" applyAlignment="1" applyProtection="1">
      <alignment horizontal="center" vertical="center" wrapText="1"/>
      <protection hidden="1"/>
    </xf>
    <xf numFmtId="0" fontId="4" fillId="58" borderId="49" xfId="62" applyFont="1" applyFill="1" applyBorder="1" applyAlignment="1" applyProtection="1">
      <alignment horizontal="center" vertical="center" wrapText="1"/>
      <protection hidden="1"/>
    </xf>
    <xf numFmtId="0" fontId="4" fillId="58" borderId="125" xfId="62" applyFont="1" applyFill="1" applyBorder="1" applyAlignment="1" applyProtection="1">
      <alignment horizontal="center" vertical="center" wrapText="1"/>
      <protection hidden="1"/>
    </xf>
    <xf numFmtId="0" fontId="4" fillId="58" borderId="112" xfId="62" applyFont="1" applyFill="1" applyBorder="1" applyAlignment="1" applyProtection="1">
      <alignment horizontal="center" vertical="center" wrapText="1"/>
      <protection hidden="1"/>
    </xf>
    <xf numFmtId="0" fontId="4" fillId="25" borderId="243" xfId="45" applyFont="1" applyFill="1" applyBorder="1" applyAlignment="1">
      <alignment horizontal="center" vertical="center" wrapText="1"/>
      <protection/>
    </xf>
    <xf numFmtId="0" fontId="4" fillId="25" borderId="0" xfId="45" applyFont="1" applyFill="1" applyBorder="1" applyAlignment="1">
      <alignment horizontal="center" vertical="center" wrapText="1"/>
      <protection/>
    </xf>
    <xf numFmtId="0" fontId="4" fillId="25" borderId="97" xfId="45" applyFont="1" applyFill="1" applyBorder="1" applyAlignment="1">
      <alignment horizontal="center" vertical="center" wrapText="1"/>
      <protection/>
    </xf>
    <xf numFmtId="0" fontId="4" fillId="25" borderId="155" xfId="45" applyFont="1" applyFill="1" applyBorder="1" applyAlignment="1">
      <alignment horizontal="center" vertical="center" wrapText="1"/>
      <protection/>
    </xf>
    <xf numFmtId="0" fontId="4" fillId="25" borderId="148" xfId="45" applyFont="1" applyFill="1" applyBorder="1" applyAlignment="1">
      <alignment horizontal="center" vertical="center" wrapText="1"/>
      <protection/>
    </xf>
    <xf numFmtId="0" fontId="4" fillId="25" borderId="94" xfId="45" applyFont="1" applyFill="1" applyBorder="1" applyAlignment="1">
      <alignment horizontal="center" vertical="center" wrapText="1"/>
      <protection/>
    </xf>
    <xf numFmtId="0" fontId="4" fillId="45" borderId="137" xfId="45" applyFont="1" applyFill="1" applyBorder="1" applyAlignment="1">
      <alignment horizontal="center" vertical="center" wrapText="1"/>
      <protection/>
    </xf>
    <xf numFmtId="0" fontId="4" fillId="45" borderId="218" xfId="45" applyFont="1" applyFill="1" applyBorder="1" applyAlignment="1">
      <alignment horizontal="center" vertical="center" wrapText="1"/>
      <protection/>
    </xf>
    <xf numFmtId="0" fontId="4" fillId="58" borderId="249" xfId="62" applyFont="1" applyFill="1" applyBorder="1" applyAlignment="1" applyProtection="1">
      <alignment horizontal="center" vertical="center" wrapText="1"/>
      <protection hidden="1"/>
    </xf>
    <xf numFmtId="0" fontId="4" fillId="58" borderId="250" xfId="62" applyFont="1" applyFill="1" applyBorder="1" applyAlignment="1" applyProtection="1">
      <alignment horizontal="center" vertical="center" wrapText="1"/>
      <protection hidden="1"/>
    </xf>
    <xf numFmtId="0" fontId="13" fillId="25" borderId="147" xfId="45" applyFont="1" applyFill="1" applyBorder="1" applyAlignment="1">
      <alignment horizontal="center" vertical="center" wrapText="1"/>
      <protection/>
    </xf>
    <xf numFmtId="0" fontId="13" fillId="25" borderId="131" xfId="45" applyFont="1" applyFill="1" applyBorder="1" applyAlignment="1">
      <alignment horizontal="center" vertical="center" wrapText="1"/>
      <protection/>
    </xf>
    <xf numFmtId="0" fontId="13" fillId="25" borderId="244" xfId="45" applyFont="1" applyFill="1" applyBorder="1" applyAlignment="1">
      <alignment horizontal="center" vertical="center" wrapText="1"/>
      <protection/>
    </xf>
    <xf numFmtId="0" fontId="0" fillId="0" borderId="87" xfId="0" applyBorder="1" applyAlignment="1">
      <alignment horizontal="center" vertical="center"/>
    </xf>
    <xf numFmtId="0" fontId="7" fillId="18" borderId="87" xfId="0" applyFont="1" applyFill="1" applyBorder="1" applyAlignment="1">
      <alignment horizontal="center" vertical="center" wrapText="1"/>
    </xf>
    <xf numFmtId="165" fontId="7" fillId="41" borderId="87" xfId="45" applyNumberFormat="1" applyFont="1" applyFill="1" applyBorder="1" applyAlignment="1" applyProtection="1">
      <alignment horizontal="center" vertical="center" wrapText="1"/>
      <protection locked="0"/>
    </xf>
    <xf numFmtId="0" fontId="9" fillId="18" borderId="87" xfId="0" applyFont="1" applyFill="1" applyBorder="1" applyAlignment="1">
      <alignment horizontal="center" vertical="center" wrapText="1"/>
    </xf>
    <xf numFmtId="0" fontId="72" fillId="0" borderId="87" xfId="0" applyFont="1" applyBorder="1" applyAlignment="1">
      <alignment horizontal="center" vertical="center"/>
    </xf>
    <xf numFmtId="0" fontId="40" fillId="0" borderId="87" xfId="0" applyFont="1" applyBorder="1" applyAlignment="1">
      <alignment horizontal="center" vertical="center"/>
    </xf>
    <xf numFmtId="0" fontId="40" fillId="17" borderId="15" xfId="0" applyFont="1" applyFill="1" applyBorder="1" applyAlignment="1">
      <alignment horizontal="center" vertical="center" wrapText="1"/>
    </xf>
    <xf numFmtId="0" fontId="52" fillId="17" borderId="12" xfId="0" applyFont="1" applyFill="1" applyBorder="1" applyAlignment="1">
      <alignment horizontal="center" vertical="center" wrapText="1"/>
    </xf>
    <xf numFmtId="0" fontId="52" fillId="17" borderId="13" xfId="0" applyFont="1" applyFill="1" applyBorder="1" applyAlignment="1">
      <alignment horizontal="center" vertical="center" wrapText="1"/>
    </xf>
    <xf numFmtId="0" fontId="52" fillId="17" borderId="14" xfId="0" applyFont="1" applyFill="1" applyBorder="1" applyAlignment="1">
      <alignment horizontal="center" vertical="center" wrapText="1"/>
    </xf>
    <xf numFmtId="0" fontId="52" fillId="25" borderId="12" xfId="45" applyFont="1" applyFill="1" applyBorder="1" applyAlignment="1" applyProtection="1">
      <alignment horizontal="center" vertical="center" wrapText="1"/>
      <protection locked="0"/>
    </xf>
    <xf numFmtId="0" fontId="52" fillId="25" borderId="13" xfId="45" applyFont="1" applyFill="1" applyBorder="1" applyAlignment="1" applyProtection="1">
      <alignment horizontal="center" vertical="center" wrapText="1"/>
      <protection locked="0"/>
    </xf>
    <xf numFmtId="0" fontId="40" fillId="11" borderId="12" xfId="0" applyFont="1" applyFill="1" applyBorder="1" applyAlignment="1">
      <alignment horizontal="center" vertical="center" wrapText="1"/>
    </xf>
    <xf numFmtId="0" fontId="40" fillId="11" borderId="13" xfId="0" applyFont="1" applyFill="1" applyBorder="1" applyAlignment="1">
      <alignment horizontal="center" vertical="center" wrapText="1"/>
    </xf>
    <xf numFmtId="0" fontId="40" fillId="11" borderId="14" xfId="0" applyFont="1" applyFill="1" applyBorder="1" applyAlignment="1">
      <alignment horizontal="center" vertical="center" wrapText="1"/>
    </xf>
    <xf numFmtId="0" fontId="52" fillId="11" borderId="12" xfId="0" applyFont="1" applyFill="1" applyBorder="1" applyAlignment="1">
      <alignment horizontal="center" vertical="center" wrapText="1"/>
    </xf>
    <xf numFmtId="0" fontId="52" fillId="11" borderId="13" xfId="0" applyFont="1" applyFill="1" applyBorder="1" applyAlignment="1">
      <alignment horizontal="center" vertical="center" wrapText="1"/>
    </xf>
    <xf numFmtId="0" fontId="52" fillId="11" borderId="14" xfId="0" applyFont="1" applyFill="1" applyBorder="1" applyAlignment="1">
      <alignment horizontal="center" vertical="center" wrapText="1"/>
    </xf>
    <xf numFmtId="0" fontId="40" fillId="11" borderId="12" xfId="0" applyFont="1" applyFill="1" applyBorder="1" applyAlignment="1" applyProtection="1">
      <alignment horizontal="center" vertical="center" wrapText="1"/>
      <protection locked="0"/>
    </xf>
    <xf numFmtId="0" fontId="40" fillId="11" borderId="13" xfId="0" applyFont="1" applyFill="1" applyBorder="1" applyAlignment="1" applyProtection="1">
      <alignment horizontal="center" vertical="center" wrapText="1"/>
      <protection locked="0"/>
    </xf>
    <xf numFmtId="0" fontId="8" fillId="65" borderId="25" xfId="0" applyFont="1" applyFill="1" applyBorder="1" applyAlignment="1" applyProtection="1">
      <alignment horizontal="center" vertical="center"/>
      <protection locked="0"/>
    </xf>
    <xf numFmtId="0" fontId="8" fillId="65" borderId="13" xfId="0" applyFont="1" applyFill="1" applyBorder="1" applyAlignment="1" applyProtection="1">
      <alignment horizontal="center" vertical="center"/>
      <protection locked="0"/>
    </xf>
    <xf numFmtId="0" fontId="8" fillId="65" borderId="230" xfId="0" applyFont="1" applyFill="1" applyBorder="1" applyAlignment="1" applyProtection="1">
      <alignment horizontal="center" vertical="center"/>
      <protection locked="0"/>
    </xf>
    <xf numFmtId="0" fontId="42" fillId="31" borderId="87" xfId="0" applyFont="1" applyFill="1" applyBorder="1" applyAlignment="1">
      <alignment horizontal="center" vertical="center" wrapText="1"/>
    </xf>
    <xf numFmtId="0" fontId="48" fillId="30" borderId="87" xfId="61" applyFont="1" applyFill="1" applyBorder="1" applyAlignment="1" applyProtection="1">
      <alignment horizontal="center" vertical="center" wrapText="1"/>
      <protection hidden="1"/>
    </xf>
    <xf numFmtId="0" fontId="42" fillId="17" borderId="87" xfId="0" applyFont="1" applyFill="1" applyBorder="1" applyAlignment="1">
      <alignment horizontal="center" vertical="center" wrapText="1"/>
    </xf>
    <xf numFmtId="0" fontId="48" fillId="31" borderId="86" xfId="61" applyFont="1" applyFill="1" applyBorder="1" applyAlignment="1" applyProtection="1">
      <alignment horizontal="center" vertical="center" wrapText="1"/>
      <protection hidden="1"/>
    </xf>
    <xf numFmtId="0" fontId="48" fillId="31" borderId="141" xfId="61" applyFont="1" applyFill="1" applyBorder="1" applyAlignment="1" applyProtection="1">
      <alignment horizontal="center" vertical="center" wrapText="1"/>
      <protection hidden="1"/>
    </xf>
    <xf numFmtId="0" fontId="48" fillId="31" borderId="170" xfId="61" applyFont="1" applyFill="1" applyBorder="1" applyAlignment="1" applyProtection="1">
      <alignment horizontal="center" vertical="center" wrapText="1"/>
      <protection hidden="1"/>
    </xf>
    <xf numFmtId="0" fontId="48" fillId="30" borderId="86" xfId="61" applyFont="1" applyFill="1" applyBorder="1" applyAlignment="1" applyProtection="1">
      <alignment horizontal="center" vertical="center" wrapText="1"/>
      <protection hidden="1"/>
    </xf>
    <xf numFmtId="0" fontId="48" fillId="30" borderId="141" xfId="61" applyFont="1" applyFill="1" applyBorder="1" applyAlignment="1" applyProtection="1">
      <alignment horizontal="center" vertical="center" wrapText="1"/>
      <protection hidden="1"/>
    </xf>
    <xf numFmtId="0" fontId="48" fillId="30" borderId="170" xfId="61" applyFont="1" applyFill="1" applyBorder="1" applyAlignment="1" applyProtection="1">
      <alignment horizontal="center" vertical="center" wrapText="1"/>
      <protection hidden="1"/>
    </xf>
    <xf numFmtId="0" fontId="48" fillId="31" borderId="87" xfId="61" applyFont="1" applyFill="1" applyBorder="1" applyAlignment="1" applyProtection="1">
      <alignment horizontal="center" vertical="center" wrapText="1"/>
      <protection hidden="1"/>
    </xf>
    <xf numFmtId="0" fontId="41" fillId="18" borderId="78" xfId="0" applyFont="1" applyFill="1" applyBorder="1" applyAlignment="1">
      <alignment horizontal="center" vertical="center" wrapText="1"/>
    </xf>
    <xf numFmtId="0" fontId="41" fillId="18" borderId="11" xfId="0" applyFont="1" applyFill="1" applyBorder="1" applyAlignment="1">
      <alignment horizontal="center" vertical="center" wrapText="1"/>
    </xf>
    <xf numFmtId="0" fontId="42" fillId="17" borderId="170" xfId="0" applyFont="1" applyFill="1" applyBorder="1" applyAlignment="1">
      <alignment horizontal="center" vertical="center" wrapText="1"/>
    </xf>
    <xf numFmtId="0" fontId="4" fillId="31" borderId="49" xfId="61" applyFont="1" applyFill="1" applyBorder="1" applyAlignment="1" applyProtection="1">
      <alignment horizontal="center" vertical="center" wrapText="1"/>
      <protection hidden="1"/>
    </xf>
    <xf numFmtId="0" fontId="4" fillId="31" borderId="125" xfId="61" applyFont="1" applyFill="1" applyBorder="1" applyAlignment="1" applyProtection="1">
      <alignment horizontal="center" vertical="center" wrapText="1"/>
      <protection hidden="1"/>
    </xf>
    <xf numFmtId="0" fontId="4" fillId="31" borderId="112" xfId="61" applyFont="1" applyFill="1" applyBorder="1" applyAlignment="1" applyProtection="1">
      <alignment horizontal="center" vertical="center" wrapText="1"/>
      <protection hidden="1"/>
    </xf>
    <xf numFmtId="0" fontId="4" fillId="31" borderId="20" xfId="61" applyFont="1" applyFill="1" applyBorder="1" applyAlignment="1" applyProtection="1">
      <alignment horizontal="center" vertical="center" wrapText="1"/>
      <protection hidden="1"/>
    </xf>
    <xf numFmtId="0" fontId="4" fillId="31" borderId="120" xfId="61" applyFont="1" applyFill="1" applyBorder="1" applyAlignment="1" applyProtection="1">
      <alignment horizontal="center" vertical="center" wrapText="1"/>
      <protection hidden="1"/>
    </xf>
    <xf numFmtId="0" fontId="4" fillId="31" borderId="21" xfId="61" applyFont="1" applyFill="1" applyBorder="1" applyAlignment="1" applyProtection="1">
      <alignment horizontal="center" vertical="center" wrapText="1"/>
      <protection hidden="1"/>
    </xf>
    <xf numFmtId="0" fontId="4" fillId="30" borderId="0" xfId="61" applyFont="1" applyFill="1" applyBorder="1" applyAlignment="1" applyProtection="1">
      <alignment horizontal="center" vertical="center" wrapText="1"/>
      <protection hidden="1"/>
    </xf>
    <xf numFmtId="0" fontId="4" fillId="30" borderId="10" xfId="61" applyFont="1" applyFill="1" applyBorder="1" applyAlignment="1" applyProtection="1">
      <alignment horizontal="center" vertical="center" wrapText="1"/>
      <protection hidden="1"/>
    </xf>
    <xf numFmtId="0" fontId="4" fillId="30" borderId="11" xfId="61" applyFont="1" applyFill="1" applyBorder="1" applyAlignment="1" applyProtection="1">
      <alignment horizontal="center" vertical="center" wrapText="1"/>
      <protection hidden="1"/>
    </xf>
    <xf numFmtId="0" fontId="13" fillId="17" borderId="12" xfId="0" applyFont="1" applyFill="1" applyBorder="1" applyAlignment="1">
      <alignment horizontal="center" vertical="center" wrapText="1"/>
    </xf>
    <xf numFmtId="0" fontId="13" fillId="17" borderId="13"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4" fillId="18" borderId="12" xfId="0" applyFont="1" applyFill="1" applyBorder="1" applyAlignment="1">
      <alignment horizontal="center" vertical="center" wrapText="1"/>
    </xf>
    <xf numFmtId="0" fontId="14" fillId="18" borderId="13" xfId="0" applyFont="1" applyFill="1" applyBorder="1" applyAlignment="1">
      <alignment horizontal="center" vertical="center" wrapText="1"/>
    </xf>
    <xf numFmtId="0" fontId="4" fillId="30" borderId="251" xfId="61" applyFont="1" applyFill="1" applyBorder="1" applyAlignment="1" applyProtection="1">
      <alignment horizontal="center" vertical="center" wrapText="1"/>
      <protection hidden="1"/>
    </xf>
    <xf numFmtId="0" fontId="4" fillId="30" borderId="125" xfId="61" applyFont="1" applyFill="1" applyBorder="1" applyAlignment="1" applyProtection="1">
      <alignment horizontal="center" vertical="center" wrapText="1"/>
      <protection hidden="1"/>
    </xf>
    <xf numFmtId="0" fontId="4" fillId="30" borderId="49" xfId="61" applyFont="1" applyFill="1" applyBorder="1" applyAlignment="1" applyProtection="1">
      <alignment horizontal="center" vertical="center" wrapText="1"/>
      <protection hidden="1"/>
    </xf>
    <xf numFmtId="0" fontId="4" fillId="30" borderId="112" xfId="61" applyFont="1" applyFill="1" applyBorder="1" applyAlignment="1" applyProtection="1">
      <alignment horizontal="center" vertical="center" wrapText="1"/>
      <protection hidden="1"/>
    </xf>
    <xf numFmtId="0" fontId="5" fillId="0" borderId="0" xfId="0" applyFont="1" applyBorder="1" applyAlignment="1">
      <alignment horizontal="center" vertical="center" wrapText="1"/>
    </xf>
    <xf numFmtId="0" fontId="8" fillId="61" borderId="218" xfId="45" applyFont="1" applyFill="1" applyBorder="1" applyAlignment="1">
      <alignment horizontal="center" vertical="center" wrapText="1"/>
      <protection/>
    </xf>
    <xf numFmtId="0" fontId="10" fillId="17" borderId="15"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0" fillId="17" borderId="12" xfId="0" applyFont="1" applyFill="1" applyBorder="1" applyAlignment="1" applyProtection="1">
      <alignment horizontal="center" vertical="center" wrapText="1"/>
      <protection locked="0"/>
    </xf>
    <xf numFmtId="0" fontId="10" fillId="17" borderId="13" xfId="0" applyFont="1" applyFill="1" applyBorder="1" applyAlignment="1" applyProtection="1">
      <alignment horizontal="center" vertical="center" wrapText="1"/>
      <protection locked="0"/>
    </xf>
    <xf numFmtId="0" fontId="10" fillId="17" borderId="14" xfId="0" applyFont="1" applyFill="1" applyBorder="1" applyAlignment="1" applyProtection="1">
      <alignment horizontal="center" vertical="center" wrapText="1"/>
      <protection locked="0"/>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4" fillId="18" borderId="15" xfId="0" applyFont="1" applyFill="1" applyBorder="1" applyAlignment="1">
      <alignment horizontal="center" vertical="center" wrapText="1"/>
    </xf>
    <xf numFmtId="0" fontId="6" fillId="18" borderId="5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6" fillId="18" borderId="20" xfId="0" applyFont="1" applyFill="1" applyBorder="1" applyAlignment="1">
      <alignment horizontal="center" vertical="center" wrapText="1"/>
    </xf>
    <xf numFmtId="165" fontId="6" fillId="41" borderId="193" xfId="45" applyNumberFormat="1" applyFont="1" applyFill="1" applyBorder="1" applyAlignment="1" applyProtection="1">
      <alignment horizontal="center" vertical="center" wrapText="1"/>
      <protection locked="0"/>
    </xf>
    <xf numFmtId="165" fontId="6" fillId="41" borderId="0" xfId="45" applyNumberFormat="1" applyFont="1" applyFill="1" applyBorder="1" applyAlignment="1" applyProtection="1">
      <alignment horizontal="center" vertical="center" wrapText="1"/>
      <protection locked="0"/>
    </xf>
    <xf numFmtId="165" fontId="6" fillId="41" borderId="10" xfId="45" applyNumberFormat="1" applyFont="1" applyFill="1" applyBorder="1" applyAlignment="1" applyProtection="1">
      <alignment horizontal="center" vertical="center" wrapText="1"/>
      <protection locked="0"/>
    </xf>
    <xf numFmtId="165" fontId="6" fillId="41" borderId="20" xfId="45" applyNumberFormat="1" applyFont="1" applyFill="1" applyBorder="1" applyAlignment="1" applyProtection="1">
      <alignment horizontal="center" vertical="center" wrapText="1"/>
      <protection locked="0"/>
    </xf>
    <xf numFmtId="165" fontId="6" fillId="41" borderId="120" xfId="45" applyNumberFormat="1" applyFont="1" applyFill="1" applyBorder="1" applyAlignment="1" applyProtection="1">
      <alignment horizontal="center" vertical="center" wrapText="1"/>
      <protection locked="0"/>
    </xf>
    <xf numFmtId="165" fontId="6" fillId="41" borderId="78" xfId="45" applyNumberFormat="1" applyFont="1" applyFill="1" applyBorder="1" applyAlignment="1" applyProtection="1">
      <alignment horizontal="center" vertical="center" wrapText="1"/>
      <protection locked="0"/>
    </xf>
    <xf numFmtId="165" fontId="6" fillId="41" borderId="11" xfId="45" applyNumberFormat="1" applyFont="1" applyFill="1" applyBorder="1" applyAlignment="1" applyProtection="1">
      <alignment horizontal="center" vertical="center" wrapText="1"/>
      <protection locked="0"/>
    </xf>
    <xf numFmtId="165" fontId="6" fillId="41" borderId="21" xfId="45" applyNumberFormat="1" applyFont="1" applyFill="1" applyBorder="1" applyAlignment="1" applyProtection="1">
      <alignment horizontal="center" vertical="center" wrapText="1"/>
      <protection locked="0"/>
    </xf>
    <xf numFmtId="0" fontId="8" fillId="18" borderId="193" xfId="0" applyFont="1" applyFill="1" applyBorder="1" applyAlignment="1">
      <alignment horizontal="center" vertical="center" wrapText="1"/>
    </xf>
    <xf numFmtId="0" fontId="8" fillId="18" borderId="0" xfId="0" applyFont="1" applyFill="1" applyBorder="1" applyAlignment="1">
      <alignment horizontal="center" vertical="center" wrapText="1"/>
    </xf>
    <xf numFmtId="0" fontId="8" fillId="18" borderId="120" xfId="0" applyFont="1" applyFill="1" applyBorder="1" applyAlignment="1">
      <alignment horizontal="center" vertical="center" wrapText="1"/>
    </xf>
    <xf numFmtId="0" fontId="2" fillId="0" borderId="15" xfId="0" applyFont="1" applyBorder="1" applyAlignment="1">
      <alignment horizontal="center"/>
    </xf>
    <xf numFmtId="0" fontId="3" fillId="0" borderId="50"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20" xfId="64" applyFont="1" applyBorder="1" applyAlignment="1">
      <alignment horizontal="center" vertical="center"/>
      <protection/>
    </xf>
    <xf numFmtId="0" fontId="3" fillId="0" borderId="78" xfId="64" applyFont="1" applyBorder="1" applyAlignment="1">
      <alignment horizontal="center" vertical="center"/>
      <protection/>
    </xf>
    <xf numFmtId="0" fontId="3" fillId="0" borderId="11" xfId="64" applyFont="1" applyBorder="1" applyAlignment="1">
      <alignment horizontal="center" vertical="center"/>
      <protection/>
    </xf>
    <xf numFmtId="0" fontId="3" fillId="0" borderId="21" xfId="64" applyFont="1" applyBorder="1" applyAlignment="1">
      <alignment horizontal="center" vertical="center"/>
      <protection/>
    </xf>
    <xf numFmtId="0" fontId="12" fillId="0" borderId="50" xfId="64" applyFont="1" applyBorder="1" applyAlignment="1">
      <alignment horizontal="center" vertical="center" wrapText="1"/>
      <protection/>
    </xf>
    <xf numFmtId="0" fontId="12" fillId="0" borderId="20" xfId="64" applyFont="1" applyBorder="1" applyAlignment="1">
      <alignment horizontal="center" vertical="center" wrapText="1"/>
      <protection/>
    </xf>
    <xf numFmtId="0" fontId="12" fillId="0" borderId="193" xfId="64" applyFont="1" applyBorder="1" applyAlignment="1">
      <alignment horizontal="center" vertical="center" wrapText="1"/>
      <protection/>
    </xf>
    <xf numFmtId="0" fontId="12" fillId="0" borderId="120" xfId="64" applyFont="1" applyBorder="1" applyAlignment="1">
      <alignment horizontal="center" vertical="center" wrapText="1"/>
      <protection/>
    </xf>
    <xf numFmtId="0" fontId="12" fillId="0" borderId="78" xfId="64" applyFont="1" applyBorder="1" applyAlignment="1">
      <alignment horizontal="center" vertical="center" wrapText="1"/>
      <protection/>
    </xf>
    <xf numFmtId="0" fontId="12" fillId="0" borderId="21" xfId="64" applyFont="1" applyBorder="1" applyAlignment="1">
      <alignment horizontal="center" vertical="center" wrapText="1"/>
      <protection/>
    </xf>
    <xf numFmtId="0" fontId="12" fillId="0" borderId="15" xfId="64" applyFont="1" applyBorder="1" applyAlignment="1">
      <alignment horizontal="center" vertical="center"/>
      <protection/>
    </xf>
    <xf numFmtId="0" fontId="41" fillId="18" borderId="78" xfId="0" applyFont="1" applyFill="1" applyBorder="1" applyAlignment="1" applyProtection="1">
      <alignment horizontal="center" vertical="center" wrapText="1"/>
      <protection/>
    </xf>
    <xf numFmtId="0" fontId="41" fillId="18" borderId="11" xfId="0" applyFont="1" applyFill="1" applyBorder="1" applyAlignment="1" applyProtection="1">
      <alignment horizontal="center" vertical="center" wrapText="1"/>
      <protection/>
    </xf>
    <xf numFmtId="0" fontId="48" fillId="30" borderId="15" xfId="62" applyFont="1" applyFill="1" applyBorder="1" applyAlignment="1" applyProtection="1">
      <alignment horizontal="center" vertical="center" wrapText="1"/>
      <protection hidden="1"/>
    </xf>
    <xf numFmtId="0" fontId="48" fillId="30" borderId="49" xfId="62" applyFont="1" applyFill="1" applyBorder="1" applyAlignment="1" applyProtection="1">
      <alignment horizontal="center" vertical="center" wrapText="1"/>
      <protection hidden="1"/>
    </xf>
    <xf numFmtId="0" fontId="48" fillId="30" borderId="125" xfId="62" applyFont="1" applyFill="1" applyBorder="1" applyAlignment="1" applyProtection="1">
      <alignment horizontal="center" vertical="center" wrapText="1"/>
      <protection hidden="1"/>
    </xf>
    <xf numFmtId="0" fontId="48" fillId="30" borderId="193" xfId="62" applyFont="1" applyFill="1" applyBorder="1" applyAlignment="1" applyProtection="1">
      <alignment horizontal="center" vertical="center" wrapText="1"/>
      <protection hidden="1"/>
    </xf>
    <xf numFmtId="0" fontId="42" fillId="17" borderId="12" xfId="0" applyFont="1" applyFill="1" applyBorder="1" applyAlignment="1" applyProtection="1">
      <alignment horizontal="center" vertical="center" wrapText="1"/>
      <protection/>
    </xf>
    <xf numFmtId="0" fontId="42" fillId="17" borderId="13" xfId="0" applyFont="1" applyFill="1" applyBorder="1" applyAlignment="1" applyProtection="1">
      <alignment horizontal="center" vertical="center" wrapText="1"/>
      <protection/>
    </xf>
    <xf numFmtId="0" fontId="42" fillId="17" borderId="11" xfId="0" applyFont="1" applyFill="1" applyBorder="1" applyAlignment="1" applyProtection="1">
      <alignment horizontal="center" vertical="center" wrapText="1"/>
      <protection/>
    </xf>
    <xf numFmtId="0" fontId="41" fillId="18" borderId="12" xfId="0" applyFont="1" applyFill="1" applyBorder="1" applyAlignment="1" applyProtection="1">
      <alignment horizontal="center" vertical="center" wrapText="1"/>
      <protection/>
    </xf>
    <xf numFmtId="0" fontId="41" fillId="18" borderId="13" xfId="0" applyFont="1" applyFill="1" applyBorder="1" applyAlignment="1" applyProtection="1">
      <alignment horizontal="center" vertical="center" wrapText="1"/>
      <protection/>
    </xf>
    <xf numFmtId="0" fontId="48" fillId="31" borderId="49" xfId="62" applyFont="1" applyFill="1" applyBorder="1" applyAlignment="1" applyProtection="1">
      <alignment horizontal="center" vertical="center" wrapText="1"/>
      <protection hidden="1"/>
    </xf>
    <xf numFmtId="0" fontId="48" fillId="31" borderId="125" xfId="62" applyFont="1" applyFill="1" applyBorder="1" applyAlignment="1" applyProtection="1">
      <alignment horizontal="center" vertical="center" wrapText="1"/>
      <protection hidden="1"/>
    </xf>
    <xf numFmtId="0" fontId="48" fillId="30" borderId="112" xfId="62" applyFont="1" applyFill="1" applyBorder="1" applyAlignment="1" applyProtection="1">
      <alignment horizontal="center" vertical="center" wrapText="1"/>
      <protection hidden="1"/>
    </xf>
    <xf numFmtId="0" fontId="15" fillId="0" borderId="49" xfId="62" applyFont="1" applyFill="1" applyBorder="1" applyAlignment="1" applyProtection="1">
      <alignment horizontal="center" vertical="center" wrapText="1"/>
      <protection hidden="1"/>
    </xf>
    <xf numFmtId="0" fontId="15" fillId="0" borderId="125" xfId="62" applyFont="1" applyFill="1" applyBorder="1" applyAlignment="1" applyProtection="1">
      <alignment horizontal="center" vertical="center" wrapText="1"/>
      <protection hidden="1"/>
    </xf>
    <xf numFmtId="0" fontId="48" fillId="10" borderId="12" xfId="62" applyFont="1" applyFill="1" applyBorder="1" applyAlignment="1" applyProtection="1">
      <alignment horizontal="center" vertical="center" wrapText="1"/>
      <protection hidden="1"/>
    </xf>
    <xf numFmtId="0" fontId="48" fillId="10" borderId="13" xfId="62" applyFont="1" applyFill="1" applyBorder="1" applyAlignment="1" applyProtection="1">
      <alignment horizontal="center" vertical="center" wrapText="1"/>
      <protection hidden="1"/>
    </xf>
    <xf numFmtId="165" fontId="87" fillId="41" borderId="50" xfId="45" applyNumberFormat="1" applyFont="1" applyFill="1" applyBorder="1" applyAlignment="1">
      <alignment horizontal="center" vertical="center" wrapText="1"/>
      <protection/>
    </xf>
    <xf numFmtId="165" fontId="87" fillId="41" borderId="10" xfId="45" applyNumberFormat="1" applyFont="1" applyFill="1" applyBorder="1" applyAlignment="1">
      <alignment horizontal="center" vertical="center" wrapText="1"/>
      <protection/>
    </xf>
    <xf numFmtId="165" fontId="87" fillId="41" borderId="20" xfId="45" applyNumberFormat="1" applyFont="1" applyFill="1" applyBorder="1" applyAlignment="1">
      <alignment horizontal="center" vertical="center" wrapText="1"/>
      <protection/>
    </xf>
    <xf numFmtId="165" fontId="87" fillId="41" borderId="193" xfId="45" applyNumberFormat="1" applyFont="1" applyFill="1" applyBorder="1" applyAlignment="1">
      <alignment horizontal="center" vertical="center" wrapText="1"/>
      <protection/>
    </xf>
    <xf numFmtId="165" fontId="87" fillId="41" borderId="0" xfId="45" applyNumberFormat="1" applyFont="1" applyFill="1" applyBorder="1" applyAlignment="1">
      <alignment horizontal="center" vertical="center" wrapText="1"/>
      <protection/>
    </xf>
    <xf numFmtId="165" fontId="87" fillId="41" borderId="120" xfId="45" applyNumberFormat="1" applyFont="1" applyFill="1" applyBorder="1" applyAlignment="1">
      <alignment horizontal="center" vertical="center" wrapText="1"/>
      <protection/>
    </xf>
    <xf numFmtId="165" fontId="87" fillId="41" borderId="78" xfId="45" applyNumberFormat="1" applyFont="1" applyFill="1" applyBorder="1" applyAlignment="1">
      <alignment horizontal="center" vertical="center" wrapText="1"/>
      <protection/>
    </xf>
    <xf numFmtId="165" fontId="87" fillId="41" borderId="11" xfId="45" applyNumberFormat="1" applyFont="1" applyFill="1" applyBorder="1" applyAlignment="1">
      <alignment horizontal="center" vertical="center" wrapText="1"/>
      <protection/>
    </xf>
    <xf numFmtId="165" fontId="87" fillId="41" borderId="21" xfId="45" applyNumberFormat="1" applyFont="1" applyFill="1" applyBorder="1" applyAlignment="1">
      <alignment horizontal="center" vertical="center" wrapText="1"/>
      <protection/>
    </xf>
    <xf numFmtId="0" fontId="42" fillId="11" borderId="81" xfId="0" applyFont="1" applyFill="1" applyBorder="1" applyAlignment="1" applyProtection="1">
      <alignment horizontal="center" vertical="center" wrapText="1"/>
      <protection/>
    </xf>
    <xf numFmtId="0" fontId="42" fillId="11" borderId="230" xfId="0" applyFont="1" applyFill="1" applyBorder="1" applyAlignment="1" applyProtection="1">
      <alignment horizontal="center" vertical="center" wrapText="1"/>
      <protection/>
    </xf>
    <xf numFmtId="0" fontId="42" fillId="11" borderId="138" xfId="0" applyFont="1" applyFill="1" applyBorder="1" applyAlignment="1" applyProtection="1">
      <alignment horizontal="center" vertical="center" wrapText="1"/>
      <protection/>
    </xf>
    <xf numFmtId="0" fontId="48" fillId="11" borderId="12" xfId="0" applyFont="1" applyFill="1" applyBorder="1" applyAlignment="1" applyProtection="1">
      <alignment horizontal="center" vertical="center" wrapText="1"/>
      <protection/>
    </xf>
    <xf numFmtId="0" fontId="48" fillId="11" borderId="13" xfId="0" applyFont="1" applyFill="1" applyBorder="1" applyAlignment="1" applyProtection="1">
      <alignment horizontal="center" vertical="center" wrapText="1"/>
      <protection/>
    </xf>
    <xf numFmtId="0" fontId="48" fillId="11" borderId="14" xfId="0" applyFont="1" applyFill="1" applyBorder="1" applyAlignment="1" applyProtection="1">
      <alignment horizontal="center" vertical="center" wrapText="1"/>
      <protection/>
    </xf>
    <xf numFmtId="0" fontId="48" fillId="31" borderId="15" xfId="62" applyFont="1" applyFill="1" applyBorder="1" applyAlignment="1" applyProtection="1">
      <alignment horizontal="center" vertical="center" wrapText="1"/>
      <protection hidden="1"/>
    </xf>
    <xf numFmtId="0" fontId="9" fillId="18" borderId="193"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120" xfId="0" applyFont="1" applyFill="1" applyBorder="1" applyAlignment="1">
      <alignment horizontal="center" vertical="center" wrapText="1"/>
    </xf>
    <xf numFmtId="0" fontId="9" fillId="18" borderId="78"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21" xfId="0" applyFont="1" applyFill="1" applyBorder="1" applyAlignment="1">
      <alignment horizontal="center" vertical="center" wrapText="1"/>
    </xf>
    <xf numFmtId="0" fontId="40" fillId="17" borderId="81" xfId="0" applyFont="1" applyFill="1" applyBorder="1" applyAlignment="1">
      <alignment horizontal="center" vertical="center" wrapText="1"/>
    </xf>
    <xf numFmtId="0" fontId="40" fillId="17" borderId="230" xfId="0" applyFont="1" applyFill="1" applyBorder="1" applyAlignment="1">
      <alignment horizontal="center" vertical="center" wrapText="1"/>
    </xf>
    <xf numFmtId="0" fontId="40" fillId="17" borderId="138" xfId="0" applyFont="1" applyFill="1" applyBorder="1" applyAlignment="1">
      <alignment horizontal="center" vertical="center" wrapText="1"/>
    </xf>
    <xf numFmtId="0" fontId="52" fillId="17" borderId="12" xfId="0" applyFont="1" applyFill="1" applyBorder="1" applyAlignment="1">
      <alignment horizontal="center" vertical="center" wrapText="1"/>
    </xf>
    <xf numFmtId="0" fontId="52" fillId="17" borderId="13" xfId="0" applyFont="1" applyFill="1" applyBorder="1" applyAlignment="1">
      <alignment horizontal="center" vertical="center" wrapText="1"/>
    </xf>
    <xf numFmtId="0" fontId="52" fillId="17" borderId="14" xfId="0"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40" fillId="11" borderId="13" xfId="0" applyFont="1" applyFill="1" applyBorder="1" applyAlignment="1">
      <alignment horizontal="center" vertical="center" wrapText="1"/>
    </xf>
    <xf numFmtId="0" fontId="40" fillId="11" borderId="14" xfId="0" applyFont="1" applyFill="1" applyBorder="1" applyAlignment="1">
      <alignment horizontal="center" vertical="center" wrapText="1"/>
    </xf>
    <xf numFmtId="0" fontId="42" fillId="11" borderId="0" xfId="0" applyFont="1" applyFill="1" applyAlignment="1" applyProtection="1">
      <alignment horizontal="center" vertical="center" wrapText="1"/>
      <protection locked="0"/>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93" xfId="0" applyBorder="1" applyAlignment="1">
      <alignment horizontal="center" vertical="center"/>
    </xf>
    <xf numFmtId="0" fontId="0" fillId="0" borderId="0" xfId="0" applyBorder="1" applyAlignment="1">
      <alignment horizontal="center" vertical="center"/>
    </xf>
    <xf numFmtId="0" fontId="0" fillId="0" borderId="120" xfId="0" applyBorder="1" applyAlignment="1">
      <alignment horizontal="center" vertical="center"/>
    </xf>
    <xf numFmtId="0" fontId="0" fillId="0" borderId="78"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7" fillId="18" borderId="5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20" xfId="0" applyFont="1" applyFill="1" applyBorder="1" applyAlignment="1">
      <alignment horizontal="center" vertical="center" wrapText="1"/>
    </xf>
    <xf numFmtId="0" fontId="40" fillId="11" borderId="81" xfId="0" applyFont="1" applyFill="1" applyBorder="1" applyAlignment="1">
      <alignment horizontal="center" vertical="center" wrapText="1"/>
    </xf>
    <xf numFmtId="0" fontId="40" fillId="11" borderId="230" xfId="0" applyFont="1" applyFill="1" applyBorder="1" applyAlignment="1">
      <alignment horizontal="center" vertical="center" wrapText="1"/>
    </xf>
    <xf numFmtId="0" fontId="40" fillId="11" borderId="138" xfId="0" applyFont="1" applyFill="1" applyBorder="1" applyAlignment="1">
      <alignment horizontal="center" vertical="center" wrapText="1"/>
    </xf>
    <xf numFmtId="0" fontId="52" fillId="11" borderId="12" xfId="0" applyFont="1" applyFill="1" applyBorder="1" applyAlignment="1">
      <alignment horizontal="center" vertical="center" wrapText="1"/>
    </xf>
    <xf numFmtId="0" fontId="52" fillId="11" borderId="13" xfId="0" applyFont="1" applyFill="1" applyBorder="1" applyAlignment="1">
      <alignment horizontal="center" vertical="center" wrapText="1"/>
    </xf>
    <xf numFmtId="0" fontId="52" fillId="11" borderId="14" xfId="0" applyFont="1" applyFill="1" applyBorder="1" applyAlignment="1">
      <alignment horizontal="center" vertical="center" wrapText="1"/>
    </xf>
    <xf numFmtId="0" fontId="12" fillId="0" borderId="49" xfId="64" applyFont="1" applyBorder="1" applyAlignment="1">
      <alignment horizontal="center" vertical="center"/>
      <protection/>
    </xf>
    <xf numFmtId="0" fontId="12" fillId="0" borderId="125" xfId="64" applyFont="1" applyBorder="1" applyAlignment="1">
      <alignment horizontal="center" vertical="center"/>
      <protection/>
    </xf>
    <xf numFmtId="0" fontId="12" fillId="0" borderId="112" xfId="64" applyFont="1" applyBorder="1" applyAlignment="1">
      <alignment horizontal="center" vertical="center"/>
      <protection/>
    </xf>
    <xf numFmtId="0" fontId="12" fillId="0" borderId="120" xfId="64" applyFont="1" applyBorder="1" applyAlignment="1">
      <alignment horizontal="center" vertical="center" wrapText="1"/>
      <protection/>
    </xf>
    <xf numFmtId="0" fontId="72" fillId="0" borderId="193" xfId="0" applyFont="1" applyBorder="1" applyAlignment="1">
      <alignment horizontal="center" vertical="center"/>
    </xf>
    <xf numFmtId="0" fontId="72" fillId="0" borderId="0" xfId="0" applyFont="1" applyBorder="1" applyAlignment="1">
      <alignment horizontal="center" vertical="center"/>
    </xf>
    <xf numFmtId="0" fontId="40" fillId="0" borderId="193" xfId="0" applyFont="1" applyBorder="1" applyAlignment="1">
      <alignment horizontal="center" vertical="center"/>
    </xf>
    <xf numFmtId="0" fontId="40" fillId="0" borderId="0" xfId="0" applyFont="1" applyBorder="1" applyAlignment="1">
      <alignment horizontal="center" vertical="center"/>
    </xf>
    <xf numFmtId="0" fontId="40" fillId="0" borderId="78" xfId="0" applyFont="1" applyBorder="1" applyAlignment="1">
      <alignment horizontal="center" vertical="center"/>
    </xf>
    <xf numFmtId="0" fontId="40" fillId="0" borderId="11" xfId="0" applyFont="1" applyBorder="1" applyAlignment="1">
      <alignment horizontal="center" vertical="center"/>
    </xf>
    <xf numFmtId="165" fontId="91" fillId="41" borderId="193" xfId="45" applyNumberFormat="1" applyFont="1" applyFill="1" applyBorder="1" applyAlignment="1" applyProtection="1">
      <alignment horizontal="center" vertical="center" wrapText="1"/>
      <protection locked="0"/>
    </xf>
    <xf numFmtId="165" fontId="91" fillId="41" borderId="0" xfId="45" applyNumberFormat="1" applyFont="1" applyFill="1" applyBorder="1" applyAlignment="1" applyProtection="1">
      <alignment horizontal="center" vertical="center" wrapText="1"/>
      <protection locked="0"/>
    </xf>
    <xf numFmtId="165" fontId="91" fillId="41" borderId="10" xfId="45" applyNumberFormat="1" applyFont="1" applyFill="1" applyBorder="1" applyAlignment="1" applyProtection="1">
      <alignment horizontal="center" vertical="center" wrapText="1"/>
      <protection locked="0"/>
    </xf>
    <xf numFmtId="165" fontId="91" fillId="41" borderId="20" xfId="45" applyNumberFormat="1" applyFont="1" applyFill="1" applyBorder="1" applyAlignment="1" applyProtection="1">
      <alignment horizontal="center" vertical="center" wrapText="1"/>
      <protection locked="0"/>
    </xf>
    <xf numFmtId="165" fontId="91" fillId="41" borderId="120" xfId="45" applyNumberFormat="1" applyFont="1" applyFill="1" applyBorder="1" applyAlignment="1" applyProtection="1">
      <alignment horizontal="center" vertical="center" wrapText="1"/>
      <protection locked="0"/>
    </xf>
    <xf numFmtId="165" fontId="91" fillId="41" borderId="78" xfId="45" applyNumberFormat="1" applyFont="1" applyFill="1" applyBorder="1" applyAlignment="1" applyProtection="1">
      <alignment horizontal="center" vertical="center" wrapText="1"/>
      <protection locked="0"/>
    </xf>
    <xf numFmtId="165" fontId="91" fillId="41" borderId="11" xfId="45" applyNumberFormat="1" applyFont="1" applyFill="1" applyBorder="1" applyAlignment="1" applyProtection="1">
      <alignment horizontal="center" vertical="center" wrapText="1"/>
      <protection locked="0"/>
    </xf>
    <xf numFmtId="165" fontId="91" fillId="41" borderId="21" xfId="45" applyNumberFormat="1" applyFont="1" applyFill="1" applyBorder="1" applyAlignment="1" applyProtection="1">
      <alignment horizontal="center" vertical="center" wrapText="1"/>
      <protection locked="0"/>
    </xf>
    <xf numFmtId="0" fontId="10" fillId="17" borderId="12" xfId="0" applyFont="1" applyFill="1" applyBorder="1" applyAlignment="1">
      <alignment horizontal="center" vertical="center" wrapText="1"/>
    </xf>
    <xf numFmtId="0" fontId="10" fillId="17" borderId="13" xfId="0" applyFont="1" applyFill="1" applyBorder="1" applyAlignment="1">
      <alignment horizontal="center" vertical="center" wrapText="1"/>
    </xf>
    <xf numFmtId="0" fontId="10" fillId="17" borderId="14" xfId="0" applyFont="1" applyFill="1" applyBorder="1" applyAlignment="1">
      <alignment horizontal="center" vertical="center" wrapText="1"/>
    </xf>
    <xf numFmtId="0" fontId="12" fillId="17" borderId="14" xfId="0" applyFont="1" applyFill="1" applyBorder="1" applyAlignment="1" applyProtection="1">
      <alignment horizontal="center" vertical="center" wrapText="1"/>
      <protection locked="0"/>
    </xf>
    <xf numFmtId="0" fontId="13" fillId="17" borderId="12" xfId="0" applyFont="1" applyFill="1" applyBorder="1" applyAlignment="1" applyProtection="1">
      <alignment horizontal="center" vertical="center" wrapText="1"/>
      <protection/>
    </xf>
    <xf numFmtId="0" fontId="13" fillId="17" borderId="13" xfId="0" applyFont="1" applyFill="1" applyBorder="1" applyAlignment="1" applyProtection="1">
      <alignment horizontal="center" vertical="center" wrapText="1"/>
      <protection/>
    </xf>
    <xf numFmtId="0" fontId="13" fillId="17" borderId="14" xfId="0" applyFont="1" applyFill="1" applyBorder="1" applyAlignment="1" applyProtection="1">
      <alignment horizontal="center" vertical="center" wrapText="1"/>
      <protection/>
    </xf>
    <xf numFmtId="0" fontId="14" fillId="18" borderId="12" xfId="0" applyFont="1" applyFill="1" applyBorder="1" applyAlignment="1" applyProtection="1">
      <alignment horizontal="center" vertical="center" wrapText="1"/>
      <protection/>
    </xf>
    <xf numFmtId="0" fontId="14" fillId="18" borderId="13" xfId="0" applyFont="1" applyFill="1" applyBorder="1" applyAlignment="1" applyProtection="1">
      <alignment horizontal="center" vertical="center" wrapText="1"/>
      <protection/>
    </xf>
    <xf numFmtId="0" fontId="14" fillId="18" borderId="14" xfId="0" applyFont="1" applyFill="1" applyBorder="1" applyAlignment="1" applyProtection="1">
      <alignment horizontal="center" vertical="center" wrapText="1"/>
      <protection/>
    </xf>
    <xf numFmtId="0" fontId="10" fillId="11" borderId="12" xfId="0" applyFont="1" applyFill="1" applyBorder="1" applyAlignment="1" applyProtection="1">
      <alignment horizontal="center" vertical="center" wrapText="1"/>
      <protection/>
    </xf>
    <xf numFmtId="0" fontId="10" fillId="11" borderId="13" xfId="0" applyFont="1" applyFill="1" applyBorder="1" applyAlignment="1" applyProtection="1">
      <alignment horizontal="center" vertical="center" wrapText="1"/>
      <protection/>
    </xf>
    <xf numFmtId="0" fontId="10" fillId="11" borderId="14" xfId="0" applyFont="1" applyFill="1" applyBorder="1" applyAlignment="1" applyProtection="1">
      <alignment horizontal="center" vertical="center" wrapText="1"/>
      <protection/>
    </xf>
    <xf numFmtId="0" fontId="12" fillId="11" borderId="12" xfId="0" applyFont="1" applyFill="1" applyBorder="1" applyAlignment="1" applyProtection="1">
      <alignment horizontal="center" vertical="center" wrapText="1"/>
      <protection/>
    </xf>
    <xf numFmtId="0" fontId="12" fillId="11" borderId="13" xfId="0" applyFont="1" applyFill="1" applyBorder="1" applyAlignment="1" applyProtection="1">
      <alignment horizontal="center" vertical="center" wrapText="1"/>
      <protection/>
    </xf>
    <xf numFmtId="0" fontId="12" fillId="11" borderId="14" xfId="0" applyFont="1" applyFill="1" applyBorder="1" applyAlignment="1" applyProtection="1">
      <alignment horizontal="center" vertical="center" wrapText="1"/>
      <protection/>
    </xf>
    <xf numFmtId="9" fontId="15" fillId="53" borderId="87" xfId="66" applyFont="1" applyFill="1" applyBorder="1" applyAlignment="1" applyProtection="1">
      <alignment horizontal="center" vertical="center" wrapText="1"/>
      <protection hidden="1"/>
    </xf>
    <xf numFmtId="0" fontId="13" fillId="31" borderId="49" xfId="0" applyFont="1" applyFill="1" applyBorder="1" applyAlignment="1" applyProtection="1">
      <alignment horizontal="center" vertical="center" wrapText="1"/>
      <protection/>
    </xf>
    <xf numFmtId="0" fontId="13" fillId="31" borderId="125" xfId="0" applyFont="1" applyFill="1" applyBorder="1" applyAlignment="1" applyProtection="1">
      <alignment horizontal="center" vertical="center" wrapText="1"/>
      <protection/>
    </xf>
    <xf numFmtId="0" fontId="13" fillId="31" borderId="112" xfId="0" applyFont="1" applyFill="1" applyBorder="1" applyAlignment="1" applyProtection="1">
      <alignment horizontal="center" vertical="center" wrapText="1"/>
      <protection/>
    </xf>
    <xf numFmtId="0" fontId="41" fillId="18" borderId="15" xfId="0" applyFont="1" applyFill="1" applyBorder="1" applyAlignment="1" applyProtection="1">
      <alignment horizontal="center" vertical="center" wrapText="1"/>
      <protection/>
    </xf>
    <xf numFmtId="0" fontId="42" fillId="17" borderId="14" xfId="0" applyFont="1" applyFill="1" applyBorder="1" applyAlignment="1" applyProtection="1">
      <alignment horizontal="center" vertical="center" wrapText="1"/>
      <protection/>
    </xf>
    <xf numFmtId="0" fontId="42" fillId="31" borderId="125" xfId="0" applyFont="1" applyFill="1" applyBorder="1" applyAlignment="1" applyProtection="1">
      <alignment horizontal="center" vertical="center" wrapText="1"/>
      <protection/>
    </xf>
    <xf numFmtId="0" fontId="48" fillId="30" borderId="193" xfId="61" applyFont="1" applyFill="1" applyBorder="1" applyAlignment="1" applyProtection="1">
      <alignment horizontal="center" vertical="center" wrapText="1"/>
      <protection hidden="1"/>
    </xf>
    <xf numFmtId="0" fontId="42" fillId="17" borderId="15" xfId="0" applyFont="1" applyFill="1" applyBorder="1" applyAlignment="1" applyProtection="1">
      <alignment horizontal="center" vertical="center" wrapText="1"/>
      <protection/>
    </xf>
    <xf numFmtId="0" fontId="48" fillId="17" borderId="12" xfId="0" applyFont="1" applyFill="1" applyBorder="1" applyAlignment="1" applyProtection="1">
      <alignment horizontal="center" vertical="center" wrapText="1"/>
      <protection/>
    </xf>
    <xf numFmtId="0" fontId="48" fillId="17" borderId="13" xfId="0" applyFont="1" applyFill="1" applyBorder="1" applyAlignment="1" applyProtection="1">
      <alignment horizontal="center" vertical="center" wrapText="1"/>
      <protection/>
    </xf>
    <xf numFmtId="0" fontId="48" fillId="17" borderId="14" xfId="0" applyFont="1" applyFill="1" applyBorder="1" applyAlignment="1" applyProtection="1">
      <alignment horizontal="center" vertical="center" wrapText="1"/>
      <protection/>
    </xf>
    <xf numFmtId="0" fontId="10" fillId="17" borderId="13" xfId="0" applyFont="1" applyFill="1" applyBorder="1" applyAlignment="1" applyProtection="1">
      <alignment horizontal="center" vertical="center" wrapText="1"/>
      <protection/>
    </xf>
    <xf numFmtId="0" fontId="42" fillId="11" borderId="12" xfId="0" applyFont="1" applyFill="1" applyBorder="1" applyAlignment="1" applyProtection="1">
      <alignment horizontal="center" vertical="center" wrapText="1"/>
      <protection/>
    </xf>
    <xf numFmtId="0" fontId="42" fillId="11" borderId="13" xfId="0" applyFont="1" applyFill="1" applyBorder="1" applyAlignment="1" applyProtection="1">
      <alignment horizontal="center" vertical="center" wrapText="1"/>
      <protection/>
    </xf>
    <xf numFmtId="0" fontId="42" fillId="11" borderId="14" xfId="0" applyFont="1" applyFill="1" applyBorder="1" applyAlignment="1" applyProtection="1">
      <alignment horizontal="center" vertical="center" wrapText="1"/>
      <protection/>
    </xf>
    <xf numFmtId="0" fontId="48" fillId="11" borderId="12" xfId="0" applyFont="1" applyFill="1" applyBorder="1" applyAlignment="1" applyProtection="1">
      <alignment horizontal="center" vertical="center" wrapText="1"/>
      <protection/>
    </xf>
    <xf numFmtId="0" fontId="48" fillId="11" borderId="13" xfId="0" applyFont="1" applyFill="1" applyBorder="1" applyAlignment="1" applyProtection="1">
      <alignment horizontal="center" vertical="center" wrapText="1"/>
      <protection/>
    </xf>
    <xf numFmtId="0" fontId="48" fillId="11" borderId="14" xfId="0" applyFont="1" applyFill="1" applyBorder="1" applyAlignment="1" applyProtection="1">
      <alignment horizontal="center" vertical="center" wrapText="1"/>
      <protection/>
    </xf>
    <xf numFmtId="0" fontId="4" fillId="11" borderId="13" xfId="0" applyFont="1" applyFill="1" applyBorder="1" applyAlignment="1" applyProtection="1">
      <alignment horizontal="center" vertical="center" wrapText="1"/>
      <protection/>
    </xf>
    <xf numFmtId="0" fontId="38" fillId="0" borderId="50" xfId="0" applyFont="1" applyBorder="1" applyAlignment="1" applyProtection="1">
      <alignment horizontal="center" vertical="center"/>
      <protection/>
    </xf>
    <xf numFmtId="0" fontId="38" fillId="0" borderId="10" xfId="0" applyFont="1" applyBorder="1" applyAlignment="1" applyProtection="1">
      <alignment horizontal="center" vertical="center"/>
      <protection/>
    </xf>
    <xf numFmtId="0" fontId="38" fillId="0" borderId="193" xfId="0" applyFont="1" applyBorder="1" applyAlignment="1" applyProtection="1">
      <alignment horizontal="center" vertical="center"/>
      <protection/>
    </xf>
    <xf numFmtId="0" fontId="38" fillId="0" borderId="0" xfId="0" applyFont="1" applyBorder="1" applyAlignment="1" applyProtection="1">
      <alignment horizontal="center" vertical="center"/>
      <protection/>
    </xf>
    <xf numFmtId="0" fontId="38" fillId="0" borderId="78" xfId="0" applyFont="1" applyBorder="1" applyAlignment="1" applyProtection="1">
      <alignment horizontal="center" vertical="center"/>
      <protection/>
    </xf>
    <xf numFmtId="0" fontId="38" fillId="0" borderId="11" xfId="0" applyFont="1" applyBorder="1" applyAlignment="1" applyProtection="1">
      <alignment horizontal="center" vertical="center"/>
      <protection/>
    </xf>
    <xf numFmtId="0" fontId="41" fillId="18" borderId="50" xfId="0" applyFont="1" applyFill="1" applyBorder="1" applyAlignment="1" applyProtection="1">
      <alignment horizontal="center" vertical="center" wrapText="1"/>
      <protection/>
    </xf>
    <xf numFmtId="0" fontId="41" fillId="18" borderId="10" xfId="0" applyFont="1" applyFill="1" applyBorder="1" applyAlignment="1" applyProtection="1">
      <alignment horizontal="center" vertical="center" wrapText="1"/>
      <protection/>
    </xf>
    <xf numFmtId="0" fontId="41" fillId="18" borderId="0" xfId="0" applyFont="1" applyFill="1" applyBorder="1" applyAlignment="1" applyProtection="1">
      <alignment horizontal="center" vertical="center" wrapText="1"/>
      <protection/>
    </xf>
    <xf numFmtId="0" fontId="41" fillId="18" borderId="120" xfId="0" applyFont="1" applyFill="1" applyBorder="1" applyAlignment="1" applyProtection="1">
      <alignment horizontal="center" vertical="center" wrapText="1"/>
      <protection/>
    </xf>
    <xf numFmtId="165" fontId="6" fillId="41" borderId="193" xfId="45" applyNumberFormat="1" applyFont="1" applyFill="1" applyBorder="1" applyAlignment="1" applyProtection="1">
      <alignment horizontal="center" vertical="center" wrapText="1"/>
      <protection/>
    </xf>
    <xf numFmtId="165" fontId="6" fillId="41" borderId="0" xfId="45" applyNumberFormat="1" applyFont="1" applyFill="1" applyBorder="1" applyAlignment="1" applyProtection="1">
      <alignment horizontal="center" vertical="center" wrapText="1"/>
      <protection/>
    </xf>
    <xf numFmtId="165" fontId="6" fillId="41" borderId="120" xfId="45" applyNumberFormat="1" applyFont="1" applyFill="1" applyBorder="1" applyAlignment="1" applyProtection="1">
      <alignment horizontal="center" vertical="center" wrapText="1"/>
      <protection/>
    </xf>
    <xf numFmtId="165" fontId="6" fillId="41" borderId="78" xfId="45" applyNumberFormat="1" applyFont="1" applyFill="1" applyBorder="1" applyAlignment="1" applyProtection="1">
      <alignment horizontal="center" vertical="center" wrapText="1"/>
      <protection/>
    </xf>
    <xf numFmtId="165" fontId="6" fillId="41" borderId="11" xfId="45" applyNumberFormat="1" applyFont="1" applyFill="1" applyBorder="1" applyAlignment="1" applyProtection="1">
      <alignment horizontal="center" vertical="center" wrapText="1"/>
      <protection/>
    </xf>
    <xf numFmtId="165" fontId="6" fillId="41" borderId="21" xfId="45" applyNumberFormat="1" applyFont="1" applyFill="1" applyBorder="1" applyAlignment="1" applyProtection="1">
      <alignment horizontal="center" vertical="center" wrapText="1"/>
      <protection/>
    </xf>
    <xf numFmtId="0" fontId="41" fillId="18" borderId="193" xfId="0" applyFont="1" applyFill="1" applyBorder="1" applyAlignment="1" applyProtection="1">
      <alignment horizontal="center" vertical="center" wrapText="1"/>
      <protection/>
    </xf>
    <xf numFmtId="0" fontId="41" fillId="18" borderId="21" xfId="0" applyFont="1" applyFill="1" applyBorder="1" applyAlignment="1" applyProtection="1">
      <alignment horizontal="center" vertical="center" wrapText="1"/>
      <protection/>
    </xf>
    <xf numFmtId="0" fontId="12" fillId="0" borderId="87" xfId="64" applyFont="1" applyBorder="1" applyAlignment="1">
      <alignment horizontal="center" vertical="center" wrapText="1"/>
      <protection/>
    </xf>
    <xf numFmtId="0" fontId="12" fillId="0" borderId="87" xfId="64" applyFont="1" applyBorder="1" applyAlignment="1">
      <alignment horizontal="center" vertical="center"/>
      <protection/>
    </xf>
    <xf numFmtId="0" fontId="42" fillId="0" borderId="87" xfId="0" applyFont="1" applyBorder="1" applyAlignment="1" applyProtection="1">
      <alignment horizontal="center" vertical="center"/>
      <protection/>
    </xf>
    <xf numFmtId="0" fontId="73" fillId="30" borderId="49" xfId="61" applyFont="1" applyFill="1" applyBorder="1" applyAlignment="1" applyProtection="1">
      <alignment horizontal="center" vertical="center" wrapText="1"/>
      <protection hidden="1"/>
    </xf>
    <xf numFmtId="0" fontId="73" fillId="30" borderId="125" xfId="61" applyFont="1" applyFill="1" applyBorder="1" applyAlignment="1" applyProtection="1">
      <alignment horizontal="center" vertical="center" wrapText="1"/>
      <protection hidden="1"/>
    </xf>
    <xf numFmtId="9" fontId="11" fillId="30" borderId="37" xfId="61" applyNumberFormat="1" applyFont="1" applyFill="1" applyBorder="1" applyAlignment="1" applyProtection="1">
      <alignment horizontal="center" vertical="center" wrapText="1"/>
      <protection hidden="1"/>
    </xf>
    <xf numFmtId="9" fontId="11" fillId="30" borderId="67" xfId="61" applyNumberFormat="1" applyFont="1" applyFill="1" applyBorder="1" applyAlignment="1" applyProtection="1">
      <alignment horizontal="center" vertical="center" wrapText="1"/>
      <protection hidden="1"/>
    </xf>
    <xf numFmtId="9" fontId="11" fillId="30" borderId="42" xfId="61" applyNumberFormat="1" applyFont="1" applyFill="1" applyBorder="1" applyAlignment="1" applyProtection="1">
      <alignment horizontal="center" vertical="center" wrapText="1"/>
      <protection hidden="1"/>
    </xf>
    <xf numFmtId="9" fontId="11" fillId="30" borderId="61" xfId="61" applyNumberFormat="1" applyFont="1" applyFill="1" applyBorder="1" applyAlignment="1" applyProtection="1">
      <alignment horizontal="center" vertical="center" wrapText="1"/>
      <protection hidden="1"/>
    </xf>
    <xf numFmtId="0" fontId="23" fillId="17" borderId="12" xfId="0" applyFont="1" applyFill="1" applyBorder="1" applyAlignment="1" applyProtection="1">
      <alignment horizontal="center" vertical="center" wrapText="1"/>
      <protection/>
    </xf>
    <xf numFmtId="0" fontId="23" fillId="17" borderId="13" xfId="0" applyFont="1" applyFill="1" applyBorder="1" applyAlignment="1" applyProtection="1">
      <alignment horizontal="center" vertical="center" wrapText="1"/>
      <protection/>
    </xf>
    <xf numFmtId="0" fontId="23" fillId="17" borderId="21" xfId="0" applyFont="1" applyFill="1" applyBorder="1" applyAlignment="1" applyProtection="1">
      <alignment horizontal="center" vertical="center" wrapText="1"/>
      <protection/>
    </xf>
    <xf numFmtId="9" fontId="20" fillId="30" borderId="25" xfId="61" applyNumberFormat="1" applyFont="1" applyFill="1" applyBorder="1" applyAlignment="1" applyProtection="1">
      <alignment horizontal="center" vertical="center" wrapText="1"/>
      <protection hidden="1"/>
    </xf>
    <xf numFmtId="9" fontId="20" fillId="30" borderId="57" xfId="61" applyNumberFormat="1" applyFont="1" applyFill="1" applyBorder="1" applyAlignment="1" applyProtection="1">
      <alignment horizontal="center" vertical="center" wrapText="1"/>
      <protection hidden="1"/>
    </xf>
    <xf numFmtId="9" fontId="20" fillId="30" borderId="37" xfId="61" applyNumberFormat="1" applyFont="1" applyFill="1" applyBorder="1" applyAlignment="1" applyProtection="1">
      <alignment horizontal="center" vertical="center" wrapText="1"/>
      <protection hidden="1"/>
    </xf>
    <xf numFmtId="0" fontId="20" fillId="30" borderId="67" xfId="61" applyFont="1" applyFill="1" applyBorder="1" applyAlignment="1" applyProtection="1">
      <alignment horizontal="center" vertical="center" wrapText="1"/>
      <protection hidden="1"/>
    </xf>
    <xf numFmtId="9" fontId="20" fillId="30" borderId="42" xfId="61" applyNumberFormat="1" applyFont="1" applyFill="1" applyBorder="1" applyAlignment="1" applyProtection="1">
      <alignment horizontal="center" vertical="center" wrapText="1"/>
      <protection hidden="1"/>
    </xf>
    <xf numFmtId="9" fontId="20" fillId="30" borderId="61" xfId="61" applyNumberFormat="1" applyFont="1" applyFill="1" applyBorder="1" applyAlignment="1" applyProtection="1">
      <alignment horizontal="center" vertical="center" wrapText="1"/>
      <protection hidden="1"/>
    </xf>
    <xf numFmtId="0" fontId="8" fillId="18" borderId="12" xfId="0" applyFont="1" applyFill="1" applyBorder="1" applyAlignment="1" applyProtection="1">
      <alignment horizontal="center" vertical="center" wrapText="1"/>
      <protection/>
    </xf>
    <xf numFmtId="0" fontId="8" fillId="18" borderId="13" xfId="0" applyFont="1" applyFill="1" applyBorder="1" applyAlignment="1" applyProtection="1">
      <alignment horizontal="center" vertical="center" wrapText="1"/>
      <protection/>
    </xf>
    <xf numFmtId="0" fontId="8" fillId="18" borderId="14" xfId="0" applyFont="1" applyFill="1" applyBorder="1" applyAlignment="1" applyProtection="1">
      <alignment horizontal="center" vertical="center" wrapText="1"/>
      <protection/>
    </xf>
    <xf numFmtId="0" fontId="23" fillId="17" borderId="0" xfId="0" applyFont="1" applyFill="1" applyBorder="1" applyAlignment="1" applyProtection="1">
      <alignment horizontal="center" vertical="center" wrapText="1"/>
      <protection/>
    </xf>
    <xf numFmtId="0" fontId="73" fillId="31" borderId="49" xfId="61" applyFont="1" applyFill="1" applyBorder="1" applyAlignment="1" applyProtection="1">
      <alignment horizontal="center" vertical="center" wrapText="1"/>
      <protection hidden="1"/>
    </xf>
    <xf numFmtId="0" fontId="73" fillId="31" borderId="125" xfId="61" applyFont="1" applyFill="1" applyBorder="1" applyAlignment="1" applyProtection="1">
      <alignment horizontal="center" vertical="center" wrapText="1"/>
      <protection hidden="1"/>
    </xf>
    <xf numFmtId="0" fontId="73" fillId="30" borderId="112" xfId="61" applyFont="1" applyFill="1" applyBorder="1" applyAlignment="1" applyProtection="1">
      <alignment horizontal="center" vertical="center" wrapText="1"/>
      <protection hidden="1"/>
    </xf>
    <xf numFmtId="9" fontId="20" fillId="30" borderId="37" xfId="66" applyFont="1" applyFill="1" applyBorder="1" applyAlignment="1" applyProtection="1">
      <alignment horizontal="center" vertical="center" wrapText="1"/>
      <protection/>
    </xf>
    <xf numFmtId="9" fontId="20" fillId="30" borderId="67" xfId="66" applyFont="1" applyFill="1" applyBorder="1" applyAlignment="1" applyProtection="1">
      <alignment horizontal="center" vertical="center" wrapText="1"/>
      <protection/>
    </xf>
    <xf numFmtId="0" fontId="73" fillId="30" borderId="20" xfId="61" applyFont="1" applyFill="1" applyBorder="1" applyAlignment="1" applyProtection="1">
      <alignment horizontal="center" vertical="center" wrapText="1"/>
      <protection hidden="1"/>
    </xf>
    <xf numFmtId="0" fontId="73" fillId="30" borderId="120" xfId="61" applyFont="1" applyFill="1" applyBorder="1" applyAlignment="1" applyProtection="1">
      <alignment horizontal="center" vertical="center" wrapText="1"/>
      <protection hidden="1"/>
    </xf>
    <xf numFmtId="0" fontId="73" fillId="30" borderId="21" xfId="61" applyFont="1" applyFill="1" applyBorder="1" applyAlignment="1" applyProtection="1">
      <alignment horizontal="center" vertical="center" wrapText="1"/>
      <protection hidden="1"/>
    </xf>
    <xf numFmtId="0" fontId="23" fillId="31" borderId="49" xfId="0" applyFont="1" applyFill="1" applyBorder="1" applyAlignment="1" applyProtection="1">
      <alignment horizontal="center" vertical="center" wrapText="1"/>
      <protection/>
    </xf>
    <xf numFmtId="0" fontId="23" fillId="31" borderId="125" xfId="0" applyFont="1" applyFill="1" applyBorder="1" applyAlignment="1" applyProtection="1">
      <alignment horizontal="center" vertical="center" wrapText="1"/>
      <protection/>
    </xf>
    <xf numFmtId="0" fontId="23" fillId="31" borderId="112" xfId="0" applyFont="1" applyFill="1" applyBorder="1" applyAlignment="1" applyProtection="1">
      <alignment horizontal="center" vertical="center" wrapText="1"/>
      <protection/>
    </xf>
    <xf numFmtId="0" fontId="23" fillId="31" borderId="50" xfId="0" applyFont="1" applyFill="1" applyBorder="1" applyAlignment="1" applyProtection="1">
      <alignment horizontal="center" vertical="center" wrapText="1"/>
      <protection/>
    </xf>
    <xf numFmtId="0" fontId="23" fillId="31" borderId="193" xfId="0" applyFont="1" applyFill="1" applyBorder="1" applyAlignment="1" applyProtection="1">
      <alignment horizontal="center" vertical="center" wrapText="1"/>
      <protection/>
    </xf>
    <xf numFmtId="0" fontId="23" fillId="31" borderId="78" xfId="0" applyFont="1" applyFill="1" applyBorder="1" applyAlignment="1" applyProtection="1">
      <alignment horizontal="center" vertical="center" wrapText="1"/>
      <protection/>
    </xf>
    <xf numFmtId="0" fontId="12" fillId="0" borderId="252" xfId="64" applyFont="1" applyBorder="1" applyAlignment="1">
      <alignment horizontal="center" vertical="center"/>
      <protection/>
    </xf>
    <xf numFmtId="0" fontId="12" fillId="0" borderId="253" xfId="64" applyFont="1" applyBorder="1" applyAlignment="1">
      <alignment horizontal="center" vertical="center"/>
      <protection/>
    </xf>
    <xf numFmtId="0" fontId="12" fillId="0" borderId="254" xfId="64" applyFont="1" applyBorder="1" applyAlignment="1">
      <alignment horizontal="center" vertical="center"/>
      <protection/>
    </xf>
    <xf numFmtId="0" fontId="23" fillId="11" borderId="12"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73" fillId="11" borderId="12" xfId="0" applyFont="1" applyFill="1" applyBorder="1" applyAlignment="1">
      <alignment horizontal="center" vertical="center" wrapText="1"/>
    </xf>
    <xf numFmtId="0" fontId="73" fillId="11" borderId="13" xfId="0" applyFont="1" applyFill="1" applyBorder="1" applyAlignment="1">
      <alignment horizontal="center" vertical="center" wrapText="1"/>
    </xf>
    <xf numFmtId="0" fontId="73" fillId="11" borderId="14" xfId="0" applyFont="1" applyFill="1" applyBorder="1" applyAlignment="1">
      <alignment horizontal="center" vertical="center" wrapText="1"/>
    </xf>
    <xf numFmtId="0" fontId="8" fillId="18" borderId="15" xfId="0" applyFont="1" applyFill="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23" fillId="11" borderId="12" xfId="0" applyFont="1" applyFill="1" applyBorder="1" applyAlignment="1" applyProtection="1">
      <alignment horizontal="center" vertical="center" wrapText="1"/>
      <protection/>
    </xf>
    <xf numFmtId="0" fontId="23" fillId="11" borderId="13" xfId="0" applyFont="1" applyFill="1" applyBorder="1" applyAlignment="1" applyProtection="1">
      <alignment horizontal="center" vertical="center" wrapText="1"/>
      <protection/>
    </xf>
    <xf numFmtId="0" fontId="23" fillId="11" borderId="14" xfId="0" applyFont="1" applyFill="1" applyBorder="1" applyAlignment="1" applyProtection="1">
      <alignment horizontal="center" vertical="center" wrapText="1"/>
      <protection/>
    </xf>
    <xf numFmtId="0" fontId="73" fillId="11" borderId="12" xfId="0" applyFont="1" applyFill="1" applyBorder="1" applyAlignment="1" applyProtection="1">
      <alignment horizontal="center" vertical="center" wrapText="1"/>
      <protection/>
    </xf>
    <xf numFmtId="0" fontId="73" fillId="11" borderId="13" xfId="0" applyFont="1" applyFill="1" applyBorder="1" applyAlignment="1" applyProtection="1">
      <alignment horizontal="center" vertical="center" wrapText="1"/>
      <protection/>
    </xf>
    <xf numFmtId="0" fontId="73" fillId="11" borderId="14" xfId="0" applyFont="1" applyFill="1" applyBorder="1" applyAlignment="1" applyProtection="1">
      <alignment horizontal="center" vertical="center" wrapText="1"/>
      <protection/>
    </xf>
    <xf numFmtId="0" fontId="12" fillId="0" borderId="255" xfId="64" applyFont="1" applyBorder="1" applyAlignment="1">
      <alignment horizontal="center" vertical="center" wrapText="1"/>
      <protection/>
    </xf>
    <xf numFmtId="0" fontId="12" fillId="0" borderId="256" xfId="64" applyFont="1" applyBorder="1" applyAlignment="1">
      <alignment horizontal="center" vertical="center" wrapText="1"/>
      <protection/>
    </xf>
    <xf numFmtId="0" fontId="73" fillId="0" borderId="50" xfId="64" applyFont="1" applyBorder="1" applyAlignment="1">
      <alignment horizontal="center" vertical="center"/>
      <protection/>
    </xf>
    <xf numFmtId="0" fontId="73" fillId="0" borderId="10" xfId="64" applyFont="1" applyBorder="1" applyAlignment="1">
      <alignment horizontal="center" vertical="center"/>
      <protection/>
    </xf>
    <xf numFmtId="0" fontId="73" fillId="0" borderId="193" xfId="64" applyFont="1" applyBorder="1" applyAlignment="1">
      <alignment horizontal="center" vertical="center"/>
      <protection/>
    </xf>
    <xf numFmtId="0" fontId="73" fillId="0" borderId="0" xfId="64" applyFont="1" applyBorder="1" applyAlignment="1">
      <alignment horizontal="center" vertical="center"/>
      <protection/>
    </xf>
    <xf numFmtId="0" fontId="73" fillId="0" borderId="78" xfId="64" applyFont="1" applyBorder="1" applyAlignment="1">
      <alignment horizontal="center" vertical="center"/>
      <protection/>
    </xf>
    <xf numFmtId="0" fontId="73" fillId="0" borderId="11" xfId="64" applyFont="1" applyBorder="1" applyAlignment="1">
      <alignment horizontal="center" vertical="center"/>
      <protection/>
    </xf>
    <xf numFmtId="0" fontId="11" fillId="0" borderId="15" xfId="0" applyFont="1" applyBorder="1" applyAlignment="1">
      <alignment horizontal="center"/>
    </xf>
    <xf numFmtId="0" fontId="73" fillId="11" borderId="12" xfId="0" applyFont="1" applyFill="1" applyBorder="1" applyAlignment="1" applyProtection="1">
      <alignment horizontal="center" vertical="center" wrapText="1"/>
      <protection locked="0"/>
    </xf>
    <xf numFmtId="0" fontId="73" fillId="11" borderId="13" xfId="0" applyFont="1" applyFill="1" applyBorder="1" applyAlignment="1" applyProtection="1">
      <alignment horizontal="center" vertical="center" wrapText="1"/>
      <protection locked="0"/>
    </xf>
    <xf numFmtId="0" fontId="73" fillId="11" borderId="12" xfId="0" applyFont="1" applyFill="1" applyBorder="1" applyAlignment="1" applyProtection="1">
      <alignment horizontal="center" vertical="center" wrapText="1"/>
      <protection locked="0"/>
    </xf>
    <xf numFmtId="0" fontId="73" fillId="11" borderId="13" xfId="0" applyFont="1" applyFill="1" applyBorder="1" applyAlignment="1" applyProtection="1">
      <alignment horizontal="center" vertical="center" wrapText="1"/>
      <protection locked="0"/>
    </xf>
    <xf numFmtId="0" fontId="73" fillId="11" borderId="14" xfId="0" applyFont="1" applyFill="1" applyBorder="1" applyAlignment="1" applyProtection="1">
      <alignment horizontal="center" vertical="center" wrapText="1"/>
      <protection locked="0"/>
    </xf>
    <xf numFmtId="0" fontId="23" fillId="17" borderId="120" xfId="0" applyFont="1" applyFill="1" applyBorder="1" applyAlignment="1" applyProtection="1">
      <alignment horizontal="center" vertical="center" wrapText="1"/>
      <protection/>
    </xf>
    <xf numFmtId="0" fontId="73" fillId="31" borderId="50" xfId="61" applyFont="1" applyFill="1" applyBorder="1" applyAlignment="1" applyProtection="1">
      <alignment horizontal="center" vertical="center" wrapText="1"/>
      <protection hidden="1"/>
    </xf>
    <xf numFmtId="0" fontId="73" fillId="31" borderId="193" xfId="61" applyFont="1" applyFill="1" applyBorder="1" applyAlignment="1" applyProtection="1">
      <alignment horizontal="center" vertical="center" wrapText="1"/>
      <protection hidden="1"/>
    </xf>
    <xf numFmtId="0" fontId="73" fillId="31" borderId="78" xfId="61" applyFont="1" applyFill="1" applyBorder="1" applyAlignment="1" applyProtection="1">
      <alignment horizontal="center" vertical="center" wrapText="1"/>
      <protection hidden="1"/>
    </xf>
    <xf numFmtId="0" fontId="73" fillId="31" borderId="112" xfId="61" applyFont="1" applyFill="1" applyBorder="1" applyAlignment="1" applyProtection="1">
      <alignment horizontal="center" vertical="center" wrapText="1"/>
      <protection hidden="1"/>
    </xf>
    <xf numFmtId="0" fontId="73" fillId="30" borderId="49" xfId="0" applyFont="1" applyFill="1" applyBorder="1" applyAlignment="1" applyProtection="1">
      <alignment horizontal="center" vertical="center" wrapText="1"/>
      <protection/>
    </xf>
    <xf numFmtId="0" fontId="73" fillId="30" borderId="125" xfId="0" applyFont="1" applyFill="1" applyBorder="1" applyAlignment="1" applyProtection="1">
      <alignment horizontal="center" vertical="center" wrapText="1"/>
      <protection/>
    </xf>
    <xf numFmtId="0" fontId="73" fillId="30" borderId="112" xfId="0" applyFont="1" applyFill="1" applyBorder="1" applyAlignment="1" applyProtection="1">
      <alignment horizontal="center" vertical="center" wrapText="1"/>
      <protection/>
    </xf>
    <xf numFmtId="0" fontId="73" fillId="17" borderId="12" xfId="0" applyFont="1" applyFill="1" applyBorder="1" applyAlignment="1">
      <alignment horizontal="center" vertical="center" wrapText="1"/>
    </xf>
    <xf numFmtId="0" fontId="73" fillId="17" borderId="13" xfId="0" applyFont="1" applyFill="1" applyBorder="1" applyAlignment="1">
      <alignment horizontal="center" vertical="center" wrapText="1"/>
    </xf>
    <xf numFmtId="0" fontId="23" fillId="17" borderId="12" xfId="0" applyFont="1" applyFill="1" applyBorder="1" applyAlignment="1" applyProtection="1">
      <alignment horizontal="center" vertical="center" wrapText="1"/>
      <protection locked="0"/>
    </xf>
    <xf numFmtId="0" fontId="23" fillId="17" borderId="13" xfId="0" applyFont="1" applyFill="1" applyBorder="1" applyAlignment="1" applyProtection="1">
      <alignment horizontal="center" vertical="center" wrapText="1"/>
      <protection locked="0"/>
    </xf>
    <xf numFmtId="0" fontId="23" fillId="17" borderId="14" xfId="0" applyFont="1" applyFill="1" applyBorder="1" applyAlignment="1" applyProtection="1">
      <alignment horizontal="center" vertical="center" wrapText="1"/>
      <protection locked="0"/>
    </xf>
    <xf numFmtId="165" fontId="94" fillId="41" borderId="10" xfId="45" applyNumberFormat="1" applyFont="1" applyFill="1" applyBorder="1" applyAlignment="1" applyProtection="1">
      <alignment horizontal="center" vertical="center" wrapText="1"/>
      <protection locked="0"/>
    </xf>
    <xf numFmtId="165" fontId="94" fillId="41" borderId="20" xfId="45" applyNumberFormat="1" applyFont="1" applyFill="1" applyBorder="1" applyAlignment="1" applyProtection="1">
      <alignment horizontal="center" vertical="center" wrapText="1"/>
      <protection locked="0"/>
    </xf>
    <xf numFmtId="165" fontId="94" fillId="41" borderId="0" xfId="45" applyNumberFormat="1" applyFont="1" applyFill="1" applyBorder="1" applyAlignment="1" applyProtection="1">
      <alignment horizontal="center" vertical="center" wrapText="1"/>
      <protection locked="0"/>
    </xf>
    <xf numFmtId="165" fontId="94" fillId="41" borderId="120" xfId="45" applyNumberFormat="1" applyFont="1" applyFill="1" applyBorder="1" applyAlignment="1" applyProtection="1">
      <alignment horizontal="center" vertical="center" wrapText="1"/>
      <protection locked="0"/>
    </xf>
    <xf numFmtId="165" fontId="94" fillId="41" borderId="11" xfId="45" applyNumberFormat="1" applyFont="1" applyFill="1" applyBorder="1" applyAlignment="1" applyProtection="1">
      <alignment horizontal="center" vertical="center" wrapText="1"/>
      <protection locked="0"/>
    </xf>
    <xf numFmtId="165" fontId="94" fillId="41" borderId="21" xfId="45" applyNumberFormat="1" applyFont="1" applyFill="1" applyBorder="1" applyAlignment="1" applyProtection="1">
      <alignment horizontal="center" vertical="center" wrapText="1"/>
      <protection locked="0"/>
    </xf>
    <xf numFmtId="0" fontId="8" fillId="61" borderId="243" xfId="45" applyFont="1" applyFill="1" applyBorder="1" applyAlignment="1">
      <alignment horizontal="center" vertical="center" wrapText="1"/>
      <protection/>
    </xf>
    <xf numFmtId="0" fontId="8" fillId="61" borderId="0" xfId="45" applyFont="1" applyFill="1" applyBorder="1" applyAlignment="1">
      <alignment horizontal="center" vertical="center" wrapText="1"/>
      <protection/>
    </xf>
    <xf numFmtId="0" fontId="23" fillId="17" borderId="12" xfId="0" applyFont="1" applyFill="1" applyBorder="1" applyAlignment="1">
      <alignment horizontal="center" vertical="center" wrapText="1"/>
    </xf>
    <xf numFmtId="0" fontId="23" fillId="17" borderId="13" xfId="0" applyFont="1" applyFill="1" applyBorder="1" applyAlignment="1">
      <alignment horizontal="center" vertical="center" wrapText="1"/>
    </xf>
    <xf numFmtId="0" fontId="23" fillId="17" borderId="14" xfId="0" applyFont="1" applyFill="1" applyBorder="1" applyAlignment="1">
      <alignment horizontal="center" vertical="center" wrapText="1"/>
    </xf>
    <xf numFmtId="9" fontId="20" fillId="30" borderId="42" xfId="66" applyFont="1" applyFill="1" applyBorder="1" applyAlignment="1" applyProtection="1">
      <alignment horizontal="center" vertical="center" wrapText="1"/>
      <protection hidden="1"/>
    </xf>
    <xf numFmtId="9" fontId="20" fillId="30" borderId="61" xfId="66" applyFont="1" applyFill="1" applyBorder="1" applyAlignment="1" applyProtection="1">
      <alignment horizontal="center" vertical="center" wrapText="1"/>
      <protection hidden="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_Hoja1" xfId="64"/>
    <cellStyle name="Notas" xfId="65"/>
    <cellStyle name="Percent" xfId="66"/>
    <cellStyle name="Porcentaje 2" xfId="67"/>
    <cellStyle name="Porcentaje 2 2" xfId="68"/>
    <cellStyle name="Porcentaje 3" xfId="69"/>
    <cellStyle name="Porcentaje 4"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38100</xdr:rowOff>
    </xdr:from>
    <xdr:to>
      <xdr:col>2</xdr:col>
      <xdr:colOff>1095375</xdr:colOff>
      <xdr:row>3</xdr:row>
      <xdr:rowOff>180975</xdr:rowOff>
    </xdr:to>
    <xdr:pic>
      <xdr:nvPicPr>
        <xdr:cNvPr id="1" name="Imagen 2"/>
        <xdr:cNvPicPr preferRelativeResize="1">
          <a:picLocks noChangeAspect="1"/>
        </xdr:cNvPicPr>
      </xdr:nvPicPr>
      <xdr:blipFill>
        <a:blip r:embed="rId1"/>
        <a:stretch>
          <a:fillRect/>
        </a:stretch>
      </xdr:blipFill>
      <xdr:spPr>
        <a:xfrm>
          <a:off x="390525" y="38100"/>
          <a:ext cx="3076575" cy="8286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1133475</xdr:colOff>
      <xdr:row>3</xdr:row>
      <xdr:rowOff>9525</xdr:rowOff>
    </xdr:to>
    <xdr:pic>
      <xdr:nvPicPr>
        <xdr:cNvPr id="1" name="Imagen 2"/>
        <xdr:cNvPicPr preferRelativeResize="1">
          <a:picLocks noChangeAspect="1"/>
        </xdr:cNvPicPr>
      </xdr:nvPicPr>
      <xdr:blipFill>
        <a:blip r:embed="rId1"/>
        <a:stretch>
          <a:fillRect/>
        </a:stretch>
      </xdr:blipFill>
      <xdr:spPr>
        <a:xfrm>
          <a:off x="628650" y="104775"/>
          <a:ext cx="933450" cy="600075"/>
        </a:xfrm>
        <a:prstGeom prst="rect">
          <a:avLst/>
        </a:prstGeom>
        <a:noFill/>
        <a:ln w="9525" cmpd="sng">
          <a:noFill/>
        </a:ln>
      </xdr:spPr>
    </xdr:pic>
    <xdr:clientData/>
  </xdr:twoCellAnchor>
  <xdr:twoCellAnchor editAs="oneCell">
    <xdr:from>
      <xdr:col>1</xdr:col>
      <xdr:colOff>200025</xdr:colOff>
      <xdr:row>0</xdr:row>
      <xdr:rowOff>104775</xdr:rowOff>
    </xdr:from>
    <xdr:to>
      <xdr:col>2</xdr:col>
      <xdr:colOff>2190750</xdr:colOff>
      <xdr:row>3</xdr:row>
      <xdr:rowOff>190500</xdr:rowOff>
    </xdr:to>
    <xdr:pic>
      <xdr:nvPicPr>
        <xdr:cNvPr id="2" name="Imagen 2"/>
        <xdr:cNvPicPr preferRelativeResize="1">
          <a:picLocks noChangeAspect="1"/>
        </xdr:cNvPicPr>
      </xdr:nvPicPr>
      <xdr:blipFill>
        <a:blip r:embed="rId1"/>
        <a:stretch>
          <a:fillRect/>
        </a:stretch>
      </xdr:blipFill>
      <xdr:spPr>
        <a:xfrm>
          <a:off x="628650" y="104775"/>
          <a:ext cx="32099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2</xdr:col>
      <xdr:colOff>1209675</xdr:colOff>
      <xdr:row>3</xdr:row>
      <xdr:rowOff>180975</xdr:rowOff>
    </xdr:to>
    <xdr:pic>
      <xdr:nvPicPr>
        <xdr:cNvPr id="1" name="Imagen 2"/>
        <xdr:cNvPicPr preferRelativeResize="1">
          <a:picLocks noChangeAspect="1"/>
        </xdr:cNvPicPr>
      </xdr:nvPicPr>
      <xdr:blipFill>
        <a:blip r:embed="rId1"/>
        <a:stretch>
          <a:fillRect/>
        </a:stretch>
      </xdr:blipFill>
      <xdr:spPr>
        <a:xfrm>
          <a:off x="609600" y="38100"/>
          <a:ext cx="2667000" cy="8286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990600</xdr:colOff>
      <xdr:row>0</xdr:row>
      <xdr:rowOff>114300</xdr:rowOff>
    </xdr:from>
    <xdr:to>
      <xdr:col>2</xdr:col>
      <xdr:colOff>476250</xdr:colOff>
      <xdr:row>3</xdr:row>
      <xdr:rowOff>133350</xdr:rowOff>
    </xdr:to>
    <xdr:pic>
      <xdr:nvPicPr>
        <xdr:cNvPr id="1" name="Imagen 2"/>
        <xdr:cNvPicPr preferRelativeResize="1">
          <a:picLocks noChangeAspect="1"/>
        </xdr:cNvPicPr>
      </xdr:nvPicPr>
      <xdr:blipFill>
        <a:blip r:embed="rId1"/>
        <a:stretch>
          <a:fillRect/>
        </a:stretch>
      </xdr:blipFill>
      <xdr:spPr>
        <a:xfrm>
          <a:off x="1362075" y="114300"/>
          <a:ext cx="1381125" cy="638175"/>
        </a:xfrm>
        <a:prstGeom prst="rect">
          <a:avLst/>
        </a:prstGeom>
        <a:noFill/>
        <a:ln w="9525" cmpd="sng">
          <a:noFill/>
        </a:ln>
      </xdr:spPr>
    </xdr:pic>
    <xdr:clientData/>
  </xdr:twoCellAnchor>
  <xdr:twoCellAnchor editAs="oneCell">
    <xdr:from>
      <xdr:col>1</xdr:col>
      <xdr:colOff>676275</xdr:colOff>
      <xdr:row>0</xdr:row>
      <xdr:rowOff>114300</xdr:rowOff>
    </xdr:from>
    <xdr:to>
      <xdr:col>2</xdr:col>
      <xdr:colOff>790575</xdr:colOff>
      <xdr:row>3</xdr:row>
      <xdr:rowOff>47625</xdr:rowOff>
    </xdr:to>
    <xdr:pic>
      <xdr:nvPicPr>
        <xdr:cNvPr id="2" name="Imagen 2"/>
        <xdr:cNvPicPr preferRelativeResize="1">
          <a:picLocks noChangeAspect="1"/>
        </xdr:cNvPicPr>
      </xdr:nvPicPr>
      <xdr:blipFill>
        <a:blip r:embed="rId1"/>
        <a:stretch>
          <a:fillRect/>
        </a:stretch>
      </xdr:blipFill>
      <xdr:spPr>
        <a:xfrm>
          <a:off x="1047750" y="1143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2047875</xdr:colOff>
      <xdr:row>1</xdr:row>
      <xdr:rowOff>666750</xdr:rowOff>
    </xdr:to>
    <xdr:pic>
      <xdr:nvPicPr>
        <xdr:cNvPr id="1" name="Imagen 2"/>
        <xdr:cNvPicPr preferRelativeResize="1">
          <a:picLocks noChangeAspect="1"/>
        </xdr:cNvPicPr>
      </xdr:nvPicPr>
      <xdr:blipFill>
        <a:blip r:embed="rId1"/>
        <a:stretch>
          <a:fillRect/>
        </a:stretch>
      </xdr:blipFill>
      <xdr:spPr>
        <a:xfrm>
          <a:off x="76200" y="0"/>
          <a:ext cx="4181475" cy="13716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85725</xdr:rowOff>
    </xdr:from>
    <xdr:to>
      <xdr:col>2</xdr:col>
      <xdr:colOff>742950</xdr:colOff>
      <xdr:row>3</xdr:row>
      <xdr:rowOff>142875</xdr:rowOff>
    </xdr:to>
    <xdr:pic>
      <xdr:nvPicPr>
        <xdr:cNvPr id="1" name="Imagen 2"/>
        <xdr:cNvPicPr preferRelativeResize="1">
          <a:picLocks noChangeAspect="1"/>
        </xdr:cNvPicPr>
      </xdr:nvPicPr>
      <xdr:blipFill>
        <a:blip r:embed="rId1"/>
        <a:stretch>
          <a:fillRect/>
        </a:stretch>
      </xdr:blipFill>
      <xdr:spPr>
        <a:xfrm>
          <a:off x="781050" y="85725"/>
          <a:ext cx="21336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838200</xdr:colOff>
      <xdr:row>3</xdr:row>
      <xdr:rowOff>257175</xdr:rowOff>
    </xdr:to>
    <xdr:pic>
      <xdr:nvPicPr>
        <xdr:cNvPr id="1" name="Imagen 2"/>
        <xdr:cNvPicPr preferRelativeResize="1">
          <a:picLocks noChangeAspect="1"/>
        </xdr:cNvPicPr>
      </xdr:nvPicPr>
      <xdr:blipFill>
        <a:blip r:embed="rId1"/>
        <a:stretch>
          <a:fillRect/>
        </a:stretch>
      </xdr:blipFill>
      <xdr:spPr>
        <a:xfrm>
          <a:off x="428625" y="66675"/>
          <a:ext cx="2847975"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819150" y="19050"/>
          <a:ext cx="2628900" cy="7429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K67"/>
  <sheetViews>
    <sheetView zoomScale="70" zoomScaleNormal="70" zoomScalePageLayoutView="70" workbookViewId="0" topLeftCell="O1">
      <selection activeCell="AK1" sqref="AJ1:AK4"/>
    </sheetView>
  </sheetViews>
  <sheetFormatPr defaultColWidth="12.421875" defaultRowHeight="15"/>
  <cols>
    <col min="1" max="1" width="5.8515625" style="2997" customWidth="1"/>
    <col min="2" max="2" width="29.7109375" style="2998" customWidth="1"/>
    <col min="3" max="3" width="34.7109375" style="2997" customWidth="1"/>
    <col min="4" max="4" width="38.28125" style="2997" customWidth="1"/>
    <col min="5" max="5" width="15.7109375" style="2997" customWidth="1"/>
    <col min="6" max="6" width="8.8515625" style="2997" customWidth="1"/>
    <col min="7" max="7" width="31.8515625" style="2997" customWidth="1"/>
    <col min="8" max="8" width="19.8515625" style="2997" customWidth="1"/>
    <col min="9" max="9" width="12.8515625" style="2997" customWidth="1"/>
    <col min="10" max="10" width="33.00390625" style="2997" customWidth="1"/>
    <col min="11" max="11" width="12.421875" style="2997" bestFit="1" customWidth="1"/>
    <col min="12" max="12" width="16.28125" style="2997" customWidth="1"/>
    <col min="13" max="24" width="4.8515625" style="2997" customWidth="1"/>
    <col min="25" max="25" width="9.28125" style="2997" customWidth="1"/>
    <col min="26" max="26" width="24.8515625" style="2997" customWidth="1"/>
    <col min="27" max="27" width="19.00390625" style="2997" customWidth="1"/>
    <col min="28" max="28" width="12.421875" style="2997" customWidth="1"/>
    <col min="29" max="29" width="17.8515625" style="2997" customWidth="1"/>
    <col min="30" max="31" width="12.421875" style="2997" customWidth="1"/>
    <col min="32" max="32" width="15.140625" style="2997" customWidth="1"/>
    <col min="33" max="33" width="14.140625" style="2997" customWidth="1"/>
    <col min="34" max="34" width="14.8515625" style="2997" customWidth="1"/>
    <col min="35" max="35" width="15.8515625" style="2997" bestFit="1" customWidth="1"/>
    <col min="36" max="36" width="56.421875" style="2997" bestFit="1" customWidth="1"/>
    <col min="37" max="37" width="16.28125" style="2997" customWidth="1"/>
    <col min="38" max="186" width="12.421875" style="2997" customWidth="1"/>
    <col min="187" max="187" width="7.140625" style="2997" customWidth="1"/>
    <col min="188" max="188" width="33.140625" style="2997" customWidth="1"/>
    <col min="189" max="189" width="48.00390625" style="2997" customWidth="1"/>
    <col min="190" max="190" width="44.8515625" style="2997" customWidth="1"/>
    <col min="191" max="191" width="15.7109375" style="2997" customWidth="1"/>
    <col min="192" max="192" width="10.28125" style="2997" bestFit="1" customWidth="1"/>
    <col min="193" max="193" width="31.8515625" style="2997" customWidth="1"/>
    <col min="194" max="194" width="19.8515625" style="2997" customWidth="1"/>
    <col min="195" max="195" width="12.8515625" style="2997" customWidth="1"/>
    <col min="196" max="196" width="43.140625" style="2997" customWidth="1"/>
    <col min="197" max="197" width="12.421875" style="2997" bestFit="1" customWidth="1"/>
    <col min="198" max="198" width="12.421875" style="2997" customWidth="1"/>
    <col min="199" max="209" width="5.00390625" style="2997" customWidth="1"/>
    <col min="210" max="210" width="7.421875" style="2997" customWidth="1"/>
    <col min="211" max="211" width="12.28125" style="2997" customWidth="1"/>
    <col min="212" max="212" width="22.8515625" style="2997" customWidth="1"/>
    <col min="213" max="213" width="24.421875" style="2997" customWidth="1"/>
    <col min="214" max="16384" width="0" style="2997" hidden="1" customWidth="1"/>
  </cols>
  <sheetData>
    <row r="1" spans="1:37" ht="18" customHeight="1">
      <c r="A1" s="3287"/>
      <c r="B1" s="3287"/>
      <c r="C1" s="3287"/>
      <c r="D1" s="3292" t="s">
        <v>0</v>
      </c>
      <c r="E1" s="3292"/>
      <c r="F1" s="3292"/>
      <c r="G1" s="3292"/>
      <c r="H1" s="3292"/>
      <c r="I1" s="3292"/>
      <c r="J1" s="3292"/>
      <c r="K1" s="3292"/>
      <c r="L1" s="3292"/>
      <c r="M1" s="3292"/>
      <c r="N1" s="3292"/>
      <c r="O1" s="3292"/>
      <c r="P1" s="3292"/>
      <c r="Q1" s="3292"/>
      <c r="R1" s="3292"/>
      <c r="S1" s="3292"/>
      <c r="T1" s="3292"/>
      <c r="U1" s="3292"/>
      <c r="V1" s="3292"/>
      <c r="W1" s="3292"/>
      <c r="X1" s="3292"/>
      <c r="Y1" s="3292"/>
      <c r="Z1" s="3292"/>
      <c r="AA1" s="3292"/>
      <c r="AB1" s="3292"/>
      <c r="AC1" s="3292"/>
      <c r="AD1" s="3292"/>
      <c r="AE1" s="3292"/>
      <c r="AF1" s="3292"/>
      <c r="AG1" s="3292"/>
      <c r="AH1" s="3292"/>
      <c r="AI1" s="3292"/>
      <c r="AJ1" s="3290" t="s">
        <v>898</v>
      </c>
      <c r="AK1" s="3291" t="s">
        <v>1040</v>
      </c>
    </row>
    <row r="2" spans="1:37" ht="18" customHeight="1">
      <c r="A2" s="3287"/>
      <c r="B2" s="3287"/>
      <c r="C2" s="3287"/>
      <c r="D2" s="3292"/>
      <c r="E2" s="3292"/>
      <c r="F2" s="3292"/>
      <c r="G2" s="3292"/>
      <c r="H2" s="3292"/>
      <c r="I2" s="3292"/>
      <c r="J2" s="3292"/>
      <c r="K2" s="3292"/>
      <c r="L2" s="3292"/>
      <c r="M2" s="3292"/>
      <c r="N2" s="3292"/>
      <c r="O2" s="3292"/>
      <c r="P2" s="3292"/>
      <c r="Q2" s="3292"/>
      <c r="R2" s="3292"/>
      <c r="S2" s="3292"/>
      <c r="T2" s="3292"/>
      <c r="U2" s="3292"/>
      <c r="V2" s="3292"/>
      <c r="W2" s="3292"/>
      <c r="X2" s="3292"/>
      <c r="Y2" s="3292"/>
      <c r="Z2" s="3292"/>
      <c r="AA2" s="3292"/>
      <c r="AB2" s="3292"/>
      <c r="AC2" s="3292"/>
      <c r="AD2" s="3292"/>
      <c r="AE2" s="3292"/>
      <c r="AF2" s="3292"/>
      <c r="AG2" s="3292"/>
      <c r="AH2" s="3292"/>
      <c r="AI2" s="3292"/>
      <c r="AJ2" s="3290"/>
      <c r="AK2" s="3291"/>
    </row>
    <row r="3" spans="1:37" ht="18" customHeight="1">
      <c r="A3" s="3287"/>
      <c r="B3" s="3287"/>
      <c r="C3" s="3287"/>
      <c r="D3" s="3292" t="s">
        <v>1</v>
      </c>
      <c r="E3" s="3292"/>
      <c r="F3" s="3292"/>
      <c r="G3" s="3292"/>
      <c r="H3" s="3292"/>
      <c r="I3" s="3292"/>
      <c r="J3" s="3292"/>
      <c r="K3" s="3292"/>
      <c r="L3" s="3292"/>
      <c r="M3" s="3292"/>
      <c r="N3" s="3292"/>
      <c r="O3" s="3292"/>
      <c r="P3" s="3292"/>
      <c r="Q3" s="3292"/>
      <c r="R3" s="3292"/>
      <c r="S3" s="3292"/>
      <c r="T3" s="3292"/>
      <c r="U3" s="3292"/>
      <c r="V3" s="3292"/>
      <c r="W3" s="3292"/>
      <c r="X3" s="3292"/>
      <c r="Y3" s="3292"/>
      <c r="Z3" s="3292"/>
      <c r="AA3" s="3292"/>
      <c r="AB3" s="3292"/>
      <c r="AC3" s="3292"/>
      <c r="AD3" s="3292"/>
      <c r="AE3" s="3292"/>
      <c r="AF3" s="3292"/>
      <c r="AG3" s="3292"/>
      <c r="AH3" s="3292"/>
      <c r="AI3" s="3292"/>
      <c r="AJ3" s="3290"/>
      <c r="AK3" s="3291"/>
    </row>
    <row r="4" spans="1:37" ht="18" customHeight="1">
      <c r="A4" s="3287"/>
      <c r="B4" s="3287"/>
      <c r="C4" s="3287"/>
      <c r="D4" s="3292"/>
      <c r="E4" s="3292"/>
      <c r="F4" s="3292"/>
      <c r="G4" s="3292"/>
      <c r="H4" s="3292"/>
      <c r="I4" s="3292"/>
      <c r="J4" s="3292"/>
      <c r="K4" s="3292"/>
      <c r="L4" s="3292"/>
      <c r="M4" s="3292"/>
      <c r="N4" s="3292"/>
      <c r="O4" s="3292"/>
      <c r="P4" s="3292"/>
      <c r="Q4" s="3292"/>
      <c r="R4" s="3292"/>
      <c r="S4" s="3292"/>
      <c r="T4" s="3292"/>
      <c r="U4" s="3292"/>
      <c r="V4" s="3292"/>
      <c r="W4" s="3292"/>
      <c r="X4" s="3292"/>
      <c r="Y4" s="3292"/>
      <c r="Z4" s="3292"/>
      <c r="AA4" s="3292"/>
      <c r="AB4" s="3292"/>
      <c r="AC4" s="3292"/>
      <c r="AD4" s="3292"/>
      <c r="AE4" s="3292"/>
      <c r="AF4" s="3292"/>
      <c r="AG4" s="3292"/>
      <c r="AH4" s="3292"/>
      <c r="AI4" s="3292"/>
      <c r="AJ4" s="3290"/>
      <c r="AK4" s="3291"/>
    </row>
    <row r="5" spans="1:37" ht="20.25" customHeight="1">
      <c r="A5" s="3288" t="s">
        <v>2</v>
      </c>
      <c r="B5" s="3288"/>
      <c r="C5" s="3288"/>
      <c r="D5" s="3288"/>
      <c r="E5" s="3288"/>
      <c r="F5" s="3288"/>
      <c r="G5" s="3288"/>
      <c r="H5" s="3288"/>
      <c r="I5" s="3288"/>
      <c r="J5" s="3288"/>
      <c r="K5" s="3288"/>
      <c r="L5" s="3288"/>
      <c r="M5" s="3288"/>
      <c r="N5" s="3288"/>
      <c r="O5" s="3288"/>
      <c r="P5" s="3288"/>
      <c r="Q5" s="3288"/>
      <c r="R5" s="3288"/>
      <c r="S5" s="3288"/>
      <c r="T5" s="3288"/>
      <c r="U5" s="3288"/>
      <c r="V5" s="3288"/>
      <c r="W5" s="3288"/>
      <c r="X5" s="3288"/>
      <c r="Y5" s="3288"/>
      <c r="Z5" s="3288"/>
      <c r="AA5" s="3288"/>
      <c r="AB5" s="3289" t="s">
        <v>1039</v>
      </c>
      <c r="AC5" s="3289"/>
      <c r="AD5" s="3289"/>
      <c r="AE5" s="3289"/>
      <c r="AF5" s="3289"/>
      <c r="AG5" s="3289"/>
      <c r="AH5" s="3289"/>
      <c r="AI5" s="3289"/>
      <c r="AJ5" s="3289"/>
      <c r="AK5" s="3289"/>
    </row>
    <row r="6" spans="1:37" ht="15.75" customHeight="1">
      <c r="A6" s="3285" t="s">
        <v>7</v>
      </c>
      <c r="B6" s="3285"/>
      <c r="C6" s="3285"/>
      <c r="D6" s="3285"/>
      <c r="E6" s="3285"/>
      <c r="F6" s="3285"/>
      <c r="G6" s="3285"/>
      <c r="H6" s="3285"/>
      <c r="I6" s="3285"/>
      <c r="J6" s="3285"/>
      <c r="K6" s="3285"/>
      <c r="L6" s="3285"/>
      <c r="M6" s="3285"/>
      <c r="N6" s="3285"/>
      <c r="O6" s="3285"/>
      <c r="P6" s="3285"/>
      <c r="Q6" s="3285"/>
      <c r="R6" s="3285"/>
      <c r="S6" s="3285"/>
      <c r="T6" s="3285"/>
      <c r="U6" s="3285"/>
      <c r="V6" s="3285"/>
      <c r="W6" s="3285"/>
      <c r="X6" s="3285"/>
      <c r="Y6" s="3285"/>
      <c r="Z6" s="3285"/>
      <c r="AA6" s="3285"/>
      <c r="AB6" s="3289"/>
      <c r="AC6" s="3289"/>
      <c r="AD6" s="3289"/>
      <c r="AE6" s="3289"/>
      <c r="AF6" s="3289"/>
      <c r="AG6" s="3289"/>
      <c r="AH6" s="3289"/>
      <c r="AI6" s="3289"/>
      <c r="AJ6" s="3289"/>
      <c r="AK6" s="3289"/>
    </row>
    <row r="7" spans="1:37" ht="15.75" customHeight="1">
      <c r="A7" s="3285"/>
      <c r="B7" s="3285"/>
      <c r="C7" s="3285"/>
      <c r="D7" s="3285"/>
      <c r="E7" s="3285"/>
      <c r="F7" s="3285"/>
      <c r="G7" s="3285"/>
      <c r="H7" s="3285"/>
      <c r="I7" s="3285"/>
      <c r="J7" s="3285"/>
      <c r="K7" s="3285"/>
      <c r="L7" s="3285"/>
      <c r="M7" s="3285"/>
      <c r="N7" s="3285"/>
      <c r="O7" s="3285"/>
      <c r="P7" s="3285"/>
      <c r="Q7" s="3285"/>
      <c r="R7" s="3285"/>
      <c r="S7" s="3285"/>
      <c r="T7" s="3285"/>
      <c r="U7" s="3285"/>
      <c r="V7" s="3285"/>
      <c r="W7" s="3285"/>
      <c r="X7" s="3285"/>
      <c r="Y7" s="3285"/>
      <c r="Z7" s="3285"/>
      <c r="AA7" s="3285"/>
      <c r="AB7" s="3289"/>
      <c r="AC7" s="3289"/>
      <c r="AD7" s="3289"/>
      <c r="AE7" s="3289"/>
      <c r="AF7" s="3289"/>
      <c r="AG7" s="3289"/>
      <c r="AH7" s="3289"/>
      <c r="AI7" s="3289"/>
      <c r="AJ7" s="3289"/>
      <c r="AK7" s="3289"/>
    </row>
    <row r="8" spans="1:37" ht="15.75" customHeight="1">
      <c r="A8" s="3285" t="s">
        <v>10</v>
      </c>
      <c r="B8" s="3285"/>
      <c r="C8" s="3285"/>
      <c r="D8" s="3285"/>
      <c r="E8" s="3285"/>
      <c r="F8" s="3285"/>
      <c r="G8" s="3285"/>
      <c r="H8" s="3285"/>
      <c r="I8" s="3285"/>
      <c r="J8" s="3285"/>
      <c r="K8" s="3285"/>
      <c r="L8" s="3285"/>
      <c r="M8" s="3285"/>
      <c r="N8" s="3285"/>
      <c r="O8" s="3285"/>
      <c r="P8" s="3285"/>
      <c r="Q8" s="3285"/>
      <c r="R8" s="3285"/>
      <c r="S8" s="3285"/>
      <c r="T8" s="3285"/>
      <c r="U8" s="3285"/>
      <c r="V8" s="3285"/>
      <c r="W8" s="3285"/>
      <c r="X8" s="3285"/>
      <c r="Y8" s="3285"/>
      <c r="Z8" s="3285"/>
      <c r="AA8" s="3285"/>
      <c r="AB8" s="3289"/>
      <c r="AC8" s="3289"/>
      <c r="AD8" s="3289"/>
      <c r="AE8" s="3289"/>
      <c r="AF8" s="3289"/>
      <c r="AG8" s="3289"/>
      <c r="AH8" s="3289"/>
      <c r="AI8" s="3289"/>
      <c r="AJ8" s="3289"/>
      <c r="AK8" s="3289"/>
    </row>
    <row r="9" spans="1:37" ht="15.75" customHeight="1">
      <c r="A9" s="3285" t="s">
        <v>1038</v>
      </c>
      <c r="B9" s="3285"/>
      <c r="C9" s="3285"/>
      <c r="D9" s="3285"/>
      <c r="E9" s="3285"/>
      <c r="F9" s="3285"/>
      <c r="G9" s="3285"/>
      <c r="H9" s="3285"/>
      <c r="I9" s="3285"/>
      <c r="J9" s="3285"/>
      <c r="K9" s="3285"/>
      <c r="L9" s="3285"/>
      <c r="M9" s="3285"/>
      <c r="N9" s="3285"/>
      <c r="O9" s="3285"/>
      <c r="P9" s="3285"/>
      <c r="Q9" s="3285"/>
      <c r="R9" s="3285"/>
      <c r="S9" s="3285"/>
      <c r="T9" s="3285"/>
      <c r="U9" s="3285"/>
      <c r="V9" s="3285"/>
      <c r="W9" s="3285"/>
      <c r="X9" s="3285"/>
      <c r="Y9" s="3285"/>
      <c r="Z9" s="3285"/>
      <c r="AA9" s="3285"/>
      <c r="AB9" s="3289"/>
      <c r="AC9" s="3289"/>
      <c r="AD9" s="3289"/>
      <c r="AE9" s="3289"/>
      <c r="AF9" s="3289"/>
      <c r="AG9" s="3289"/>
      <c r="AH9" s="3289"/>
      <c r="AI9" s="3289"/>
      <c r="AJ9" s="3289"/>
      <c r="AK9" s="3289"/>
    </row>
    <row r="10" spans="1:37" ht="9" customHeight="1">
      <c r="A10" s="3234"/>
      <c r="B10" s="3235"/>
      <c r="C10" s="3234"/>
      <c r="D10" s="3234"/>
      <c r="E10" s="3234"/>
      <c r="F10" s="3236"/>
      <c r="G10" s="3234"/>
      <c r="H10" s="3234"/>
      <c r="I10" s="3237"/>
      <c r="J10" s="3234"/>
      <c r="K10" s="3238"/>
      <c r="L10" s="3238"/>
      <c r="M10" s="3234"/>
      <c r="N10" s="3234"/>
      <c r="O10" s="3234"/>
      <c r="P10" s="3234"/>
      <c r="Q10" s="3234"/>
      <c r="R10" s="3234"/>
      <c r="S10" s="3234"/>
      <c r="T10" s="3234"/>
      <c r="U10" s="3234"/>
      <c r="V10" s="3234"/>
      <c r="W10" s="3234"/>
      <c r="X10" s="3234"/>
      <c r="Y10" s="3234"/>
      <c r="Z10" s="3239"/>
      <c r="AA10" s="3234"/>
      <c r="AB10" s="3240"/>
      <c r="AC10" s="3240"/>
      <c r="AD10" s="3240"/>
      <c r="AE10" s="3240"/>
      <c r="AF10" s="3240"/>
      <c r="AG10" s="3240"/>
      <c r="AH10" s="3240"/>
      <c r="AI10" s="3240"/>
      <c r="AJ10" s="3240"/>
      <c r="AK10" s="3240"/>
    </row>
    <row r="11" spans="1:37" s="3000" customFormat="1" ht="23.25" customHeight="1">
      <c r="A11" s="3310" t="s">
        <v>12</v>
      </c>
      <c r="B11" s="3310"/>
      <c r="C11" s="3310"/>
      <c r="D11" s="3310"/>
      <c r="E11" s="3311" t="s">
        <v>2270</v>
      </c>
      <c r="F11" s="3311"/>
      <c r="G11" s="3311"/>
      <c r="H11" s="3311"/>
      <c r="I11" s="3311"/>
      <c r="J11" s="3311"/>
      <c r="K11" s="3311"/>
      <c r="L11" s="3311"/>
      <c r="M11" s="3311"/>
      <c r="N11" s="3311"/>
      <c r="O11" s="3311"/>
      <c r="P11" s="3311"/>
      <c r="Q11" s="3311"/>
      <c r="R11" s="3311"/>
      <c r="S11" s="3311"/>
      <c r="T11" s="3311"/>
      <c r="U11" s="3311"/>
      <c r="V11" s="3311"/>
      <c r="W11" s="3311"/>
      <c r="X11" s="3311"/>
      <c r="Y11" s="3311"/>
      <c r="Z11" s="3311"/>
      <c r="AA11" s="3311"/>
      <c r="AB11" s="3311" t="s">
        <v>2270</v>
      </c>
      <c r="AC11" s="3311"/>
      <c r="AD11" s="3311"/>
      <c r="AE11" s="3311"/>
      <c r="AF11" s="3311"/>
      <c r="AG11" s="3311"/>
      <c r="AH11" s="3311"/>
      <c r="AI11" s="3311"/>
      <c r="AJ11" s="3311"/>
      <c r="AK11" s="3311"/>
    </row>
    <row r="12" spans="1:37" s="3159" customFormat="1" ht="9.75" customHeight="1">
      <c r="A12" s="3234"/>
      <c r="B12" s="3235"/>
      <c r="C12" s="3234"/>
      <c r="D12" s="3234"/>
      <c r="E12" s="3234"/>
      <c r="F12" s="3236"/>
      <c r="G12" s="3234"/>
      <c r="H12" s="3234"/>
      <c r="I12" s="3237"/>
      <c r="J12" s="3234"/>
      <c r="K12" s="3238"/>
      <c r="L12" s="3238"/>
      <c r="M12" s="3234"/>
      <c r="N12" s="3234"/>
      <c r="O12" s="3234"/>
      <c r="P12" s="3234"/>
      <c r="Q12" s="3234"/>
      <c r="R12" s="3234"/>
      <c r="S12" s="3234"/>
      <c r="T12" s="3234"/>
      <c r="U12" s="3234"/>
      <c r="V12" s="3234"/>
      <c r="W12" s="3234"/>
      <c r="X12" s="3234"/>
      <c r="Y12" s="3234"/>
      <c r="Z12" s="3239"/>
      <c r="AA12" s="3234"/>
      <c r="AB12" s="3234"/>
      <c r="AC12" s="3234"/>
      <c r="AD12" s="3234"/>
      <c r="AE12" s="3234"/>
      <c r="AF12" s="3234"/>
      <c r="AG12" s="3234"/>
      <c r="AH12" s="3234"/>
      <c r="AI12" s="3234"/>
      <c r="AJ12" s="3234"/>
      <c r="AK12" s="3234"/>
    </row>
    <row r="13" spans="1:37" s="3163" customFormat="1" ht="23.25" customHeight="1">
      <c r="A13" s="3312" t="s">
        <v>14</v>
      </c>
      <c r="B13" s="3312"/>
      <c r="C13" s="3312"/>
      <c r="D13" s="3312"/>
      <c r="E13" s="3313" t="s">
        <v>15</v>
      </c>
      <c r="F13" s="3313"/>
      <c r="G13" s="3313"/>
      <c r="H13" s="3313"/>
      <c r="I13" s="3313"/>
      <c r="J13" s="3313"/>
      <c r="K13" s="3313"/>
      <c r="L13" s="3313"/>
      <c r="M13" s="3313"/>
      <c r="N13" s="3313"/>
      <c r="O13" s="3313"/>
      <c r="P13" s="3313"/>
      <c r="Q13" s="3313"/>
      <c r="R13" s="3313"/>
      <c r="S13" s="3313"/>
      <c r="T13" s="3313"/>
      <c r="U13" s="3313"/>
      <c r="V13" s="3313"/>
      <c r="W13" s="3313"/>
      <c r="X13" s="3313"/>
      <c r="Y13" s="3313"/>
      <c r="Z13" s="3313"/>
      <c r="AA13" s="3313"/>
      <c r="AB13" s="3313" t="s">
        <v>15</v>
      </c>
      <c r="AC13" s="3313"/>
      <c r="AD13" s="3313"/>
      <c r="AE13" s="3313"/>
      <c r="AF13" s="3313"/>
      <c r="AG13" s="3313"/>
      <c r="AH13" s="3313"/>
      <c r="AI13" s="3313"/>
      <c r="AJ13" s="3313"/>
      <c r="AK13" s="3313"/>
    </row>
    <row r="14" spans="1:37" s="3159" customFormat="1" ht="9.75" customHeight="1">
      <c r="A14" s="3234"/>
      <c r="B14" s="3235"/>
      <c r="C14" s="3234"/>
      <c r="D14" s="3234"/>
      <c r="E14" s="3234"/>
      <c r="F14" s="3236"/>
      <c r="G14" s="3234"/>
      <c r="H14" s="3234"/>
      <c r="I14" s="3237"/>
      <c r="J14" s="3234"/>
      <c r="K14" s="3238"/>
      <c r="L14" s="3238"/>
      <c r="M14" s="3234"/>
      <c r="N14" s="3234"/>
      <c r="O14" s="3234"/>
      <c r="P14" s="3234"/>
      <c r="Q14" s="3234"/>
      <c r="R14" s="3234"/>
      <c r="S14" s="3234"/>
      <c r="T14" s="3234"/>
      <c r="U14" s="3234"/>
      <c r="V14" s="3234"/>
      <c r="W14" s="3234"/>
      <c r="X14" s="3234"/>
      <c r="Y14" s="3234"/>
      <c r="Z14" s="3239"/>
      <c r="AA14" s="3234"/>
      <c r="AB14" s="3234"/>
      <c r="AC14" s="3234"/>
      <c r="AD14" s="3234"/>
      <c r="AE14" s="3234"/>
      <c r="AF14" s="3234"/>
      <c r="AG14" s="3234"/>
      <c r="AH14" s="3234"/>
      <c r="AI14" s="3234"/>
      <c r="AJ14" s="3234"/>
      <c r="AK14" s="3234"/>
    </row>
    <row r="15" spans="1:37" s="3149" customFormat="1" ht="48" customHeight="1">
      <c r="A15" s="3241" t="s">
        <v>16</v>
      </c>
      <c r="B15" s="3241" t="s">
        <v>17</v>
      </c>
      <c r="C15" s="3241" t="s">
        <v>18</v>
      </c>
      <c r="D15" s="3241" t="s">
        <v>19</v>
      </c>
      <c r="E15" s="3241" t="s">
        <v>20</v>
      </c>
      <c r="F15" s="3241" t="s">
        <v>21</v>
      </c>
      <c r="G15" s="3241" t="s">
        <v>22</v>
      </c>
      <c r="H15" s="3241" t="s">
        <v>23</v>
      </c>
      <c r="I15" s="3241" t="s">
        <v>24</v>
      </c>
      <c r="J15" s="3241" t="s">
        <v>25</v>
      </c>
      <c r="K15" s="3241" t="s">
        <v>26</v>
      </c>
      <c r="L15" s="3241" t="s">
        <v>27</v>
      </c>
      <c r="M15" s="3242" t="s">
        <v>28</v>
      </c>
      <c r="N15" s="3242" t="s">
        <v>29</v>
      </c>
      <c r="O15" s="3242" t="s">
        <v>30</v>
      </c>
      <c r="P15" s="3242" t="s">
        <v>31</v>
      </c>
      <c r="Q15" s="3242" t="s">
        <v>32</v>
      </c>
      <c r="R15" s="3242" t="s">
        <v>33</v>
      </c>
      <c r="S15" s="3242" t="s">
        <v>34</v>
      </c>
      <c r="T15" s="3242" t="s">
        <v>35</v>
      </c>
      <c r="U15" s="3242" t="s">
        <v>36</v>
      </c>
      <c r="V15" s="3242" t="s">
        <v>37</v>
      </c>
      <c r="W15" s="3242" t="s">
        <v>38</v>
      </c>
      <c r="X15" s="3242" t="s">
        <v>39</v>
      </c>
      <c r="Y15" s="3241" t="s">
        <v>40</v>
      </c>
      <c r="Z15" s="3243" t="s">
        <v>41</v>
      </c>
      <c r="AA15" s="3241" t="s">
        <v>42</v>
      </c>
      <c r="AB15" s="3244" t="s">
        <v>434</v>
      </c>
      <c r="AC15" s="3244" t="s">
        <v>49</v>
      </c>
      <c r="AD15" s="3244" t="s">
        <v>69</v>
      </c>
      <c r="AE15" s="3244" t="s">
        <v>70</v>
      </c>
      <c r="AF15" s="3244" t="s">
        <v>52</v>
      </c>
      <c r="AG15" s="3244" t="s">
        <v>71</v>
      </c>
      <c r="AH15" s="3244" t="s">
        <v>54</v>
      </c>
      <c r="AI15" s="3244" t="s">
        <v>55</v>
      </c>
      <c r="AJ15" s="3244" t="s">
        <v>56</v>
      </c>
      <c r="AK15" s="3244" t="s">
        <v>57</v>
      </c>
    </row>
    <row r="16" spans="1:37" s="3010" customFormat="1" ht="93.75" customHeight="1" hidden="1" thickBot="1">
      <c r="A16" s="3314">
        <v>1</v>
      </c>
      <c r="B16" s="3314" t="s">
        <v>757</v>
      </c>
      <c r="C16" s="3284" t="s">
        <v>2269</v>
      </c>
      <c r="D16" s="3245" t="s">
        <v>2268</v>
      </c>
      <c r="E16" s="3245" t="s">
        <v>2267</v>
      </c>
      <c r="F16" s="3245">
        <v>1</v>
      </c>
      <c r="G16" s="3245" t="s">
        <v>2266</v>
      </c>
      <c r="H16" s="3246" t="s">
        <v>2265</v>
      </c>
      <c r="I16" s="3247"/>
      <c r="J16" s="3245" t="s">
        <v>2264</v>
      </c>
      <c r="K16" s="3248">
        <v>42036</v>
      </c>
      <c r="L16" s="3248">
        <v>42185</v>
      </c>
      <c r="M16" s="3247"/>
      <c r="N16" s="3247"/>
      <c r="O16" s="3247"/>
      <c r="P16" s="3247"/>
      <c r="Q16" s="3247"/>
      <c r="R16" s="3247">
        <v>1</v>
      </c>
      <c r="S16" s="3247"/>
      <c r="T16" s="3247"/>
      <c r="U16" s="3247"/>
      <c r="V16" s="3247"/>
      <c r="W16" s="3247"/>
      <c r="X16" s="3247"/>
      <c r="Y16" s="3249">
        <f aca="true" t="shared" si="0" ref="Y16:Y26">SUM(M16:X16)</f>
        <v>1</v>
      </c>
      <c r="Z16" s="3250">
        <v>0</v>
      </c>
      <c r="AA16" s="3247" t="s">
        <v>2263</v>
      </c>
      <c r="AB16" s="3251"/>
      <c r="AC16" s="3251"/>
      <c r="AD16" s="3251"/>
      <c r="AE16" s="3251"/>
      <c r="AF16" s="3251"/>
      <c r="AG16" s="3251"/>
      <c r="AH16" s="3251"/>
      <c r="AI16" s="3252" t="s">
        <v>2238</v>
      </c>
      <c r="AJ16" s="3252" t="s">
        <v>2262</v>
      </c>
      <c r="AK16" s="3286" t="s">
        <v>2261</v>
      </c>
    </row>
    <row r="17" spans="1:37" s="3010" customFormat="1" ht="93.75" customHeight="1" hidden="1" thickBot="1">
      <c r="A17" s="3314"/>
      <c r="B17" s="3314"/>
      <c r="C17" s="3284"/>
      <c r="D17" s="3245" t="s">
        <v>2260</v>
      </c>
      <c r="E17" s="3245" t="s">
        <v>2246</v>
      </c>
      <c r="F17" s="3245">
        <v>15</v>
      </c>
      <c r="G17" s="3245" t="s">
        <v>2245</v>
      </c>
      <c r="H17" s="3246" t="s">
        <v>2255</v>
      </c>
      <c r="I17" s="3247"/>
      <c r="J17" s="3245" t="s">
        <v>2259</v>
      </c>
      <c r="K17" s="3248">
        <v>42095</v>
      </c>
      <c r="L17" s="3248">
        <v>42247</v>
      </c>
      <c r="M17" s="3247"/>
      <c r="N17" s="3247"/>
      <c r="O17" s="3247">
        <v>3</v>
      </c>
      <c r="P17" s="3247">
        <v>4</v>
      </c>
      <c r="Q17" s="3247">
        <v>4</v>
      </c>
      <c r="R17" s="3247">
        <v>4</v>
      </c>
      <c r="S17" s="3247"/>
      <c r="T17" s="3247"/>
      <c r="U17" s="3247"/>
      <c r="V17" s="3247"/>
      <c r="W17" s="3247"/>
      <c r="X17" s="3247"/>
      <c r="Y17" s="3249">
        <f t="shared" si="0"/>
        <v>15</v>
      </c>
      <c r="Z17" s="3250"/>
      <c r="AA17" s="3247" t="s">
        <v>2239</v>
      </c>
      <c r="AB17" s="3251"/>
      <c r="AC17" s="3251"/>
      <c r="AD17" s="3251"/>
      <c r="AE17" s="3251"/>
      <c r="AF17" s="3251"/>
      <c r="AG17" s="3251"/>
      <c r="AH17" s="3251"/>
      <c r="AI17" s="3252" t="s">
        <v>2238</v>
      </c>
      <c r="AJ17" s="3252"/>
      <c r="AK17" s="3286"/>
    </row>
    <row r="18" spans="1:37" s="3010" customFormat="1" ht="93.75" customHeight="1" hidden="1" thickBot="1">
      <c r="A18" s="3314"/>
      <c r="B18" s="3314"/>
      <c r="C18" s="3284"/>
      <c r="D18" s="3245" t="s">
        <v>2258</v>
      </c>
      <c r="E18" s="3245" t="s">
        <v>2257</v>
      </c>
      <c r="F18" s="3245">
        <v>5</v>
      </c>
      <c r="G18" s="3245" t="s">
        <v>2256</v>
      </c>
      <c r="H18" s="3246" t="s">
        <v>2255</v>
      </c>
      <c r="I18" s="3247"/>
      <c r="J18" s="3245" t="s">
        <v>2254</v>
      </c>
      <c r="K18" s="3248">
        <v>42248</v>
      </c>
      <c r="L18" s="3248">
        <v>42369</v>
      </c>
      <c r="M18" s="3247"/>
      <c r="N18" s="3247"/>
      <c r="O18" s="3247"/>
      <c r="P18" s="3247"/>
      <c r="Q18" s="3247"/>
      <c r="R18" s="3247"/>
      <c r="S18" s="3247"/>
      <c r="T18" s="3247"/>
      <c r="U18" s="3247"/>
      <c r="V18" s="3247"/>
      <c r="W18" s="3247"/>
      <c r="X18" s="3247">
        <v>5</v>
      </c>
      <c r="Y18" s="3249">
        <f t="shared" si="0"/>
        <v>5</v>
      </c>
      <c r="Z18" s="3250"/>
      <c r="AA18" s="3247" t="s">
        <v>2239</v>
      </c>
      <c r="AB18" s="3251"/>
      <c r="AC18" s="3251"/>
      <c r="AD18" s="3251"/>
      <c r="AE18" s="3251"/>
      <c r="AF18" s="3251"/>
      <c r="AG18" s="3251"/>
      <c r="AH18" s="3251"/>
      <c r="AI18" s="3252" t="s">
        <v>2238</v>
      </c>
      <c r="AJ18" s="3252"/>
      <c r="AK18" s="3286"/>
    </row>
    <row r="19" spans="1:37" s="3010" customFormat="1" ht="96.75" customHeight="1" hidden="1" thickBot="1">
      <c r="A19" s="3314"/>
      <c r="B19" s="3314"/>
      <c r="C19" s="3253" t="s">
        <v>2253</v>
      </c>
      <c r="D19" s="3246" t="s">
        <v>2252</v>
      </c>
      <c r="E19" s="3245" t="s">
        <v>315</v>
      </c>
      <c r="F19" s="3245">
        <v>1</v>
      </c>
      <c r="G19" s="3245" t="s">
        <v>2251</v>
      </c>
      <c r="H19" s="3246" t="s">
        <v>2250</v>
      </c>
      <c r="I19" s="3247"/>
      <c r="J19" s="3245" t="s">
        <v>2249</v>
      </c>
      <c r="K19" s="3248">
        <v>42036</v>
      </c>
      <c r="L19" s="3248">
        <v>42185</v>
      </c>
      <c r="M19" s="3247"/>
      <c r="N19" s="3247"/>
      <c r="O19" s="3247"/>
      <c r="P19" s="3247"/>
      <c r="Q19" s="3247"/>
      <c r="R19" s="3247">
        <v>1</v>
      </c>
      <c r="S19" s="3247"/>
      <c r="T19" s="3247"/>
      <c r="U19" s="3247"/>
      <c r="V19" s="3247"/>
      <c r="W19" s="3247"/>
      <c r="X19" s="3247"/>
      <c r="Y19" s="3249">
        <f t="shared" si="0"/>
        <v>1</v>
      </c>
      <c r="Z19" s="3250"/>
      <c r="AA19" s="3247"/>
      <c r="AB19" s="3251"/>
      <c r="AC19" s="3251"/>
      <c r="AD19" s="3251"/>
      <c r="AE19" s="3251"/>
      <c r="AF19" s="3251"/>
      <c r="AG19" s="3251"/>
      <c r="AH19" s="3251"/>
      <c r="AI19" s="3252" t="s">
        <v>2238</v>
      </c>
      <c r="AJ19" s="3252"/>
      <c r="AK19" s="3252" t="s">
        <v>2248</v>
      </c>
    </row>
    <row r="20" spans="1:37" s="3010" customFormat="1" ht="12.75" customHeight="1" hidden="1" thickBot="1">
      <c r="A20" s="3314"/>
      <c r="B20" s="3314"/>
      <c r="C20" s="3284" t="s">
        <v>94</v>
      </c>
      <c r="D20" s="3245" t="s">
        <v>2247</v>
      </c>
      <c r="E20" s="3245" t="s">
        <v>2246</v>
      </c>
      <c r="F20" s="3245">
        <v>15</v>
      </c>
      <c r="G20" s="3245" t="s">
        <v>2245</v>
      </c>
      <c r="H20" s="3246" t="s">
        <v>2194</v>
      </c>
      <c r="I20" s="3247"/>
      <c r="J20" s="3245" t="s">
        <v>2244</v>
      </c>
      <c r="K20" s="3248">
        <v>42064</v>
      </c>
      <c r="L20" s="3248">
        <v>42247</v>
      </c>
      <c r="M20" s="3247"/>
      <c r="N20" s="3247"/>
      <c r="O20" s="3247">
        <v>3</v>
      </c>
      <c r="P20" s="3247">
        <v>4</v>
      </c>
      <c r="Q20" s="3247">
        <v>4</v>
      </c>
      <c r="R20" s="3247">
        <v>4</v>
      </c>
      <c r="S20" s="3247"/>
      <c r="T20" s="3247"/>
      <c r="U20" s="3247"/>
      <c r="V20" s="3247"/>
      <c r="W20" s="3247"/>
      <c r="X20" s="3247"/>
      <c r="Y20" s="3249">
        <f t="shared" si="0"/>
        <v>15</v>
      </c>
      <c r="Z20" s="3254">
        <v>78039000</v>
      </c>
      <c r="AA20" s="3247" t="s">
        <v>2239</v>
      </c>
      <c r="AB20" s="3251"/>
      <c r="AC20" s="3251"/>
      <c r="AD20" s="3251"/>
      <c r="AE20" s="3251"/>
      <c r="AF20" s="3251"/>
      <c r="AG20" s="3251"/>
      <c r="AH20" s="3251"/>
      <c r="AI20" s="3252" t="s">
        <v>2238</v>
      </c>
      <c r="AJ20" s="3252"/>
      <c r="AK20" s="3252" t="s">
        <v>2237</v>
      </c>
    </row>
    <row r="21" spans="1:37" s="3010" customFormat="1" ht="77.25" customHeight="1" hidden="1" thickBot="1">
      <c r="A21" s="3314"/>
      <c r="B21" s="3314"/>
      <c r="C21" s="3284"/>
      <c r="D21" s="3245" t="s">
        <v>2243</v>
      </c>
      <c r="E21" s="3245" t="s">
        <v>2242</v>
      </c>
      <c r="F21" s="3245">
        <v>5</v>
      </c>
      <c r="G21" s="3245" t="s">
        <v>2241</v>
      </c>
      <c r="H21" s="3246" t="s">
        <v>2194</v>
      </c>
      <c r="I21" s="3247"/>
      <c r="J21" s="3245" t="s">
        <v>2240</v>
      </c>
      <c r="K21" s="3248">
        <v>42248</v>
      </c>
      <c r="L21" s="3248">
        <v>42369</v>
      </c>
      <c r="M21" s="3247"/>
      <c r="N21" s="3247"/>
      <c r="O21" s="3247"/>
      <c r="P21" s="3247"/>
      <c r="Q21" s="3247"/>
      <c r="R21" s="3247"/>
      <c r="S21" s="3247"/>
      <c r="T21" s="3247"/>
      <c r="U21" s="3247"/>
      <c r="V21" s="3247"/>
      <c r="W21" s="3247"/>
      <c r="X21" s="3247">
        <v>5</v>
      </c>
      <c r="Y21" s="3249">
        <f t="shared" si="0"/>
        <v>5</v>
      </c>
      <c r="Z21" s="3254">
        <v>8671000</v>
      </c>
      <c r="AA21" s="3247" t="s">
        <v>2239</v>
      </c>
      <c r="AB21" s="3251"/>
      <c r="AC21" s="3251"/>
      <c r="AD21" s="3251"/>
      <c r="AE21" s="3251"/>
      <c r="AF21" s="3251"/>
      <c r="AG21" s="3251"/>
      <c r="AH21" s="3251"/>
      <c r="AI21" s="3252" t="s">
        <v>2238</v>
      </c>
      <c r="AJ21" s="3252"/>
      <c r="AK21" s="3252" t="s">
        <v>2237</v>
      </c>
    </row>
    <row r="22" spans="1:37" s="3010" customFormat="1" ht="84" customHeight="1">
      <c r="A22" s="3314"/>
      <c r="B22" s="3314"/>
      <c r="C22" s="3253" t="s">
        <v>2236</v>
      </c>
      <c r="D22" s="3255" t="s">
        <v>2235</v>
      </c>
      <c r="E22" s="3256" t="s">
        <v>2234</v>
      </c>
      <c r="F22" s="3256">
        <v>1</v>
      </c>
      <c r="G22" s="3256" t="s">
        <v>2233</v>
      </c>
      <c r="H22" s="3255" t="s">
        <v>2232</v>
      </c>
      <c r="I22" s="3257">
        <v>0.143</v>
      </c>
      <c r="J22" s="3256" t="s">
        <v>2207</v>
      </c>
      <c r="K22" s="3258">
        <v>42461</v>
      </c>
      <c r="L22" s="3258">
        <v>42735</v>
      </c>
      <c r="M22" s="3259"/>
      <c r="N22" s="3259"/>
      <c r="O22" s="3260"/>
      <c r="P22" s="3260"/>
      <c r="Q22" s="3261"/>
      <c r="R22" s="3261">
        <v>1</v>
      </c>
      <c r="S22" s="3259"/>
      <c r="T22" s="3259"/>
      <c r="U22" s="3259"/>
      <c r="V22" s="3259"/>
      <c r="W22" s="3259"/>
      <c r="X22" s="3259"/>
      <c r="Y22" s="3262">
        <f t="shared" si="0"/>
        <v>1</v>
      </c>
      <c r="Z22" s="3263" t="s">
        <v>89</v>
      </c>
      <c r="AA22" s="3264"/>
      <c r="AB22" s="3251"/>
      <c r="AC22" s="3265">
        <v>1</v>
      </c>
      <c r="AD22" s="3266"/>
      <c r="AE22" s="3265"/>
      <c r="AF22" s="3267"/>
      <c r="AG22" s="3267"/>
      <c r="AH22" s="3268"/>
      <c r="AI22" s="3252"/>
      <c r="AJ22" s="3252" t="s">
        <v>2231</v>
      </c>
      <c r="AK22" s="3252"/>
    </row>
    <row r="23" spans="1:37" s="3010" customFormat="1" ht="72" customHeight="1">
      <c r="A23" s="3314"/>
      <c r="B23" s="3314"/>
      <c r="C23" s="3253" t="s">
        <v>83</v>
      </c>
      <c r="D23" s="3269" t="s">
        <v>2230</v>
      </c>
      <c r="E23" s="3270" t="s">
        <v>2229</v>
      </c>
      <c r="F23" s="3270">
        <v>6</v>
      </c>
      <c r="G23" s="3270" t="s">
        <v>2228</v>
      </c>
      <c r="H23" s="3271" t="s">
        <v>2227</v>
      </c>
      <c r="I23" s="3257">
        <v>0.143</v>
      </c>
      <c r="J23" s="3256" t="s">
        <v>2207</v>
      </c>
      <c r="K23" s="3258">
        <v>42401</v>
      </c>
      <c r="L23" s="3258">
        <v>42735</v>
      </c>
      <c r="M23" s="3259"/>
      <c r="N23" s="3259">
        <v>1</v>
      </c>
      <c r="O23" s="3260"/>
      <c r="P23" s="3260">
        <v>1</v>
      </c>
      <c r="Q23" s="3261"/>
      <c r="R23" s="3261">
        <v>1</v>
      </c>
      <c r="S23" s="3259"/>
      <c r="T23" s="3259">
        <v>1</v>
      </c>
      <c r="U23" s="3259"/>
      <c r="V23" s="3259">
        <v>1</v>
      </c>
      <c r="W23" s="3259"/>
      <c r="X23" s="3259">
        <v>1</v>
      </c>
      <c r="Y23" s="3272">
        <f t="shared" si="0"/>
        <v>6</v>
      </c>
      <c r="Z23" s="3273">
        <v>0</v>
      </c>
      <c r="AA23" s="3274"/>
      <c r="AB23" s="3251">
        <v>5</v>
      </c>
      <c r="AC23" s="3265">
        <f>IF(AB23=0,0%,100%)</f>
        <v>1</v>
      </c>
      <c r="AD23" s="3266">
        <v>1</v>
      </c>
      <c r="AE23" s="3265">
        <v>1</v>
      </c>
      <c r="AF23" s="3265"/>
      <c r="AG23" s="3265"/>
      <c r="AH23" s="3268"/>
      <c r="AI23" s="3268"/>
      <c r="AJ23" s="3252" t="s">
        <v>2226</v>
      </c>
      <c r="AK23" s="3252"/>
    </row>
    <row r="24" spans="1:37" s="3010" customFormat="1" ht="58.5" customHeight="1">
      <c r="A24" s="3314"/>
      <c r="B24" s="3314"/>
      <c r="C24" s="3253" t="s">
        <v>2225</v>
      </c>
      <c r="D24" s="3255" t="s">
        <v>2224</v>
      </c>
      <c r="E24" s="3271" t="s">
        <v>2185</v>
      </c>
      <c r="F24" s="3270">
        <v>1</v>
      </c>
      <c r="G24" s="3255" t="s">
        <v>2184</v>
      </c>
      <c r="H24" s="3275" t="s">
        <v>2201</v>
      </c>
      <c r="I24" s="3257">
        <v>0.143</v>
      </c>
      <c r="J24" s="3255" t="s">
        <v>2183</v>
      </c>
      <c r="K24" s="3258">
        <v>42705</v>
      </c>
      <c r="L24" s="3258">
        <v>42735</v>
      </c>
      <c r="M24" s="3259"/>
      <c r="N24" s="3259"/>
      <c r="O24" s="3260"/>
      <c r="P24" s="3260"/>
      <c r="Q24" s="3261"/>
      <c r="R24" s="3261"/>
      <c r="S24" s="3259"/>
      <c r="T24" s="3259"/>
      <c r="U24" s="3259"/>
      <c r="V24" s="3259"/>
      <c r="W24" s="3259"/>
      <c r="X24" s="3259">
        <v>1</v>
      </c>
      <c r="Y24" s="3272">
        <f t="shared" si="0"/>
        <v>1</v>
      </c>
      <c r="Z24" s="3276">
        <v>411707923</v>
      </c>
      <c r="AA24" s="3274"/>
      <c r="AB24" s="3251"/>
      <c r="AC24" s="3267"/>
      <c r="AD24" s="3266"/>
      <c r="AE24" s="3267"/>
      <c r="AF24" s="3267"/>
      <c r="AG24" s="3265"/>
      <c r="AH24" s="3268"/>
      <c r="AI24" s="3252"/>
      <c r="AJ24" s="3252" t="s">
        <v>2223</v>
      </c>
      <c r="AK24" s="3252"/>
    </row>
    <row r="25" spans="1:37" s="3010" customFormat="1" ht="86.25" customHeight="1">
      <c r="A25" s="3314"/>
      <c r="B25" s="3314"/>
      <c r="C25" s="3253" t="s">
        <v>2222</v>
      </c>
      <c r="D25" s="3255" t="s">
        <v>2221</v>
      </c>
      <c r="E25" s="3271" t="s">
        <v>2220</v>
      </c>
      <c r="F25" s="3271">
        <v>1</v>
      </c>
      <c r="G25" s="3255" t="s">
        <v>2219</v>
      </c>
      <c r="H25" s="3275" t="s">
        <v>2201</v>
      </c>
      <c r="I25" s="3257">
        <v>0.143</v>
      </c>
      <c r="J25" s="3271" t="s">
        <v>2218</v>
      </c>
      <c r="K25" s="3258">
        <v>42401</v>
      </c>
      <c r="L25" s="3258">
        <v>42551</v>
      </c>
      <c r="M25" s="3259"/>
      <c r="N25" s="3259"/>
      <c r="O25" s="3260"/>
      <c r="P25" s="3260"/>
      <c r="Q25" s="3261"/>
      <c r="R25" s="3261"/>
      <c r="S25" s="3259"/>
      <c r="T25" s="3259">
        <v>1</v>
      </c>
      <c r="U25" s="3259"/>
      <c r="V25" s="3259"/>
      <c r="W25" s="3259"/>
      <c r="X25" s="3259"/>
      <c r="Y25" s="3272">
        <f t="shared" si="0"/>
        <v>1</v>
      </c>
      <c r="Z25" s="3273"/>
      <c r="AA25" s="3274"/>
      <c r="AB25" s="3251"/>
      <c r="AC25" s="3267"/>
      <c r="AD25" s="3266"/>
      <c r="AE25" s="3267"/>
      <c r="AF25" s="3267"/>
      <c r="AG25" s="3265"/>
      <c r="AH25" s="3268"/>
      <c r="AI25" s="3252"/>
      <c r="AJ25" s="3252" t="s">
        <v>2217</v>
      </c>
      <c r="AK25" s="3252"/>
    </row>
    <row r="26" spans="1:37" s="3010" customFormat="1" ht="65.25" customHeight="1">
      <c r="A26" s="3314"/>
      <c r="B26" s="3314"/>
      <c r="C26" s="3253" t="s">
        <v>2216</v>
      </c>
      <c r="D26" s="3255" t="s">
        <v>2215</v>
      </c>
      <c r="E26" s="3271" t="s">
        <v>2214</v>
      </c>
      <c r="F26" s="3271">
        <v>1</v>
      </c>
      <c r="G26" s="3255" t="s">
        <v>2213</v>
      </c>
      <c r="H26" s="3275" t="s">
        <v>2201</v>
      </c>
      <c r="I26" s="3257">
        <v>0.143</v>
      </c>
      <c r="J26" s="3271" t="s">
        <v>2212</v>
      </c>
      <c r="K26" s="3258">
        <v>42401</v>
      </c>
      <c r="L26" s="3258">
        <v>42551</v>
      </c>
      <c r="M26" s="3259"/>
      <c r="N26" s="3259"/>
      <c r="O26" s="3260"/>
      <c r="P26" s="3260"/>
      <c r="Q26" s="3261"/>
      <c r="R26" s="3261"/>
      <c r="S26" s="3259"/>
      <c r="T26" s="3259">
        <v>1</v>
      </c>
      <c r="U26" s="3259"/>
      <c r="V26" s="3259"/>
      <c r="W26" s="3259"/>
      <c r="X26" s="3259"/>
      <c r="Y26" s="3272">
        <f t="shared" si="0"/>
        <v>1</v>
      </c>
      <c r="Z26" s="3273"/>
      <c r="AA26" s="3274"/>
      <c r="AB26" s="3251"/>
      <c r="AC26" s="3267"/>
      <c r="AD26" s="3266"/>
      <c r="AE26" s="3277"/>
      <c r="AF26" s="3252"/>
      <c r="AG26" s="3265"/>
      <c r="AH26" s="3252"/>
      <c r="AI26" s="3252"/>
      <c r="AJ26" s="3252" t="s">
        <v>2211</v>
      </c>
      <c r="AK26" s="3252"/>
    </row>
    <row r="27" spans="1:37" s="3010" customFormat="1" ht="78.75" customHeight="1">
      <c r="A27" s="3314"/>
      <c r="B27" s="3314"/>
      <c r="C27" s="3253" t="s">
        <v>2210</v>
      </c>
      <c r="D27" s="3255" t="s">
        <v>2209</v>
      </c>
      <c r="E27" s="3271" t="s">
        <v>120</v>
      </c>
      <c r="F27" s="3271">
        <v>5</v>
      </c>
      <c r="G27" s="3255" t="s">
        <v>2208</v>
      </c>
      <c r="H27" s="3275" t="s">
        <v>2201</v>
      </c>
      <c r="I27" s="3257">
        <v>0.143</v>
      </c>
      <c r="J27" s="3256" t="s">
        <v>2207</v>
      </c>
      <c r="K27" s="3258">
        <v>42552</v>
      </c>
      <c r="L27" s="3258">
        <v>42735</v>
      </c>
      <c r="M27" s="3259"/>
      <c r="N27" s="3259"/>
      <c r="O27" s="3260"/>
      <c r="P27" s="3260"/>
      <c r="Q27" s="3261"/>
      <c r="R27" s="3261"/>
      <c r="S27" s="3259">
        <v>2</v>
      </c>
      <c r="T27" s="3259">
        <v>2</v>
      </c>
      <c r="U27" s="3259">
        <v>1</v>
      </c>
      <c r="V27" s="3259"/>
      <c r="W27" s="3259"/>
      <c r="X27" s="3259"/>
      <c r="Y27" s="3272">
        <v>5</v>
      </c>
      <c r="Z27" s="3273"/>
      <c r="AA27" s="3274"/>
      <c r="AB27" s="3251"/>
      <c r="AC27" s="3267"/>
      <c r="AD27" s="3266"/>
      <c r="AE27" s="3267"/>
      <c r="AF27" s="3267"/>
      <c r="AG27" s="3265"/>
      <c r="AH27" s="3268"/>
      <c r="AI27" s="3251"/>
      <c r="AJ27" s="3252" t="s">
        <v>2206</v>
      </c>
      <c r="AK27" s="3251"/>
    </row>
    <row r="28" spans="1:37" s="3010" customFormat="1" ht="54" customHeight="1">
      <c r="A28" s="3314"/>
      <c r="B28" s="3314"/>
      <c r="C28" s="3253" t="s">
        <v>2205</v>
      </c>
      <c r="D28" s="3255" t="s">
        <v>2204</v>
      </c>
      <c r="E28" s="3271" t="s">
        <v>2203</v>
      </c>
      <c r="F28" s="3271">
        <v>1</v>
      </c>
      <c r="G28" s="3255" t="s">
        <v>2202</v>
      </c>
      <c r="H28" s="3275" t="s">
        <v>2201</v>
      </c>
      <c r="I28" s="3257">
        <v>0.143</v>
      </c>
      <c r="J28" s="3256" t="s">
        <v>2200</v>
      </c>
      <c r="K28" s="3258">
        <v>42444</v>
      </c>
      <c r="L28" s="3258">
        <v>42735</v>
      </c>
      <c r="M28" s="3259"/>
      <c r="N28" s="3259"/>
      <c r="O28" s="3260"/>
      <c r="P28" s="3260"/>
      <c r="Q28" s="3261"/>
      <c r="R28" s="3261"/>
      <c r="S28" s="3259"/>
      <c r="T28" s="3259"/>
      <c r="U28" s="3259"/>
      <c r="V28" s="3259"/>
      <c r="W28" s="3259"/>
      <c r="X28" s="3259">
        <v>1</v>
      </c>
      <c r="Y28" s="3272">
        <v>1</v>
      </c>
      <c r="Z28" s="3273"/>
      <c r="AA28" s="3274"/>
      <c r="AB28" s="3251"/>
      <c r="AC28" s="3267"/>
      <c r="AD28" s="3266"/>
      <c r="AE28" s="3267"/>
      <c r="AF28" s="3267"/>
      <c r="AG28" s="3265"/>
      <c r="AH28" s="3268"/>
      <c r="AI28" s="3251"/>
      <c r="AJ28" s="3278" t="s">
        <v>2199</v>
      </c>
      <c r="AK28" s="3251"/>
    </row>
    <row r="29" spans="1:37" s="3010" customFormat="1" ht="24" customHeight="1" thickBot="1">
      <c r="A29" s="3309" t="s">
        <v>137</v>
      </c>
      <c r="B29" s="3309"/>
      <c r="C29" s="3309"/>
      <c r="D29" s="3309"/>
      <c r="E29" s="3225"/>
      <c r="F29" s="3226"/>
      <c r="G29" s="3226"/>
      <c r="H29" s="3226"/>
      <c r="I29" s="3227">
        <f>SUM(I22:I28)</f>
        <v>1.001</v>
      </c>
      <c r="J29" s="3226"/>
      <c r="K29" s="3226"/>
      <c r="L29" s="3226"/>
      <c r="M29" s="3226"/>
      <c r="N29" s="3226"/>
      <c r="O29" s="3228"/>
      <c r="P29" s="3228"/>
      <c r="Q29" s="3228"/>
      <c r="R29" s="3228"/>
      <c r="S29" s="3228"/>
      <c r="T29" s="3228"/>
      <c r="U29" s="3228"/>
      <c r="V29" s="3228"/>
      <c r="W29" s="3228"/>
      <c r="X29" s="3228"/>
      <c r="Y29" s="3226"/>
      <c r="Z29" s="3229">
        <f>SUM(Z22:Z28)</f>
        <v>411707923</v>
      </c>
      <c r="AA29" s="3230"/>
      <c r="AB29" s="3231"/>
      <c r="AC29" s="3231"/>
      <c r="AD29" s="3232"/>
      <c r="AE29" s="3231"/>
      <c r="AF29" s="3231"/>
      <c r="AG29" s="3231"/>
      <c r="AH29" s="3231"/>
      <c r="AI29" s="3231"/>
      <c r="AJ29" s="3233"/>
      <c r="AK29" s="3231"/>
    </row>
    <row r="30" spans="1:37" s="3010" customFormat="1" ht="69.75" customHeight="1" thickBot="1">
      <c r="A30" s="3294">
        <v>2</v>
      </c>
      <c r="B30" s="3294" t="s">
        <v>1380</v>
      </c>
      <c r="C30" s="3224" t="s">
        <v>2198</v>
      </c>
      <c r="D30" s="3223" t="s">
        <v>2197</v>
      </c>
      <c r="E30" s="3222" t="s">
        <v>2196</v>
      </c>
      <c r="F30" s="3221">
        <v>6</v>
      </c>
      <c r="G30" s="3221" t="s">
        <v>2195</v>
      </c>
      <c r="H30" s="3220" t="s">
        <v>2194</v>
      </c>
      <c r="I30" s="3209">
        <v>0.5</v>
      </c>
      <c r="J30" s="3220" t="s">
        <v>2193</v>
      </c>
      <c r="K30" s="3187">
        <v>42401</v>
      </c>
      <c r="L30" s="3187">
        <v>42735</v>
      </c>
      <c r="M30" s="3183"/>
      <c r="N30" s="3183">
        <v>1</v>
      </c>
      <c r="O30" s="3185"/>
      <c r="P30" s="3185">
        <v>1</v>
      </c>
      <c r="Q30" s="3184"/>
      <c r="R30" s="3184">
        <v>1</v>
      </c>
      <c r="S30" s="3183"/>
      <c r="T30" s="3183">
        <v>1</v>
      </c>
      <c r="U30" s="3182"/>
      <c r="V30" s="3182">
        <v>1</v>
      </c>
      <c r="W30" s="3182"/>
      <c r="X30" s="3181">
        <v>1</v>
      </c>
      <c r="Y30" s="3219">
        <f>+M30+N30+O30+P30+Q30+R30+S30+T30+U30+V30+W30+X30</f>
        <v>6</v>
      </c>
      <c r="Z30" s="3218"/>
      <c r="AA30" s="3217"/>
      <c r="AB30" s="3033">
        <v>5</v>
      </c>
      <c r="AC30" s="3104">
        <f>IF(AB30=0,0%,100%)</f>
        <v>1</v>
      </c>
      <c r="AD30" s="3032">
        <v>1</v>
      </c>
      <c r="AE30" s="3104">
        <v>1</v>
      </c>
      <c r="AF30" s="3216"/>
      <c r="AG30" s="3216"/>
      <c r="AH30" s="3215"/>
      <c r="AI30" s="3214"/>
      <c r="AJ30" s="3131" t="s">
        <v>2192</v>
      </c>
      <c r="AK30" s="3213"/>
    </row>
    <row r="31" spans="1:37" s="3010" customFormat="1" ht="113.25" customHeight="1" thickBot="1">
      <c r="A31" s="3294"/>
      <c r="B31" s="3294"/>
      <c r="C31" s="3192" t="s">
        <v>171</v>
      </c>
      <c r="D31" s="3212" t="s">
        <v>2191</v>
      </c>
      <c r="E31" s="3211" t="s">
        <v>315</v>
      </c>
      <c r="F31" s="3208">
        <v>1</v>
      </c>
      <c r="G31" s="3208" t="s">
        <v>2190</v>
      </c>
      <c r="H31" s="3210" t="s">
        <v>2189</v>
      </c>
      <c r="I31" s="3209">
        <v>0.5</v>
      </c>
      <c r="J31" s="3208" t="s">
        <v>2188</v>
      </c>
      <c r="K31" s="3187">
        <v>42401</v>
      </c>
      <c r="L31" s="3187">
        <v>42735</v>
      </c>
      <c r="M31" s="3183"/>
      <c r="N31" s="3183"/>
      <c r="O31" s="3185"/>
      <c r="P31" s="3185"/>
      <c r="Q31" s="3184"/>
      <c r="R31" s="3184"/>
      <c r="S31" s="3183"/>
      <c r="T31" s="3183"/>
      <c r="U31" s="3182"/>
      <c r="V31" s="3182"/>
      <c r="W31" s="3182"/>
      <c r="X31" s="3181">
        <v>1</v>
      </c>
      <c r="Y31" s="3207">
        <f>SUM(M31:X31)</f>
        <v>1</v>
      </c>
      <c r="Z31" s="3206">
        <v>0</v>
      </c>
      <c r="AA31" s="3205" t="s">
        <v>89</v>
      </c>
      <c r="AB31" s="3033">
        <f>SUM(C31:F31)</f>
        <v>1</v>
      </c>
      <c r="AC31" s="3104">
        <v>0.38</v>
      </c>
      <c r="AD31" s="3032"/>
      <c r="AE31" s="3104"/>
      <c r="AF31" s="3204"/>
      <c r="AG31" s="3204"/>
      <c r="AH31" s="3203"/>
      <c r="AI31" s="3202"/>
      <c r="AJ31" s="3173" t="s">
        <v>2187</v>
      </c>
      <c r="AK31" s="3201"/>
    </row>
    <row r="32" spans="1:37" s="3010" customFormat="1" ht="24" customHeight="1" thickBot="1">
      <c r="A32" s="3295" t="s">
        <v>137</v>
      </c>
      <c r="B32" s="3295"/>
      <c r="C32" s="3295"/>
      <c r="D32" s="3295"/>
      <c r="E32" s="3200"/>
      <c r="F32" s="3197"/>
      <c r="G32" s="3197"/>
      <c r="H32" s="3197"/>
      <c r="I32" s="3199">
        <f>SUM(I30:I31)</f>
        <v>1</v>
      </c>
      <c r="J32" s="3197"/>
      <c r="K32" s="3197"/>
      <c r="L32" s="3197"/>
      <c r="M32" s="3198"/>
      <c r="N32" s="3198"/>
      <c r="O32" s="3198"/>
      <c r="P32" s="3198"/>
      <c r="Q32" s="3198"/>
      <c r="R32" s="3198"/>
      <c r="S32" s="3198"/>
      <c r="T32" s="3198"/>
      <c r="U32" s="3198"/>
      <c r="V32" s="3198"/>
      <c r="W32" s="3198"/>
      <c r="X32" s="3198"/>
      <c r="Y32" s="3197"/>
      <c r="Z32" s="3196">
        <f>SUM(Z30:Z31)</f>
        <v>0</v>
      </c>
      <c r="AA32" s="3021"/>
      <c r="AB32" s="3168"/>
      <c r="AC32" s="3168"/>
      <c r="AD32" s="3195"/>
      <c r="AE32" s="3168"/>
      <c r="AF32" s="3168"/>
      <c r="AG32" s="3168"/>
      <c r="AH32" s="3168"/>
      <c r="AI32" s="3168"/>
      <c r="AJ32" s="3194"/>
      <c r="AK32" s="3168"/>
    </row>
    <row r="33" spans="1:37" s="3171" customFormat="1" ht="96" customHeight="1" thickBot="1">
      <c r="A33" s="3193">
        <v>3</v>
      </c>
      <c r="B33" s="3193" t="s">
        <v>178</v>
      </c>
      <c r="C33" s="3192" t="s">
        <v>179</v>
      </c>
      <c r="D33" s="3191" t="s">
        <v>2186</v>
      </c>
      <c r="E33" s="3190" t="s">
        <v>2185</v>
      </c>
      <c r="F33" s="3188">
        <v>1</v>
      </c>
      <c r="G33" s="3188" t="s">
        <v>2184</v>
      </c>
      <c r="H33" s="3188" t="s">
        <v>2172</v>
      </c>
      <c r="I33" s="3189">
        <v>1</v>
      </c>
      <c r="J33" s="3188" t="s">
        <v>2183</v>
      </c>
      <c r="K33" s="3187">
        <v>42705</v>
      </c>
      <c r="L33" s="3186">
        <v>42735</v>
      </c>
      <c r="M33" s="3183"/>
      <c r="N33" s="3183"/>
      <c r="O33" s="3185"/>
      <c r="P33" s="3185"/>
      <c r="Q33" s="3184"/>
      <c r="R33" s="3184"/>
      <c r="S33" s="3183"/>
      <c r="T33" s="3183"/>
      <c r="U33" s="3182"/>
      <c r="V33" s="3182"/>
      <c r="W33" s="3182"/>
      <c r="X33" s="3181">
        <v>1</v>
      </c>
      <c r="Y33" s="3180">
        <v>1</v>
      </c>
      <c r="Z33" s="3179">
        <v>1280495032</v>
      </c>
      <c r="AA33" s="3178"/>
      <c r="AB33" s="3177"/>
      <c r="AC33" s="3176"/>
      <c r="AD33" s="3032"/>
      <c r="AE33" s="3176"/>
      <c r="AF33" s="3176"/>
      <c r="AG33" s="3176"/>
      <c r="AH33" s="3175"/>
      <c r="AI33" s="3174"/>
      <c r="AJ33" s="3173" t="s">
        <v>2182</v>
      </c>
      <c r="AK33" s="3172"/>
    </row>
    <row r="34" spans="1:37" s="3010" customFormat="1" ht="24" customHeight="1" thickBot="1">
      <c r="A34" s="3295" t="s">
        <v>137</v>
      </c>
      <c r="B34" s="3295"/>
      <c r="C34" s="3295"/>
      <c r="D34" s="3295"/>
      <c r="E34" s="3024"/>
      <c r="F34" s="3024"/>
      <c r="G34" s="3024"/>
      <c r="H34" s="3024"/>
      <c r="I34" s="3170">
        <f>SUM(I33)</f>
        <v>1</v>
      </c>
      <c r="J34" s="3024"/>
      <c r="K34" s="3024"/>
      <c r="L34" s="3024"/>
      <c r="M34" s="3024"/>
      <c r="N34" s="3024"/>
      <c r="O34" s="3024"/>
      <c r="P34" s="3024"/>
      <c r="Q34" s="3024"/>
      <c r="R34" s="3024"/>
      <c r="S34" s="3024"/>
      <c r="T34" s="3024"/>
      <c r="U34" s="3024"/>
      <c r="V34" s="3024"/>
      <c r="W34" s="3024"/>
      <c r="X34" s="3024"/>
      <c r="Y34" s="3024"/>
      <c r="Z34" s="3169">
        <f>SUM(Z33)</f>
        <v>1280495032</v>
      </c>
      <c r="AA34" s="3024"/>
      <c r="AB34" s="3168"/>
      <c r="AC34" s="3168"/>
      <c r="AD34" s="3168"/>
      <c r="AE34" s="3168"/>
      <c r="AF34" s="3168"/>
      <c r="AG34" s="3168"/>
      <c r="AH34" s="3168"/>
      <c r="AI34" s="3168"/>
      <c r="AJ34" s="3168"/>
      <c r="AK34" s="3168"/>
    </row>
    <row r="35" spans="1:37" s="3010" customFormat="1" ht="24" customHeight="1" thickBot="1">
      <c r="A35" s="3293" t="s">
        <v>212</v>
      </c>
      <c r="B35" s="3293"/>
      <c r="C35" s="3293"/>
      <c r="D35" s="3293"/>
      <c r="E35" s="3016"/>
      <c r="F35" s="3015"/>
      <c r="G35" s="3015"/>
      <c r="H35" s="3015"/>
      <c r="I35" s="3015"/>
      <c r="J35" s="3015"/>
      <c r="K35" s="3015"/>
      <c r="L35" s="3015"/>
      <c r="M35" s="3015"/>
      <c r="N35" s="3015"/>
      <c r="O35" s="3015"/>
      <c r="P35" s="3015"/>
      <c r="Q35" s="3015"/>
      <c r="R35" s="3015"/>
      <c r="S35" s="3015"/>
      <c r="T35" s="3015"/>
      <c r="U35" s="3015"/>
      <c r="V35" s="3015"/>
      <c r="W35" s="3015"/>
      <c r="X35" s="3015"/>
      <c r="Y35" s="3015"/>
      <c r="Z35" s="3167">
        <f>SUM(Z34,Z32,Z29)</f>
        <v>1692202955</v>
      </c>
      <c r="AA35" s="3166"/>
      <c r="AB35" s="3165"/>
      <c r="AC35" s="3165"/>
      <c r="AD35" s="3165"/>
      <c r="AE35" s="3165"/>
      <c r="AF35" s="3165"/>
      <c r="AG35" s="3165"/>
      <c r="AH35" s="3165"/>
      <c r="AI35" s="3165"/>
      <c r="AJ35" s="3165"/>
      <c r="AK35" s="3165"/>
    </row>
    <row r="36" spans="1:37" s="3159" customFormat="1" ht="9.75" customHeight="1" thickBot="1">
      <c r="A36" s="3162"/>
      <c r="B36" s="3162"/>
      <c r="C36" s="3162"/>
      <c r="D36" s="3162"/>
      <c r="E36" s="3162"/>
      <c r="F36" s="3162"/>
      <c r="G36" s="3162"/>
      <c r="H36" s="3162"/>
      <c r="I36" s="3162"/>
      <c r="J36" s="3162"/>
      <c r="K36" s="3162"/>
      <c r="L36" s="3162"/>
      <c r="M36" s="3162"/>
      <c r="N36" s="3162"/>
      <c r="O36" s="3162"/>
      <c r="P36" s="3162"/>
      <c r="Q36" s="3162"/>
      <c r="R36" s="3162"/>
      <c r="S36" s="3162"/>
      <c r="T36" s="3162"/>
      <c r="U36" s="3162"/>
      <c r="V36" s="3162"/>
      <c r="W36" s="3162"/>
      <c r="X36" s="3162"/>
      <c r="Y36" s="3162"/>
      <c r="Z36" s="3162"/>
      <c r="AA36" s="3162"/>
      <c r="AB36" s="3164"/>
      <c r="AC36" s="3164"/>
      <c r="AD36" s="3164"/>
      <c r="AE36" s="3164"/>
      <c r="AF36" s="3164"/>
      <c r="AG36" s="3164"/>
      <c r="AH36" s="3164"/>
      <c r="AI36" s="3164"/>
      <c r="AJ36" s="3164"/>
      <c r="AK36" s="3164"/>
    </row>
    <row r="37" spans="1:37" s="3163" customFormat="1" ht="23.25" customHeight="1" thickBot="1">
      <c r="A37" s="3300" t="s">
        <v>2181</v>
      </c>
      <c r="B37" s="3300"/>
      <c r="C37" s="3300"/>
      <c r="D37" s="3300"/>
      <c r="E37" s="3307" t="s">
        <v>356</v>
      </c>
      <c r="F37" s="3307"/>
      <c r="G37" s="3307"/>
      <c r="H37" s="3307"/>
      <c r="I37" s="3307"/>
      <c r="J37" s="3307"/>
      <c r="K37" s="3307"/>
      <c r="L37" s="3307"/>
      <c r="M37" s="3307"/>
      <c r="N37" s="3307"/>
      <c r="O37" s="3307"/>
      <c r="P37" s="3307"/>
      <c r="Q37" s="3307"/>
      <c r="R37" s="3307"/>
      <c r="S37" s="3307"/>
      <c r="T37" s="3307"/>
      <c r="U37" s="3307"/>
      <c r="V37" s="3307"/>
      <c r="W37" s="3307"/>
      <c r="X37" s="3307"/>
      <c r="Y37" s="3307"/>
      <c r="Z37" s="3307"/>
      <c r="AA37" s="3308"/>
      <c r="AB37" s="3306" t="s">
        <v>356</v>
      </c>
      <c r="AC37" s="3306"/>
      <c r="AD37" s="3306"/>
      <c r="AE37" s="3306"/>
      <c r="AF37" s="3306"/>
      <c r="AG37" s="3306"/>
      <c r="AH37" s="3306"/>
      <c r="AI37" s="3306"/>
      <c r="AJ37" s="3306"/>
      <c r="AK37" s="3306"/>
    </row>
    <row r="38" spans="1:37" s="3159" customFormat="1" ht="9.75" customHeight="1" thickBot="1">
      <c r="A38" s="3162"/>
      <c r="B38" s="3162"/>
      <c r="C38" s="3162"/>
      <c r="D38" s="3162"/>
      <c r="E38" s="3162"/>
      <c r="F38" s="3162"/>
      <c r="G38" s="3162"/>
      <c r="H38" s="3162"/>
      <c r="I38" s="3162"/>
      <c r="J38" s="3162"/>
      <c r="K38" s="3162"/>
      <c r="L38" s="3162"/>
      <c r="M38" s="3162"/>
      <c r="N38" s="3162"/>
      <c r="O38" s="3162"/>
      <c r="P38" s="3162"/>
      <c r="Q38" s="3162"/>
      <c r="R38" s="3162"/>
      <c r="S38" s="3162"/>
      <c r="T38" s="3162"/>
      <c r="U38" s="3162"/>
      <c r="V38" s="3162"/>
      <c r="W38" s="3162"/>
      <c r="X38" s="3162"/>
      <c r="Y38" s="3162"/>
      <c r="Z38" s="3162"/>
      <c r="AA38" s="3162"/>
      <c r="AB38" s="3161"/>
      <c r="AC38" s="3161"/>
      <c r="AD38" s="3161"/>
      <c r="AE38" s="3161"/>
      <c r="AF38" s="3161"/>
      <c r="AG38" s="3161"/>
      <c r="AH38" s="3161"/>
      <c r="AI38" s="3160"/>
      <c r="AJ38" s="3160"/>
      <c r="AK38" s="3160"/>
    </row>
    <row r="39" spans="1:37" s="3149" customFormat="1" ht="44.25" customHeight="1" thickBot="1">
      <c r="A39" s="3157" t="s">
        <v>16</v>
      </c>
      <c r="B39" s="3158" t="s">
        <v>17</v>
      </c>
      <c r="C39" s="3157" t="s">
        <v>18</v>
      </c>
      <c r="D39" s="3155" t="s">
        <v>19</v>
      </c>
      <c r="E39" s="3155" t="s">
        <v>20</v>
      </c>
      <c r="F39" s="3155" t="s">
        <v>21</v>
      </c>
      <c r="G39" s="3155" t="s">
        <v>22</v>
      </c>
      <c r="H39" s="3155" t="s">
        <v>23</v>
      </c>
      <c r="I39" s="3155" t="s">
        <v>24</v>
      </c>
      <c r="J39" s="3155" t="s">
        <v>25</v>
      </c>
      <c r="K39" s="3155" t="s">
        <v>26</v>
      </c>
      <c r="L39" s="3155" t="s">
        <v>27</v>
      </c>
      <c r="M39" s="3156" t="s">
        <v>28</v>
      </c>
      <c r="N39" s="3156" t="s">
        <v>29</v>
      </c>
      <c r="O39" s="3156" t="s">
        <v>30</v>
      </c>
      <c r="P39" s="3156" t="s">
        <v>31</v>
      </c>
      <c r="Q39" s="3156" t="s">
        <v>32</v>
      </c>
      <c r="R39" s="3156" t="s">
        <v>33</v>
      </c>
      <c r="S39" s="3156" t="s">
        <v>34</v>
      </c>
      <c r="T39" s="3156" t="s">
        <v>35</v>
      </c>
      <c r="U39" s="3156" t="s">
        <v>36</v>
      </c>
      <c r="V39" s="3156" t="s">
        <v>37</v>
      </c>
      <c r="W39" s="3156" t="s">
        <v>38</v>
      </c>
      <c r="X39" s="3156" t="s">
        <v>39</v>
      </c>
      <c r="Y39" s="3155" t="s">
        <v>40</v>
      </c>
      <c r="Z39" s="3154" t="s">
        <v>41</v>
      </c>
      <c r="AA39" s="3153" t="s">
        <v>42</v>
      </c>
      <c r="AB39" s="3152" t="s">
        <v>434</v>
      </c>
      <c r="AC39" s="3151" t="s">
        <v>49</v>
      </c>
      <c r="AD39" s="3151" t="s">
        <v>69</v>
      </c>
      <c r="AE39" s="3151" t="s">
        <v>70</v>
      </c>
      <c r="AF39" s="3151" t="s">
        <v>52</v>
      </c>
      <c r="AG39" s="3151" t="s">
        <v>71</v>
      </c>
      <c r="AH39" s="3151" t="s">
        <v>54</v>
      </c>
      <c r="AI39" s="3151" t="s">
        <v>55</v>
      </c>
      <c r="AJ39" s="3151" t="s">
        <v>56</v>
      </c>
      <c r="AK39" s="3150" t="s">
        <v>57</v>
      </c>
    </row>
    <row r="40" spans="1:37" s="3027" customFormat="1" ht="58.5" customHeight="1" thickBot="1">
      <c r="A40" s="3296">
        <v>4</v>
      </c>
      <c r="B40" s="3296" t="s">
        <v>357</v>
      </c>
      <c r="C40" s="3148" t="s">
        <v>358</v>
      </c>
      <c r="D40" s="3147" t="s">
        <v>365</v>
      </c>
      <c r="E40" s="3146" t="s">
        <v>366</v>
      </c>
      <c r="F40" s="3145">
        <v>4</v>
      </c>
      <c r="G40" s="3142" t="s">
        <v>398</v>
      </c>
      <c r="H40" s="3144" t="s">
        <v>2172</v>
      </c>
      <c r="I40" s="3143">
        <v>0.2</v>
      </c>
      <c r="J40" s="3142" t="s">
        <v>368</v>
      </c>
      <c r="K40" s="3141">
        <v>42430</v>
      </c>
      <c r="L40" s="3141">
        <v>42735</v>
      </c>
      <c r="M40" s="3138"/>
      <c r="N40" s="3138"/>
      <c r="O40" s="3140">
        <v>1</v>
      </c>
      <c r="P40" s="3140"/>
      <c r="Q40" s="3139"/>
      <c r="R40" s="3139">
        <v>1</v>
      </c>
      <c r="S40" s="3138"/>
      <c r="T40" s="3138"/>
      <c r="U40" s="3137">
        <v>1</v>
      </c>
      <c r="V40" s="3137"/>
      <c r="W40" s="3137"/>
      <c r="X40" s="3136">
        <v>1</v>
      </c>
      <c r="Y40" s="3135">
        <v>4</v>
      </c>
      <c r="Z40" s="3134">
        <v>0</v>
      </c>
      <c r="AA40" s="3133" t="s">
        <v>89</v>
      </c>
      <c r="AB40" s="3033">
        <v>2</v>
      </c>
      <c r="AC40" s="3104">
        <v>1</v>
      </c>
      <c r="AD40" s="3032">
        <v>1</v>
      </c>
      <c r="AE40" s="3104">
        <v>1</v>
      </c>
      <c r="AF40" s="3104"/>
      <c r="AG40" s="3083"/>
      <c r="AH40" s="3132">
        <v>0</v>
      </c>
      <c r="AI40" s="3131"/>
      <c r="AJ40" s="3131" t="s">
        <v>411</v>
      </c>
      <c r="AK40" s="3130"/>
    </row>
    <row r="41" spans="1:37" s="3027" customFormat="1" ht="120.75" customHeight="1" thickBot="1">
      <c r="A41" s="3296"/>
      <c r="B41" s="3296"/>
      <c r="C41" s="3297" t="s">
        <v>372</v>
      </c>
      <c r="D41" s="3129" t="s">
        <v>373</v>
      </c>
      <c r="E41" s="3067" t="s">
        <v>218</v>
      </c>
      <c r="F41" s="3128">
        <v>10</v>
      </c>
      <c r="G41" s="3063" t="s">
        <v>374</v>
      </c>
      <c r="H41" s="3065" t="s">
        <v>2172</v>
      </c>
      <c r="I41" s="3064">
        <v>0.2</v>
      </c>
      <c r="J41" s="3063" t="s">
        <v>375</v>
      </c>
      <c r="K41" s="3062">
        <v>42371</v>
      </c>
      <c r="L41" s="3062">
        <v>42735</v>
      </c>
      <c r="M41" s="3127"/>
      <c r="N41" s="3059">
        <v>1</v>
      </c>
      <c r="O41" s="3061"/>
      <c r="P41" s="3061">
        <v>1</v>
      </c>
      <c r="Q41" s="3060">
        <v>1</v>
      </c>
      <c r="R41" s="3060">
        <v>1</v>
      </c>
      <c r="S41" s="3059">
        <v>1</v>
      </c>
      <c r="T41" s="3059">
        <v>1</v>
      </c>
      <c r="U41" s="3058">
        <v>1</v>
      </c>
      <c r="V41" s="3058">
        <v>1</v>
      </c>
      <c r="W41" s="3058">
        <v>1</v>
      </c>
      <c r="X41" s="3057">
        <v>1</v>
      </c>
      <c r="Y41" s="3126">
        <f>SUM(M41:X41)</f>
        <v>10</v>
      </c>
      <c r="Z41" s="3125">
        <v>0</v>
      </c>
      <c r="AA41" s="3054" t="s">
        <v>89</v>
      </c>
      <c r="AB41" s="3033">
        <v>6</v>
      </c>
      <c r="AC41" s="3124">
        <v>1</v>
      </c>
      <c r="AD41" s="3032">
        <v>2</v>
      </c>
      <c r="AE41" s="3124">
        <v>1</v>
      </c>
      <c r="AF41" s="3124">
        <v>1</v>
      </c>
      <c r="AG41" s="3083">
        <v>1</v>
      </c>
      <c r="AH41" s="3123">
        <v>0</v>
      </c>
      <c r="AI41" s="3029"/>
      <c r="AJ41" s="3029" t="s">
        <v>2180</v>
      </c>
      <c r="AK41" s="3122" t="s">
        <v>580</v>
      </c>
    </row>
    <row r="42" spans="1:37" s="3027" customFormat="1" ht="143.25" customHeight="1" thickBot="1">
      <c r="A42" s="3296"/>
      <c r="B42" s="3296"/>
      <c r="C42" s="3298"/>
      <c r="D42" s="3121" t="s">
        <v>911</v>
      </c>
      <c r="E42" s="3120" t="s">
        <v>218</v>
      </c>
      <c r="F42" s="3119">
        <v>12</v>
      </c>
      <c r="G42" s="3118" t="s">
        <v>374</v>
      </c>
      <c r="H42" s="3117" t="s">
        <v>2172</v>
      </c>
      <c r="I42" s="3116">
        <v>0.2</v>
      </c>
      <c r="J42" s="3115" t="s">
        <v>375</v>
      </c>
      <c r="K42" s="3114">
        <v>42371</v>
      </c>
      <c r="L42" s="3114">
        <v>42735</v>
      </c>
      <c r="M42" s="3113"/>
      <c r="N42" s="3110">
        <v>1</v>
      </c>
      <c r="O42" s="3112"/>
      <c r="P42" s="3112">
        <v>1</v>
      </c>
      <c r="Q42" s="3111">
        <v>1</v>
      </c>
      <c r="R42" s="3111">
        <v>1</v>
      </c>
      <c r="S42" s="3110">
        <v>1</v>
      </c>
      <c r="T42" s="3110">
        <v>1</v>
      </c>
      <c r="U42" s="3109">
        <v>1</v>
      </c>
      <c r="V42" s="3109">
        <v>1</v>
      </c>
      <c r="W42" s="3109">
        <v>1</v>
      </c>
      <c r="X42" s="3108">
        <v>1</v>
      </c>
      <c r="Y42" s="3107">
        <f>SUM(M42:X42)</f>
        <v>10</v>
      </c>
      <c r="Z42" s="3106">
        <v>0</v>
      </c>
      <c r="AA42" s="3105" t="s">
        <v>89</v>
      </c>
      <c r="AB42" s="3033">
        <v>6</v>
      </c>
      <c r="AC42" s="3104">
        <v>1</v>
      </c>
      <c r="AD42" s="3032">
        <v>2</v>
      </c>
      <c r="AE42" s="3104">
        <v>1</v>
      </c>
      <c r="AF42" s="3104">
        <v>1</v>
      </c>
      <c r="AG42" s="3083">
        <v>1</v>
      </c>
      <c r="AH42" s="3103">
        <v>0</v>
      </c>
      <c r="AI42" s="3102"/>
      <c r="AJ42" s="3029" t="s">
        <v>2179</v>
      </c>
      <c r="AK42" s="3101" t="s">
        <v>580</v>
      </c>
    </row>
    <row r="43" spans="1:37" s="3027" customFormat="1" ht="93" customHeight="1" thickBot="1">
      <c r="A43" s="3296"/>
      <c r="B43" s="3296"/>
      <c r="C43" s="3297"/>
      <c r="D43" s="3100" t="s">
        <v>385</v>
      </c>
      <c r="E43" s="3099" t="s">
        <v>386</v>
      </c>
      <c r="F43" s="3098">
        <v>2</v>
      </c>
      <c r="G43" s="3095" t="s">
        <v>388</v>
      </c>
      <c r="H43" s="3097" t="s">
        <v>2172</v>
      </c>
      <c r="I43" s="3096">
        <v>0.2</v>
      </c>
      <c r="J43" s="3095" t="s">
        <v>389</v>
      </c>
      <c r="K43" s="3094">
        <v>42006</v>
      </c>
      <c r="L43" s="3094">
        <v>42735</v>
      </c>
      <c r="M43" s="3091"/>
      <c r="N43" s="3091"/>
      <c r="O43" s="3093"/>
      <c r="P43" s="3093"/>
      <c r="Q43" s="3092"/>
      <c r="R43" s="3092">
        <v>1</v>
      </c>
      <c r="S43" s="3091"/>
      <c r="T43" s="3091"/>
      <c r="U43" s="3090"/>
      <c r="V43" s="3090"/>
      <c r="W43" s="3090"/>
      <c r="X43" s="3089">
        <v>1</v>
      </c>
      <c r="Y43" s="3088">
        <f>SUM(M43:X43)</f>
        <v>2</v>
      </c>
      <c r="Z43" s="3087">
        <v>0</v>
      </c>
      <c r="AA43" s="3086" t="s">
        <v>89</v>
      </c>
      <c r="AB43" s="3085"/>
      <c r="AC43" s="3084"/>
      <c r="AD43" s="3032"/>
      <c r="AE43" s="3084"/>
      <c r="AF43" s="3084"/>
      <c r="AG43" s="3083"/>
      <c r="AH43" s="3082"/>
      <c r="AI43" s="3081"/>
      <c r="AJ43" s="3029" t="s">
        <v>411</v>
      </c>
      <c r="AK43" s="3080"/>
    </row>
    <row r="44" spans="1:37" s="3069" customFormat="1" ht="24" customHeight="1" thickBot="1">
      <c r="A44" s="3299" t="s">
        <v>137</v>
      </c>
      <c r="B44" s="3299"/>
      <c r="C44" s="3299"/>
      <c r="D44" s="3299"/>
      <c r="E44" s="3079"/>
      <c r="F44" s="3075"/>
      <c r="G44" s="3075"/>
      <c r="H44" s="3078"/>
      <c r="I44" s="3077">
        <f>+SUM(I40:I43)</f>
        <v>0.8</v>
      </c>
      <c r="J44" s="3075"/>
      <c r="K44" s="3075"/>
      <c r="L44" s="3075"/>
      <c r="M44" s="3075"/>
      <c r="N44" s="3075"/>
      <c r="O44" s="3076"/>
      <c r="P44" s="3076"/>
      <c r="Q44" s="3076"/>
      <c r="R44" s="3076"/>
      <c r="S44" s="3076"/>
      <c r="T44" s="3076"/>
      <c r="U44" s="3075"/>
      <c r="V44" s="3075"/>
      <c r="W44" s="3075"/>
      <c r="X44" s="3075"/>
      <c r="Y44" s="3074"/>
      <c r="Z44" s="3073">
        <f>SUM(Z40:Z43)</f>
        <v>0</v>
      </c>
      <c r="AA44" s="3072"/>
      <c r="AB44" s="3020"/>
      <c r="AC44" s="3020"/>
      <c r="AD44" s="3071"/>
      <c r="AE44" s="3020"/>
      <c r="AF44" s="3020"/>
      <c r="AG44" s="3020"/>
      <c r="AH44" s="3020"/>
      <c r="AI44" s="3020"/>
      <c r="AJ44" s="3070"/>
      <c r="AK44" s="3020"/>
    </row>
    <row r="45" spans="1:37" s="3027" customFormat="1" ht="120" customHeight="1" thickBot="1">
      <c r="A45" s="3301">
        <v>5</v>
      </c>
      <c r="B45" s="3301" t="s">
        <v>400</v>
      </c>
      <c r="C45" s="3303" t="s">
        <v>401</v>
      </c>
      <c r="D45" s="3068" t="s">
        <v>2178</v>
      </c>
      <c r="E45" s="3067" t="s">
        <v>2177</v>
      </c>
      <c r="F45" s="3066">
        <v>1</v>
      </c>
      <c r="G45" s="3063" t="s">
        <v>2176</v>
      </c>
      <c r="H45" s="3065" t="s">
        <v>2172</v>
      </c>
      <c r="I45" s="3064">
        <v>0.5</v>
      </c>
      <c r="J45" s="3063" t="s">
        <v>2175</v>
      </c>
      <c r="K45" s="3062">
        <v>42402</v>
      </c>
      <c r="L45" s="3062">
        <v>42521</v>
      </c>
      <c r="M45" s="3059"/>
      <c r="N45" s="3059"/>
      <c r="O45" s="3061"/>
      <c r="P45" s="3061">
        <v>1</v>
      </c>
      <c r="Q45" s="3060"/>
      <c r="R45" s="3060"/>
      <c r="S45" s="3059"/>
      <c r="T45" s="3059"/>
      <c r="U45" s="3058"/>
      <c r="V45" s="3058"/>
      <c r="W45" s="3058"/>
      <c r="X45" s="3057"/>
      <c r="Y45" s="3056">
        <f>SUM(M45:X45)</f>
        <v>1</v>
      </c>
      <c r="Z45" s="3055">
        <v>0</v>
      </c>
      <c r="AA45" s="3054" t="s">
        <v>89</v>
      </c>
      <c r="AB45" s="3033">
        <f>SUM(C45:F45)</f>
        <v>1</v>
      </c>
      <c r="AC45" s="3031">
        <f>IF(AB45=0,0%,100%)</f>
        <v>1</v>
      </c>
      <c r="AD45" s="3032">
        <v>1</v>
      </c>
      <c r="AE45" s="3031">
        <v>1</v>
      </c>
      <c r="AF45" s="3053"/>
      <c r="AG45" s="3053"/>
      <c r="AH45" s="3052"/>
      <c r="AI45" s="3051"/>
      <c r="AJ45" s="3029" t="s">
        <v>411</v>
      </c>
      <c r="AK45" s="3050"/>
    </row>
    <row r="46" spans="1:37" s="3027" customFormat="1" ht="42" customHeight="1" thickBot="1">
      <c r="A46" s="3302"/>
      <c r="B46" s="3302"/>
      <c r="C46" s="3304"/>
      <c r="D46" s="3049" t="s">
        <v>2174</v>
      </c>
      <c r="E46" s="3048" t="s">
        <v>2171</v>
      </c>
      <c r="F46" s="3047">
        <v>2</v>
      </c>
      <c r="G46" s="3044" t="s">
        <v>2173</v>
      </c>
      <c r="H46" s="3046" t="s">
        <v>2172</v>
      </c>
      <c r="I46" s="3045">
        <v>0.5</v>
      </c>
      <c r="J46" s="3044" t="s">
        <v>2171</v>
      </c>
      <c r="K46" s="3043">
        <v>42401</v>
      </c>
      <c r="L46" s="3042">
        <v>42735</v>
      </c>
      <c r="M46" s="3039"/>
      <c r="N46" s="3039"/>
      <c r="O46" s="3041"/>
      <c r="P46" s="3041"/>
      <c r="Q46" s="3040"/>
      <c r="R46" s="3040">
        <v>1</v>
      </c>
      <c r="S46" s="3039"/>
      <c r="T46" s="3039"/>
      <c r="U46" s="3038"/>
      <c r="V46" s="3038"/>
      <c r="W46" s="3038"/>
      <c r="X46" s="3037">
        <v>1</v>
      </c>
      <c r="Y46" s="3036">
        <v>2</v>
      </c>
      <c r="Z46" s="3035">
        <v>0</v>
      </c>
      <c r="AA46" s="3034"/>
      <c r="AB46" s="3033">
        <v>1</v>
      </c>
      <c r="AC46" s="3031">
        <f>IF(AB46=0,0%,100%)</f>
        <v>1</v>
      </c>
      <c r="AD46" s="3032"/>
      <c r="AE46" s="3031">
        <v>1</v>
      </c>
      <c r="AF46" s="3031">
        <v>1</v>
      </c>
      <c r="AG46" s="3031">
        <v>1</v>
      </c>
      <c r="AH46" s="3030"/>
      <c r="AI46" s="3030"/>
      <c r="AJ46" s="3029" t="s">
        <v>2170</v>
      </c>
      <c r="AK46" s="3028"/>
    </row>
    <row r="47" spans="1:37" s="3017" customFormat="1" ht="24" customHeight="1" thickBot="1">
      <c r="A47" s="3305" t="s">
        <v>137</v>
      </c>
      <c r="B47" s="3305"/>
      <c r="C47" s="3305"/>
      <c r="D47" s="3305"/>
      <c r="E47" s="3024"/>
      <c r="F47" s="3026"/>
      <c r="G47" s="3024"/>
      <c r="H47" s="3024"/>
      <c r="I47" s="3025">
        <f>SUM(I45:I46)</f>
        <v>1</v>
      </c>
      <c r="J47" s="3024"/>
      <c r="K47" s="3024"/>
      <c r="L47" s="3024"/>
      <c r="M47" s="3024"/>
      <c r="N47" s="3024"/>
      <c r="O47" s="3024"/>
      <c r="P47" s="3024"/>
      <c r="Q47" s="3024"/>
      <c r="R47" s="3024"/>
      <c r="S47" s="3024"/>
      <c r="T47" s="3024"/>
      <c r="U47" s="3024"/>
      <c r="V47" s="3024"/>
      <c r="W47" s="3024"/>
      <c r="X47" s="3024"/>
      <c r="Y47" s="3023"/>
      <c r="Z47" s="3022">
        <f>SUM(Z45)</f>
        <v>0</v>
      </c>
      <c r="AA47" s="3021"/>
      <c r="AB47" s="3018"/>
      <c r="AC47" s="3020"/>
      <c r="AD47" s="3018"/>
      <c r="AE47" s="3020"/>
      <c r="AF47" s="3020"/>
      <c r="AG47" s="3020"/>
      <c r="AH47" s="3019"/>
      <c r="AI47" s="3018"/>
      <c r="AJ47" s="3018"/>
      <c r="AK47" s="3018"/>
    </row>
    <row r="48" spans="1:37" s="3010" customFormat="1" ht="24" customHeight="1" thickBot="1">
      <c r="A48" s="3293" t="s">
        <v>212</v>
      </c>
      <c r="B48" s="3293"/>
      <c r="C48" s="3293"/>
      <c r="D48" s="3293"/>
      <c r="E48" s="3016"/>
      <c r="F48" s="3015"/>
      <c r="G48" s="3015"/>
      <c r="H48" s="3015"/>
      <c r="I48" s="3015"/>
      <c r="J48" s="3015"/>
      <c r="K48" s="3015"/>
      <c r="L48" s="3015"/>
      <c r="M48" s="3015"/>
      <c r="N48" s="3015"/>
      <c r="O48" s="3015"/>
      <c r="P48" s="3015"/>
      <c r="Q48" s="3015"/>
      <c r="R48" s="3015"/>
      <c r="S48" s="3015"/>
      <c r="T48" s="3015"/>
      <c r="U48" s="3015"/>
      <c r="V48" s="3015"/>
      <c r="W48" s="3015"/>
      <c r="X48" s="3015"/>
      <c r="Y48" s="3015"/>
      <c r="Z48" s="3014">
        <f>SUM(Z47,Z44)</f>
        <v>0</v>
      </c>
      <c r="AA48" s="3013"/>
      <c r="AB48" s="3011"/>
      <c r="AC48" s="2384"/>
      <c r="AD48" s="3011"/>
      <c r="AE48" s="2384"/>
      <c r="AF48" s="2384"/>
      <c r="AG48" s="2384"/>
      <c r="AH48" s="3012"/>
      <c r="AI48" s="3011"/>
      <c r="AJ48" s="3011"/>
      <c r="AK48" s="3011"/>
    </row>
    <row r="49" spans="1:37" s="3000" customFormat="1" ht="24" customHeight="1" thickBot="1">
      <c r="A49" s="3009"/>
      <c r="B49" s="3008"/>
      <c r="C49" s="3004"/>
      <c r="D49" s="3004"/>
      <c r="E49" s="3004"/>
      <c r="F49" s="3007"/>
      <c r="G49" s="3004"/>
      <c r="H49" s="3004"/>
      <c r="I49" s="3006"/>
      <c r="J49" s="3004"/>
      <c r="K49" s="3005"/>
      <c r="L49" s="3005"/>
      <c r="M49" s="3004"/>
      <c r="N49" s="3004"/>
      <c r="O49" s="3004"/>
      <c r="P49" s="3004"/>
      <c r="Q49" s="3004"/>
      <c r="R49" s="3004"/>
      <c r="S49" s="3004"/>
      <c r="T49" s="3004"/>
      <c r="U49" s="3004"/>
      <c r="V49" s="3004"/>
      <c r="W49" s="3004"/>
      <c r="X49" s="3004"/>
      <c r="Y49" s="3004"/>
      <c r="Z49" s="3003">
        <f>SUM(Z48,Z35)</f>
        <v>1692202955</v>
      </c>
      <c r="AA49" s="3002"/>
      <c r="AB49" s="3001"/>
      <c r="AC49" s="3001"/>
      <c r="AD49" s="3001"/>
      <c r="AE49" s="3001"/>
      <c r="AF49" s="3001"/>
      <c r="AG49" s="3001"/>
      <c r="AH49" s="3001"/>
      <c r="AI49" s="3001"/>
      <c r="AJ49" s="3001"/>
      <c r="AK49" s="3001"/>
    </row>
    <row r="50" ht="16.5">
      <c r="Z50" s="2999"/>
    </row>
    <row r="65" ht="16.5">
      <c r="B65" s="2997"/>
    </row>
    <row r="66" ht="16.5">
      <c r="B66" s="2997"/>
    </row>
    <row r="67" ht="16.5">
      <c r="B67" s="2997"/>
    </row>
  </sheetData>
  <sheetProtection/>
  <mergeCells count="40">
    <mergeCell ref="AB37:AK37"/>
    <mergeCell ref="E37:AA37"/>
    <mergeCell ref="A29:D29"/>
    <mergeCell ref="A11:D11"/>
    <mergeCell ref="E11:AA11"/>
    <mergeCell ref="AB11:AK11"/>
    <mergeCell ref="A13:D13"/>
    <mergeCell ref="E13:AA13"/>
    <mergeCell ref="AB13:AK13"/>
    <mergeCell ref="A16:A28"/>
    <mergeCell ref="B16:B28"/>
    <mergeCell ref="A48:D48"/>
    <mergeCell ref="A30:A31"/>
    <mergeCell ref="B30:B31"/>
    <mergeCell ref="A32:D32"/>
    <mergeCell ref="A34:D34"/>
    <mergeCell ref="A35:D35"/>
    <mergeCell ref="A40:A43"/>
    <mergeCell ref="B40:B43"/>
    <mergeCell ref="C41:C43"/>
    <mergeCell ref="A44:D44"/>
    <mergeCell ref="A37:D37"/>
    <mergeCell ref="A45:A46"/>
    <mergeCell ref="B45:B46"/>
    <mergeCell ref="C45:C46"/>
    <mergeCell ref="A47:D47"/>
    <mergeCell ref="C16:C18"/>
    <mergeCell ref="A9:AA9"/>
    <mergeCell ref="AK16:AK18"/>
    <mergeCell ref="C20:C21"/>
    <mergeCell ref="A1:C4"/>
    <mergeCell ref="A5:AA5"/>
    <mergeCell ref="AB5:AK9"/>
    <mergeCell ref="A6:AA6"/>
    <mergeCell ref="A7:AA7"/>
    <mergeCell ref="A8:AA8"/>
    <mergeCell ref="AJ1:AJ4"/>
    <mergeCell ref="AK1:AK4"/>
    <mergeCell ref="D1:AI2"/>
    <mergeCell ref="D3:AI4"/>
  </mergeCells>
  <printOptions horizontalCentered="1" verticalCentered="1"/>
  <pageMargins left="0.39375" right="0.39375" top="0.39375" bottom="0.39375" header="0.5118055555555555" footer="0.5118055555555555"/>
  <pageSetup fitToHeight="1" fitToWidth="1" horizontalDpi="300" verticalDpi="300" orientation="landscape" scale="25"/>
  <drawing r:id="rId1"/>
</worksheet>
</file>

<file path=xl/worksheets/sheet10.xml><?xml version="1.0" encoding="utf-8"?>
<worksheet xmlns="http://schemas.openxmlformats.org/spreadsheetml/2006/main" xmlns:r="http://schemas.openxmlformats.org/officeDocument/2006/relationships">
  <sheetPr>
    <tabColor rgb="FF00B050"/>
  </sheetPr>
  <dimension ref="A1:AK39"/>
  <sheetViews>
    <sheetView zoomScale="60" zoomScaleNormal="60" zoomScalePageLayoutView="70" workbookViewId="0" topLeftCell="S1">
      <selection activeCell="AK1" sqref="AK1:AK4"/>
    </sheetView>
  </sheetViews>
  <sheetFormatPr defaultColWidth="11.421875" defaultRowHeight="15"/>
  <cols>
    <col min="2" max="2" width="23.00390625" style="0" customWidth="1"/>
    <col min="3" max="3" width="38.28125" style="0" customWidth="1"/>
    <col min="4" max="4" width="49.421875" style="0" customWidth="1"/>
    <col min="5" max="5" width="18.00390625" style="0" customWidth="1"/>
    <col min="7" max="7" width="26.7109375" style="0" customWidth="1"/>
    <col min="9" max="9" width="22.421875" style="0" customWidth="1"/>
    <col min="10" max="10" width="20.00390625" style="0" customWidth="1"/>
    <col min="11" max="11" width="15.28125" style="0" customWidth="1"/>
    <col min="12" max="12" width="17.7109375" style="0" customWidth="1"/>
    <col min="28" max="28" width="16.421875" style="2371" bestFit="1" customWidth="1"/>
    <col min="29" max="29" width="16.421875" style="2371" customWidth="1"/>
    <col min="30" max="30" width="15.00390625" style="2371" bestFit="1" customWidth="1"/>
    <col min="31" max="31" width="20.57421875" style="2371" bestFit="1" customWidth="1"/>
    <col min="32" max="32" width="18.8515625" style="0" bestFit="1" customWidth="1"/>
    <col min="33" max="33" width="21.57421875" style="0" bestFit="1" customWidth="1"/>
    <col min="34" max="34" width="19.28125" style="0" bestFit="1" customWidth="1"/>
    <col min="35" max="35" width="22.140625" style="0" bestFit="1" customWidth="1"/>
    <col min="36" max="36" width="66.00390625" style="0" customWidth="1"/>
    <col min="37" max="37" width="34.421875" style="0" customWidth="1"/>
  </cols>
  <sheetData>
    <row r="1" spans="1:37" ht="15.75" thickBot="1">
      <c r="A1" s="3956"/>
      <c r="B1" s="3956"/>
      <c r="C1" s="3956"/>
      <c r="D1" s="3957" t="s">
        <v>0</v>
      </c>
      <c r="E1" s="3958"/>
      <c r="F1" s="3958"/>
      <c r="G1" s="3958"/>
      <c r="H1" s="3958"/>
      <c r="I1" s="3958"/>
      <c r="J1" s="3958"/>
      <c r="K1" s="3958"/>
      <c r="L1" s="3958"/>
      <c r="M1" s="3958"/>
      <c r="N1" s="3958"/>
      <c r="O1" s="3958"/>
      <c r="P1" s="3958"/>
      <c r="Q1" s="3958"/>
      <c r="R1" s="3958"/>
      <c r="S1" s="3958"/>
      <c r="T1" s="3958"/>
      <c r="U1" s="3958"/>
      <c r="V1" s="3958"/>
      <c r="W1" s="3958"/>
      <c r="X1" s="3958"/>
      <c r="Y1" s="3958"/>
      <c r="Z1" s="3958"/>
      <c r="AA1" s="3958"/>
      <c r="AB1" s="3958"/>
      <c r="AC1" s="3958"/>
      <c r="AD1" s="3958"/>
      <c r="AE1" s="3958"/>
      <c r="AF1" s="3958"/>
      <c r="AG1" s="3958"/>
      <c r="AH1" s="3959"/>
      <c r="AI1" s="3963" t="s">
        <v>898</v>
      </c>
      <c r="AJ1" s="3964"/>
      <c r="AK1" s="3969" t="s">
        <v>1040</v>
      </c>
    </row>
    <row r="2" spans="1:37" ht="15.75" thickBot="1">
      <c r="A2" s="3956"/>
      <c r="B2" s="3956"/>
      <c r="C2" s="3956"/>
      <c r="D2" s="3960"/>
      <c r="E2" s="3961"/>
      <c r="F2" s="3961"/>
      <c r="G2" s="3961"/>
      <c r="H2" s="3961"/>
      <c r="I2" s="3961"/>
      <c r="J2" s="3961"/>
      <c r="K2" s="3961"/>
      <c r="L2" s="3961"/>
      <c r="M2" s="3961"/>
      <c r="N2" s="3961"/>
      <c r="O2" s="3961"/>
      <c r="P2" s="3961"/>
      <c r="Q2" s="3961"/>
      <c r="R2" s="3961"/>
      <c r="S2" s="3961"/>
      <c r="T2" s="3961"/>
      <c r="U2" s="3961"/>
      <c r="V2" s="3961"/>
      <c r="W2" s="3961"/>
      <c r="X2" s="3961"/>
      <c r="Y2" s="3961"/>
      <c r="Z2" s="3961"/>
      <c r="AA2" s="3961"/>
      <c r="AB2" s="3961"/>
      <c r="AC2" s="3961"/>
      <c r="AD2" s="3961"/>
      <c r="AE2" s="3961"/>
      <c r="AF2" s="3961"/>
      <c r="AG2" s="3961"/>
      <c r="AH2" s="3962"/>
      <c r="AI2" s="3965"/>
      <c r="AJ2" s="3966"/>
      <c r="AK2" s="3969"/>
    </row>
    <row r="3" spans="1:37" ht="15.75" thickBot="1">
      <c r="A3" s="3956"/>
      <c r="B3" s="3956"/>
      <c r="C3" s="3956"/>
      <c r="D3" s="3957" t="s">
        <v>1</v>
      </c>
      <c r="E3" s="3958"/>
      <c r="F3" s="3958"/>
      <c r="G3" s="3958"/>
      <c r="H3" s="3958"/>
      <c r="I3" s="3958"/>
      <c r="J3" s="3958"/>
      <c r="K3" s="3958"/>
      <c r="L3" s="3958"/>
      <c r="M3" s="3958"/>
      <c r="N3" s="3958"/>
      <c r="O3" s="3958"/>
      <c r="P3" s="3958"/>
      <c r="Q3" s="3958"/>
      <c r="R3" s="3958"/>
      <c r="S3" s="3958"/>
      <c r="T3" s="3958"/>
      <c r="U3" s="3958"/>
      <c r="V3" s="3958"/>
      <c r="W3" s="3958"/>
      <c r="X3" s="3958"/>
      <c r="Y3" s="3958"/>
      <c r="Z3" s="3958"/>
      <c r="AA3" s="3958"/>
      <c r="AB3" s="3958"/>
      <c r="AC3" s="3958"/>
      <c r="AD3" s="3958"/>
      <c r="AE3" s="3958"/>
      <c r="AF3" s="3958"/>
      <c r="AG3" s="3958"/>
      <c r="AH3" s="3959"/>
      <c r="AI3" s="3965"/>
      <c r="AJ3" s="3966"/>
      <c r="AK3" s="3969"/>
    </row>
    <row r="4" spans="1:37" ht="15.75" thickBot="1">
      <c r="A4" s="3956"/>
      <c r="B4" s="3956"/>
      <c r="C4" s="3956"/>
      <c r="D4" s="3960"/>
      <c r="E4" s="3961"/>
      <c r="F4" s="3961"/>
      <c r="G4" s="3961"/>
      <c r="H4" s="3961"/>
      <c r="I4" s="3961"/>
      <c r="J4" s="3961"/>
      <c r="K4" s="3961"/>
      <c r="L4" s="3961"/>
      <c r="M4" s="3961"/>
      <c r="N4" s="3961"/>
      <c r="O4" s="3961"/>
      <c r="P4" s="3961"/>
      <c r="Q4" s="3961"/>
      <c r="R4" s="3961"/>
      <c r="S4" s="3961"/>
      <c r="T4" s="3961"/>
      <c r="U4" s="3961"/>
      <c r="V4" s="3961"/>
      <c r="W4" s="3961"/>
      <c r="X4" s="3961"/>
      <c r="Y4" s="3961"/>
      <c r="Z4" s="3961"/>
      <c r="AA4" s="3961"/>
      <c r="AB4" s="3961"/>
      <c r="AC4" s="3961"/>
      <c r="AD4" s="3961"/>
      <c r="AE4" s="3961"/>
      <c r="AF4" s="3961"/>
      <c r="AG4" s="3961"/>
      <c r="AH4" s="3962"/>
      <c r="AI4" s="3967"/>
      <c r="AJ4" s="3968"/>
      <c r="AK4" s="3969"/>
    </row>
    <row r="5" spans="1:31" ht="20.25">
      <c r="A5" s="3942" t="s">
        <v>2</v>
      </c>
      <c r="B5" s="3943"/>
      <c r="C5" s="3943"/>
      <c r="D5" s="3943"/>
      <c r="E5" s="3943"/>
      <c r="F5" s="3943"/>
      <c r="G5" s="3943"/>
      <c r="H5" s="3943"/>
      <c r="I5" s="3943"/>
      <c r="J5" s="3943"/>
      <c r="K5" s="3943"/>
      <c r="L5" s="3943"/>
      <c r="M5" s="3943"/>
      <c r="N5" s="3943"/>
      <c r="O5" s="3943"/>
      <c r="P5" s="3943"/>
      <c r="Q5" s="3943"/>
      <c r="R5" s="3943"/>
      <c r="S5" s="3943"/>
      <c r="T5" s="3943"/>
      <c r="U5" s="3943"/>
      <c r="V5" s="3943"/>
      <c r="W5" s="3943"/>
      <c r="X5" s="3943"/>
      <c r="Y5" s="3943"/>
      <c r="Z5" s="3943"/>
      <c r="AA5" s="3944"/>
      <c r="AB5" t="s">
        <v>1039</v>
      </c>
      <c r="AC5"/>
      <c r="AD5"/>
      <c r="AE5"/>
    </row>
    <row r="6" spans="1:31" ht="15.75">
      <c r="A6" s="3953" t="s">
        <v>7</v>
      </c>
      <c r="B6" s="3954"/>
      <c r="C6" s="3954"/>
      <c r="D6" s="3954"/>
      <c r="E6" s="3954"/>
      <c r="F6" s="3954"/>
      <c r="G6" s="3954"/>
      <c r="H6" s="3954"/>
      <c r="I6" s="3954"/>
      <c r="J6" s="3954"/>
      <c r="K6" s="3954"/>
      <c r="L6" s="3954"/>
      <c r="M6" s="3954"/>
      <c r="N6" s="3954"/>
      <c r="O6" s="3954"/>
      <c r="P6" s="3954"/>
      <c r="Q6" s="3954"/>
      <c r="R6" s="3954"/>
      <c r="S6" s="3954"/>
      <c r="T6" s="3954"/>
      <c r="U6" s="3954"/>
      <c r="V6" s="3954"/>
      <c r="W6" s="3954"/>
      <c r="X6" s="3954"/>
      <c r="Y6" s="3954"/>
      <c r="Z6" s="3954"/>
      <c r="AA6" s="3955"/>
      <c r="AB6"/>
      <c r="AC6"/>
      <c r="AD6"/>
      <c r="AE6"/>
    </row>
    <row r="7" spans="1:31" ht="15.75">
      <c r="A7" s="3953"/>
      <c r="B7" s="3954"/>
      <c r="C7" s="3954"/>
      <c r="D7" s="3954"/>
      <c r="E7" s="3954"/>
      <c r="F7" s="3954"/>
      <c r="G7" s="3954"/>
      <c r="H7" s="3954"/>
      <c r="I7" s="3954"/>
      <c r="J7" s="3954"/>
      <c r="K7" s="3954"/>
      <c r="L7" s="3954"/>
      <c r="M7" s="3954"/>
      <c r="N7" s="3954"/>
      <c r="O7" s="3954"/>
      <c r="P7" s="3954"/>
      <c r="Q7" s="3954"/>
      <c r="R7" s="3954"/>
      <c r="S7" s="3954"/>
      <c r="T7" s="3954"/>
      <c r="U7" s="3954"/>
      <c r="V7" s="3954"/>
      <c r="W7" s="3954"/>
      <c r="X7" s="3954"/>
      <c r="Y7" s="3954"/>
      <c r="Z7" s="3954"/>
      <c r="AA7" s="3955"/>
      <c r="AB7"/>
      <c r="AC7"/>
      <c r="AD7"/>
      <c r="AE7"/>
    </row>
    <row r="8" spans="1:31" ht="15.75">
      <c r="A8" s="3953" t="s">
        <v>10</v>
      </c>
      <c r="B8" s="3954"/>
      <c r="C8" s="3954"/>
      <c r="D8" s="3954"/>
      <c r="E8" s="3954"/>
      <c r="F8" s="3954"/>
      <c r="G8" s="3954"/>
      <c r="H8" s="3954"/>
      <c r="I8" s="3954"/>
      <c r="J8" s="3954"/>
      <c r="K8" s="3954"/>
      <c r="L8" s="3954"/>
      <c r="M8" s="3954"/>
      <c r="N8" s="3954"/>
      <c r="O8" s="3954"/>
      <c r="P8" s="3954"/>
      <c r="Q8" s="3954"/>
      <c r="R8" s="3954"/>
      <c r="S8" s="3954"/>
      <c r="T8" s="3954"/>
      <c r="U8" s="3954"/>
      <c r="V8" s="3954"/>
      <c r="W8" s="3954"/>
      <c r="X8" s="3954"/>
      <c r="Y8" s="3954"/>
      <c r="Z8" s="3954"/>
      <c r="AA8" s="3955"/>
      <c r="AB8"/>
      <c r="AC8"/>
      <c r="AD8"/>
      <c r="AE8"/>
    </row>
    <row r="9" spans="1:31" ht="16.5" thickBot="1">
      <c r="A9" s="3927" t="s">
        <v>1038</v>
      </c>
      <c r="B9" s="3927"/>
      <c r="C9" s="3927"/>
      <c r="D9" s="3927"/>
      <c r="E9" s="3927"/>
      <c r="F9" s="3927"/>
      <c r="G9" s="3927"/>
      <c r="H9" s="3927"/>
      <c r="I9" s="3927"/>
      <c r="J9" s="3927"/>
      <c r="K9" s="3927"/>
      <c r="L9" s="3927"/>
      <c r="M9" s="3927"/>
      <c r="N9" s="3927"/>
      <c r="O9" s="3927"/>
      <c r="P9" s="3927"/>
      <c r="Q9" s="3927"/>
      <c r="R9" s="3927"/>
      <c r="S9" s="3927"/>
      <c r="T9" s="3927"/>
      <c r="U9" s="3927"/>
      <c r="V9" s="3927"/>
      <c r="W9" s="3927"/>
      <c r="X9" s="3927"/>
      <c r="Y9" s="3927"/>
      <c r="Z9" s="3927"/>
      <c r="AA9" s="3927"/>
      <c r="AB9"/>
      <c r="AC9"/>
      <c r="AD9"/>
      <c r="AE9"/>
    </row>
    <row r="10" spans="1:37" ht="17.25" thickBot="1">
      <c r="A10" s="1974"/>
      <c r="B10" s="2146"/>
      <c r="C10" s="1974"/>
      <c r="D10" s="1974"/>
      <c r="E10" s="1974"/>
      <c r="F10" s="2167"/>
      <c r="G10" s="1974"/>
      <c r="H10" s="1974"/>
      <c r="I10" s="2166"/>
      <c r="J10" s="1974"/>
      <c r="K10" s="2165"/>
      <c r="L10" s="2165"/>
      <c r="M10" s="1974"/>
      <c r="N10" s="1974"/>
      <c r="O10" s="1974"/>
      <c r="P10" s="1974"/>
      <c r="Q10" s="1974"/>
      <c r="R10" s="1974"/>
      <c r="S10" s="1974"/>
      <c r="T10" s="1974"/>
      <c r="U10" s="1974"/>
      <c r="V10" s="1974"/>
      <c r="W10" s="1974"/>
      <c r="X10" s="1974"/>
      <c r="Y10" s="2164"/>
      <c r="Z10" s="2163"/>
      <c r="AA10" s="1974"/>
      <c r="AB10" s="2513"/>
      <c r="AC10" s="2513"/>
      <c r="AD10" s="2513"/>
      <c r="AE10" s="2513"/>
      <c r="AF10" s="2513"/>
      <c r="AG10" s="2513"/>
      <c r="AH10" s="2513"/>
      <c r="AI10" s="2513"/>
      <c r="AJ10" s="2513"/>
      <c r="AK10" s="2513"/>
    </row>
    <row r="11" spans="1:36" ht="17.25" thickBot="1">
      <c r="A11" t="s">
        <v>12</v>
      </c>
      <c r="E11" s="3929" t="s">
        <v>1792</v>
      </c>
      <c r="F11" s="3930"/>
      <c r="G11" s="3930"/>
      <c r="H11" s="3930"/>
      <c r="I11" s="3930"/>
      <c r="J11" s="3930"/>
      <c r="K11" s="3930"/>
      <c r="L11" s="3930"/>
      <c r="M11" s="3930"/>
      <c r="N11" s="3930"/>
      <c r="O11" s="3930"/>
      <c r="P11" s="3930"/>
      <c r="Q11" s="3930"/>
      <c r="R11" s="3930"/>
      <c r="S11" s="3930"/>
      <c r="T11" s="3930"/>
      <c r="U11" s="3930"/>
      <c r="V11" s="3930"/>
      <c r="W11" s="3930"/>
      <c r="X11" s="3930"/>
      <c r="Y11" s="3930"/>
      <c r="Z11" s="3930"/>
      <c r="AA11" s="3931"/>
      <c r="AB11" s="3405" t="s">
        <v>1792</v>
      </c>
      <c r="AC11" s="3406"/>
      <c r="AD11" s="3406"/>
      <c r="AE11" s="3406"/>
      <c r="AF11" s="3406"/>
      <c r="AG11" s="3406"/>
      <c r="AH11" s="3406"/>
      <c r="AI11" s="3406"/>
      <c r="AJ11" s="3406"/>
    </row>
    <row r="12" spans="1:37" ht="17.25" thickBot="1">
      <c r="A12" s="2139"/>
      <c r="B12" s="2145"/>
      <c r="C12" s="2139"/>
      <c r="D12" s="2139"/>
      <c r="E12" s="2139"/>
      <c r="F12" s="2144"/>
      <c r="G12" s="2139"/>
      <c r="H12" s="2139"/>
      <c r="I12" s="2143"/>
      <c r="J12" s="2139"/>
      <c r="K12" s="2142"/>
      <c r="L12" s="2142"/>
      <c r="M12" s="2139"/>
      <c r="N12" s="2139"/>
      <c r="O12" s="2139"/>
      <c r="P12" s="2139"/>
      <c r="Q12" s="2139"/>
      <c r="R12" s="2139"/>
      <c r="S12" s="2139"/>
      <c r="T12" s="2139"/>
      <c r="U12" s="2139"/>
      <c r="V12" s="2139"/>
      <c r="W12" s="2139"/>
      <c r="X12" s="2139"/>
      <c r="Y12" s="2139"/>
      <c r="Z12" s="2140"/>
      <c r="AA12" s="2139"/>
      <c r="AB12" s="2473"/>
      <c r="AC12" s="2473"/>
      <c r="AD12" s="2473"/>
      <c r="AE12" s="2473"/>
      <c r="AF12" s="2473"/>
      <c r="AG12" s="2473"/>
      <c r="AH12" s="2473"/>
      <c r="AI12" s="2473"/>
      <c r="AJ12" s="2473"/>
      <c r="AK12" s="2473"/>
    </row>
    <row r="13" spans="1:37" ht="17.25" thickBot="1">
      <c r="A13" s="3935" t="s">
        <v>14</v>
      </c>
      <c r="B13" s="3936"/>
      <c r="C13" s="3936"/>
      <c r="D13" s="3937"/>
      <c r="E13" s="3938" t="s">
        <v>15</v>
      </c>
      <c r="F13" s="3939"/>
      <c r="G13" s="3939"/>
      <c r="H13" s="3939"/>
      <c r="I13" s="3939"/>
      <c r="J13" s="3939"/>
      <c r="K13" s="3939"/>
      <c r="L13" s="3939"/>
      <c r="M13" s="3939"/>
      <c r="N13" s="3939"/>
      <c r="O13" s="3939"/>
      <c r="P13" s="3939"/>
      <c r="Q13" s="3939"/>
      <c r="R13" s="3939"/>
      <c r="S13" s="3939"/>
      <c r="T13" s="3939"/>
      <c r="U13" s="3939"/>
      <c r="V13" s="3939"/>
      <c r="W13" s="3939"/>
      <c r="X13" s="3939"/>
      <c r="Y13" s="3939"/>
      <c r="Z13" s="3939"/>
      <c r="AA13" s="3940"/>
      <c r="AB13" s="3370" t="s">
        <v>15</v>
      </c>
      <c r="AC13" s="3371"/>
      <c r="AD13" s="3371"/>
      <c r="AE13" s="3371"/>
      <c r="AF13" s="3371"/>
      <c r="AG13" s="3371"/>
      <c r="AH13" s="3371"/>
      <c r="AI13" s="3371"/>
      <c r="AJ13" s="3371"/>
      <c r="AK13" s="3371"/>
    </row>
    <row r="14" spans="1:37" ht="17.25" thickBot="1">
      <c r="A14" s="2139"/>
      <c r="B14" s="2145"/>
      <c r="C14" s="2139"/>
      <c r="D14" s="2139"/>
      <c r="E14" s="2139"/>
      <c r="F14" s="2144"/>
      <c r="G14" s="2139"/>
      <c r="H14" s="2139"/>
      <c r="I14" s="2143"/>
      <c r="J14" s="2139"/>
      <c r="K14" s="2142"/>
      <c r="L14" s="2142"/>
      <c r="M14" s="2139"/>
      <c r="N14" s="2139"/>
      <c r="O14" s="2139"/>
      <c r="P14" s="2139"/>
      <c r="Q14" s="2139"/>
      <c r="R14" s="2139"/>
      <c r="S14" s="2139"/>
      <c r="T14" s="2139"/>
      <c r="U14" s="2139"/>
      <c r="V14" s="2139"/>
      <c r="W14" s="2139"/>
      <c r="X14" s="2139"/>
      <c r="Y14" s="2139"/>
      <c r="Z14" s="2140"/>
      <c r="AA14" s="2139"/>
      <c r="AB14" s="2473"/>
      <c r="AC14" s="2473"/>
      <c r="AD14" s="2473"/>
      <c r="AE14" s="2473"/>
      <c r="AF14" s="2473"/>
      <c r="AG14" s="2473"/>
      <c r="AH14" s="2473"/>
      <c r="AI14" s="2473"/>
      <c r="AJ14" s="2473"/>
      <c r="AK14" s="2473"/>
    </row>
    <row r="15" spans="1:37" ht="51.75" thickBot="1">
      <c r="A15" s="2134" t="s">
        <v>16</v>
      </c>
      <c r="B15" s="2512" t="s">
        <v>17</v>
      </c>
      <c r="C15" s="2134" t="s">
        <v>18</v>
      </c>
      <c r="D15" s="2509" t="s">
        <v>19</v>
      </c>
      <c r="E15" s="2509" t="s">
        <v>20</v>
      </c>
      <c r="F15" s="2509" t="s">
        <v>21</v>
      </c>
      <c r="G15" s="2509" t="s">
        <v>22</v>
      </c>
      <c r="H15" s="2509" t="s">
        <v>23</v>
      </c>
      <c r="I15" s="2509" t="s">
        <v>24</v>
      </c>
      <c r="J15" s="2509" t="s">
        <v>25</v>
      </c>
      <c r="K15" s="2509" t="s">
        <v>26</v>
      </c>
      <c r="L15" s="2509" t="s">
        <v>27</v>
      </c>
      <c r="M15" s="2511" t="s">
        <v>28</v>
      </c>
      <c r="N15" s="2511" t="s">
        <v>29</v>
      </c>
      <c r="O15" s="2511" t="s">
        <v>30</v>
      </c>
      <c r="P15" s="2511" t="s">
        <v>31</v>
      </c>
      <c r="Q15" s="2511" t="s">
        <v>32</v>
      </c>
      <c r="R15" s="2511" t="s">
        <v>33</v>
      </c>
      <c r="S15" s="2511" t="s">
        <v>34</v>
      </c>
      <c r="T15" s="2511" t="s">
        <v>35</v>
      </c>
      <c r="U15" s="2511" t="s">
        <v>36</v>
      </c>
      <c r="V15" s="2511" t="s">
        <v>37</v>
      </c>
      <c r="W15" s="2511" t="s">
        <v>38</v>
      </c>
      <c r="X15" s="2511" t="s">
        <v>39</v>
      </c>
      <c r="Y15" s="2509" t="s">
        <v>40</v>
      </c>
      <c r="Z15" s="2510" t="s">
        <v>41</v>
      </c>
      <c r="AA15" s="2509" t="s">
        <v>42</v>
      </c>
      <c r="AB15" s="2247" t="s">
        <v>434</v>
      </c>
      <c r="AC15" s="2246" t="s">
        <v>49</v>
      </c>
      <c r="AD15" s="2246" t="s">
        <v>69</v>
      </c>
      <c r="AE15" s="2246" t="s">
        <v>70</v>
      </c>
      <c r="AF15" s="2246" t="s">
        <v>52</v>
      </c>
      <c r="AG15" s="2246" t="s">
        <v>71</v>
      </c>
      <c r="AH15" s="2246" t="s">
        <v>54</v>
      </c>
      <c r="AI15" s="2246" t="s">
        <v>55</v>
      </c>
      <c r="AJ15" s="2246" t="s">
        <v>56</v>
      </c>
      <c r="AK15" s="2245" t="s">
        <v>57</v>
      </c>
    </row>
    <row r="16" spans="1:37" ht="297.75" thickBot="1">
      <c r="A16" s="2508">
        <v>1</v>
      </c>
      <c r="B16" s="2508" t="s">
        <v>1380</v>
      </c>
      <c r="C16" s="2507" t="s">
        <v>138</v>
      </c>
      <c r="D16" s="2506" t="s">
        <v>1791</v>
      </c>
      <c r="E16" s="2470" t="s">
        <v>1790</v>
      </c>
      <c r="F16" s="2505">
        <v>1</v>
      </c>
      <c r="G16" s="2505" t="s">
        <v>1789</v>
      </c>
      <c r="H16" s="2410" t="s">
        <v>1739</v>
      </c>
      <c r="I16" s="2504">
        <v>1</v>
      </c>
      <c r="J16" s="2410" t="s">
        <v>1788</v>
      </c>
      <c r="K16" s="2503">
        <v>42370</v>
      </c>
      <c r="L16" s="2503">
        <v>42704</v>
      </c>
      <c r="M16" s="2502"/>
      <c r="N16" s="2502"/>
      <c r="O16" s="2502">
        <v>0.5</v>
      </c>
      <c r="P16" s="2502"/>
      <c r="Q16" s="2502"/>
      <c r="R16" s="2502"/>
      <c r="S16" s="2502"/>
      <c r="T16" s="2501">
        <v>0.1</v>
      </c>
      <c r="U16" s="2500">
        <v>0.2</v>
      </c>
      <c r="V16" s="2500"/>
      <c r="W16" s="2500">
        <v>0.2</v>
      </c>
      <c r="X16" s="2500"/>
      <c r="Y16" s="2499">
        <f>SUM(M16:X16)</f>
        <v>1</v>
      </c>
      <c r="Z16" s="2077">
        <v>0</v>
      </c>
      <c r="AA16" s="2467"/>
      <c r="AB16" s="2498">
        <v>0.6</v>
      </c>
      <c r="AC16" s="2498">
        <v>1</v>
      </c>
      <c r="AD16" s="2497">
        <v>1</v>
      </c>
      <c r="AE16" s="2496">
        <v>1</v>
      </c>
      <c r="AF16" s="2495"/>
      <c r="AG16" s="2495"/>
      <c r="AH16" s="2495"/>
      <c r="AI16" s="2495"/>
      <c r="AJ16" s="2494" t="s">
        <v>1787</v>
      </c>
      <c r="AK16" s="2398" t="s">
        <v>1786</v>
      </c>
    </row>
    <row r="17" spans="1:37" ht="15.75" thickBot="1">
      <c r="A17" t="s">
        <v>137</v>
      </c>
      <c r="E17" s="2396"/>
      <c r="F17" s="2396"/>
      <c r="G17" s="2396"/>
      <c r="H17" s="2396"/>
      <c r="I17" s="2493">
        <f>SUM(I8:I16)</f>
        <v>1</v>
      </c>
      <c r="J17" s="2396"/>
      <c r="K17" s="2396"/>
      <c r="L17" s="2396"/>
      <c r="M17" s="2396"/>
      <c r="N17" s="2396"/>
      <c r="O17" s="2396"/>
      <c r="P17" s="2396"/>
      <c r="Q17" s="2396"/>
      <c r="R17" s="2396"/>
      <c r="S17" s="2396"/>
      <c r="T17" s="2396"/>
      <c r="U17" s="2396"/>
      <c r="V17" s="2396"/>
      <c r="W17" s="2396"/>
      <c r="X17" s="2396"/>
      <c r="Y17" s="2396"/>
      <c r="Z17" s="2492">
        <f>SUM(Z8:Z16)</f>
        <v>0</v>
      </c>
      <c r="AA17" s="2491"/>
      <c r="AB17" s="2490"/>
      <c r="AC17" s="2489"/>
      <c r="AD17" s="2488"/>
      <c r="AE17" s="2489"/>
      <c r="AF17" s="2488"/>
      <c r="AG17" s="2489"/>
      <c r="AH17" s="2488"/>
      <c r="AI17" s="2488"/>
      <c r="AJ17" s="2488"/>
      <c r="AK17" s="2487"/>
    </row>
    <row r="18" spans="1:37" ht="15.75" thickBot="1">
      <c r="A18" t="s">
        <v>212</v>
      </c>
      <c r="E18" s="2390"/>
      <c r="F18" s="2388"/>
      <c r="G18" s="2388"/>
      <c r="H18" s="2388"/>
      <c r="I18" s="2388"/>
      <c r="J18" s="2388"/>
      <c r="K18" s="2388"/>
      <c r="L18" s="2388"/>
      <c r="M18" s="2388"/>
      <c r="N18" s="2388"/>
      <c r="O18" s="2388"/>
      <c r="P18" s="2388"/>
      <c r="Q18" s="2388"/>
      <c r="R18" s="2388"/>
      <c r="S18" s="2388"/>
      <c r="T18" s="2388"/>
      <c r="U18" s="2388"/>
      <c r="V18" s="2388"/>
      <c r="W18" s="2388"/>
      <c r="X18" s="2388"/>
      <c r="Y18" s="2388"/>
      <c r="Z18" s="2486">
        <f>SUM(Z17)</f>
        <v>0</v>
      </c>
      <c r="AA18" s="2485"/>
      <c r="AB18" s="2484"/>
      <c r="AC18" s="2483"/>
      <c r="AD18" s="2482"/>
      <c r="AE18" s="2483"/>
      <c r="AF18" s="2482"/>
      <c r="AG18" s="2483"/>
      <c r="AH18" s="2482"/>
      <c r="AI18" s="2482"/>
      <c r="AJ18" s="2482"/>
      <c r="AK18" s="2481"/>
    </row>
    <row r="19" spans="1:37" ht="17.25" thickBot="1">
      <c r="A19" s="2474"/>
      <c r="B19" s="2480"/>
      <c r="C19" s="2474"/>
      <c r="D19" s="2474"/>
      <c r="E19" s="2474"/>
      <c r="F19" s="2479"/>
      <c r="G19" s="2474"/>
      <c r="H19" s="2474"/>
      <c r="I19" s="2478"/>
      <c r="J19" s="2474"/>
      <c r="K19" s="2477"/>
      <c r="L19" s="2477"/>
      <c r="M19" s="2474"/>
      <c r="N19" s="2474"/>
      <c r="O19" s="2474"/>
      <c r="P19" s="2474"/>
      <c r="Q19" s="2474"/>
      <c r="R19" s="2474"/>
      <c r="S19" s="2474"/>
      <c r="T19" s="2474"/>
      <c r="U19" s="2474"/>
      <c r="V19" s="2474"/>
      <c r="W19" s="2474"/>
      <c r="X19" s="2474"/>
      <c r="Y19" s="2476"/>
      <c r="Z19" s="2475"/>
      <c r="AA19" s="2474"/>
      <c r="AB19" s="2473"/>
      <c r="AC19" s="2473"/>
      <c r="AD19" s="2473"/>
      <c r="AE19" s="2473"/>
      <c r="AF19" s="2473"/>
      <c r="AG19" s="2473"/>
      <c r="AH19" s="2473"/>
      <c r="AI19" s="2473"/>
      <c r="AJ19" s="2473"/>
      <c r="AK19" s="2473"/>
    </row>
    <row r="20" spans="1:37" ht="17.25" thickBot="1">
      <c r="A20" t="s">
        <v>14</v>
      </c>
      <c r="E20" t="s">
        <v>356</v>
      </c>
      <c r="AB20" s="3370" t="s">
        <v>356</v>
      </c>
      <c r="AC20" s="3371"/>
      <c r="AD20" s="3371"/>
      <c r="AE20" s="3371"/>
      <c r="AF20" s="3371"/>
      <c r="AG20" s="3371"/>
      <c r="AH20" s="3371"/>
      <c r="AI20" s="3371"/>
      <c r="AJ20" s="3371"/>
      <c r="AK20" s="3371"/>
    </row>
    <row r="21" spans="1:37" ht="17.25" thickBot="1">
      <c r="A21" s="2474"/>
      <c r="B21" s="2480"/>
      <c r="C21" s="2474"/>
      <c r="D21" s="2474"/>
      <c r="E21" s="2474"/>
      <c r="F21" s="2479"/>
      <c r="G21" s="2474"/>
      <c r="H21" s="2474"/>
      <c r="I21" s="2478"/>
      <c r="J21" s="2474"/>
      <c r="K21" s="2477"/>
      <c r="L21" s="2477"/>
      <c r="M21" s="2474"/>
      <c r="N21" s="2474"/>
      <c r="O21" s="2474"/>
      <c r="P21" s="2474"/>
      <c r="Q21" s="2474"/>
      <c r="R21" s="2474"/>
      <c r="S21" s="2474"/>
      <c r="T21" s="2474"/>
      <c r="U21" s="2474"/>
      <c r="V21" s="2474"/>
      <c r="W21" s="2474"/>
      <c r="X21" s="2474"/>
      <c r="Y21" s="2476"/>
      <c r="Z21" s="2475"/>
      <c r="AA21" s="2474"/>
      <c r="AB21" s="2473"/>
      <c r="AC21" s="2473"/>
      <c r="AD21" s="2473"/>
      <c r="AE21" s="2473"/>
      <c r="AF21" s="2473"/>
      <c r="AG21" s="2473"/>
      <c r="AH21" s="2473"/>
      <c r="AI21" s="2473"/>
      <c r="AJ21" s="2473"/>
      <c r="AK21" s="2473"/>
    </row>
    <row r="22" spans="1:37" ht="51.75" thickBot="1">
      <c r="A22" s="2134" t="s">
        <v>16</v>
      </c>
      <c r="B22" s="2472" t="s">
        <v>17</v>
      </c>
      <c r="C22" s="2134" t="s">
        <v>18</v>
      </c>
      <c r="D22" s="2471" t="s">
        <v>19</v>
      </c>
      <c r="E22" s="2134" t="s">
        <v>20</v>
      </c>
      <c r="F22" s="2138" t="s">
        <v>21</v>
      </c>
      <c r="G22" s="2134" t="s">
        <v>22</v>
      </c>
      <c r="H22" s="2134" t="s">
        <v>23</v>
      </c>
      <c r="I22" s="2137" t="s">
        <v>24</v>
      </c>
      <c r="J22" s="2134" t="s">
        <v>25</v>
      </c>
      <c r="K22" s="2134" t="s">
        <v>26</v>
      </c>
      <c r="L22" s="2134" t="s">
        <v>27</v>
      </c>
      <c r="M22" s="2136" t="s">
        <v>28</v>
      </c>
      <c r="N22" s="2136" t="s">
        <v>29</v>
      </c>
      <c r="O22" s="2136" t="s">
        <v>30</v>
      </c>
      <c r="P22" s="2136" t="s">
        <v>31</v>
      </c>
      <c r="Q22" s="2136" t="s">
        <v>32</v>
      </c>
      <c r="R22" s="2136" t="s">
        <v>33</v>
      </c>
      <c r="S22" s="2136" t="s">
        <v>34</v>
      </c>
      <c r="T22" s="2136" t="s">
        <v>35</v>
      </c>
      <c r="U22" s="2136" t="s">
        <v>36</v>
      </c>
      <c r="V22" s="2136" t="s">
        <v>37</v>
      </c>
      <c r="W22" s="2136" t="s">
        <v>38</v>
      </c>
      <c r="X22" s="2136" t="s">
        <v>39</v>
      </c>
      <c r="Y22" s="2135" t="s">
        <v>40</v>
      </c>
      <c r="Z22" s="2134" t="s">
        <v>41</v>
      </c>
      <c r="AA22" s="2134" t="s">
        <v>42</v>
      </c>
      <c r="AB22" s="2247" t="s">
        <v>434</v>
      </c>
      <c r="AC22" s="2246" t="s">
        <v>49</v>
      </c>
      <c r="AD22" s="2246" t="s">
        <v>69</v>
      </c>
      <c r="AE22" s="2246" t="s">
        <v>70</v>
      </c>
      <c r="AF22" s="2246" t="s">
        <v>52</v>
      </c>
      <c r="AG22" s="2246" t="s">
        <v>71</v>
      </c>
      <c r="AH22" s="2246" t="s">
        <v>54</v>
      </c>
      <c r="AI22" s="2246" t="s">
        <v>55</v>
      </c>
      <c r="AJ22" s="2246" t="s">
        <v>56</v>
      </c>
      <c r="AK22" s="2245" t="s">
        <v>57</v>
      </c>
    </row>
    <row r="23" spans="1:37" ht="66.75" thickBot="1">
      <c r="A23" s="3908">
        <v>1</v>
      </c>
      <c r="B23" s="3908" t="s">
        <v>1785</v>
      </c>
      <c r="C23" s="2072" t="s">
        <v>1784</v>
      </c>
      <c r="D23" s="2085" t="s">
        <v>1783</v>
      </c>
      <c r="E23" s="2470" t="s">
        <v>1782</v>
      </c>
      <c r="F23" s="2469">
        <v>1</v>
      </c>
      <c r="G23" s="2410" t="s">
        <v>1781</v>
      </c>
      <c r="H23" s="2410" t="s">
        <v>1739</v>
      </c>
      <c r="I23" s="2462">
        <v>0.2</v>
      </c>
      <c r="J23" s="2410" t="s">
        <v>1776</v>
      </c>
      <c r="K23" s="2468">
        <v>42370</v>
      </c>
      <c r="L23" s="2468">
        <v>42735</v>
      </c>
      <c r="M23">
        <v>1</v>
      </c>
      <c r="O23">
        <v>1</v>
      </c>
      <c r="Q23">
        <v>1</v>
      </c>
      <c r="S23">
        <v>1</v>
      </c>
      <c r="U23">
        <v>1</v>
      </c>
      <c r="W23">
        <v>1</v>
      </c>
      <c r="Y23" s="2462">
        <v>1</v>
      </c>
      <c r="Z23" s="2077">
        <v>0</v>
      </c>
      <c r="AA23" s="2467"/>
      <c r="AB23" s="2402">
        <v>100</v>
      </c>
      <c r="AC23" s="2401">
        <v>1</v>
      </c>
      <c r="AD23" s="2399">
        <v>100</v>
      </c>
      <c r="AE23" s="2400">
        <v>1</v>
      </c>
      <c r="AF23" s="2399"/>
      <c r="AG23" s="2399"/>
      <c r="AH23" s="2399"/>
      <c r="AI23" s="2399"/>
      <c r="AJ23" s="2398" t="s">
        <v>1780</v>
      </c>
      <c r="AK23" s="2398"/>
    </row>
    <row r="24" spans="1:37" ht="409.5" thickBot="1">
      <c r="A24" s="3909"/>
      <c r="B24" s="3909"/>
      <c r="C24" s="2072" t="s">
        <v>1779</v>
      </c>
      <c r="D24" s="2466" t="s">
        <v>1778</v>
      </c>
      <c r="E24" s="2465">
        <v>0</v>
      </c>
      <c r="F24" s="2464">
        <v>1</v>
      </c>
      <c r="G24" s="2463" t="s">
        <v>1777</v>
      </c>
      <c r="H24" s="2410" t="s">
        <v>1739</v>
      </c>
      <c r="I24" s="2462">
        <v>0.2</v>
      </c>
      <c r="J24" s="2410" t="s">
        <v>1776</v>
      </c>
      <c r="K24" s="2407">
        <v>42370</v>
      </c>
      <c r="L24" s="2407">
        <v>42735</v>
      </c>
      <c r="M24">
        <v>1</v>
      </c>
      <c r="O24">
        <v>1</v>
      </c>
      <c r="Q24">
        <v>1</v>
      </c>
      <c r="S24">
        <v>1</v>
      </c>
      <c r="U24">
        <v>1</v>
      </c>
      <c r="W24">
        <v>1</v>
      </c>
      <c r="Y24" s="2462">
        <v>1</v>
      </c>
      <c r="Z24" s="2077">
        <v>0</v>
      </c>
      <c r="AA24" s="2403"/>
      <c r="AB24" s="2402">
        <v>100</v>
      </c>
      <c r="AC24" s="2401">
        <v>1</v>
      </c>
      <c r="AD24" s="2399">
        <v>100</v>
      </c>
      <c r="AE24" s="2400">
        <v>1</v>
      </c>
      <c r="AF24" s="2399"/>
      <c r="AG24" s="2399"/>
      <c r="AH24" s="2399"/>
      <c r="AI24" s="2399"/>
      <c r="AJ24" s="2398" t="s">
        <v>1775</v>
      </c>
      <c r="AK24" s="2398"/>
    </row>
    <row r="25" spans="1:37" s="2455" customFormat="1" ht="66.75" thickBot="1">
      <c r="A25" s="3909"/>
      <c r="B25" s="3909"/>
      <c r="C25" s="2072" t="s">
        <v>1774</v>
      </c>
      <c r="D25" s="2071" t="s">
        <v>1773</v>
      </c>
      <c r="E25" s="2461" t="s">
        <v>1772</v>
      </c>
      <c r="F25" s="2084">
        <v>2</v>
      </c>
      <c r="G25" s="2084"/>
      <c r="H25" s="2082" t="s">
        <v>1739</v>
      </c>
      <c r="I25" s="2460">
        <v>0.2</v>
      </c>
      <c r="J25" s="2082" t="s">
        <v>1771</v>
      </c>
      <c r="K25" s="2407">
        <v>42370</v>
      </c>
      <c r="L25" s="2407">
        <v>42735</v>
      </c>
      <c r="M25" s="2459"/>
      <c r="N25" s="2459"/>
      <c r="O25" s="2459"/>
      <c r="P25" s="2459"/>
      <c r="Q25" s="2459"/>
      <c r="R25" s="2459">
        <v>1</v>
      </c>
      <c r="S25" s="2459"/>
      <c r="T25" s="2459"/>
      <c r="U25" s="2458"/>
      <c r="V25" s="2458"/>
      <c r="W25" s="2458"/>
      <c r="X25" s="2458">
        <v>1</v>
      </c>
      <c r="Y25" s="2082">
        <f>SUM(M25:X25)</f>
        <v>2</v>
      </c>
      <c r="Z25" s="2457">
        <v>0</v>
      </c>
      <c r="AA25" s="2456"/>
      <c r="AB25" s="2402">
        <v>1</v>
      </c>
      <c r="AC25" s="2401">
        <v>1</v>
      </c>
      <c r="AD25" s="2399">
        <v>1</v>
      </c>
      <c r="AE25" s="2400">
        <v>1</v>
      </c>
      <c r="AF25" s="2399"/>
      <c r="AG25" s="2399"/>
      <c r="AH25" s="2399"/>
      <c r="AI25" s="2399"/>
      <c r="AJ25" s="2398" t="s">
        <v>1770</v>
      </c>
      <c r="AK25" s="2398"/>
    </row>
    <row r="26" spans="1:37" ht="50.25" thickBot="1">
      <c r="A26" s="3909"/>
      <c r="B26" s="3909"/>
      <c r="C26" s="3924" t="s">
        <v>1769</v>
      </c>
      <c r="D26" s="2454" t="s">
        <v>1768</v>
      </c>
      <c r="E26" s="2453" t="s">
        <v>1767</v>
      </c>
      <c r="F26" s="2452">
        <v>1</v>
      </c>
      <c r="G26" s="2451" t="s">
        <v>1766</v>
      </c>
      <c r="H26" s="2410" t="s">
        <v>1739</v>
      </c>
      <c r="I26" s="2450">
        <v>0.2</v>
      </c>
      <c r="J26" s="2438" t="s">
        <v>1765</v>
      </c>
      <c r="K26" s="2439">
        <v>42370</v>
      </c>
      <c r="L26" s="2439">
        <v>42735</v>
      </c>
      <c r="M26">
        <v>1</v>
      </c>
      <c r="O26">
        <v>1</v>
      </c>
      <c r="Q26">
        <v>1</v>
      </c>
      <c r="S26">
        <v>1</v>
      </c>
      <c r="U26">
        <v>1</v>
      </c>
      <c r="W26">
        <v>1</v>
      </c>
      <c r="Y26" s="2438">
        <v>100</v>
      </c>
      <c r="Z26" s="2103">
        <v>0</v>
      </c>
      <c r="AA26" s="2437"/>
      <c r="AB26" s="2402">
        <v>100</v>
      </c>
      <c r="AC26" s="2401">
        <v>1</v>
      </c>
      <c r="AD26" s="2399">
        <v>100</v>
      </c>
      <c r="AE26" s="2400">
        <v>1</v>
      </c>
      <c r="AF26" s="2399"/>
      <c r="AG26" s="2399"/>
      <c r="AH26" s="2399"/>
      <c r="AI26" s="2399"/>
      <c r="AJ26" s="2398" t="s">
        <v>1764</v>
      </c>
      <c r="AK26" s="2398"/>
    </row>
    <row r="27" spans="1:37" ht="66.75" thickBot="1">
      <c r="A27" s="3910"/>
      <c r="B27" s="3910"/>
      <c r="C27" s="3925"/>
      <c r="D27" s="2449" t="s">
        <v>1763</v>
      </c>
      <c r="E27" s="2448" t="s">
        <v>1762</v>
      </c>
      <c r="F27" s="2447">
        <v>1</v>
      </c>
      <c r="G27" s="2446" t="s">
        <v>1761</v>
      </c>
      <c r="H27" s="2410" t="s">
        <v>1739</v>
      </c>
      <c r="I27" s="2445">
        <v>0.2</v>
      </c>
      <c r="J27" s="2421" t="s">
        <v>1760</v>
      </c>
      <c r="K27" s="2422">
        <v>42370</v>
      </c>
      <c r="L27" s="2422">
        <v>42735</v>
      </c>
      <c r="M27">
        <v>1</v>
      </c>
      <c r="O27">
        <v>1</v>
      </c>
      <c r="Q27">
        <v>1</v>
      </c>
      <c r="S27">
        <v>1</v>
      </c>
      <c r="U27">
        <v>1</v>
      </c>
      <c r="W27">
        <v>1</v>
      </c>
      <c r="Y27" s="2421">
        <v>100</v>
      </c>
      <c r="Z27" s="2091">
        <v>0</v>
      </c>
      <c r="AA27" s="2420"/>
      <c r="AB27" s="2402">
        <v>100</v>
      </c>
      <c r="AC27" s="2401">
        <v>1</v>
      </c>
      <c r="AD27" s="2399">
        <v>100</v>
      </c>
      <c r="AE27" s="2400">
        <v>1</v>
      </c>
      <c r="AF27" s="2399"/>
      <c r="AG27" s="2399"/>
      <c r="AH27" s="2399"/>
      <c r="AI27" s="2399"/>
      <c r="AJ27" s="2398" t="s">
        <v>1759</v>
      </c>
      <c r="AK27" s="2398"/>
    </row>
    <row r="28" spans="1:37" ht="17.25" thickBot="1">
      <c r="A28" t="s">
        <v>137</v>
      </c>
      <c r="E28" s="2419"/>
      <c r="F28" s="2396"/>
      <c r="G28" s="2396"/>
      <c r="H28" s="2396"/>
      <c r="I28" s="2397"/>
      <c r="J28" s="2396"/>
      <c r="K28" s="2396"/>
      <c r="L28" s="2396"/>
      <c r="M28" s="2396"/>
      <c r="N28" s="2396"/>
      <c r="O28" s="2396"/>
      <c r="P28" s="2396"/>
      <c r="Q28" s="2396"/>
      <c r="R28" s="2396"/>
      <c r="S28" s="2396"/>
      <c r="T28" s="2396"/>
      <c r="U28" s="2396"/>
      <c r="V28" s="2396"/>
      <c r="W28" s="2396"/>
      <c r="X28" s="2396"/>
      <c r="Y28" s="2395"/>
      <c r="Z28" s="2394">
        <f>SUM(Z23:Z27)</f>
        <v>0</v>
      </c>
      <c r="AA28" s="2396"/>
      <c r="AB28" s="2414"/>
      <c r="AC28" s="2416"/>
      <c r="AD28" s="2414"/>
      <c r="AE28" s="2414"/>
      <c r="AF28" s="2414"/>
      <c r="AG28" s="2416"/>
      <c r="AH28" s="2414"/>
      <c r="AI28" s="2414"/>
      <c r="AJ28" s="2413"/>
      <c r="AK28" s="2413"/>
    </row>
    <row r="29" spans="1:37" ht="38.25">
      <c r="A29">
        <v>2</v>
      </c>
      <c r="B29" t="s">
        <v>357</v>
      </c>
      <c r="C29" s="3924" t="s">
        <v>358</v>
      </c>
      <c r="D29" s="2444" t="s">
        <v>914</v>
      </c>
      <c r="E29" s="2443" t="s">
        <v>1758</v>
      </c>
      <c r="F29" s="2440">
        <v>2</v>
      </c>
      <c r="G29" s="2440" t="s">
        <v>1757</v>
      </c>
      <c r="H29" s="2440" t="s">
        <v>1739</v>
      </c>
      <c r="I29" s="2441">
        <v>0.17</v>
      </c>
      <c r="J29" s="2440" t="s">
        <v>1756</v>
      </c>
      <c r="K29" s="2439">
        <v>42370</v>
      </c>
      <c r="L29" s="2439">
        <v>42735</v>
      </c>
      <c r="M29" s="2047"/>
      <c r="N29" s="2047"/>
      <c r="O29" s="2047"/>
      <c r="P29" s="2047"/>
      <c r="Q29" s="2047">
        <v>1</v>
      </c>
      <c r="R29" s="2047"/>
      <c r="S29" s="2047"/>
      <c r="T29" s="2047"/>
      <c r="U29" s="2047"/>
      <c r="V29" s="2047"/>
      <c r="W29" s="2047">
        <v>1</v>
      </c>
      <c r="X29" s="2047"/>
      <c r="Y29" s="2438">
        <f>SUM(M29:X29)</f>
        <v>2</v>
      </c>
      <c r="Z29" s="2103">
        <v>0</v>
      </c>
      <c r="AA29" s="2437"/>
      <c r="AB29" s="2402">
        <v>1</v>
      </c>
      <c r="AC29" s="2401">
        <v>1</v>
      </c>
      <c r="AD29" s="2399">
        <v>1</v>
      </c>
      <c r="AE29" s="2400">
        <v>1</v>
      </c>
      <c r="AF29" s="2399"/>
      <c r="AG29" s="2399"/>
      <c r="AH29" s="2399"/>
      <c r="AI29" s="2399"/>
      <c r="AJ29" s="2398" t="s">
        <v>1753</v>
      </c>
      <c r="AK29" s="2398"/>
    </row>
    <row r="30" spans="3:37" ht="39" thickBot="1">
      <c r="C30" s="3925"/>
      <c r="D30" s="2426" t="s">
        <v>365</v>
      </c>
      <c r="E30" s="2425" t="s">
        <v>366</v>
      </c>
      <c r="F30" s="2421">
        <v>4</v>
      </c>
      <c r="G30" s="2423" t="s">
        <v>1755</v>
      </c>
      <c r="H30" s="2423" t="s">
        <v>1739</v>
      </c>
      <c r="I30" s="2424">
        <v>0.17</v>
      </c>
      <c r="J30" s="2423" t="s">
        <v>1754</v>
      </c>
      <c r="K30" s="2422">
        <v>42370</v>
      </c>
      <c r="L30" s="2422">
        <v>42735</v>
      </c>
      <c r="M30" s="2006"/>
      <c r="N30" s="2006"/>
      <c r="O30" s="2006">
        <v>1</v>
      </c>
      <c r="P30" s="2006"/>
      <c r="Q30" s="2006"/>
      <c r="R30" s="2006">
        <v>1</v>
      </c>
      <c r="S30" s="2006"/>
      <c r="T30" s="2006"/>
      <c r="U30" s="2006">
        <v>1</v>
      </c>
      <c r="V30" s="2006"/>
      <c r="W30" s="2006"/>
      <c r="X30" s="2006">
        <v>1</v>
      </c>
      <c r="Y30" s="2421">
        <f>SUM(M30:X30)</f>
        <v>4</v>
      </c>
      <c r="Z30" s="2091">
        <v>0</v>
      </c>
      <c r="AA30" s="2420"/>
      <c r="AB30" s="2402">
        <v>2</v>
      </c>
      <c r="AC30" s="2401">
        <v>1</v>
      </c>
      <c r="AD30" s="2399">
        <v>2</v>
      </c>
      <c r="AE30" s="2400">
        <v>1</v>
      </c>
      <c r="AF30" s="2399"/>
      <c r="AG30" s="2399"/>
      <c r="AH30" s="2399"/>
      <c r="AI30" s="2399"/>
      <c r="AJ30" s="2398" t="s">
        <v>1753</v>
      </c>
      <c r="AK30" s="2398"/>
    </row>
    <row r="31" spans="3:37" ht="99">
      <c r="C31" s="3924" t="s">
        <v>372</v>
      </c>
      <c r="D31" s="2444" t="s">
        <v>373</v>
      </c>
      <c r="E31" s="2443" t="s">
        <v>218</v>
      </c>
      <c r="F31" s="2442">
        <v>12</v>
      </c>
      <c r="G31" s="2440" t="s">
        <v>1752</v>
      </c>
      <c r="H31" s="2440" t="s">
        <v>1739</v>
      </c>
      <c r="I31" s="2441">
        <v>0.17</v>
      </c>
      <c r="J31" s="2440" t="s">
        <v>375</v>
      </c>
      <c r="K31" s="2439">
        <v>42370</v>
      </c>
      <c r="L31" s="2439">
        <v>42735</v>
      </c>
      <c r="M31" s="2047">
        <v>1</v>
      </c>
      <c r="N31" s="2047">
        <v>1</v>
      </c>
      <c r="O31" s="2047">
        <v>1</v>
      </c>
      <c r="P31" s="2047">
        <v>1</v>
      </c>
      <c r="Q31" s="2047">
        <v>1</v>
      </c>
      <c r="R31" s="2047">
        <v>1</v>
      </c>
      <c r="S31" s="2047">
        <v>1</v>
      </c>
      <c r="T31" s="2047">
        <v>1</v>
      </c>
      <c r="U31" s="2047">
        <v>1</v>
      </c>
      <c r="V31" s="2047">
        <v>1</v>
      </c>
      <c r="W31" s="2047">
        <v>1</v>
      </c>
      <c r="X31" s="2047">
        <v>1</v>
      </c>
      <c r="Y31" s="2438">
        <v>12</v>
      </c>
      <c r="Z31" s="2103">
        <v>0</v>
      </c>
      <c r="AA31" s="2437"/>
      <c r="AB31" s="2402">
        <v>8</v>
      </c>
      <c r="AC31" s="2401">
        <v>1</v>
      </c>
      <c r="AD31" s="2399">
        <v>8</v>
      </c>
      <c r="AE31" s="2400">
        <v>1</v>
      </c>
      <c r="AF31" s="2399"/>
      <c r="AG31" s="2399"/>
      <c r="AH31" s="2399"/>
      <c r="AI31" s="2399"/>
      <c r="AJ31" s="2398" t="s">
        <v>1751</v>
      </c>
      <c r="AK31" s="2398" t="s">
        <v>1750</v>
      </c>
    </row>
    <row r="32" spans="3:37" ht="66">
      <c r="C32" s="3923"/>
      <c r="D32" s="2435" t="s">
        <v>911</v>
      </c>
      <c r="E32" s="2434" t="s">
        <v>218</v>
      </c>
      <c r="F32" s="2436">
        <v>12</v>
      </c>
      <c r="G32" s="2428" t="s">
        <v>1749</v>
      </c>
      <c r="H32" s="2430" t="s">
        <v>1739</v>
      </c>
      <c r="I32" s="2431">
        <v>0.17</v>
      </c>
      <c r="J32" s="2430" t="s">
        <v>375</v>
      </c>
      <c r="K32" s="2429">
        <v>42370</v>
      </c>
      <c r="L32" s="2429">
        <v>42735</v>
      </c>
      <c r="M32" s="2114">
        <v>1</v>
      </c>
      <c r="N32" s="2114">
        <v>1</v>
      </c>
      <c r="O32" s="2114">
        <v>1</v>
      </c>
      <c r="P32" s="2114">
        <v>1</v>
      </c>
      <c r="Q32" s="2114">
        <v>1</v>
      </c>
      <c r="R32" s="2114">
        <v>1</v>
      </c>
      <c r="S32" s="2114">
        <v>1</v>
      </c>
      <c r="T32" s="2114">
        <v>1</v>
      </c>
      <c r="U32" s="2114">
        <v>1</v>
      </c>
      <c r="V32" s="2114">
        <v>1</v>
      </c>
      <c r="W32" s="2114">
        <v>1</v>
      </c>
      <c r="X32" s="2114">
        <v>1</v>
      </c>
      <c r="Y32" s="2428">
        <f>SUM(M32:X32)</f>
        <v>12</v>
      </c>
      <c r="Z32" s="2096">
        <v>0</v>
      </c>
      <c r="AA32" s="2427"/>
      <c r="AB32" s="2402">
        <v>8</v>
      </c>
      <c r="AC32" s="2401">
        <v>1</v>
      </c>
      <c r="AD32" s="2399">
        <v>8</v>
      </c>
      <c r="AE32" s="2400">
        <v>1</v>
      </c>
      <c r="AF32" s="2399"/>
      <c r="AG32" s="2399"/>
      <c r="AH32" s="2399"/>
      <c r="AI32" s="2399"/>
      <c r="AJ32" s="2398" t="s">
        <v>1748</v>
      </c>
      <c r="AK32" s="2398"/>
    </row>
    <row r="33" spans="3:37" ht="51.75" thickBot="1">
      <c r="C33" s="3923"/>
      <c r="D33" s="2435" t="s">
        <v>385</v>
      </c>
      <c r="E33" s="2434" t="s">
        <v>386</v>
      </c>
      <c r="F33" s="2433">
        <v>1</v>
      </c>
      <c r="G33" s="2432" t="s">
        <v>1747</v>
      </c>
      <c r="H33" s="2430" t="s">
        <v>1739</v>
      </c>
      <c r="I33" s="2431">
        <v>0.17</v>
      </c>
      <c r="J33" s="2430" t="s">
        <v>389</v>
      </c>
      <c r="K33" s="2429">
        <v>42370</v>
      </c>
      <c r="L33" s="2429">
        <v>42735</v>
      </c>
      <c r="M33" s="2114"/>
      <c r="N33" s="2114"/>
      <c r="O33" s="2114">
        <v>1</v>
      </c>
      <c r="P33" s="2114"/>
      <c r="Q33" s="2114"/>
      <c r="R33" s="2114">
        <v>1</v>
      </c>
      <c r="S33" s="2114"/>
      <c r="T33" s="2114"/>
      <c r="U33" s="2114">
        <v>1</v>
      </c>
      <c r="V33" s="2114"/>
      <c r="W33" s="2114"/>
      <c r="X33" s="2114">
        <v>1</v>
      </c>
      <c r="Y33" s="2428">
        <f>SUM(M33:X33)</f>
        <v>4</v>
      </c>
      <c r="Z33" s="2096">
        <v>0</v>
      </c>
      <c r="AA33" s="2427"/>
      <c r="AB33" s="2402">
        <v>2</v>
      </c>
      <c r="AC33" s="2401">
        <v>1</v>
      </c>
      <c r="AD33" s="2399">
        <v>2</v>
      </c>
      <c r="AE33" s="2400">
        <v>1</v>
      </c>
      <c r="AF33" s="2399"/>
      <c r="AG33" s="2399"/>
      <c r="AH33" s="2399"/>
      <c r="AI33" s="2399"/>
      <c r="AJ33" s="2398" t="s">
        <v>1746</v>
      </c>
      <c r="AK33" s="2398"/>
    </row>
    <row r="34" spans="3:37" ht="248.25" thickBot="1">
      <c r="C34" s="3925"/>
      <c r="D34" s="2426" t="s">
        <v>1745</v>
      </c>
      <c r="E34" s="2425" t="s">
        <v>393</v>
      </c>
      <c r="F34" s="2423">
        <v>4</v>
      </c>
      <c r="G34" s="2421" t="s">
        <v>1744</v>
      </c>
      <c r="H34" s="2410" t="s">
        <v>1739</v>
      </c>
      <c r="I34" s="2424">
        <v>0.17</v>
      </c>
      <c r="J34" s="2423" t="s">
        <v>1743</v>
      </c>
      <c r="K34" s="2422">
        <v>42370</v>
      </c>
      <c r="L34" s="2422">
        <v>42735</v>
      </c>
      <c r="M34" s="2006"/>
      <c r="N34" s="2006"/>
      <c r="O34" s="2006">
        <v>1</v>
      </c>
      <c r="P34" s="2006">
        <v>1</v>
      </c>
      <c r="Q34" s="2006"/>
      <c r="R34" s="2006"/>
      <c r="S34" s="2006"/>
      <c r="T34" s="2006">
        <v>1</v>
      </c>
      <c r="U34" s="2006"/>
      <c r="V34" s="2006"/>
      <c r="W34" s="2006"/>
      <c r="X34" s="2006">
        <v>1</v>
      </c>
      <c r="Y34" s="2421">
        <f>SUM(M34:X34)</f>
        <v>4</v>
      </c>
      <c r="Z34" s="2091">
        <v>0</v>
      </c>
      <c r="AA34" s="2420"/>
      <c r="AB34" s="2402">
        <v>3</v>
      </c>
      <c r="AC34" s="2401">
        <v>1</v>
      </c>
      <c r="AD34" s="2399">
        <v>3</v>
      </c>
      <c r="AE34" s="2400">
        <v>1</v>
      </c>
      <c r="AF34" s="2399"/>
      <c r="AG34" s="2399"/>
      <c r="AH34" s="2399"/>
      <c r="AI34" s="2399"/>
      <c r="AJ34" s="2398" t="s">
        <v>1742</v>
      </c>
      <c r="AK34" s="2398"/>
    </row>
    <row r="35" spans="1:37" ht="17.25" thickBot="1">
      <c r="A35" t="s">
        <v>137</v>
      </c>
      <c r="E35" s="2419"/>
      <c r="F35" s="2396"/>
      <c r="G35" s="2396"/>
      <c r="H35" s="2418"/>
      <c r="I35" s="2397"/>
      <c r="J35" s="2396"/>
      <c r="K35" s="2396"/>
      <c r="L35" s="2396"/>
      <c r="M35" s="2396"/>
      <c r="N35" s="2396"/>
      <c r="O35" s="2396"/>
      <c r="P35" s="2396"/>
      <c r="Q35" s="2396"/>
      <c r="R35" s="2396"/>
      <c r="S35" s="2396"/>
      <c r="T35" s="2396"/>
      <c r="U35" s="2396"/>
      <c r="V35" s="2396"/>
      <c r="W35" s="2396"/>
      <c r="X35" s="2396"/>
      <c r="Y35" s="2395">
        <f>SUM(Y29:Y34)</f>
        <v>38</v>
      </c>
      <c r="Z35" s="2417">
        <f>SUM(Z29:Z34)</f>
        <v>0</v>
      </c>
      <c r="AA35" s="2396"/>
      <c r="AB35" s="2414"/>
      <c r="AC35" s="2416"/>
      <c r="AD35" s="2414"/>
      <c r="AE35" s="2415"/>
      <c r="AF35" s="2414"/>
      <c r="AG35" s="2415"/>
      <c r="AH35" s="2414"/>
      <c r="AI35" s="2414"/>
      <c r="AJ35" s="2413"/>
      <c r="AK35" s="2413"/>
    </row>
    <row r="36" spans="1:37" ht="66.75" thickBot="1">
      <c r="A36" s="2073">
        <v>3</v>
      </c>
      <c r="B36" s="2073" t="s">
        <v>400</v>
      </c>
      <c r="C36" s="2072" t="s">
        <v>401</v>
      </c>
      <c r="D36" s="2412" t="s">
        <v>1741</v>
      </c>
      <c r="E36" s="2411" t="s">
        <v>393</v>
      </c>
      <c r="F36" s="2408">
        <v>4</v>
      </c>
      <c r="G36" s="2410" t="s">
        <v>1740</v>
      </c>
      <c r="H36" s="2410" t="s">
        <v>1739</v>
      </c>
      <c r="I36" s="2409">
        <v>1</v>
      </c>
      <c r="J36" s="2408" t="s">
        <v>1738</v>
      </c>
      <c r="K36" s="2407">
        <v>42370</v>
      </c>
      <c r="L36" s="2407">
        <v>42735</v>
      </c>
      <c r="M36" s="2080"/>
      <c r="N36" s="2080"/>
      <c r="O36" s="2080">
        <v>1</v>
      </c>
      <c r="P36" s="2080">
        <v>1</v>
      </c>
      <c r="Q36" s="2080"/>
      <c r="R36" s="2080"/>
      <c r="S36" s="2080"/>
      <c r="T36" s="2080">
        <v>1</v>
      </c>
      <c r="U36" s="2406"/>
      <c r="V36" s="2406"/>
      <c r="W36" s="2406"/>
      <c r="X36" s="2406">
        <v>1</v>
      </c>
      <c r="Y36" s="2405">
        <f>SUM(M36:X36)</f>
        <v>4</v>
      </c>
      <c r="Z36" s="2404">
        <v>0</v>
      </c>
      <c r="AA36" s="2403"/>
      <c r="AB36" s="2402">
        <v>3</v>
      </c>
      <c r="AC36" s="2401">
        <v>1</v>
      </c>
      <c r="AD36" s="2399">
        <v>3</v>
      </c>
      <c r="AE36" s="2400">
        <v>1</v>
      </c>
      <c r="AF36" s="2399"/>
      <c r="AG36" s="2399"/>
      <c r="AH36" s="2399"/>
      <c r="AI36" s="2399"/>
      <c r="AJ36" s="2398" t="s">
        <v>1737</v>
      </c>
      <c r="AK36" s="2398"/>
    </row>
    <row r="37" spans="1:37" ht="18.75" thickBot="1">
      <c r="A37" t="s">
        <v>137</v>
      </c>
      <c r="E37" s="2396"/>
      <c r="F37" s="2396"/>
      <c r="G37" s="2396"/>
      <c r="H37" s="2396"/>
      <c r="I37" s="2397"/>
      <c r="J37" s="2396"/>
      <c r="K37" s="2396"/>
      <c r="L37" s="2396"/>
      <c r="M37" s="2396"/>
      <c r="N37" s="2396"/>
      <c r="O37" s="2396"/>
      <c r="P37" s="2396"/>
      <c r="Q37" s="2396"/>
      <c r="R37" s="2396"/>
      <c r="S37" s="2396"/>
      <c r="T37" s="2396"/>
      <c r="U37" s="2396"/>
      <c r="V37" s="2396"/>
      <c r="W37" s="2396"/>
      <c r="X37" s="2396"/>
      <c r="Y37" s="2395"/>
      <c r="Z37" s="2394">
        <v>0</v>
      </c>
      <c r="AA37" s="2393"/>
      <c r="AB37" s="2391"/>
      <c r="AC37" s="1993"/>
      <c r="AD37" s="2391"/>
      <c r="AE37" s="2392"/>
      <c r="AF37" s="2391"/>
      <c r="AG37" s="2392"/>
      <c r="AH37" s="2391"/>
      <c r="AI37" s="2391"/>
      <c r="AJ37" s="2391"/>
      <c r="AK37" s="2391"/>
    </row>
    <row r="38" spans="1:37" ht="18.75" thickBot="1">
      <c r="A38" t="s">
        <v>212</v>
      </c>
      <c r="E38" s="2390"/>
      <c r="F38" s="2388"/>
      <c r="G38" s="2388"/>
      <c r="H38" s="2388"/>
      <c r="I38" s="2389"/>
      <c r="J38" s="2388"/>
      <c r="K38" s="2388"/>
      <c r="L38" s="2388"/>
      <c r="M38" s="2388"/>
      <c r="N38" s="2388"/>
      <c r="O38" s="2388"/>
      <c r="P38" s="2388"/>
      <c r="Q38" s="2388"/>
      <c r="R38" s="2388"/>
      <c r="S38" s="2388"/>
      <c r="T38" s="2388"/>
      <c r="U38" s="2388"/>
      <c r="V38" s="2388"/>
      <c r="W38" s="2388"/>
      <c r="X38" s="2388"/>
      <c r="Y38" s="2387"/>
      <c r="Z38" s="2386">
        <f>Z37+Z35+Z28</f>
        <v>0</v>
      </c>
      <c r="AA38" s="2385"/>
      <c r="AB38" s="2383"/>
      <c r="AC38" s="1986"/>
      <c r="AD38" s="2383"/>
      <c r="AE38" s="2384"/>
      <c r="AF38" s="2383"/>
      <c r="AG38" s="2384"/>
      <c r="AH38" s="2383"/>
      <c r="AI38" s="2383"/>
      <c r="AJ38" s="2383"/>
      <c r="AK38" s="2383"/>
    </row>
    <row r="39" spans="1:37" ht="24" thickBot="1">
      <c r="A39" s="2382"/>
      <c r="B39" s="2381"/>
      <c r="C39" s="2377"/>
      <c r="D39" s="2377"/>
      <c r="E39" s="2377"/>
      <c r="F39" s="2380"/>
      <c r="G39" s="2377"/>
      <c r="H39" s="2377"/>
      <c r="I39" s="2379"/>
      <c r="J39" s="2377"/>
      <c r="K39" s="2378"/>
      <c r="L39" s="2378"/>
      <c r="M39" s="2377"/>
      <c r="N39" s="2377"/>
      <c r="O39" s="2377"/>
      <c r="P39" s="2377"/>
      <c r="Q39" s="2377"/>
      <c r="R39" s="2377"/>
      <c r="S39" s="2377"/>
      <c r="T39" s="2377"/>
      <c r="U39" s="2377"/>
      <c r="V39" s="2377"/>
      <c r="W39" s="2377"/>
      <c r="X39" s="2377"/>
      <c r="Y39" s="2376"/>
      <c r="Z39" s="2375">
        <f>Z38+Z18</f>
        <v>0</v>
      </c>
      <c r="AA39" s="2374"/>
      <c r="AB39" s="2372"/>
      <c r="AC39" s="2373"/>
      <c r="AD39" s="2372"/>
      <c r="AE39" s="2373"/>
      <c r="AF39" s="2372"/>
      <c r="AG39" s="2373"/>
      <c r="AH39" s="2372"/>
      <c r="AI39" s="2372"/>
      <c r="AJ39" s="2372"/>
      <c r="AK39" s="2372"/>
    </row>
  </sheetData>
  <sheetProtection/>
  <mergeCells count="57">
    <mergeCell ref="A37:D37"/>
    <mergeCell ref="A38:D38"/>
    <mergeCell ref="A28:D28"/>
    <mergeCell ref="A29:A34"/>
    <mergeCell ref="B29:B34"/>
    <mergeCell ref="C29:C30"/>
    <mergeCell ref="C31:C34"/>
    <mergeCell ref="A35:D35"/>
    <mergeCell ref="S26:T26"/>
    <mergeCell ref="U26:V26"/>
    <mergeCell ref="W26:X26"/>
    <mergeCell ref="M27:N27"/>
    <mergeCell ref="O27:P27"/>
    <mergeCell ref="Q27:R27"/>
    <mergeCell ref="S27:T27"/>
    <mergeCell ref="U27:V27"/>
    <mergeCell ref="W27:X27"/>
    <mergeCell ref="S23:T23"/>
    <mergeCell ref="U23:V23"/>
    <mergeCell ref="W23:X23"/>
    <mergeCell ref="M24:N24"/>
    <mergeCell ref="O24:P24"/>
    <mergeCell ref="Q24:R24"/>
    <mergeCell ref="S24:T24"/>
    <mergeCell ref="U24:V24"/>
    <mergeCell ref="W24:X24"/>
    <mergeCell ref="A23:A27"/>
    <mergeCell ref="B23:B27"/>
    <mergeCell ref="M23:N23"/>
    <mergeCell ref="O23:P23"/>
    <mergeCell ref="Q23:R23"/>
    <mergeCell ref="C26:C27"/>
    <mergeCell ref="M26:N26"/>
    <mergeCell ref="O26:P26"/>
    <mergeCell ref="Q26:R26"/>
    <mergeCell ref="A17:D17"/>
    <mergeCell ref="A18:D18"/>
    <mergeCell ref="A20:D20"/>
    <mergeCell ref="E20:AA20"/>
    <mergeCell ref="AB20:AK20"/>
    <mergeCell ref="A11:D11"/>
    <mergeCell ref="E11:AA11"/>
    <mergeCell ref="AB11:AK11"/>
    <mergeCell ref="A13:D13"/>
    <mergeCell ref="E13:AA13"/>
    <mergeCell ref="AB13:AK13"/>
    <mergeCell ref="A5:AA5"/>
    <mergeCell ref="AB5:AK9"/>
    <mergeCell ref="A6:AA6"/>
    <mergeCell ref="A7:AA7"/>
    <mergeCell ref="A8:AA8"/>
    <mergeCell ref="A9:AA9"/>
    <mergeCell ref="A1:C4"/>
    <mergeCell ref="D1:AH2"/>
    <mergeCell ref="AI1:AJ4"/>
    <mergeCell ref="AK1:AK4"/>
    <mergeCell ref="D3:AH4"/>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L50"/>
  <sheetViews>
    <sheetView zoomScale="70" zoomScaleNormal="70" zoomScalePageLayoutView="80" workbookViewId="0" topLeftCell="T1">
      <selection activeCell="AK1" sqref="AK1:AL4"/>
    </sheetView>
  </sheetViews>
  <sheetFormatPr defaultColWidth="11.421875" defaultRowHeight="15"/>
  <cols>
    <col min="1" max="1" width="6.421875" style="2514" customWidth="1"/>
    <col min="2" max="2" width="18.28125" style="2516" customWidth="1"/>
    <col min="3" max="3" width="47.8515625" style="2514" customWidth="1"/>
    <col min="4" max="4" width="43.00390625" style="2514" customWidth="1"/>
    <col min="5" max="5" width="19.00390625" style="2514" customWidth="1"/>
    <col min="6" max="6" width="12.7109375" style="2514" customWidth="1"/>
    <col min="7" max="7" width="22.00390625" style="2514" customWidth="1"/>
    <col min="8" max="8" width="24.421875" style="2261" customWidth="1"/>
    <col min="9" max="9" width="19.28125" style="2514" customWidth="1"/>
    <col min="10" max="10" width="33.7109375" style="2514" customWidth="1"/>
    <col min="11" max="11" width="10.7109375" style="2514" customWidth="1"/>
    <col min="12" max="12" width="11.28125" style="2514" customWidth="1"/>
    <col min="13" max="24" width="4.421875" style="2514" customWidth="1"/>
    <col min="25" max="25" width="16.28125" style="2515" customWidth="1"/>
    <col min="26" max="27" width="26.00390625" style="2514" customWidth="1"/>
    <col min="28" max="28" width="22.140625" style="2514" customWidth="1"/>
    <col min="29" max="29" width="14.28125" style="2514" bestFit="1" customWidth="1"/>
    <col min="30" max="30" width="12.421875" style="2514" customWidth="1"/>
    <col min="31" max="31" width="9.421875" style="2514" bestFit="1" customWidth="1"/>
    <col min="32" max="32" width="15.57421875" style="2514" bestFit="1" customWidth="1"/>
    <col min="33" max="33" width="14.57421875" style="2514" bestFit="1" customWidth="1"/>
    <col min="34" max="34" width="16.57421875" style="2514" bestFit="1" customWidth="1"/>
    <col min="35" max="36" width="14.8515625" style="2514" bestFit="1" customWidth="1"/>
    <col min="37" max="37" width="43.8515625" style="2514" customWidth="1"/>
    <col min="38" max="38" width="24.7109375" style="2514" customWidth="1"/>
    <col min="39" max="16384" width="11.421875" style="2514" customWidth="1"/>
  </cols>
  <sheetData>
    <row r="1" spans="1:38" ht="15" customHeight="1">
      <c r="A1"/>
      <c r="B1"/>
      <c r="C1"/>
      <c r="D1" t="s">
        <v>768</v>
      </c>
      <c r="E1"/>
      <c r="F1"/>
      <c r="G1"/>
      <c r="H1"/>
      <c r="I1"/>
      <c r="J1"/>
      <c r="K1"/>
      <c r="L1"/>
      <c r="M1"/>
      <c r="N1"/>
      <c r="O1"/>
      <c r="P1"/>
      <c r="Q1"/>
      <c r="R1"/>
      <c r="S1"/>
      <c r="T1"/>
      <c r="U1"/>
      <c r="V1"/>
      <c r="W1"/>
      <c r="X1"/>
      <c r="Y1"/>
      <c r="Z1"/>
      <c r="AA1"/>
      <c r="AB1"/>
      <c r="AC1"/>
      <c r="AD1"/>
      <c r="AE1"/>
      <c r="AF1"/>
      <c r="AG1"/>
      <c r="AH1"/>
      <c r="AI1"/>
      <c r="AJ1"/>
      <c r="AK1" t="s">
        <v>898</v>
      </c>
      <c r="AL1" t="s">
        <v>1040</v>
      </c>
    </row>
    <row r="2" spans="1:38" ht="20.25" customHeight="1">
      <c r="A2"/>
      <c r="B2"/>
      <c r="C2"/>
      <c r="D2"/>
      <c r="E2"/>
      <c r="F2"/>
      <c r="G2"/>
      <c r="H2"/>
      <c r="I2"/>
      <c r="J2"/>
      <c r="K2"/>
      <c r="L2"/>
      <c r="M2"/>
      <c r="N2"/>
      <c r="O2"/>
      <c r="P2"/>
      <c r="Q2"/>
      <c r="R2"/>
      <c r="S2"/>
      <c r="T2"/>
      <c r="U2"/>
      <c r="V2"/>
      <c r="W2"/>
      <c r="X2"/>
      <c r="Y2"/>
      <c r="Z2"/>
      <c r="AA2"/>
      <c r="AB2"/>
      <c r="AC2"/>
      <c r="AD2"/>
      <c r="AE2"/>
      <c r="AF2"/>
      <c r="AG2"/>
      <c r="AH2"/>
      <c r="AI2"/>
      <c r="AJ2"/>
      <c r="AK2"/>
      <c r="AL2"/>
    </row>
    <row r="3" spans="1:38" ht="19.5" customHeight="1">
      <c r="A3"/>
      <c r="B3"/>
      <c r="C3"/>
      <c r="D3" t="s">
        <v>767</v>
      </c>
      <c r="E3"/>
      <c r="F3"/>
      <c r="G3"/>
      <c r="H3"/>
      <c r="I3"/>
      <c r="J3"/>
      <c r="K3"/>
      <c r="L3"/>
      <c r="M3"/>
      <c r="N3"/>
      <c r="O3"/>
      <c r="P3"/>
      <c r="Q3"/>
      <c r="R3"/>
      <c r="S3"/>
      <c r="T3"/>
      <c r="U3"/>
      <c r="V3"/>
      <c r="W3"/>
      <c r="X3"/>
      <c r="Y3"/>
      <c r="Z3"/>
      <c r="AA3"/>
      <c r="AB3"/>
      <c r="AC3"/>
      <c r="AD3"/>
      <c r="AE3"/>
      <c r="AF3"/>
      <c r="AG3"/>
      <c r="AH3"/>
      <c r="AI3"/>
      <c r="AJ3"/>
      <c r="AK3"/>
      <c r="AL3"/>
    </row>
    <row r="4" spans="1:38" ht="21.75" customHeight="1" thickBot="1">
      <c r="A4"/>
      <c r="B4"/>
      <c r="C4"/>
      <c r="D4"/>
      <c r="E4"/>
      <c r="F4"/>
      <c r="G4"/>
      <c r="H4"/>
      <c r="I4"/>
      <c r="J4"/>
      <c r="K4"/>
      <c r="L4"/>
      <c r="M4"/>
      <c r="N4"/>
      <c r="O4"/>
      <c r="P4"/>
      <c r="Q4"/>
      <c r="R4"/>
      <c r="S4"/>
      <c r="T4"/>
      <c r="U4"/>
      <c r="V4"/>
      <c r="W4"/>
      <c r="X4"/>
      <c r="Y4"/>
      <c r="Z4"/>
      <c r="AA4"/>
      <c r="AB4"/>
      <c r="AC4"/>
      <c r="AD4"/>
      <c r="AE4"/>
      <c r="AF4"/>
      <c r="AG4"/>
      <c r="AH4"/>
      <c r="AI4"/>
      <c r="AJ4"/>
      <c r="AK4"/>
      <c r="AL4"/>
    </row>
    <row r="5" spans="1:38" ht="20.25" customHeight="1">
      <c r="A5" t="s">
        <v>2</v>
      </c>
      <c r="B5"/>
      <c r="C5"/>
      <c r="D5"/>
      <c r="E5"/>
      <c r="F5"/>
      <c r="G5"/>
      <c r="H5"/>
      <c r="I5"/>
      <c r="J5"/>
      <c r="K5"/>
      <c r="L5"/>
      <c r="M5"/>
      <c r="N5"/>
      <c r="O5"/>
      <c r="P5"/>
      <c r="Q5"/>
      <c r="R5"/>
      <c r="S5"/>
      <c r="T5"/>
      <c r="U5"/>
      <c r="V5"/>
      <c r="W5"/>
      <c r="X5"/>
      <c r="Y5"/>
      <c r="Z5"/>
      <c r="AA5"/>
      <c r="AB5"/>
      <c r="AC5" t="s">
        <v>1039</v>
      </c>
      <c r="AD5"/>
      <c r="AE5"/>
      <c r="AF5"/>
      <c r="AG5"/>
      <c r="AH5"/>
      <c r="AI5"/>
      <c r="AJ5"/>
      <c r="AK5"/>
      <c r="AL5"/>
    </row>
    <row r="6" spans="1:38" ht="15.75" customHeight="1">
      <c r="A6" t="s">
        <v>7</v>
      </c>
      <c r="B6"/>
      <c r="C6"/>
      <c r="D6"/>
      <c r="E6"/>
      <c r="F6"/>
      <c r="G6"/>
      <c r="H6"/>
      <c r="I6"/>
      <c r="J6"/>
      <c r="K6"/>
      <c r="L6"/>
      <c r="M6"/>
      <c r="N6"/>
      <c r="O6"/>
      <c r="P6"/>
      <c r="Q6"/>
      <c r="R6"/>
      <c r="S6"/>
      <c r="T6"/>
      <c r="U6"/>
      <c r="V6"/>
      <c r="W6"/>
      <c r="X6"/>
      <c r="Y6"/>
      <c r="Z6"/>
      <c r="AA6"/>
      <c r="AB6"/>
      <c r="AC6"/>
      <c r="AD6"/>
      <c r="AE6"/>
      <c r="AF6"/>
      <c r="AG6"/>
      <c r="AH6"/>
      <c r="AI6"/>
      <c r="AJ6"/>
      <c r="AK6"/>
      <c r="AL6"/>
    </row>
    <row r="7" spans="1:38" ht="15.75" customHeight="1">
      <c r="A7"/>
      <c r="B7"/>
      <c r="C7"/>
      <c r="D7"/>
      <c r="E7"/>
      <c r="F7"/>
      <c r="G7"/>
      <c r="H7"/>
      <c r="I7"/>
      <c r="J7"/>
      <c r="K7"/>
      <c r="L7"/>
      <c r="M7"/>
      <c r="N7"/>
      <c r="O7"/>
      <c r="P7"/>
      <c r="Q7"/>
      <c r="R7"/>
      <c r="S7"/>
      <c r="T7"/>
      <c r="U7"/>
      <c r="V7"/>
      <c r="W7"/>
      <c r="X7"/>
      <c r="Y7"/>
      <c r="Z7"/>
      <c r="AA7"/>
      <c r="AB7"/>
      <c r="AC7"/>
      <c r="AD7"/>
      <c r="AE7"/>
      <c r="AF7"/>
      <c r="AG7"/>
      <c r="AH7"/>
      <c r="AI7"/>
      <c r="AJ7"/>
      <c r="AK7"/>
      <c r="AL7"/>
    </row>
    <row r="8" spans="1:38" ht="15.75" customHeight="1">
      <c r="A8" t="s">
        <v>10</v>
      </c>
      <c r="B8"/>
      <c r="C8"/>
      <c r="D8"/>
      <c r="E8"/>
      <c r="F8"/>
      <c r="G8"/>
      <c r="H8"/>
      <c r="I8"/>
      <c r="J8"/>
      <c r="K8"/>
      <c r="L8"/>
      <c r="M8"/>
      <c r="N8"/>
      <c r="O8"/>
      <c r="P8"/>
      <c r="Q8"/>
      <c r="R8"/>
      <c r="S8"/>
      <c r="T8"/>
      <c r="U8"/>
      <c r="V8"/>
      <c r="W8"/>
      <c r="X8"/>
      <c r="Y8"/>
      <c r="Z8"/>
      <c r="AA8"/>
      <c r="AB8"/>
      <c r="AC8"/>
      <c r="AD8"/>
      <c r="AE8"/>
      <c r="AF8"/>
      <c r="AG8"/>
      <c r="AH8"/>
      <c r="AI8"/>
      <c r="AJ8"/>
      <c r="AK8"/>
      <c r="AL8"/>
    </row>
    <row r="9" spans="1:38" ht="15.75" customHeight="1" thickBot="1">
      <c r="A9" s="3970">
        <v>2016</v>
      </c>
      <c r="B9"/>
      <c r="C9"/>
      <c r="D9"/>
      <c r="E9"/>
      <c r="F9"/>
      <c r="G9"/>
      <c r="H9"/>
      <c r="I9"/>
      <c r="J9"/>
      <c r="K9"/>
      <c r="L9"/>
      <c r="M9"/>
      <c r="N9"/>
      <c r="O9"/>
      <c r="P9"/>
      <c r="Q9"/>
      <c r="R9"/>
      <c r="S9"/>
      <c r="T9"/>
      <c r="U9"/>
      <c r="V9"/>
      <c r="W9"/>
      <c r="X9"/>
      <c r="Y9"/>
      <c r="Z9"/>
      <c r="AA9"/>
      <c r="AB9"/>
      <c r="AC9"/>
      <c r="AD9"/>
      <c r="AE9"/>
      <c r="AF9"/>
      <c r="AG9"/>
      <c r="AH9"/>
      <c r="AI9"/>
      <c r="AJ9"/>
      <c r="AK9"/>
      <c r="AL9"/>
    </row>
    <row r="10" spans="1:36" ht="9" customHeight="1" thickBot="1">
      <c r="A10" s="2625"/>
      <c r="B10" s="2624"/>
      <c r="C10" s="2616"/>
      <c r="D10" s="2616"/>
      <c r="E10" s="2616"/>
      <c r="F10" s="2623"/>
      <c r="G10" s="2616"/>
      <c r="H10" s="2616"/>
      <c r="I10" s="2622"/>
      <c r="J10" s="2616"/>
      <c r="K10" s="2621"/>
      <c r="L10" s="2621"/>
      <c r="M10" s="2616"/>
      <c r="N10" s="2616"/>
      <c r="O10" s="2616"/>
      <c r="P10" s="2616"/>
      <c r="Q10" s="2616"/>
      <c r="R10" s="2616"/>
      <c r="S10" s="2616"/>
      <c r="T10" s="2616"/>
      <c r="U10" s="2616"/>
      <c r="V10" s="2616"/>
      <c r="W10" s="2616"/>
      <c r="X10" s="2616"/>
      <c r="Y10" s="2620"/>
      <c r="Z10" s="2619"/>
      <c r="AA10" s="2619"/>
      <c r="AB10" s="2618"/>
      <c r="AC10" s="2627"/>
      <c r="AD10" s="2627"/>
      <c r="AE10" s="2627"/>
      <c r="AF10" s="2627"/>
      <c r="AG10" s="2627"/>
      <c r="AH10" s="2627"/>
      <c r="AI10" s="2627"/>
      <c r="AJ10" s="2627"/>
    </row>
    <row r="11" spans="1:38" s="2261" customFormat="1" ht="21" customHeight="1" thickBot="1">
      <c r="A11" t="s">
        <v>12</v>
      </c>
      <c r="B11"/>
      <c r="C11"/>
      <c r="D11"/>
      <c r="E11" t="s">
        <v>1915</v>
      </c>
      <c r="F11"/>
      <c r="G11"/>
      <c r="H11"/>
      <c r="I11"/>
      <c r="J11"/>
      <c r="K11"/>
      <c r="L11"/>
      <c r="M11"/>
      <c r="N11"/>
      <c r="O11"/>
      <c r="P11"/>
      <c r="Q11"/>
      <c r="R11"/>
      <c r="S11"/>
      <c r="T11"/>
      <c r="U11"/>
      <c r="V11"/>
      <c r="W11"/>
      <c r="X11"/>
      <c r="Y11"/>
      <c r="Z11"/>
      <c r="AA11"/>
      <c r="AB11"/>
      <c r="AC11"/>
      <c r="AD11"/>
      <c r="AE11"/>
      <c r="AF11"/>
      <c r="AG11"/>
      <c r="AH11"/>
      <c r="AI11"/>
      <c r="AJ11"/>
      <c r="AK11"/>
      <c r="AL11"/>
    </row>
    <row r="12" spans="1:36" s="2616" customFormat="1" ht="9.75" customHeight="1" thickBot="1">
      <c r="A12" s="2625"/>
      <c r="B12" s="2624"/>
      <c r="F12" s="2623"/>
      <c r="I12" s="2622"/>
      <c r="K12" s="2621"/>
      <c r="L12" s="2621"/>
      <c r="Y12" s="2620"/>
      <c r="Z12" s="2619"/>
      <c r="AA12" s="2619"/>
      <c r="AB12" s="2618"/>
      <c r="AC12" s="2626"/>
      <c r="AD12" s="2626"/>
      <c r="AE12" s="2626"/>
      <c r="AF12" s="2626"/>
      <c r="AG12" s="2626"/>
      <c r="AH12" s="2626"/>
      <c r="AI12" s="2626"/>
      <c r="AJ12" s="2626"/>
    </row>
    <row r="13" spans="1:38" s="2262" customFormat="1" ht="21" customHeight="1" thickBot="1">
      <c r="A13" t="s">
        <v>14</v>
      </c>
      <c r="B13"/>
      <c r="C13"/>
      <c r="D13"/>
      <c r="E13" t="s">
        <v>356</v>
      </c>
      <c r="F13"/>
      <c r="G13"/>
      <c r="H13"/>
      <c r="I13"/>
      <c r="J13"/>
      <c r="K13"/>
      <c r="L13"/>
      <c r="M13"/>
      <c r="N13"/>
      <c r="O13"/>
      <c r="P13"/>
      <c r="Q13"/>
      <c r="R13"/>
      <c r="S13"/>
      <c r="T13"/>
      <c r="U13"/>
      <c r="V13"/>
      <c r="W13"/>
      <c r="X13"/>
      <c r="Y13"/>
      <c r="Z13"/>
      <c r="AA13"/>
      <c r="AB13"/>
      <c r="AC13"/>
      <c r="AD13"/>
      <c r="AE13"/>
      <c r="AF13"/>
      <c r="AG13"/>
      <c r="AH13"/>
      <c r="AI13"/>
      <c r="AJ13"/>
      <c r="AK13"/>
      <c r="AL13"/>
    </row>
    <row r="14" spans="1:38" s="2616" customFormat="1" ht="20.25" customHeight="1" thickBot="1">
      <c r="A14" s="2625"/>
      <c r="B14" s="2624"/>
      <c r="F14" s="2623"/>
      <c r="I14" s="2622"/>
      <c r="K14" s="2621"/>
      <c r="L14" s="2621"/>
      <c r="Y14" s="2620"/>
      <c r="Z14" s="2619"/>
      <c r="AA14" s="2619"/>
      <c r="AB14" s="2618"/>
      <c r="AC14" s="2617"/>
      <c r="AD14" s="2617"/>
      <c r="AE14" s="2617"/>
      <c r="AF14" s="2617"/>
      <c r="AG14" s="2617"/>
      <c r="AH14" s="2617"/>
      <c r="AI14" s="2617"/>
      <c r="AJ14" s="2617"/>
      <c r="AK14" s="2617"/>
      <c r="AL14" s="2617"/>
    </row>
    <row r="15" spans="1:38" s="2261" customFormat="1" ht="50.25" thickBot="1">
      <c r="A15" s="2615" t="s">
        <v>16</v>
      </c>
      <c r="B15" s="1063" t="s">
        <v>17</v>
      </c>
      <c r="C15" s="2615" t="s">
        <v>18</v>
      </c>
      <c r="D15" s="2614" t="s">
        <v>19</v>
      </c>
      <c r="E15" s="2613" t="s">
        <v>20</v>
      </c>
      <c r="F15" s="2612" t="s">
        <v>21</v>
      </c>
      <c r="G15" s="2608" t="s">
        <v>22</v>
      </c>
      <c r="H15" s="1057" t="s">
        <v>23</v>
      </c>
      <c r="I15" s="2611" t="s">
        <v>24</v>
      </c>
      <c r="J15" s="2608" t="s">
        <v>25</v>
      </c>
      <c r="K15" s="2608" t="s">
        <v>26</v>
      </c>
      <c r="L15" s="2608" t="s">
        <v>27</v>
      </c>
      <c r="M15" s="2610" t="s">
        <v>28</v>
      </c>
      <c r="N15" s="2610" t="s">
        <v>29</v>
      </c>
      <c r="O15" s="2610" t="s">
        <v>30</v>
      </c>
      <c r="P15" s="2610" t="s">
        <v>31</v>
      </c>
      <c r="Q15" s="2610" t="s">
        <v>32</v>
      </c>
      <c r="R15" s="2610" t="s">
        <v>33</v>
      </c>
      <c r="S15" s="2610" t="s">
        <v>34</v>
      </c>
      <c r="T15" s="2610" t="s">
        <v>35</v>
      </c>
      <c r="U15" s="2610" t="s">
        <v>36</v>
      </c>
      <c r="V15" s="2610" t="s">
        <v>37</v>
      </c>
      <c r="W15" s="2610" t="s">
        <v>38</v>
      </c>
      <c r="X15" s="2610" t="s">
        <v>39</v>
      </c>
      <c r="Y15" s="2609" t="s">
        <v>40</v>
      </c>
      <c r="Z15" s="2608" t="s">
        <v>1297</v>
      </c>
      <c r="AA15" s="2607" t="s">
        <v>1914</v>
      </c>
      <c r="AB15" s="1057" t="s">
        <v>42</v>
      </c>
      <c r="AC15" s="2606" t="s">
        <v>434</v>
      </c>
      <c r="AD15" s="2605" t="s">
        <v>49</v>
      </c>
      <c r="AE15" s="2605" t="s">
        <v>69</v>
      </c>
      <c r="AF15" s="2605" t="s">
        <v>70</v>
      </c>
      <c r="AG15" s="2605" t="s">
        <v>52</v>
      </c>
      <c r="AH15" s="2605" t="s">
        <v>71</v>
      </c>
      <c r="AI15" s="2605" t="s">
        <v>54</v>
      </c>
      <c r="AJ15" s="2605" t="s">
        <v>55</v>
      </c>
      <c r="AK15" s="2605" t="s">
        <v>56</v>
      </c>
      <c r="AL15" s="2604" t="s">
        <v>57</v>
      </c>
    </row>
    <row r="16" spans="1:38" s="2534" customFormat="1" ht="129.75" customHeight="1" thickBot="1">
      <c r="A16" s="3590"/>
      <c r="B16" s="3590"/>
      <c r="C16" t="s">
        <v>1913</v>
      </c>
      <c r="D16" s="2597" t="s">
        <v>1912</v>
      </c>
      <c r="E16" s="2596" t="s">
        <v>1897</v>
      </c>
      <c r="F16" s="2578">
        <v>12</v>
      </c>
      <c r="G16" s="2595" t="s">
        <v>1836</v>
      </c>
      <c r="H16" s="2588" t="s">
        <v>1911</v>
      </c>
      <c r="I16" s="2575">
        <v>0.01</v>
      </c>
      <c r="J16" s="2594" t="s">
        <v>1910</v>
      </c>
      <c r="K16" s="2544">
        <v>42400</v>
      </c>
      <c r="L16" s="2585">
        <v>42735</v>
      </c>
      <c r="M16" s="2593">
        <v>1</v>
      </c>
      <c r="N16" s="2593">
        <v>1</v>
      </c>
      <c r="O16" s="2593">
        <v>1</v>
      </c>
      <c r="P16" s="2593">
        <v>1</v>
      </c>
      <c r="Q16" s="2593">
        <v>1</v>
      </c>
      <c r="R16" s="2593">
        <v>1</v>
      </c>
      <c r="S16" s="2593">
        <v>1</v>
      </c>
      <c r="T16" s="2593">
        <v>1</v>
      </c>
      <c r="U16" s="2593">
        <v>1</v>
      </c>
      <c r="V16" s="2593">
        <v>1</v>
      </c>
      <c r="W16" s="2593">
        <v>1</v>
      </c>
      <c r="X16" s="2593">
        <v>1</v>
      </c>
      <c r="Y16" s="2592">
        <v>12</v>
      </c>
      <c r="Z16" s="2591"/>
      <c r="AA16" s="2590"/>
      <c r="AB16" s="2581"/>
      <c r="AC16" s="2554"/>
      <c r="AD16" s="2555"/>
      <c r="AE16" s="2554">
        <v>2</v>
      </c>
      <c r="AF16" s="2555"/>
      <c r="AG16" s="2554"/>
      <c r="AH16" s="2555"/>
      <c r="AI16" s="2554"/>
      <c r="AJ16" s="2554"/>
      <c r="AK16" s="2554" t="s">
        <v>1909</v>
      </c>
      <c r="AL16" s="2554"/>
    </row>
    <row r="17" spans="1:38" s="2534" customFormat="1" ht="42" customHeight="1" thickBot="1">
      <c r="A17" s="3590"/>
      <c r="B17" s="3590"/>
      <c r="C17"/>
      <c r="D17" s="2597" t="s">
        <v>1908</v>
      </c>
      <c r="E17" s="2596" t="s">
        <v>1884</v>
      </c>
      <c r="F17" s="2578">
        <v>2</v>
      </c>
      <c r="G17" s="2595" t="s">
        <v>1836</v>
      </c>
      <c r="H17" s="2588" t="s">
        <v>1907</v>
      </c>
      <c r="I17" s="2575">
        <v>0.01</v>
      </c>
      <c r="J17" s="2594" t="s">
        <v>315</v>
      </c>
      <c r="K17" s="2544" t="s">
        <v>1906</v>
      </c>
      <c r="L17" s="2585">
        <v>42735</v>
      </c>
      <c r="M17" s="2593"/>
      <c r="N17" s="2593"/>
      <c r="O17" s="2593"/>
      <c r="P17" s="2593"/>
      <c r="Q17" s="2593"/>
      <c r="R17" s="2593"/>
      <c r="S17" s="2593">
        <v>1</v>
      </c>
      <c r="T17" s="2593"/>
      <c r="U17" s="2593"/>
      <c r="V17" s="2593"/>
      <c r="W17" s="2593">
        <v>1</v>
      </c>
      <c r="X17" s="2593"/>
      <c r="Y17" s="2592">
        <v>2</v>
      </c>
      <c r="Z17" s="2591"/>
      <c r="AA17" s="2590"/>
      <c r="AB17" s="2581"/>
      <c r="AC17" s="2554"/>
      <c r="AD17" s="2555"/>
      <c r="AE17" s="2554">
        <v>0</v>
      </c>
      <c r="AF17" s="2555"/>
      <c r="AG17" s="2554"/>
      <c r="AH17" s="2555"/>
      <c r="AI17" s="2554"/>
      <c r="AJ17" s="2554"/>
      <c r="AK17" s="2554"/>
      <c r="AL17" s="2554"/>
    </row>
    <row r="18" spans="1:38" s="2534" customFormat="1" ht="126.75" thickBot="1">
      <c r="A18" s="3590"/>
      <c r="B18" s="3590"/>
      <c r="C18"/>
      <c r="D18" s="2597" t="s">
        <v>1905</v>
      </c>
      <c r="E18" s="2596" t="s">
        <v>1904</v>
      </c>
      <c r="F18" s="2578">
        <v>12</v>
      </c>
      <c r="G18" s="2595" t="s">
        <v>1903</v>
      </c>
      <c r="H18" s="2588" t="s">
        <v>1902</v>
      </c>
      <c r="I18" s="2575">
        <v>0.01</v>
      </c>
      <c r="J18" s="2594" t="s">
        <v>1901</v>
      </c>
      <c r="K18" s="2544">
        <v>42490</v>
      </c>
      <c r="L18" s="2585" t="s">
        <v>1900</v>
      </c>
      <c r="M18" s="2593">
        <v>1</v>
      </c>
      <c r="N18" s="2593">
        <v>1</v>
      </c>
      <c r="O18" s="2593">
        <v>1</v>
      </c>
      <c r="P18" s="2593">
        <v>1</v>
      </c>
      <c r="Q18" s="2593">
        <v>1</v>
      </c>
      <c r="R18" s="2593">
        <v>1</v>
      </c>
      <c r="S18" s="2593">
        <v>1</v>
      </c>
      <c r="T18" s="2593">
        <v>1</v>
      </c>
      <c r="U18" s="2593">
        <v>1</v>
      </c>
      <c r="V18" s="2593">
        <v>1</v>
      </c>
      <c r="W18" s="2593">
        <v>1</v>
      </c>
      <c r="X18" s="2593">
        <v>1</v>
      </c>
      <c r="Y18" s="2592">
        <v>12</v>
      </c>
      <c r="Z18" s="2591"/>
      <c r="AA18" s="2590"/>
      <c r="AB18" s="2581"/>
      <c r="AC18" s="2554"/>
      <c r="AD18" s="2555"/>
      <c r="AE18" s="2554">
        <v>9</v>
      </c>
      <c r="AF18" s="2555"/>
      <c r="AG18" s="2554"/>
      <c r="AH18" s="2555"/>
      <c r="AI18" s="2554"/>
      <c r="AJ18" s="2554"/>
      <c r="AK18" s="2554" t="s">
        <v>1899</v>
      </c>
      <c r="AL18" s="2554"/>
    </row>
    <row r="19" spans="1:38" s="2534" customFormat="1" ht="42" customHeight="1" thickBot="1">
      <c r="A19" s="3590"/>
      <c r="B19" s="3590"/>
      <c r="C19"/>
      <c r="D19" s="2597" t="s">
        <v>1898</v>
      </c>
      <c r="E19" s="2596" t="s">
        <v>1897</v>
      </c>
      <c r="F19" s="2578">
        <v>1</v>
      </c>
      <c r="G19" s="2595" t="s">
        <v>1836</v>
      </c>
      <c r="H19" s="2588" t="s">
        <v>1845</v>
      </c>
      <c r="I19" s="2575">
        <v>0.01</v>
      </c>
      <c r="J19" s="2594" t="s">
        <v>315</v>
      </c>
      <c r="K19" s="2544" t="s">
        <v>1875</v>
      </c>
      <c r="L19" s="2585">
        <v>42521</v>
      </c>
      <c r="M19" s="2593"/>
      <c r="N19" s="2593"/>
      <c r="O19" s="2593"/>
      <c r="P19" s="2593"/>
      <c r="Q19" s="2593"/>
      <c r="R19" s="2593">
        <v>1</v>
      </c>
      <c r="S19" s="2593"/>
      <c r="T19" s="2593"/>
      <c r="U19" s="2593"/>
      <c r="V19" s="2593"/>
      <c r="W19" s="2593"/>
      <c r="X19" s="2593"/>
      <c r="Y19" s="2592" t="s">
        <v>810</v>
      </c>
      <c r="Z19" s="2591"/>
      <c r="AA19" s="2590"/>
      <c r="AB19" s="2581"/>
      <c r="AC19" s="2554"/>
      <c r="AD19" s="2555"/>
      <c r="AE19" s="2554"/>
      <c r="AF19" s="2555"/>
      <c r="AG19" s="2554"/>
      <c r="AH19" s="2555"/>
      <c r="AI19" s="2554"/>
      <c r="AJ19" s="2554"/>
      <c r="AK19" s="2554"/>
      <c r="AL19" s="2554"/>
    </row>
    <row r="20" spans="1:38" s="2534" customFormat="1" ht="123" customHeight="1" thickBot="1">
      <c r="A20" s="3590"/>
      <c r="B20" s="3590"/>
      <c r="C20"/>
      <c r="D20" s="2597" t="s">
        <v>1896</v>
      </c>
      <c r="E20" s="2596" t="s">
        <v>1884</v>
      </c>
      <c r="F20" s="2578">
        <v>4</v>
      </c>
      <c r="G20" s="2595" t="s">
        <v>1836</v>
      </c>
      <c r="H20" s="2588" t="s">
        <v>1895</v>
      </c>
      <c r="I20" s="2575">
        <v>0.01</v>
      </c>
      <c r="J20" s="2594" t="s">
        <v>315</v>
      </c>
      <c r="K20" s="2544">
        <v>42370</v>
      </c>
      <c r="L20" s="2585" t="s">
        <v>1894</v>
      </c>
      <c r="M20" s="2593"/>
      <c r="N20" s="2593"/>
      <c r="O20" s="2593">
        <v>2</v>
      </c>
      <c r="P20" s="2593">
        <v>2</v>
      </c>
      <c r="Q20" s="2593"/>
      <c r="R20" s="2593"/>
      <c r="S20" s="2593"/>
      <c r="T20" s="2593"/>
      <c r="U20" s="2593"/>
      <c r="V20" s="2593"/>
      <c r="W20" s="2593"/>
      <c r="X20" s="2593"/>
      <c r="Y20" s="2592">
        <v>4</v>
      </c>
      <c r="Z20" s="2591"/>
      <c r="AA20" s="2590"/>
      <c r="AB20" s="2581"/>
      <c r="AC20" s="2554"/>
      <c r="AD20" s="2555"/>
      <c r="AE20" s="2554"/>
      <c r="AF20" s="2555"/>
      <c r="AG20" s="2554"/>
      <c r="AH20" s="2555"/>
      <c r="AI20" s="2554"/>
      <c r="AJ20" s="2554"/>
      <c r="AK20" s="2554"/>
      <c r="AL20" s="2554"/>
    </row>
    <row r="21" spans="1:38" s="2534" customFormat="1" ht="39" thickBot="1">
      <c r="A21" s="3590"/>
      <c r="B21" s="3590"/>
      <c r="C21"/>
      <c r="D21" s="2597" t="s">
        <v>1893</v>
      </c>
      <c r="E21" s="2596" t="s">
        <v>1008</v>
      </c>
      <c r="F21" s="2578">
        <v>1</v>
      </c>
      <c r="G21" s="2595" t="s">
        <v>1836</v>
      </c>
      <c r="H21" s="2588" t="s">
        <v>1795</v>
      </c>
      <c r="I21" s="2575">
        <v>0.01</v>
      </c>
      <c r="J21" s="2594" t="s">
        <v>315</v>
      </c>
      <c r="K21" s="2544">
        <v>42370</v>
      </c>
      <c r="L21" s="2585">
        <v>42459</v>
      </c>
      <c r="M21" s="2593"/>
      <c r="N21" s="2593"/>
      <c r="O21" s="2593"/>
      <c r="P21" s="2593"/>
      <c r="Q21" s="2593"/>
      <c r="R21" s="2593">
        <v>1</v>
      </c>
      <c r="S21" s="2593"/>
      <c r="T21" s="2593"/>
      <c r="U21" s="2593"/>
      <c r="V21" s="2593"/>
      <c r="W21" s="2593"/>
      <c r="X21" s="2593"/>
      <c r="Y21" s="2592">
        <v>1</v>
      </c>
      <c r="Z21" s="2591"/>
      <c r="AA21" s="2590"/>
      <c r="AB21" s="2581"/>
      <c r="AC21" s="1345"/>
      <c r="AD21" s="1346"/>
      <c r="AE21" s="1345"/>
      <c r="AF21" s="1346"/>
      <c r="AG21" s="1345"/>
      <c r="AH21" s="1346"/>
      <c r="AI21" s="1345"/>
      <c r="AJ21" s="1345"/>
      <c r="AK21" s="1345"/>
      <c r="AL21" s="2554"/>
    </row>
    <row r="22" spans="1:38" s="2534" customFormat="1" ht="80.25" customHeight="1" thickBot="1">
      <c r="A22" s="3590"/>
      <c r="B22" s="3590"/>
      <c r="C22"/>
      <c r="D22" s="2597" t="s">
        <v>1892</v>
      </c>
      <c r="E22" s="2596" t="s">
        <v>1888</v>
      </c>
      <c r="F22" s="2578">
        <v>300</v>
      </c>
      <c r="G22" s="2595" t="s">
        <v>1836</v>
      </c>
      <c r="H22" s="2588" t="s">
        <v>1891</v>
      </c>
      <c r="I22" s="2575">
        <v>0.01</v>
      </c>
      <c r="J22" s="2594" t="s">
        <v>315</v>
      </c>
      <c r="K22" s="2544">
        <v>42370</v>
      </c>
      <c r="L22" s="2585">
        <v>42735</v>
      </c>
      <c r="M22" s="2593">
        <v>25</v>
      </c>
      <c r="N22" s="2593">
        <v>25</v>
      </c>
      <c r="O22" s="2593">
        <v>25</v>
      </c>
      <c r="P22" s="2593">
        <v>25</v>
      </c>
      <c r="Q22" s="2593">
        <v>25</v>
      </c>
      <c r="R22" s="2593">
        <v>25</v>
      </c>
      <c r="S22" s="2593">
        <v>25</v>
      </c>
      <c r="T22" s="2593">
        <v>25</v>
      </c>
      <c r="U22" s="2593">
        <v>25</v>
      </c>
      <c r="V22" s="2593">
        <v>25</v>
      </c>
      <c r="W22" s="2593">
        <v>25</v>
      </c>
      <c r="X22" s="2593">
        <v>25</v>
      </c>
      <c r="Y22" s="2592">
        <v>300</v>
      </c>
      <c r="Z22" s="2591"/>
      <c r="AA22" s="2590"/>
      <c r="AB22" s="2581"/>
      <c r="AC22" s="2554"/>
      <c r="AD22" s="2555"/>
      <c r="AE22" s="2554">
        <v>47</v>
      </c>
      <c r="AF22" s="2555"/>
      <c r="AG22" s="2554"/>
      <c r="AH22" s="2555"/>
      <c r="AI22" s="2554"/>
      <c r="AJ22" s="2554"/>
      <c r="AK22" s="2554" t="s">
        <v>1890</v>
      </c>
      <c r="AL22" s="2554"/>
    </row>
    <row r="23" spans="1:38" s="2534" customFormat="1" ht="58.5" customHeight="1" thickBot="1">
      <c r="A23" s="3590"/>
      <c r="B23" s="3590"/>
      <c r="C23"/>
      <c r="D23" s="2597" t="s">
        <v>1889</v>
      </c>
      <c r="E23" s="2596" t="s">
        <v>1888</v>
      </c>
      <c r="F23" s="2578">
        <v>4</v>
      </c>
      <c r="G23" s="2595" t="s">
        <v>1836</v>
      </c>
      <c r="H23" s="2588" t="s">
        <v>1887</v>
      </c>
      <c r="I23" s="2575">
        <v>0.01</v>
      </c>
      <c r="J23" s="2594" t="s">
        <v>315</v>
      </c>
      <c r="K23" s="2544" t="s">
        <v>1886</v>
      </c>
      <c r="L23" s="2585">
        <v>42735</v>
      </c>
      <c r="M23" s="2593"/>
      <c r="N23" s="2593"/>
      <c r="O23" s="2593">
        <v>1</v>
      </c>
      <c r="P23" s="2593"/>
      <c r="Q23" s="2593"/>
      <c r="R23" s="2593">
        <v>1</v>
      </c>
      <c r="S23" s="2593"/>
      <c r="T23" s="2593"/>
      <c r="U23" s="2593">
        <v>1</v>
      </c>
      <c r="V23" s="2593"/>
      <c r="W23" s="2593"/>
      <c r="X23" s="2593">
        <v>1</v>
      </c>
      <c r="Y23" s="2592">
        <v>4</v>
      </c>
      <c r="Z23" s="2591"/>
      <c r="AA23" s="2590"/>
      <c r="AB23" s="2581"/>
      <c r="AC23" s="2554"/>
      <c r="AD23" s="2555"/>
      <c r="AE23" s="2554"/>
      <c r="AF23" s="2555"/>
      <c r="AG23" s="2554"/>
      <c r="AH23" s="2555"/>
      <c r="AI23" s="2554"/>
      <c r="AJ23" s="2554"/>
      <c r="AK23" s="2554"/>
      <c r="AL23" s="2554"/>
    </row>
    <row r="24" spans="1:38" s="2534" customFormat="1" ht="42" customHeight="1" thickBot="1">
      <c r="A24" s="3590"/>
      <c r="B24" s="3590"/>
      <c r="C24"/>
      <c r="D24" s="2597" t="s">
        <v>1885</v>
      </c>
      <c r="E24" s="2596" t="s">
        <v>1884</v>
      </c>
      <c r="F24" s="2578">
        <v>4</v>
      </c>
      <c r="G24" s="2595" t="s">
        <v>1836</v>
      </c>
      <c r="H24" s="2588" t="s">
        <v>1795</v>
      </c>
      <c r="I24" s="2575">
        <v>0.01</v>
      </c>
      <c r="J24" s="2594" t="s">
        <v>315</v>
      </c>
      <c r="K24" s="2544">
        <v>42428</v>
      </c>
      <c r="L24" s="2585">
        <v>42735</v>
      </c>
      <c r="M24" s="2593"/>
      <c r="N24" s="2593"/>
      <c r="O24" s="2593">
        <v>1</v>
      </c>
      <c r="P24" s="2593"/>
      <c r="Q24" s="2593"/>
      <c r="R24" s="2593">
        <v>1</v>
      </c>
      <c r="S24" s="2593"/>
      <c r="T24" s="2593"/>
      <c r="U24" s="2593">
        <v>1</v>
      </c>
      <c r="V24" s="2593"/>
      <c r="W24" s="2593"/>
      <c r="X24" s="2593">
        <v>1</v>
      </c>
      <c r="Y24" s="2592">
        <v>4</v>
      </c>
      <c r="Z24" s="2591"/>
      <c r="AA24" s="2590"/>
      <c r="AB24" s="2581"/>
      <c r="AC24" s="2554"/>
      <c r="AD24" s="2555"/>
      <c r="AE24" s="2554"/>
      <c r="AF24" s="2555"/>
      <c r="AG24" s="2554"/>
      <c r="AH24" s="2555"/>
      <c r="AI24" s="2554"/>
      <c r="AJ24" s="2554"/>
      <c r="AK24" s="2554"/>
      <c r="AL24" s="2554"/>
    </row>
    <row r="25" spans="1:38" s="2534" customFormat="1" ht="42" customHeight="1" thickBot="1">
      <c r="A25" s="3590"/>
      <c r="B25" s="3590"/>
      <c r="C25"/>
      <c r="D25" s="2597" t="s">
        <v>1883</v>
      </c>
      <c r="E25" s="2596" t="s">
        <v>1880</v>
      </c>
      <c r="F25" s="2578">
        <v>1</v>
      </c>
      <c r="G25" s="2595" t="s">
        <v>1882</v>
      </c>
      <c r="H25" s="2588" t="s">
        <v>1881</v>
      </c>
      <c r="I25" s="2575">
        <v>0.01</v>
      </c>
      <c r="J25" s="2594" t="s">
        <v>1880</v>
      </c>
      <c r="K25" s="2544">
        <v>42490</v>
      </c>
      <c r="L25" s="2585">
        <v>42735</v>
      </c>
      <c r="M25" s="2593"/>
      <c r="N25" s="2593"/>
      <c r="O25" s="2593"/>
      <c r="P25" s="2593"/>
      <c r="Q25" s="2593"/>
      <c r="R25" s="2593"/>
      <c r="S25" s="2593"/>
      <c r="T25" s="2593"/>
      <c r="U25" s="2593">
        <v>1</v>
      </c>
      <c r="V25" s="2593"/>
      <c r="W25" s="2593"/>
      <c r="X25" s="2593"/>
      <c r="Y25" s="2592">
        <v>1</v>
      </c>
      <c r="Z25" s="2591">
        <v>10000000</v>
      </c>
      <c r="AA25" s="2590"/>
      <c r="AB25" s="2581" t="s">
        <v>1181</v>
      </c>
      <c r="AC25" s="2554"/>
      <c r="AD25" s="2555"/>
      <c r="AE25" s="2554"/>
      <c r="AF25" s="2555"/>
      <c r="AG25" s="2554"/>
      <c r="AH25" s="2555"/>
      <c r="AI25" s="2554"/>
      <c r="AJ25" s="2554"/>
      <c r="AK25" s="2554"/>
      <c r="AL25" s="2554"/>
    </row>
    <row r="26" spans="1:38" s="2534" customFormat="1" ht="57" customHeight="1" thickBot="1">
      <c r="A26" s="3590"/>
      <c r="B26" s="3590"/>
      <c r="C26"/>
      <c r="D26" s="2597" t="s">
        <v>1879</v>
      </c>
      <c r="E26" s="2596" t="s">
        <v>1878</v>
      </c>
      <c r="F26" s="2578">
        <v>3</v>
      </c>
      <c r="G26" s="2595" t="s">
        <v>1877</v>
      </c>
      <c r="H26" s="2588" t="s">
        <v>1845</v>
      </c>
      <c r="I26" s="2575">
        <v>0.01</v>
      </c>
      <c r="J26" s="2594" t="s">
        <v>1876</v>
      </c>
      <c r="K26" s="2544" t="s">
        <v>1875</v>
      </c>
      <c r="L26" s="2585">
        <v>42735</v>
      </c>
      <c r="M26" s="2593"/>
      <c r="N26" s="2593"/>
      <c r="O26" s="2593"/>
      <c r="P26" s="2593">
        <v>1</v>
      </c>
      <c r="Q26" s="2593"/>
      <c r="R26" s="2593"/>
      <c r="S26" s="2593"/>
      <c r="T26" s="2593">
        <v>1</v>
      </c>
      <c r="U26" s="2593"/>
      <c r="V26" s="2593"/>
      <c r="W26" s="2593"/>
      <c r="X26" s="2593">
        <v>1</v>
      </c>
      <c r="Y26" s="2592">
        <v>3</v>
      </c>
      <c r="Z26" s="2591"/>
      <c r="AA26" s="2590"/>
      <c r="AB26" s="2581"/>
      <c r="AC26" s="2554"/>
      <c r="AD26" s="2555"/>
      <c r="AE26" s="2554">
        <v>1</v>
      </c>
      <c r="AF26" s="2555"/>
      <c r="AG26" s="2554"/>
      <c r="AH26" s="2555"/>
      <c r="AI26" s="2554"/>
      <c r="AJ26" s="2554"/>
      <c r="AK26" s="2554" t="s">
        <v>1874</v>
      </c>
      <c r="AL26" s="2554"/>
    </row>
    <row r="27" spans="1:38" s="2534" customFormat="1" ht="57.75" customHeight="1" thickBot="1">
      <c r="A27" s="3590"/>
      <c r="B27" s="3590"/>
      <c r="C27"/>
      <c r="D27" s="2603" t="s">
        <v>1873</v>
      </c>
      <c r="E27" s="2602" t="s">
        <v>1871</v>
      </c>
      <c r="F27" s="2578">
        <v>2</v>
      </c>
      <c r="G27" s="2595" t="s">
        <v>1872</v>
      </c>
      <c r="H27" s="2588" t="s">
        <v>1854</v>
      </c>
      <c r="I27" s="2575">
        <v>0.01</v>
      </c>
      <c r="J27" s="2594" t="s">
        <v>1871</v>
      </c>
      <c r="K27" s="2544">
        <v>42459</v>
      </c>
      <c r="L27" s="2585">
        <v>42735</v>
      </c>
      <c r="M27" s="2593"/>
      <c r="N27" s="2593"/>
      <c r="O27" s="2593"/>
      <c r="P27" s="2593">
        <v>1</v>
      </c>
      <c r="Q27" s="2593"/>
      <c r="R27" s="2593"/>
      <c r="S27" s="2593"/>
      <c r="T27" s="2593"/>
      <c r="U27" s="2593">
        <v>1</v>
      </c>
      <c r="V27" s="2593"/>
      <c r="W27" s="2593"/>
      <c r="X27" s="2593"/>
      <c r="Y27" s="2592">
        <f>SUM(M27:X27)</f>
        <v>2</v>
      </c>
      <c r="Z27" s="2591"/>
      <c r="AA27" s="2590"/>
      <c r="AB27" s="2581"/>
      <c r="AC27" s="2554"/>
      <c r="AD27" s="2555"/>
      <c r="AE27" s="2554">
        <v>2</v>
      </c>
      <c r="AF27" s="2555"/>
      <c r="AG27" s="2554"/>
      <c r="AH27" s="2555"/>
      <c r="AI27" s="2554"/>
      <c r="AJ27" s="2554"/>
      <c r="AK27" s="2554" t="s">
        <v>1870</v>
      </c>
      <c r="AL27" s="2554"/>
    </row>
    <row r="28" spans="1:38" s="2534" customFormat="1" ht="53.25" customHeight="1" thickBot="1">
      <c r="A28" s="3590"/>
      <c r="B28" s="3590"/>
      <c r="C28"/>
      <c r="D28" s="2597" t="s">
        <v>1869</v>
      </c>
      <c r="E28" s="2596" t="s">
        <v>315</v>
      </c>
      <c r="F28" s="2578">
        <v>1</v>
      </c>
      <c r="G28" s="2595" t="s">
        <v>1868</v>
      </c>
      <c r="H28" s="2588" t="s">
        <v>1854</v>
      </c>
      <c r="I28" s="2575">
        <v>0.01</v>
      </c>
      <c r="J28" s="2594" t="s">
        <v>1867</v>
      </c>
      <c r="K28" s="2544">
        <v>42461</v>
      </c>
      <c r="L28" s="2585">
        <v>42704</v>
      </c>
      <c r="M28" s="2593"/>
      <c r="N28" s="2593"/>
      <c r="O28" s="2593"/>
      <c r="P28" s="2593"/>
      <c r="Q28" s="2593"/>
      <c r="R28" s="2593">
        <v>1</v>
      </c>
      <c r="S28" s="2593"/>
      <c r="T28" s="2593"/>
      <c r="U28" s="2593"/>
      <c r="V28" s="2593"/>
      <c r="W28" s="2593"/>
      <c r="X28" s="2593"/>
      <c r="Y28" s="2592">
        <v>1</v>
      </c>
      <c r="Z28" s="2591"/>
      <c r="AA28" s="2590"/>
      <c r="AB28" s="2581"/>
      <c r="AC28" s="2554"/>
      <c r="AD28" s="2555"/>
      <c r="AE28" s="2554">
        <v>1</v>
      </c>
      <c r="AF28" s="2555"/>
      <c r="AG28" s="2554"/>
      <c r="AH28" s="2555"/>
      <c r="AI28" s="2554"/>
      <c r="AJ28" s="2554"/>
      <c r="AK28" s="2554" t="s">
        <v>1866</v>
      </c>
      <c r="AL28" s="2554"/>
    </row>
    <row r="29" spans="1:38" s="2534" customFormat="1" ht="64.5" customHeight="1" thickBot="1">
      <c r="A29" s="3590"/>
      <c r="B29" s="3590"/>
      <c r="C29" s="3633"/>
      <c r="D29" s="2597" t="s">
        <v>1865</v>
      </c>
      <c r="E29" s="2596" t="s">
        <v>1864</v>
      </c>
      <c r="F29" s="2578">
        <v>360</v>
      </c>
      <c r="G29" s="2595" t="s">
        <v>1836</v>
      </c>
      <c r="H29" s="2588" t="s">
        <v>1835</v>
      </c>
      <c r="I29" s="2575">
        <v>0.01</v>
      </c>
      <c r="J29" s="2594" t="s">
        <v>315</v>
      </c>
      <c r="K29" s="2544">
        <v>42370</v>
      </c>
      <c r="L29" s="2585">
        <v>42490</v>
      </c>
      <c r="M29" s="2593">
        <v>30</v>
      </c>
      <c r="N29" s="2593">
        <v>30</v>
      </c>
      <c r="O29" s="2593">
        <v>30</v>
      </c>
      <c r="P29" s="2593">
        <v>30</v>
      </c>
      <c r="Q29" s="2593">
        <v>30</v>
      </c>
      <c r="R29" s="2593">
        <v>30</v>
      </c>
      <c r="S29" s="2593">
        <v>30</v>
      </c>
      <c r="T29" s="2593">
        <v>30</v>
      </c>
      <c r="U29" s="2593">
        <v>30</v>
      </c>
      <c r="V29" s="2593">
        <v>30</v>
      </c>
      <c r="W29" s="2593">
        <v>30</v>
      </c>
      <c r="X29" s="2593">
        <v>30</v>
      </c>
      <c r="Y29" s="2592">
        <f>SUM(M29:X29)</f>
        <v>360</v>
      </c>
      <c r="Z29" s="2591">
        <v>60000000</v>
      </c>
      <c r="AA29" s="2590"/>
      <c r="AB29" s="2581" t="s">
        <v>124</v>
      </c>
      <c r="AC29" s="2554"/>
      <c r="AD29" s="2555"/>
      <c r="AE29" s="2554">
        <v>60</v>
      </c>
      <c r="AF29" s="2555"/>
      <c r="AG29" s="2554"/>
      <c r="AH29" s="2555"/>
      <c r="AI29" s="2554"/>
      <c r="AJ29" s="2554"/>
      <c r="AK29" s="2554" t="s">
        <v>1863</v>
      </c>
      <c r="AL29" s="2554"/>
    </row>
    <row r="30" spans="1:38" s="2534" customFormat="1" ht="42" customHeight="1" thickBot="1">
      <c r="A30" s="3590"/>
      <c r="B30" s="3590"/>
      <c r="C30" s="3633"/>
      <c r="D30" s="2597" t="s">
        <v>1862</v>
      </c>
      <c r="E30" s="2596" t="s">
        <v>1860</v>
      </c>
      <c r="F30" s="2578">
        <v>180</v>
      </c>
      <c r="G30" s="2595" t="s">
        <v>1861</v>
      </c>
      <c r="H30" s="2588" t="s">
        <v>1795</v>
      </c>
      <c r="I30" s="2575">
        <v>0.01</v>
      </c>
      <c r="J30" s="2594" t="s">
        <v>1860</v>
      </c>
      <c r="K30" s="2544">
        <v>42379</v>
      </c>
      <c r="L30" s="2585">
        <v>42735</v>
      </c>
      <c r="M30" s="2593">
        <v>15</v>
      </c>
      <c r="N30" s="2593">
        <v>15</v>
      </c>
      <c r="O30" s="2593">
        <v>15</v>
      </c>
      <c r="P30" s="2593">
        <v>15</v>
      </c>
      <c r="Q30" s="2593">
        <v>15</v>
      </c>
      <c r="R30" s="2593">
        <v>15</v>
      </c>
      <c r="S30" s="2593">
        <v>15</v>
      </c>
      <c r="T30" s="2593">
        <v>15</v>
      </c>
      <c r="U30" s="2593">
        <v>15</v>
      </c>
      <c r="V30" s="2593">
        <v>15</v>
      </c>
      <c r="W30" s="2593">
        <v>15</v>
      </c>
      <c r="X30" s="2593">
        <v>15</v>
      </c>
      <c r="Y30" s="2592">
        <v>180</v>
      </c>
      <c r="Z30" s="2591"/>
      <c r="AA30" s="2590"/>
      <c r="AB30" s="2581"/>
      <c r="AC30" s="2554"/>
      <c r="AD30" s="2555"/>
      <c r="AE30" s="2554">
        <v>328</v>
      </c>
      <c r="AF30" s="2555"/>
      <c r="AG30" s="2554"/>
      <c r="AH30" s="2555"/>
      <c r="AI30" s="2554"/>
      <c r="AJ30" s="2554"/>
      <c r="AK30" s="2554" t="s">
        <v>1859</v>
      </c>
      <c r="AL30" s="2554"/>
    </row>
    <row r="31" spans="1:38" s="2534" customFormat="1" ht="42" customHeight="1" thickBot="1">
      <c r="A31" s="3590"/>
      <c r="B31" s="3590"/>
      <c r="C31" s="3633" t="s">
        <v>1858</v>
      </c>
      <c r="D31" s="2597" t="s">
        <v>1857</v>
      </c>
      <c r="E31" s="2596" t="s">
        <v>1856</v>
      </c>
      <c r="F31" s="2578">
        <v>12</v>
      </c>
      <c r="G31" s="2595" t="s">
        <v>1855</v>
      </c>
      <c r="H31" s="2588" t="s">
        <v>1854</v>
      </c>
      <c r="I31" s="2575">
        <v>0.01</v>
      </c>
      <c r="J31" s="2594" t="s">
        <v>1853</v>
      </c>
      <c r="K31" s="2544">
        <v>42399</v>
      </c>
      <c r="L31" s="2585">
        <v>42735</v>
      </c>
      <c r="M31" s="2593">
        <v>1</v>
      </c>
      <c r="N31" s="2593">
        <v>1</v>
      </c>
      <c r="O31" s="2593">
        <v>1</v>
      </c>
      <c r="P31" s="2593">
        <v>1</v>
      </c>
      <c r="Q31" s="2593">
        <v>1</v>
      </c>
      <c r="R31" s="2593">
        <v>1</v>
      </c>
      <c r="S31" s="2593">
        <v>1</v>
      </c>
      <c r="T31" s="2593">
        <v>1</v>
      </c>
      <c r="U31" s="2593">
        <v>1</v>
      </c>
      <c r="V31" s="2593">
        <v>1</v>
      </c>
      <c r="W31" s="2593">
        <v>1</v>
      </c>
      <c r="X31" s="2593">
        <v>1</v>
      </c>
      <c r="Y31" s="2592">
        <v>12</v>
      </c>
      <c r="Z31" s="2591"/>
      <c r="AA31" s="2590"/>
      <c r="AB31" s="2581"/>
      <c r="AC31" s="2554"/>
      <c r="AD31" s="2555"/>
      <c r="AE31" s="2554">
        <v>5</v>
      </c>
      <c r="AF31" s="2555"/>
      <c r="AG31" s="2554"/>
      <c r="AH31" s="2555"/>
      <c r="AI31" s="2554"/>
      <c r="AJ31" s="2554"/>
      <c r="AK31" s="2554" t="s">
        <v>1852</v>
      </c>
      <c r="AL31" s="2554"/>
    </row>
    <row r="32" spans="1:38" s="2534" customFormat="1" ht="87.75" customHeight="1" thickBot="1">
      <c r="A32" s="3590"/>
      <c r="B32" s="3590"/>
      <c r="C32" s="3633"/>
      <c r="D32" s="2597" t="s">
        <v>1851</v>
      </c>
      <c r="E32" s="2596" t="s">
        <v>296</v>
      </c>
      <c r="F32" s="2578">
        <v>3</v>
      </c>
      <c r="G32" s="2595" t="s">
        <v>1850</v>
      </c>
      <c r="H32" s="2588" t="s">
        <v>1849</v>
      </c>
      <c r="I32" s="2575">
        <v>0.01</v>
      </c>
      <c r="J32" s="2594" t="s">
        <v>1848</v>
      </c>
      <c r="K32" s="2544">
        <v>42459</v>
      </c>
      <c r="L32" s="2585">
        <v>42735</v>
      </c>
      <c r="M32" s="2593"/>
      <c r="N32" s="2593"/>
      <c r="O32" s="2593"/>
      <c r="P32" s="2593">
        <v>1</v>
      </c>
      <c r="Q32" s="2593">
        <v>2</v>
      </c>
      <c r="R32" s="2593"/>
      <c r="S32" s="2593"/>
      <c r="T32" s="2593"/>
      <c r="U32" s="2593"/>
      <c r="V32" s="2593"/>
      <c r="W32" s="2593"/>
      <c r="X32" s="2593"/>
      <c r="Y32" s="2592">
        <v>3</v>
      </c>
      <c r="Z32" s="2591"/>
      <c r="AA32" s="2590"/>
      <c r="AB32" s="2581"/>
      <c r="AC32" s="2554"/>
      <c r="AD32" s="2555"/>
      <c r="AE32" s="2554"/>
      <c r="AF32" s="2555"/>
      <c r="AG32" s="2554"/>
      <c r="AH32" s="2555"/>
      <c r="AI32" s="2554"/>
      <c r="AJ32" s="2554"/>
      <c r="AK32" s="2554"/>
      <c r="AL32" s="2554"/>
    </row>
    <row r="33" spans="1:38" s="2534" customFormat="1" ht="70.5" customHeight="1" thickBot="1">
      <c r="A33" s="3590"/>
      <c r="B33" s="3590"/>
      <c r="C33" s="3633"/>
      <c r="D33" s="2597" t="s">
        <v>1847</v>
      </c>
      <c r="E33" s="2596" t="s">
        <v>129</v>
      </c>
      <c r="F33" s="2578">
        <v>10</v>
      </c>
      <c r="G33" s="2595" t="s">
        <v>1846</v>
      </c>
      <c r="H33" s="2588" t="s">
        <v>1845</v>
      </c>
      <c r="I33" s="2575">
        <v>0.01</v>
      </c>
      <c r="J33" s="2594" t="s">
        <v>1844</v>
      </c>
      <c r="K33" s="2544">
        <v>42459</v>
      </c>
      <c r="L33" s="2585">
        <v>42735</v>
      </c>
      <c r="M33" s="2593"/>
      <c r="N33" s="2593"/>
      <c r="O33" s="2593">
        <v>1</v>
      </c>
      <c r="P33" s="2593">
        <v>1</v>
      </c>
      <c r="Q33" s="2593">
        <v>1</v>
      </c>
      <c r="R33" s="2593">
        <v>1</v>
      </c>
      <c r="S33" s="2593">
        <v>1</v>
      </c>
      <c r="T33" s="2593">
        <v>1</v>
      </c>
      <c r="U33" s="2593">
        <v>1</v>
      </c>
      <c r="V33" s="2593">
        <v>1</v>
      </c>
      <c r="W33" s="2593">
        <v>1</v>
      </c>
      <c r="X33" s="2593">
        <v>1</v>
      </c>
      <c r="Y33" s="2592">
        <v>10</v>
      </c>
      <c r="Z33" s="2591"/>
      <c r="AA33" s="2590"/>
      <c r="AB33" s="2581"/>
      <c r="AC33" s="2554"/>
      <c r="AD33" s="2555"/>
      <c r="AE33" s="2554">
        <v>4</v>
      </c>
      <c r="AF33" s="2555"/>
      <c r="AG33" s="2554"/>
      <c r="AH33" s="2555"/>
      <c r="AI33" s="2554"/>
      <c r="AJ33" s="2554"/>
      <c r="AK33" s="2554" t="s">
        <v>1843</v>
      </c>
      <c r="AL33" s="2554"/>
    </row>
    <row r="34" spans="1:38" s="2534" customFormat="1" ht="42" customHeight="1" thickBot="1">
      <c r="A34" s="3590"/>
      <c r="B34" s="3590"/>
      <c r="C34"/>
      <c r="D34" s="2601" t="s">
        <v>1842</v>
      </c>
      <c r="E34" s="2600" t="s">
        <v>296</v>
      </c>
      <c r="F34" s="2578">
        <v>5</v>
      </c>
      <c r="G34" s="2595" t="s">
        <v>1841</v>
      </c>
      <c r="H34" s="2588" t="s">
        <v>1840</v>
      </c>
      <c r="I34" s="2599">
        <v>0.02</v>
      </c>
      <c r="J34" s="2598" t="s">
        <v>315</v>
      </c>
      <c r="K34" s="2544">
        <v>42459</v>
      </c>
      <c r="L34" s="2585">
        <v>42735</v>
      </c>
      <c r="M34" s="2593"/>
      <c r="N34" s="2593"/>
      <c r="O34" s="2593">
        <v>1</v>
      </c>
      <c r="P34" s="2593">
        <v>1</v>
      </c>
      <c r="Q34" s="2593">
        <v>1</v>
      </c>
      <c r="R34" s="2593">
        <v>1</v>
      </c>
      <c r="S34" s="2593">
        <v>1</v>
      </c>
      <c r="T34" s="2593">
        <v>1</v>
      </c>
      <c r="U34" s="2593">
        <v>1</v>
      </c>
      <c r="V34" s="2593">
        <v>1</v>
      </c>
      <c r="W34" s="2593">
        <v>1</v>
      </c>
      <c r="X34" s="2593"/>
      <c r="Y34" s="2592">
        <v>9</v>
      </c>
      <c r="Z34" s="2591"/>
      <c r="AA34" s="2590"/>
      <c r="AB34" s="2581"/>
      <c r="AC34" s="2554"/>
      <c r="AD34" s="2555"/>
      <c r="AE34" s="2554">
        <v>2</v>
      </c>
      <c r="AF34" s="2555"/>
      <c r="AG34" s="2554"/>
      <c r="AH34" s="2555"/>
      <c r="AI34" s="2554"/>
      <c r="AJ34" s="2554"/>
      <c r="AK34" s="2554" t="s">
        <v>1839</v>
      </c>
      <c r="AL34" s="2554"/>
    </row>
    <row r="35" spans="1:38" s="2534" customFormat="1" ht="42" customHeight="1" thickBot="1">
      <c r="A35" s="3590"/>
      <c r="B35" s="3590"/>
      <c r="C35" s="951" t="s">
        <v>1838</v>
      </c>
      <c r="D35" s="2597" t="s">
        <v>1837</v>
      </c>
      <c r="E35" s="2596" t="s">
        <v>315</v>
      </c>
      <c r="F35" s="2578">
        <v>1</v>
      </c>
      <c r="G35" s="2595" t="s">
        <v>1836</v>
      </c>
      <c r="H35" s="2588" t="s">
        <v>1835</v>
      </c>
      <c r="I35" s="2575">
        <v>0.01</v>
      </c>
      <c r="J35" s="2594" t="s">
        <v>1834</v>
      </c>
      <c r="K35" s="2544">
        <v>42370</v>
      </c>
      <c r="L35" s="2585">
        <v>42520</v>
      </c>
      <c r="M35" s="2593"/>
      <c r="N35" s="2593"/>
      <c r="O35" s="2593"/>
      <c r="P35" s="2593">
        <v>1</v>
      </c>
      <c r="Q35" s="2593"/>
      <c r="R35" s="2593"/>
      <c r="S35" s="2593"/>
      <c r="T35" s="2593"/>
      <c r="U35" s="2593"/>
      <c r="V35" s="2593"/>
      <c r="W35" s="2593"/>
      <c r="X35" s="2593"/>
      <c r="Y35" s="2592">
        <v>1</v>
      </c>
      <c r="Z35" s="2591"/>
      <c r="AA35" s="2590"/>
      <c r="AB35" s="2581"/>
      <c r="AC35" s="2554"/>
      <c r="AD35" s="2555"/>
      <c r="AE35" s="2554"/>
      <c r="AF35" s="2555"/>
      <c r="AG35" s="2554"/>
      <c r="AH35" s="2555"/>
      <c r="AI35" s="2554"/>
      <c r="AJ35" s="2554"/>
      <c r="AK35" s="2554"/>
      <c r="AL35" s="2554"/>
    </row>
    <row r="36" spans="1:38" s="2534" customFormat="1" ht="63" customHeight="1" thickBot="1">
      <c r="A36" s="3590"/>
      <c r="B36" s="3590"/>
      <c r="C36" s="3632" t="s">
        <v>1833</v>
      </c>
      <c r="D36" s="2589" t="s">
        <v>1832</v>
      </c>
      <c r="E36" s="2579" t="s">
        <v>1813</v>
      </c>
      <c r="F36" s="2578">
        <v>1</v>
      </c>
      <c r="G36" s="2577" t="s">
        <v>1831</v>
      </c>
      <c r="H36" s="2588" t="s">
        <v>1827</v>
      </c>
      <c r="I36" s="2575">
        <v>0.02</v>
      </c>
      <c r="J36" s="2587" t="s">
        <v>1830</v>
      </c>
      <c r="K36" s="2586">
        <v>42402</v>
      </c>
      <c r="L36" s="2585">
        <v>42734</v>
      </c>
      <c r="M36" s="2584"/>
      <c r="N36" s="2584">
        <v>1</v>
      </c>
      <c r="O36" s="2584">
        <v>1</v>
      </c>
      <c r="P36" s="2584">
        <v>1</v>
      </c>
      <c r="Q36" s="2584">
        <v>1</v>
      </c>
      <c r="R36" s="2584">
        <v>1</v>
      </c>
      <c r="S36" s="2584">
        <v>1</v>
      </c>
      <c r="T36" s="2584">
        <v>1</v>
      </c>
      <c r="U36" s="2584">
        <v>1</v>
      </c>
      <c r="V36" s="2584">
        <v>1</v>
      </c>
      <c r="W36" s="2584">
        <v>1</v>
      </c>
      <c r="X36" s="2584">
        <v>1</v>
      </c>
      <c r="Y36" s="2583">
        <v>11</v>
      </c>
      <c r="Z36" s="2582"/>
      <c r="AA36" s="2560"/>
      <c r="AB36" s="2581"/>
      <c r="AC36" s="2554"/>
      <c r="AD36" s="2555"/>
      <c r="AE36" s="2554">
        <v>250</v>
      </c>
      <c r="AF36" s="2555"/>
      <c r="AG36" s="2554"/>
      <c r="AH36" s="2555"/>
      <c r="AI36" s="2554"/>
      <c r="AJ36" s="2554"/>
      <c r="AK36" s="2554" t="s">
        <v>1829</v>
      </c>
      <c r="AL36" s="2554"/>
    </row>
    <row r="37" spans="1:38" s="2534" customFormat="1" ht="51" customHeight="1" thickBot="1">
      <c r="A37" s="3590"/>
      <c r="B37" s="3590"/>
      <c r="C37" s="3633"/>
      <c r="D37" s="2580" t="s">
        <v>1828</v>
      </c>
      <c r="E37" s="2579" t="s">
        <v>1825</v>
      </c>
      <c r="F37" s="2578">
        <v>10</v>
      </c>
      <c r="G37" s="2577" t="s">
        <v>1824</v>
      </c>
      <c r="H37" s="2576" t="s">
        <v>1827</v>
      </c>
      <c r="I37" s="2575">
        <v>0.02</v>
      </c>
      <c r="J37" s="2566" t="s">
        <v>1823</v>
      </c>
      <c r="K37" s="2565">
        <v>42403</v>
      </c>
      <c r="L37" s="2564">
        <v>42704</v>
      </c>
      <c r="M37" s="2563"/>
      <c r="N37" s="2563">
        <v>1</v>
      </c>
      <c r="O37" s="2563">
        <v>1</v>
      </c>
      <c r="P37" s="2563">
        <v>1</v>
      </c>
      <c r="Q37" s="2563">
        <v>1</v>
      </c>
      <c r="R37" s="2563">
        <v>1</v>
      </c>
      <c r="S37" s="2563">
        <v>1</v>
      </c>
      <c r="T37" s="2563">
        <v>1</v>
      </c>
      <c r="U37" s="2563">
        <v>1</v>
      </c>
      <c r="V37" s="2563">
        <v>1</v>
      </c>
      <c r="W37" s="2563">
        <v>1</v>
      </c>
      <c r="X37" s="2563">
        <v>1</v>
      </c>
      <c r="Y37" s="2562">
        <v>11</v>
      </c>
      <c r="Z37" s="2573"/>
      <c r="AA37" s="2560"/>
      <c r="AB37" s="1028"/>
      <c r="AC37" s="2554"/>
      <c r="AD37" s="2555"/>
      <c r="AE37" s="2554">
        <v>180</v>
      </c>
      <c r="AF37" s="2555"/>
      <c r="AG37" s="2554"/>
      <c r="AH37" s="2555"/>
      <c r="AI37" s="2554"/>
      <c r="AJ37" s="2554"/>
      <c r="AK37" s="2554"/>
      <c r="AL37" s="2554"/>
    </row>
    <row r="38" spans="1:38" s="2534" customFormat="1" ht="51.75" customHeight="1" thickBot="1">
      <c r="A38" s="3590"/>
      <c r="B38" s="3590"/>
      <c r="C38" s="3633"/>
      <c r="D38" s="2574" t="s">
        <v>1826</v>
      </c>
      <c r="E38" s="2571" t="s">
        <v>1825</v>
      </c>
      <c r="F38" s="2570">
        <v>10</v>
      </c>
      <c r="G38" s="2569" t="s">
        <v>1824</v>
      </c>
      <c r="H38" s="2568" t="s">
        <v>1811</v>
      </c>
      <c r="I38" s="2567">
        <v>0.016666666666666666</v>
      </c>
      <c r="J38" s="2566" t="s">
        <v>1823</v>
      </c>
      <c r="K38" s="2565">
        <v>42403</v>
      </c>
      <c r="L38" s="2564">
        <v>42704</v>
      </c>
      <c r="M38" s="2563"/>
      <c r="N38" s="2563">
        <v>10</v>
      </c>
      <c r="O38" s="2563">
        <v>10</v>
      </c>
      <c r="P38" s="2563">
        <v>10</v>
      </c>
      <c r="Q38" s="2563">
        <v>10</v>
      </c>
      <c r="R38" s="2563">
        <v>10</v>
      </c>
      <c r="S38" s="2563">
        <v>10</v>
      </c>
      <c r="T38" s="2563">
        <v>10</v>
      </c>
      <c r="U38" s="2563">
        <v>10</v>
      </c>
      <c r="V38" s="2563">
        <v>10</v>
      </c>
      <c r="W38" s="2563">
        <v>10</v>
      </c>
      <c r="X38" s="2563"/>
      <c r="Y38" s="2562">
        <v>100</v>
      </c>
      <c r="Z38" s="2573"/>
      <c r="AA38" s="2560"/>
      <c r="AB38" s="1028"/>
      <c r="AC38" s="2554"/>
      <c r="AD38" s="2555"/>
      <c r="AE38" s="2554">
        <v>10</v>
      </c>
      <c r="AF38" s="2555"/>
      <c r="AG38" s="2554"/>
      <c r="AH38" s="2555"/>
      <c r="AI38" s="2554"/>
      <c r="AJ38" s="2554"/>
      <c r="AK38" s="2554"/>
      <c r="AL38" s="2554"/>
    </row>
    <row r="39" spans="1:38" s="2534" customFormat="1" ht="63.75" customHeight="1" thickBot="1">
      <c r="A39" s="3590"/>
      <c r="B39" s="3590"/>
      <c r="C39" s="3633"/>
      <c r="D39" s="2574" t="s">
        <v>1822</v>
      </c>
      <c r="E39" s="2571" t="s">
        <v>218</v>
      </c>
      <c r="F39" s="2570">
        <v>2</v>
      </c>
      <c r="G39" s="2569" t="s">
        <v>1821</v>
      </c>
      <c r="H39" s="2568" t="s">
        <v>1811</v>
      </c>
      <c r="I39" s="2567">
        <v>0.016666666666666666</v>
      </c>
      <c r="J39" s="2566" t="s">
        <v>315</v>
      </c>
      <c r="K39" s="2565">
        <v>42430</v>
      </c>
      <c r="L39" s="2564" t="s">
        <v>1820</v>
      </c>
      <c r="M39" s="2563"/>
      <c r="N39" s="2563"/>
      <c r="O39" s="2563"/>
      <c r="P39" s="2563"/>
      <c r="Q39" s="2563"/>
      <c r="R39" s="2563"/>
      <c r="S39" s="2563"/>
      <c r="T39" s="2563"/>
      <c r="U39" s="2563"/>
      <c r="V39" s="2563"/>
      <c r="W39" s="2563"/>
      <c r="X39" s="2563"/>
      <c r="Y39" s="2562"/>
      <c r="Z39" s="2573"/>
      <c r="AA39" s="2560"/>
      <c r="AB39" s="1028"/>
      <c r="AC39" s="2554"/>
      <c r="AD39" s="2555"/>
      <c r="AE39" s="2554"/>
      <c r="AF39" s="2555"/>
      <c r="AG39" s="2554"/>
      <c r="AH39" s="2555"/>
      <c r="AI39" s="2554"/>
      <c r="AJ39" s="2554"/>
      <c r="AK39" s="2554"/>
      <c r="AL39" s="2554"/>
    </row>
    <row r="40" spans="1:38" s="2534" customFormat="1" ht="51.75" thickBot="1">
      <c r="A40" s="3590"/>
      <c r="B40" s="3590"/>
      <c r="C40" s="3633"/>
      <c r="D40" s="2574" t="s">
        <v>1819</v>
      </c>
      <c r="E40" s="2571" t="s">
        <v>1818</v>
      </c>
      <c r="F40" s="2570">
        <v>10</v>
      </c>
      <c r="G40" s="2569" t="s">
        <v>1817</v>
      </c>
      <c r="H40" s="2568" t="s">
        <v>1816</v>
      </c>
      <c r="I40" s="2567">
        <v>0.016666666666666666</v>
      </c>
      <c r="J40" s="2566" t="s">
        <v>1815</v>
      </c>
      <c r="K40" s="2565">
        <v>42430</v>
      </c>
      <c r="L40" s="2564">
        <v>42734</v>
      </c>
      <c r="M40" s="2563"/>
      <c r="N40" s="2563">
        <v>1</v>
      </c>
      <c r="O40" s="2563">
        <v>1</v>
      </c>
      <c r="P40" s="2563">
        <v>1</v>
      </c>
      <c r="Q40" s="2563">
        <v>1</v>
      </c>
      <c r="R40" s="2563">
        <v>1</v>
      </c>
      <c r="S40" s="2563">
        <v>1</v>
      </c>
      <c r="T40" s="2563">
        <v>1</v>
      </c>
      <c r="U40" s="2563">
        <v>1</v>
      </c>
      <c r="V40" s="2563">
        <v>1</v>
      </c>
      <c r="W40" s="2563">
        <v>1</v>
      </c>
      <c r="X40" s="2563"/>
      <c r="Y40" s="2562">
        <v>10</v>
      </c>
      <c r="Z40" s="2573"/>
      <c r="AA40" s="2560"/>
      <c r="AB40" s="1028"/>
      <c r="AC40" s="2554"/>
      <c r="AD40" s="2555"/>
      <c r="AE40" s="2554">
        <v>185</v>
      </c>
      <c r="AF40" s="2555"/>
      <c r="AG40" s="2554"/>
      <c r="AH40" s="2555"/>
      <c r="AI40" s="2554"/>
      <c r="AJ40" s="2554"/>
      <c r="AK40" s="2554"/>
      <c r="AL40" s="2554"/>
    </row>
    <row r="41" spans="1:38" s="2534" customFormat="1" ht="252.75" thickBot="1">
      <c r="A41" s="3590"/>
      <c r="B41" s="3590"/>
      <c r="C41" s="3633"/>
      <c r="D41" s="2572" t="s">
        <v>1814</v>
      </c>
      <c r="E41" s="2571" t="s">
        <v>1813</v>
      </c>
      <c r="F41" s="2570">
        <v>5</v>
      </c>
      <c r="G41" s="2569" t="s">
        <v>1812</v>
      </c>
      <c r="H41" s="2568" t="s">
        <v>1811</v>
      </c>
      <c r="I41" s="2567">
        <v>0.016666666666666666</v>
      </c>
      <c r="J41" s="2566" t="s">
        <v>1810</v>
      </c>
      <c r="K41" s="2565">
        <v>42463</v>
      </c>
      <c r="L41" s="2564">
        <v>42734</v>
      </c>
      <c r="M41" s="2563"/>
      <c r="N41" s="2563"/>
      <c r="O41" s="2563"/>
      <c r="P41" s="2563">
        <v>1</v>
      </c>
      <c r="Q41" s="2563">
        <v>1</v>
      </c>
      <c r="R41" s="2563">
        <v>1</v>
      </c>
      <c r="S41" s="2563">
        <v>1</v>
      </c>
      <c r="T41" s="2563">
        <v>1</v>
      </c>
      <c r="U41" s="2563">
        <v>1</v>
      </c>
      <c r="V41" s="2563">
        <v>1</v>
      </c>
      <c r="W41" s="2563">
        <v>1</v>
      </c>
      <c r="X41" s="2563">
        <v>1</v>
      </c>
      <c r="Y41" s="2562">
        <v>9</v>
      </c>
      <c r="Z41" s="2561"/>
      <c r="AA41" s="2560"/>
      <c r="AB41" s="1028"/>
      <c r="AC41" s="2554"/>
      <c r="AD41" s="2555"/>
      <c r="AE41" s="2554">
        <v>7</v>
      </c>
      <c r="AF41" s="2555"/>
      <c r="AG41" s="2554"/>
      <c r="AH41" s="2555"/>
      <c r="AI41" s="2554"/>
      <c r="AJ41" s="2554"/>
      <c r="AK41" s="2554" t="s">
        <v>1809</v>
      </c>
      <c r="AL41" s="2554"/>
    </row>
    <row r="42" spans="1:38" s="2262" customFormat="1" ht="42" customHeight="1" thickBot="1">
      <c r="A42" t="s">
        <v>137</v>
      </c>
      <c r="B42"/>
      <c r="C42"/>
      <c r="D42"/>
      <c r="E42" s="2553"/>
      <c r="F42" s="2195"/>
      <c r="G42" s="2195"/>
      <c r="H42" s="2195"/>
      <c r="I42" s="2559"/>
      <c r="J42" s="2195"/>
      <c r="K42" s="2195"/>
      <c r="L42" s="2195"/>
      <c r="M42" s="2195"/>
      <c r="N42" s="2195"/>
      <c r="O42" s="2195"/>
      <c r="P42" s="2195"/>
      <c r="Q42" s="2195"/>
      <c r="R42" s="2195"/>
      <c r="S42" s="2195"/>
      <c r="T42" s="2195"/>
      <c r="U42" s="2195"/>
      <c r="V42" s="2195"/>
      <c r="W42" s="2195"/>
      <c r="X42" s="2195"/>
      <c r="Y42" s="2558">
        <f>SUM(Y16:Y41)</f>
        <v>1062</v>
      </c>
      <c r="Z42" s="2557">
        <f>SUM(Z16:Z41)</f>
        <v>70000000</v>
      </c>
      <c r="AA42" s="2557">
        <f>SUM(AA16:AA41)</f>
        <v>0</v>
      </c>
      <c r="AB42" s="2195"/>
      <c r="AC42" s="2530"/>
      <c r="AD42" s="2531"/>
      <c r="AE42" s="2530"/>
      <c r="AF42" s="2556"/>
      <c r="AG42" s="2530"/>
      <c r="AH42" s="2556"/>
      <c r="AI42" s="2530"/>
      <c r="AJ42" s="2530"/>
      <c r="AK42" s="2530"/>
      <c r="AL42" s="2530"/>
    </row>
    <row r="43" spans="1:38" s="2534" customFormat="1" ht="42" customHeight="1" thickBot="1">
      <c r="A43">
        <v>2</v>
      </c>
      <c r="B43" t="s">
        <v>357</v>
      </c>
      <c r="C43" s="951" t="s">
        <v>358</v>
      </c>
      <c r="D43" s="2243" t="s">
        <v>1808</v>
      </c>
      <c r="E43" s="2549" t="s">
        <v>1087</v>
      </c>
      <c r="F43" s="2548">
        <v>2</v>
      </c>
      <c r="G43" s="2547" t="s">
        <v>1807</v>
      </c>
      <c r="H43" s="2545" t="s">
        <v>1801</v>
      </c>
      <c r="I43" s="2546">
        <v>0.01</v>
      </c>
      <c r="J43" s="2545" t="s">
        <v>315</v>
      </c>
      <c r="K43" s="2544">
        <v>42520</v>
      </c>
      <c r="L43" s="2543">
        <v>42735</v>
      </c>
      <c r="M43" s="932"/>
      <c r="N43" s="932"/>
      <c r="O43" s="932"/>
      <c r="P43" s="932"/>
      <c r="Q43" s="932"/>
      <c r="R43" s="932">
        <v>1</v>
      </c>
      <c r="S43" s="932"/>
      <c r="T43" s="932"/>
      <c r="U43" s="932"/>
      <c r="V43" s="932"/>
      <c r="W43" s="932"/>
      <c r="X43" s="932">
        <v>1</v>
      </c>
      <c r="Y43" s="2542">
        <v>2</v>
      </c>
      <c r="Z43" s="2541">
        <v>0</v>
      </c>
      <c r="AA43" s="2540"/>
      <c r="AB43" s="2539"/>
      <c r="AC43" s="2554"/>
      <c r="AD43" s="2555"/>
      <c r="AE43" s="2554"/>
      <c r="AF43" s="2555"/>
      <c r="AG43" s="2554"/>
      <c r="AH43" s="2555"/>
      <c r="AI43" s="2554"/>
      <c r="AJ43" s="2554"/>
      <c r="AK43" s="2554"/>
      <c r="AL43" s="2554"/>
    </row>
    <row r="44" spans="1:38" s="2534" customFormat="1" ht="68.25" customHeight="1" thickBot="1">
      <c r="A44"/>
      <c r="B44"/>
      <c r="C44" s="3632" t="s">
        <v>372</v>
      </c>
      <c r="D44" s="2243" t="s">
        <v>1806</v>
      </c>
      <c r="E44" s="2549" t="s">
        <v>1803</v>
      </c>
      <c r="F44" s="2548">
        <v>10</v>
      </c>
      <c r="G44" s="2547" t="s">
        <v>1802</v>
      </c>
      <c r="H44" s="2545" t="s">
        <v>1801</v>
      </c>
      <c r="I44" s="2546">
        <v>0.01</v>
      </c>
      <c r="J44" s="2545" t="s">
        <v>1794</v>
      </c>
      <c r="K44" s="2544">
        <v>42428</v>
      </c>
      <c r="L44" s="2543">
        <v>42735</v>
      </c>
      <c r="M44" s="932"/>
      <c r="N44" s="932">
        <v>1</v>
      </c>
      <c r="O44" s="932">
        <v>1</v>
      </c>
      <c r="P44" s="932">
        <v>1</v>
      </c>
      <c r="Q44" s="932">
        <v>1</v>
      </c>
      <c r="R44" s="932">
        <v>1</v>
      </c>
      <c r="S44" s="932">
        <v>1</v>
      </c>
      <c r="T44" s="932">
        <v>1</v>
      </c>
      <c r="U44" s="932">
        <v>1</v>
      </c>
      <c r="V44" s="932">
        <v>1</v>
      </c>
      <c r="W44" s="932">
        <v>1</v>
      </c>
      <c r="X44" s="932"/>
      <c r="Y44" s="2542">
        <v>10</v>
      </c>
      <c r="Z44" s="2541">
        <v>0</v>
      </c>
      <c r="AA44" s="2540"/>
      <c r="AB44" s="2539"/>
      <c r="AC44" s="2554"/>
      <c r="AD44" s="2555"/>
      <c r="AE44" s="2554">
        <v>1</v>
      </c>
      <c r="AF44" s="2555"/>
      <c r="AG44" s="2554"/>
      <c r="AH44" s="2555"/>
      <c r="AI44" s="2554"/>
      <c r="AJ44" s="2554"/>
      <c r="AK44" s="2554" t="s">
        <v>1805</v>
      </c>
      <c r="AL44" s="2554"/>
    </row>
    <row r="45" spans="1:38" s="2534" customFormat="1" ht="42" customHeight="1" thickBot="1">
      <c r="A45"/>
      <c r="B45"/>
      <c r="C45" s="3633"/>
      <c r="D45" s="2243" t="s">
        <v>1804</v>
      </c>
      <c r="E45" s="2549" t="s">
        <v>1803</v>
      </c>
      <c r="F45" s="2548">
        <v>11</v>
      </c>
      <c r="G45" s="2547" t="s">
        <v>1802</v>
      </c>
      <c r="H45" s="2545" t="s">
        <v>1801</v>
      </c>
      <c r="I45" s="2546">
        <v>0.01</v>
      </c>
      <c r="J45" s="2545" t="s">
        <v>1794</v>
      </c>
      <c r="K45" s="2544">
        <v>42428</v>
      </c>
      <c r="L45" s="2543">
        <v>42735</v>
      </c>
      <c r="M45" s="932"/>
      <c r="N45" s="932">
        <v>1</v>
      </c>
      <c r="O45" s="932">
        <v>1</v>
      </c>
      <c r="P45" s="932">
        <v>1</v>
      </c>
      <c r="Q45" s="932">
        <v>1</v>
      </c>
      <c r="R45" s="932">
        <v>1</v>
      </c>
      <c r="S45" s="932">
        <v>1</v>
      </c>
      <c r="T45" s="932">
        <v>1</v>
      </c>
      <c r="U45" s="932">
        <v>1</v>
      </c>
      <c r="V45" s="932">
        <v>1</v>
      </c>
      <c r="W45" s="932">
        <v>1</v>
      </c>
      <c r="X45" s="932">
        <v>1</v>
      </c>
      <c r="Y45" s="2542">
        <v>11</v>
      </c>
      <c r="Z45" s="2541">
        <v>0</v>
      </c>
      <c r="AA45" s="2540"/>
      <c r="AB45" s="2539"/>
      <c r="AC45" s="2554"/>
      <c r="AD45" s="2555"/>
      <c r="AE45" s="2554">
        <v>1</v>
      </c>
      <c r="AF45" s="2555"/>
      <c r="AG45" s="2554"/>
      <c r="AH45" s="2555"/>
      <c r="AI45" s="2554"/>
      <c r="AJ45" s="2554"/>
      <c r="AK45" s="2554" t="s">
        <v>1800</v>
      </c>
      <c r="AL45" s="2554"/>
    </row>
    <row r="46" spans="1:38" s="2262" customFormat="1" ht="42" customHeight="1" thickBot="1">
      <c r="A46" t="s">
        <v>137</v>
      </c>
      <c r="B46"/>
      <c r="C46"/>
      <c r="D46"/>
      <c r="E46" s="2553"/>
      <c r="F46" s="2195"/>
      <c r="G46" s="2195"/>
      <c r="H46" s="2195"/>
      <c r="I46" s="2552"/>
      <c r="J46" s="2195"/>
      <c r="K46" s="2195"/>
      <c r="L46" s="2195"/>
      <c r="M46" s="2195"/>
      <c r="N46" s="2195"/>
      <c r="O46" s="2195"/>
      <c r="P46" s="2195"/>
      <c r="Q46" s="2195"/>
      <c r="R46" s="2195"/>
      <c r="S46" s="2195"/>
      <c r="T46" s="2195"/>
      <c r="U46" s="2195"/>
      <c r="V46" s="2195"/>
      <c r="W46" s="2195"/>
      <c r="X46" s="2195"/>
      <c r="Y46" s="2533">
        <f>SUM(Y43:Y45)</f>
        <v>23</v>
      </c>
      <c r="Z46" s="2551">
        <f>SUM(Z43:Z45)</f>
        <v>0</v>
      </c>
      <c r="AA46" s="2551"/>
      <c r="AB46" s="2195"/>
      <c r="AC46" s="2530"/>
      <c r="AD46" s="2531"/>
      <c r="AE46" s="2530"/>
      <c r="AF46" s="2531"/>
      <c r="AG46" s="2530"/>
      <c r="AH46" s="2531"/>
      <c r="AI46" s="2530"/>
      <c r="AJ46" s="2530"/>
      <c r="AK46" s="2530"/>
      <c r="AL46" s="2530"/>
    </row>
    <row r="47" spans="1:38" s="2534" customFormat="1" ht="42" customHeight="1" thickBot="1">
      <c r="A47" s="2550">
        <v>3</v>
      </c>
      <c r="B47" s="2550" t="s">
        <v>400</v>
      </c>
      <c r="C47" s="951" t="s">
        <v>1799</v>
      </c>
      <c r="D47" s="2243" t="s">
        <v>1798</v>
      </c>
      <c r="E47" s="2549" t="s">
        <v>1797</v>
      </c>
      <c r="F47" s="2548">
        <v>1</v>
      </c>
      <c r="G47" s="2547" t="s">
        <v>1796</v>
      </c>
      <c r="H47" s="2545" t="s">
        <v>1795</v>
      </c>
      <c r="I47" s="2546">
        <v>0.01</v>
      </c>
      <c r="J47" s="2545" t="s">
        <v>1794</v>
      </c>
      <c r="K47" s="2544">
        <v>42520</v>
      </c>
      <c r="L47" s="2543">
        <v>42705</v>
      </c>
      <c r="M47" s="932"/>
      <c r="N47" s="932"/>
      <c r="O47" s="932"/>
      <c r="P47" s="932"/>
      <c r="Q47" s="932"/>
      <c r="R47" s="932"/>
      <c r="S47" s="932"/>
      <c r="T47" s="932"/>
      <c r="U47" s="932">
        <v>1</v>
      </c>
      <c r="V47" s="932"/>
      <c r="W47" s="932"/>
      <c r="X47" s="932"/>
      <c r="Y47" s="2542">
        <v>1</v>
      </c>
      <c r="Z47" s="2541">
        <v>0</v>
      </c>
      <c r="AA47" s="2540"/>
      <c r="AB47" s="2539"/>
      <c r="AC47" s="2537"/>
      <c r="AD47" s="2537"/>
      <c r="AE47" s="2537">
        <v>1</v>
      </c>
      <c r="AF47" s="2537"/>
      <c r="AG47" s="2537"/>
      <c r="AH47" s="2538"/>
      <c r="AI47" s="2537"/>
      <c r="AJ47" s="2536"/>
      <c r="AK47" s="2535" t="s">
        <v>1793</v>
      </c>
      <c r="AL47" s="2535"/>
    </row>
    <row r="48" spans="1:38" s="2262" customFormat="1" ht="19.5" customHeight="1" thickBot="1">
      <c r="A48" t="s">
        <v>137</v>
      </c>
      <c r="B48"/>
      <c r="C48"/>
      <c r="D48"/>
      <c r="E48" s="2195"/>
      <c r="F48" s="2195"/>
      <c r="G48" s="2195"/>
      <c r="H48" s="2195"/>
      <c r="I48" s="2198"/>
      <c r="J48" s="2195"/>
      <c r="K48" s="2195"/>
      <c r="L48" s="2195"/>
      <c r="M48" s="2195"/>
      <c r="N48" s="2195"/>
      <c r="O48" s="2195"/>
      <c r="P48" s="2195"/>
      <c r="Q48" s="2195"/>
      <c r="R48" s="2195"/>
      <c r="S48" s="2195"/>
      <c r="T48" s="2195"/>
      <c r="U48" s="2195"/>
      <c r="V48" s="2195"/>
      <c r="W48" s="2195"/>
      <c r="X48" s="2195"/>
      <c r="Y48" s="2533"/>
      <c r="Z48" s="2532">
        <f>SUM(Z47:Z47)</f>
        <v>0</v>
      </c>
      <c r="AA48" s="2532"/>
      <c r="AB48" s="2195"/>
      <c r="AC48" s="2530"/>
      <c r="AD48" s="2531"/>
      <c r="AE48" s="2530"/>
      <c r="AF48" s="2531"/>
      <c r="AG48" s="2530"/>
      <c r="AH48" s="2531"/>
      <c r="AI48" s="2530"/>
      <c r="AJ48" s="2530"/>
      <c r="AK48" s="2530"/>
      <c r="AL48" s="2530"/>
    </row>
    <row r="49" spans="1:38" s="2262" customFormat="1" ht="19.5" customHeight="1" thickBot="1">
      <c r="A49" t="s">
        <v>212</v>
      </c>
      <c r="B49"/>
      <c r="C49"/>
      <c r="D49"/>
      <c r="E49" s="2280"/>
      <c r="F49" s="2280"/>
      <c r="G49" s="2280"/>
      <c r="H49" s="2188"/>
      <c r="I49" s="2191"/>
      <c r="J49" s="2188"/>
      <c r="K49" s="2188"/>
      <c r="L49" s="2188"/>
      <c r="M49" s="2188"/>
      <c r="N49" s="2188"/>
      <c r="O49" s="2188"/>
      <c r="P49" s="2188"/>
      <c r="Q49" s="2188"/>
      <c r="R49" s="2188"/>
      <c r="S49" s="2188"/>
      <c r="T49" s="2188"/>
      <c r="U49" s="2188"/>
      <c r="V49" s="2188"/>
      <c r="W49" s="2188"/>
      <c r="X49" s="2188"/>
      <c r="Y49" s="2529"/>
      <c r="Z49" s="2528">
        <f>Z48+Z46+Z42</f>
        <v>70000000</v>
      </c>
      <c r="AA49" s="2528"/>
      <c r="AB49" s="2188"/>
      <c r="AC49" s="2185"/>
      <c r="AD49" s="2186"/>
      <c r="AE49" s="2185"/>
      <c r="AF49" s="2186"/>
      <c r="AG49" s="2185"/>
      <c r="AH49" s="2186"/>
      <c r="AI49" s="2185"/>
      <c r="AJ49" s="2185"/>
      <c r="AK49" s="2185"/>
      <c r="AL49" s="2185"/>
    </row>
    <row r="50" spans="1:38" s="2261" customFormat="1" ht="19.5" customHeight="1" thickBot="1">
      <c r="A50" s="2527"/>
      <c r="B50" s="2526"/>
      <c r="C50" s="2519"/>
      <c r="D50" s="2519"/>
      <c r="E50" s="2519"/>
      <c r="F50" s="2525"/>
      <c r="G50" s="2519"/>
      <c r="H50" s="2519"/>
      <c r="I50" s="2524"/>
      <c r="J50" s="2519"/>
      <c r="K50" s="2523"/>
      <c r="L50" s="2523"/>
      <c r="M50" s="2519"/>
      <c r="N50" s="2519"/>
      <c r="O50" s="2519"/>
      <c r="P50" s="2519"/>
      <c r="Q50" s="2519"/>
      <c r="R50" s="2519"/>
      <c r="S50" s="2519"/>
      <c r="T50" s="2519"/>
      <c r="U50" s="2519"/>
      <c r="V50" s="2519"/>
      <c r="W50" s="2519"/>
      <c r="X50" s="2519"/>
      <c r="Y50" s="2522"/>
      <c r="Z50" s="2521">
        <f>Z49</f>
        <v>70000000</v>
      </c>
      <c r="AA50" s="2520"/>
      <c r="AB50" s="2519"/>
      <c r="AC50" s="2517"/>
      <c r="AD50" s="2518"/>
      <c r="AE50" s="2517"/>
      <c r="AF50" s="2518"/>
      <c r="AG50" s="2517"/>
      <c r="AH50" s="2518"/>
      <c r="AI50" s="2517"/>
      <c r="AJ50" s="2517"/>
      <c r="AK50" s="2517"/>
      <c r="AL50" s="2517"/>
    </row>
  </sheetData>
  <sheetProtection/>
  <mergeCells count="32">
    <mergeCell ref="A1:C4"/>
    <mergeCell ref="A5:AB5"/>
    <mergeCell ref="AC5:AL9"/>
    <mergeCell ref="A6:AB6"/>
    <mergeCell ref="A7:AB7"/>
    <mergeCell ref="A8:AB8"/>
    <mergeCell ref="A9:AB9"/>
    <mergeCell ref="AK1:AK4"/>
    <mergeCell ref="AL1:AL4"/>
    <mergeCell ref="D1:AJ2"/>
    <mergeCell ref="D3:AJ4"/>
    <mergeCell ref="A11:D11"/>
    <mergeCell ref="E11:AB11"/>
    <mergeCell ref="AC11:AJ11"/>
    <mergeCell ref="AK11:AL11"/>
    <mergeCell ref="A13:D13"/>
    <mergeCell ref="E13:AB13"/>
    <mergeCell ref="AC13:AJ13"/>
    <mergeCell ref="AK13:AL13"/>
    <mergeCell ref="A16:A41"/>
    <mergeCell ref="B16:B41"/>
    <mergeCell ref="C16:C28"/>
    <mergeCell ref="C29:C30"/>
    <mergeCell ref="C31:C34"/>
    <mergeCell ref="C36:C41"/>
    <mergeCell ref="A49:D49"/>
    <mergeCell ref="A42:D42"/>
    <mergeCell ref="A43:A45"/>
    <mergeCell ref="B43:B45"/>
    <mergeCell ref="C44:C45"/>
    <mergeCell ref="A46:D46"/>
    <mergeCell ref="A48:D48"/>
  </mergeCells>
  <printOptions/>
  <pageMargins left="0.7" right="0.7" top="0.75" bottom="0.75" header="0.3" footer="0.3"/>
  <pageSetup horizontalDpi="1200" verticalDpi="1200" orientation="portrait"/>
  <drawing r:id="rId1"/>
</worksheet>
</file>

<file path=xl/worksheets/sheet12.xml><?xml version="1.0" encoding="utf-8"?>
<worksheet xmlns="http://schemas.openxmlformats.org/spreadsheetml/2006/main" xmlns:r="http://schemas.openxmlformats.org/officeDocument/2006/relationships">
  <sheetPr>
    <tabColor rgb="FF00B050"/>
  </sheetPr>
  <dimension ref="A1:BZ92"/>
  <sheetViews>
    <sheetView tabSelected="1" zoomScale="60" zoomScaleNormal="60" zoomScalePageLayoutView="60" workbookViewId="0" topLeftCell="A1">
      <selection activeCell="A9" sqref="A9:AB9"/>
    </sheetView>
  </sheetViews>
  <sheetFormatPr defaultColWidth="10.8515625" defaultRowHeight="15"/>
  <cols>
    <col min="1" max="1" width="10.8515625" style="2628" customWidth="1"/>
    <col min="2" max="2" width="23.7109375" style="2628" customWidth="1"/>
    <col min="3" max="3" width="24.8515625" style="2628" customWidth="1"/>
    <col min="4" max="4" width="70.421875" style="2628" customWidth="1"/>
    <col min="5" max="5" width="21.28125" style="2628" customWidth="1"/>
    <col min="6" max="6" width="13.8515625" style="2628" customWidth="1"/>
    <col min="7" max="7" width="21.421875" style="2628" customWidth="1"/>
    <col min="8" max="8" width="30.140625" style="2628" customWidth="1"/>
    <col min="9" max="9" width="22.8515625" style="2628" customWidth="1"/>
    <col min="10" max="10" width="26.140625" style="2628" customWidth="1"/>
    <col min="11" max="11" width="16.8515625" style="2628" customWidth="1"/>
    <col min="12" max="12" width="25.140625" style="2628" customWidth="1"/>
    <col min="13" max="25" width="10.8515625" style="2628" customWidth="1"/>
    <col min="26" max="26" width="25.8515625" style="2628" customWidth="1"/>
    <col min="27" max="27" width="36.00390625" style="2628" customWidth="1"/>
    <col min="28" max="28" width="26.421875" style="2628" customWidth="1"/>
    <col min="29" max="29" width="20.8515625" style="2628" hidden="1" customWidth="1"/>
    <col min="30" max="30" width="20.28125" style="2628" hidden="1" customWidth="1"/>
    <col min="31" max="31" width="17.421875" style="2628" hidden="1" customWidth="1"/>
    <col min="32" max="32" width="16.421875" style="2628" hidden="1" customWidth="1"/>
    <col min="33" max="33" width="23.7109375" style="2628" hidden="1" customWidth="1"/>
    <col min="34" max="34" width="24.421875" style="2628" hidden="1" customWidth="1"/>
    <col min="35" max="35" width="23.140625" style="2628" hidden="1" customWidth="1"/>
    <col min="36" max="36" width="22.421875" style="2628" hidden="1" customWidth="1"/>
    <col min="37" max="40" width="25.00390625" style="2630" customWidth="1"/>
    <col min="41" max="41" width="29.8515625" style="2630" customWidth="1"/>
    <col min="42" max="42" width="25.00390625" style="2630" customWidth="1"/>
    <col min="43" max="44" width="25.00390625" style="1477" customWidth="1"/>
    <col min="45" max="76" width="25.00390625" style="1477" hidden="1" customWidth="1"/>
    <col min="77" max="77" width="90.140625" style="2629" bestFit="1" customWidth="1"/>
    <col min="78" max="78" width="24.421875" style="2629" customWidth="1"/>
    <col min="79" max="16384" width="10.8515625" style="2628" customWidth="1"/>
  </cols>
  <sheetData>
    <row r="1" spans="1:78" ht="16.5" customHeight="1" thickBot="1">
      <c r="A1"/>
      <c r="B1"/>
      <c r="C1"/>
      <c r="D1" t="s">
        <v>0</v>
      </c>
      <c r="E1"/>
      <c r="F1"/>
      <c r="G1"/>
      <c r="H1"/>
      <c r="I1"/>
      <c r="J1"/>
      <c r="K1"/>
      <c r="L1"/>
      <c r="M1"/>
      <c r="N1"/>
      <c r="O1"/>
      <c r="P1"/>
      <c r="Q1"/>
      <c r="R1"/>
      <c r="S1"/>
      <c r="T1"/>
      <c r="U1"/>
      <c r="V1"/>
      <c r="W1"/>
      <c r="X1"/>
      <c r="Y1"/>
      <c r="Z1"/>
      <c r="AA1"/>
      <c r="AB1"/>
      <c r="AC1"/>
      <c r="AD1"/>
      <c r="AE1"/>
      <c r="AF1"/>
      <c r="AG1"/>
      <c r="AH1"/>
      <c r="AI1"/>
      <c r="AJ1"/>
      <c r="AK1"/>
      <c r="AL1"/>
      <c r="AM1"/>
      <c r="AN1"/>
      <c r="AO1"/>
      <c r="AP1"/>
      <c r="AQ1"/>
      <c r="AR1"/>
      <c r="AS1" s="3281"/>
      <c r="AT1" s="3281"/>
      <c r="AU1" s="3281"/>
      <c r="AV1" s="3281"/>
      <c r="AW1" s="3281"/>
      <c r="AX1" s="3281"/>
      <c r="AY1" s="3281"/>
      <c r="AZ1" s="3281"/>
      <c r="BA1" s="3281"/>
      <c r="BB1" s="3281"/>
      <c r="BC1" s="3281"/>
      <c r="BD1" s="3281"/>
      <c r="BE1" s="3281"/>
      <c r="BF1" s="3281"/>
      <c r="BG1" s="3281"/>
      <c r="BH1" s="3281"/>
      <c r="BI1" s="3281"/>
      <c r="BJ1" s="3281"/>
      <c r="BK1" s="3281"/>
      <c r="BL1" s="3281"/>
      <c r="BM1" s="3281"/>
      <c r="BN1" s="3281"/>
      <c r="BO1" s="3281"/>
      <c r="BP1" s="3281"/>
      <c r="BQ1" s="3281"/>
      <c r="BR1" s="3281"/>
      <c r="BS1" s="3281"/>
      <c r="BT1" s="3281"/>
      <c r="BU1" s="3281"/>
      <c r="BV1" s="3281"/>
      <c r="BW1" s="3281"/>
      <c r="BX1" s="3281"/>
      <c r="BY1" t="s">
        <v>898</v>
      </c>
      <c r="BZ1" t="s">
        <v>1040</v>
      </c>
    </row>
    <row r="2" spans="1:78" ht="16.5" thickBo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s="3282"/>
      <c r="AT2" s="3282"/>
      <c r="AU2" s="3282"/>
      <c r="AV2" s="3282"/>
      <c r="AW2" s="3282"/>
      <c r="AX2" s="3282"/>
      <c r="AY2" s="3282"/>
      <c r="AZ2" s="3282"/>
      <c r="BA2" s="3282"/>
      <c r="BB2" s="3282"/>
      <c r="BC2" s="3282"/>
      <c r="BD2" s="3282"/>
      <c r="BE2" s="3282"/>
      <c r="BF2" s="3282"/>
      <c r="BG2" s="3282"/>
      <c r="BH2" s="3282"/>
      <c r="BI2" s="3282"/>
      <c r="BJ2" s="3282"/>
      <c r="BK2" s="3282"/>
      <c r="BL2" s="3282"/>
      <c r="BM2" s="3282"/>
      <c r="BN2" s="3282"/>
      <c r="BO2" s="3282"/>
      <c r="BP2" s="3282"/>
      <c r="BQ2" s="3282"/>
      <c r="BR2" s="3282"/>
      <c r="BS2" s="3282"/>
      <c r="BT2" s="3282"/>
      <c r="BU2" s="3282"/>
      <c r="BV2" s="3282"/>
      <c r="BW2" s="3282"/>
      <c r="BX2" s="3282"/>
      <c r="BY2"/>
      <c r="BZ2"/>
    </row>
    <row r="3" spans="1:78" ht="16.5" thickBot="1">
      <c r="A3"/>
      <c r="B3"/>
      <c r="C3"/>
      <c r="D3" t="s">
        <v>1</v>
      </c>
      <c r="E3"/>
      <c r="F3"/>
      <c r="G3"/>
      <c r="H3"/>
      <c r="I3"/>
      <c r="J3"/>
      <c r="K3"/>
      <c r="L3"/>
      <c r="M3"/>
      <c r="N3"/>
      <c r="O3"/>
      <c r="P3"/>
      <c r="Q3"/>
      <c r="R3"/>
      <c r="S3"/>
      <c r="T3"/>
      <c r="U3"/>
      <c r="V3"/>
      <c r="W3"/>
      <c r="X3"/>
      <c r="Y3"/>
      <c r="Z3"/>
      <c r="AA3"/>
      <c r="AB3"/>
      <c r="AC3"/>
      <c r="AD3"/>
      <c r="AE3"/>
      <c r="AF3"/>
      <c r="AG3"/>
      <c r="AH3"/>
      <c r="AI3"/>
      <c r="AJ3"/>
      <c r="AK3"/>
      <c r="AL3"/>
      <c r="AM3"/>
      <c r="AN3"/>
      <c r="AO3"/>
      <c r="AP3"/>
      <c r="AQ3"/>
      <c r="AR3"/>
      <c r="AS3" s="3282"/>
      <c r="AT3" s="3282"/>
      <c r="AU3" s="3282"/>
      <c r="AV3" s="3282"/>
      <c r="AW3" s="3282"/>
      <c r="AX3" s="3282"/>
      <c r="AY3" s="3282"/>
      <c r="AZ3" s="3282"/>
      <c r="BA3" s="3282"/>
      <c r="BB3" s="3282"/>
      <c r="BC3" s="3282"/>
      <c r="BD3" s="3282"/>
      <c r="BE3" s="3282"/>
      <c r="BF3" s="3282"/>
      <c r="BG3" s="3282"/>
      <c r="BH3" s="3282"/>
      <c r="BI3" s="3282"/>
      <c r="BJ3" s="3282"/>
      <c r="BK3" s="3282"/>
      <c r="BL3" s="3282"/>
      <c r="BM3" s="3282"/>
      <c r="BN3" s="3282"/>
      <c r="BO3" s="3282"/>
      <c r="BP3" s="3282"/>
      <c r="BQ3" s="3282"/>
      <c r="BR3" s="3282"/>
      <c r="BS3" s="3282"/>
      <c r="BT3" s="3282"/>
      <c r="BU3" s="3282"/>
      <c r="BV3" s="3282"/>
      <c r="BW3" s="3282"/>
      <c r="BX3" s="3282"/>
      <c r="BY3"/>
      <c r="BZ3"/>
    </row>
    <row r="4" spans="1:78" ht="16.5"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s="3283"/>
      <c r="AT4" s="3283"/>
      <c r="AU4" s="3283"/>
      <c r="AV4" s="3283"/>
      <c r="AW4" s="3283"/>
      <c r="AX4" s="3283"/>
      <c r="AY4" s="3283"/>
      <c r="AZ4" s="3283"/>
      <c r="BA4" s="3283"/>
      <c r="BB4" s="3283"/>
      <c r="BC4" s="3283"/>
      <c r="BD4" s="3283"/>
      <c r="BE4" s="3283"/>
      <c r="BF4" s="3283"/>
      <c r="BG4" s="3283"/>
      <c r="BH4" s="3283"/>
      <c r="BI4" s="3283"/>
      <c r="BJ4" s="3283"/>
      <c r="BK4" s="3283"/>
      <c r="BL4" s="3283"/>
      <c r="BM4" s="3283"/>
      <c r="BN4" s="3283"/>
      <c r="BO4" s="3283"/>
      <c r="BP4" s="3283"/>
      <c r="BQ4" s="3283"/>
      <c r="BR4" s="3283"/>
      <c r="BS4" s="3283"/>
      <c r="BT4" s="3283"/>
      <c r="BU4" s="3283"/>
      <c r="BV4" s="3283"/>
      <c r="BW4" s="3283"/>
      <c r="BX4" s="3283"/>
      <c r="BY4"/>
      <c r="BZ4"/>
    </row>
    <row r="5" spans="1:78" ht="15.75" customHeight="1">
      <c r="A5" s="3953" t="s">
        <v>2</v>
      </c>
      <c r="B5" s="3954"/>
      <c r="C5" s="3954"/>
      <c r="D5" s="3954"/>
      <c r="E5" s="3954"/>
      <c r="F5" s="3954"/>
      <c r="G5" s="3954"/>
      <c r="H5" s="3954"/>
      <c r="I5" s="3954"/>
      <c r="J5" s="3954"/>
      <c r="K5" s="3954"/>
      <c r="L5" s="3954"/>
      <c r="M5" s="3954"/>
      <c r="N5" s="3954"/>
      <c r="O5" s="3954"/>
      <c r="P5" s="3954"/>
      <c r="Q5" s="3954"/>
      <c r="R5" s="3954"/>
      <c r="S5" s="3954"/>
      <c r="T5" s="3954"/>
      <c r="U5" s="3954"/>
      <c r="V5" s="3954"/>
      <c r="W5" s="3954"/>
      <c r="X5" s="3954"/>
      <c r="Y5" s="3954"/>
      <c r="Z5" s="3954"/>
      <c r="AA5" s="3954"/>
      <c r="AB5" s="3954"/>
      <c r="AC5" t="s">
        <v>1736</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1:78" ht="15.75">
      <c r="A6" s="3953" t="s">
        <v>7</v>
      </c>
      <c r="B6" s="3954"/>
      <c r="C6" s="3954"/>
      <c r="D6" s="3954"/>
      <c r="E6" s="3954"/>
      <c r="F6" s="3954"/>
      <c r="G6" s="3954"/>
      <c r="H6" s="3954"/>
      <c r="I6" s="3954"/>
      <c r="J6" s="3954"/>
      <c r="K6" s="3954"/>
      <c r="L6" s="3954"/>
      <c r="M6" s="3954"/>
      <c r="N6" s="3954"/>
      <c r="O6" s="3954"/>
      <c r="P6" s="3954"/>
      <c r="Q6" s="3954"/>
      <c r="R6" s="3954"/>
      <c r="S6" s="3954"/>
      <c r="T6" s="3954"/>
      <c r="U6" s="3954"/>
      <c r="V6" s="3954"/>
      <c r="W6" s="3954"/>
      <c r="X6" s="3954"/>
      <c r="Y6" s="3954"/>
      <c r="Z6" s="3954"/>
      <c r="AA6" s="3954"/>
      <c r="AB6" s="3954"/>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ht="15.75">
      <c r="A7" s="3953"/>
      <c r="B7" s="3954"/>
      <c r="C7" s="3954"/>
      <c r="D7" s="3954"/>
      <c r="E7" s="3954"/>
      <c r="F7" s="3954"/>
      <c r="G7" s="3954"/>
      <c r="H7" s="3954"/>
      <c r="I7" s="3954"/>
      <c r="J7" s="3954"/>
      <c r="K7" s="3954"/>
      <c r="L7" s="3954"/>
      <c r="M7" s="3954"/>
      <c r="N7" s="3954"/>
      <c r="O7" s="3954"/>
      <c r="P7" s="3954"/>
      <c r="Q7" s="3954"/>
      <c r="R7" s="3954"/>
      <c r="S7" s="3954"/>
      <c r="T7" s="3954"/>
      <c r="U7" s="3954"/>
      <c r="V7" s="3954"/>
      <c r="W7" s="3954"/>
      <c r="X7" s="3954"/>
      <c r="Y7" s="3954"/>
      <c r="Z7" s="3954"/>
      <c r="AA7" s="3954"/>
      <c r="AB7" s="3954"/>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row>
    <row r="8" spans="1:78" ht="15.75">
      <c r="A8" s="3953" t="s">
        <v>10</v>
      </c>
      <c r="B8" s="3954"/>
      <c r="C8" s="3954"/>
      <c r="D8" s="3954"/>
      <c r="E8" s="3954"/>
      <c r="F8" s="3954"/>
      <c r="G8" s="3954"/>
      <c r="H8" s="3954"/>
      <c r="I8" s="3954"/>
      <c r="J8" s="3954"/>
      <c r="K8" s="3954"/>
      <c r="L8" s="3954"/>
      <c r="M8" s="3954"/>
      <c r="N8" s="3954"/>
      <c r="O8" s="3954"/>
      <c r="P8" s="3954"/>
      <c r="Q8" s="3954"/>
      <c r="R8" s="3954"/>
      <c r="S8" s="3954"/>
      <c r="T8" s="3954"/>
      <c r="U8" s="3954"/>
      <c r="V8" s="3954"/>
      <c r="W8" s="3954"/>
      <c r="X8" s="3954"/>
      <c r="Y8" s="3954"/>
      <c r="Z8" s="3954"/>
      <c r="AA8" s="3954"/>
      <c r="AB8" s="3954"/>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1:78" ht="16.5" thickBot="1">
      <c r="A9" t="s">
        <v>2272</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row>
    <row r="10" spans="1:78" ht="16.5" thickBot="1">
      <c r="A10" s="2990"/>
      <c r="B10" s="2996"/>
      <c r="C10" s="2990"/>
      <c r="D10" s="2990"/>
      <c r="E10" s="2990"/>
      <c r="F10" s="2995"/>
      <c r="G10" s="2990"/>
      <c r="H10" s="2990"/>
      <c r="I10" s="2994"/>
      <c r="J10" s="2990"/>
      <c r="K10" s="2993"/>
      <c r="L10" s="2993"/>
      <c r="M10" s="2990"/>
      <c r="N10" s="2990"/>
      <c r="O10" s="2990"/>
      <c r="P10" s="2990"/>
      <c r="Q10" s="2990"/>
      <c r="R10" s="2990"/>
      <c r="S10" s="2990"/>
      <c r="T10" s="2990"/>
      <c r="U10" s="2990"/>
      <c r="V10" s="2990"/>
      <c r="W10" s="2990"/>
      <c r="X10" s="2990"/>
      <c r="Y10" s="2992"/>
      <c r="Z10" s="2991"/>
      <c r="AA10" s="2990"/>
      <c r="AB10" s="2989"/>
      <c r="AC10" s="2988"/>
      <c r="AD10" s="2988"/>
      <c r="AE10" s="2988"/>
      <c r="AF10" s="2988"/>
      <c r="AG10" s="2988"/>
      <c r="AH10" s="2988"/>
      <c r="AI10" s="2988"/>
      <c r="AJ10" s="2988"/>
      <c r="AK10" s="2987"/>
      <c r="AL10" s="2987"/>
      <c r="AM10" s="2987"/>
      <c r="AN10" s="2987"/>
      <c r="AO10" s="2987"/>
      <c r="AP10" s="2987"/>
      <c r="AQ10" s="2975"/>
      <c r="AR10" s="2975"/>
      <c r="AS10" s="2975"/>
      <c r="AT10" s="2975"/>
      <c r="AU10" s="2975"/>
      <c r="AV10" s="2975"/>
      <c r="AW10" s="2975"/>
      <c r="AX10" s="2975"/>
      <c r="AY10" s="2975"/>
      <c r="AZ10" s="2975"/>
      <c r="BA10" s="2975"/>
      <c r="BB10" s="2975"/>
      <c r="BC10" s="2975"/>
      <c r="BD10" s="2975"/>
      <c r="BE10" s="2975"/>
      <c r="BF10" s="2975"/>
      <c r="BG10" s="2975"/>
      <c r="BH10" s="2975"/>
      <c r="BI10" s="2975"/>
      <c r="BJ10" s="2975"/>
      <c r="BK10" s="2975"/>
      <c r="BL10" s="2975"/>
      <c r="BM10" s="2975"/>
      <c r="BN10" s="2975"/>
      <c r="BO10" s="2975"/>
      <c r="BP10" s="2975"/>
      <c r="BQ10" s="2975"/>
      <c r="BR10" s="2975"/>
      <c r="BS10" s="2975"/>
      <c r="BT10" s="2975"/>
      <c r="BU10" s="2975"/>
      <c r="BV10" s="2975"/>
      <c r="BW10" s="2975"/>
      <c r="BX10" s="2975"/>
      <c r="BY10" s="2986"/>
      <c r="BZ10" s="2986"/>
    </row>
    <row r="11" spans="1:78" ht="16.5" thickBot="1">
      <c r="A11" t="s">
        <v>12</v>
      </c>
      <c r="B11"/>
      <c r="C11"/>
      <c r="D11"/>
      <c r="E11" t="s">
        <v>2169</v>
      </c>
      <c r="F11"/>
      <c r="G11"/>
      <c r="H11"/>
      <c r="I11"/>
      <c r="J11"/>
      <c r="K11"/>
      <c r="L11"/>
      <c r="M11"/>
      <c r="N11"/>
      <c r="O11"/>
      <c r="P11"/>
      <c r="Q11"/>
      <c r="R11"/>
      <c r="S11"/>
      <c r="T11"/>
      <c r="U11"/>
      <c r="V11"/>
      <c r="W11"/>
      <c r="X11"/>
      <c r="Y11"/>
      <c r="Z11"/>
      <c r="AA11"/>
      <c r="AB11" s="2985"/>
      <c r="AC11" t="s">
        <v>2168</v>
      </c>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ht="16.5" thickBot="1">
      <c r="A12" s="2976"/>
      <c r="B12" s="2982"/>
      <c r="C12" s="2976"/>
      <c r="D12" s="2976"/>
      <c r="E12" s="2976"/>
      <c r="F12" s="2981"/>
      <c r="G12" s="2976"/>
      <c r="H12" s="2976"/>
      <c r="I12" s="2980"/>
      <c r="J12" s="2976"/>
      <c r="K12" s="2979"/>
      <c r="L12" s="2979"/>
      <c r="M12" s="2976"/>
      <c r="N12" s="2976"/>
      <c r="O12" s="2976"/>
      <c r="P12" s="2976"/>
      <c r="Q12" s="2976"/>
      <c r="R12" s="2976"/>
      <c r="S12" s="2976"/>
      <c r="T12" s="2976"/>
      <c r="U12" s="2976"/>
      <c r="V12" s="2976"/>
      <c r="W12" s="2976"/>
      <c r="X12" s="2976"/>
      <c r="Y12" s="2976"/>
      <c r="Z12" s="2977"/>
      <c r="AA12" s="2976"/>
      <c r="AB12" s="2976"/>
      <c r="AC12" s="2984"/>
      <c r="AD12" s="2984"/>
      <c r="AE12" s="2984"/>
      <c r="AF12" s="2984"/>
      <c r="AG12" s="2984"/>
      <c r="AH12" s="2984"/>
      <c r="AI12" s="2984"/>
      <c r="AJ12" s="2984"/>
      <c r="AK12" s="2975"/>
      <c r="AL12" s="2975"/>
      <c r="AM12" s="2975"/>
      <c r="AN12" s="2975"/>
      <c r="AO12" s="2975"/>
      <c r="AP12" s="2975"/>
      <c r="AQ12" s="2975"/>
      <c r="AR12" s="2975"/>
      <c r="AS12" s="2975"/>
      <c r="AT12" s="2975"/>
      <c r="AU12" s="2975"/>
      <c r="AV12" s="2975"/>
      <c r="AW12" s="2975"/>
      <c r="AX12" s="2975"/>
      <c r="AY12" s="2975"/>
      <c r="AZ12" s="2975"/>
      <c r="BA12" s="2975"/>
      <c r="BB12" s="2975"/>
      <c r="BC12" s="2975"/>
      <c r="BD12" s="2975"/>
      <c r="BE12" s="2975"/>
      <c r="BF12" s="2975"/>
      <c r="BG12" s="2975"/>
      <c r="BH12" s="2975"/>
      <c r="BI12" s="2975"/>
      <c r="BJ12" s="2975"/>
      <c r="BK12" s="2975"/>
      <c r="BL12" s="2975"/>
      <c r="BM12" s="2975"/>
      <c r="BN12" s="2975"/>
      <c r="BO12" s="2975"/>
      <c r="BP12" s="2975"/>
      <c r="BQ12" s="2975"/>
      <c r="BR12" s="2975"/>
      <c r="BS12" s="2975"/>
      <c r="BT12" s="2975"/>
      <c r="BU12" s="2975"/>
      <c r="BV12" s="2975"/>
      <c r="BW12" s="2975"/>
      <c r="BX12" s="2975"/>
      <c r="BY12" s="2983"/>
      <c r="BZ12" s="2983"/>
    </row>
    <row r="13" spans="1:78" ht="16.5" thickBot="1">
      <c r="A13" t="s">
        <v>14</v>
      </c>
      <c r="B13"/>
      <c r="C13"/>
      <c r="D13"/>
      <c r="E13" t="s">
        <v>15</v>
      </c>
      <c r="F13"/>
      <c r="G13"/>
      <c r="H13"/>
      <c r="I13"/>
      <c r="J13"/>
      <c r="K13"/>
      <c r="L13"/>
      <c r="M13"/>
      <c r="N13"/>
      <c r="O13"/>
      <c r="P13"/>
      <c r="Q13"/>
      <c r="R13"/>
      <c r="S13"/>
      <c r="T13"/>
      <c r="U13"/>
      <c r="V13"/>
      <c r="W13"/>
      <c r="X13"/>
      <c r="Y13"/>
      <c r="Z13"/>
      <c r="AA13"/>
      <c r="AB13"/>
      <c r="AC13" t="s">
        <v>15</v>
      </c>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1:78" ht="16.5" thickBot="1">
      <c r="A14" s="2976"/>
      <c r="B14" s="2982"/>
      <c r="C14" s="2976"/>
      <c r="D14" s="2976"/>
      <c r="E14" s="2976"/>
      <c r="F14" s="2981"/>
      <c r="G14" s="2976"/>
      <c r="H14" s="2976"/>
      <c r="I14" s="2980"/>
      <c r="J14" s="2976"/>
      <c r="K14" s="2979"/>
      <c r="L14" s="2979"/>
      <c r="M14" s="2976"/>
      <c r="N14" s="2976"/>
      <c r="O14" s="2976"/>
      <c r="P14" s="2976"/>
      <c r="Q14" s="2976"/>
      <c r="R14" s="2976"/>
      <c r="S14" s="2976"/>
      <c r="T14" s="2976"/>
      <c r="U14" s="2976"/>
      <c r="V14" s="2976"/>
      <c r="W14" s="2976"/>
      <c r="X14" s="2976"/>
      <c r="Y14" s="2978"/>
      <c r="Z14" s="2977"/>
      <c r="AA14" s="2977"/>
      <c r="AB14" s="2976"/>
      <c r="AC14" s="2926"/>
      <c r="AD14" s="2926"/>
      <c r="AE14" s="2926"/>
      <c r="AF14" s="2926"/>
      <c r="AG14" s="2926"/>
      <c r="AH14" s="2926"/>
      <c r="AI14" s="2926"/>
      <c r="AJ14" s="2926"/>
      <c r="AK14" s="2975"/>
      <c r="AL14" s="2975"/>
      <c r="AM14" s="2975"/>
      <c r="AN14" s="2975"/>
      <c r="AO14" s="2975"/>
      <c r="AP14" s="2975"/>
      <c r="AQ14" s="2975"/>
      <c r="AR14" s="2975"/>
      <c r="AS14" s="2975"/>
      <c r="AT14" s="2975"/>
      <c r="AU14" s="2975"/>
      <c r="AV14" s="2975"/>
      <c r="AW14" s="2975"/>
      <c r="AX14" s="2975"/>
      <c r="AY14" s="2975"/>
      <c r="AZ14" s="2975"/>
      <c r="BA14" s="2975"/>
      <c r="BB14" s="2975"/>
      <c r="BC14" s="2975"/>
      <c r="BD14" s="2975"/>
      <c r="BE14" s="2975"/>
      <c r="BF14" s="2975"/>
      <c r="BG14" s="2975"/>
      <c r="BH14" s="2975"/>
      <c r="BI14" s="2975"/>
      <c r="BJ14" s="2975"/>
      <c r="BK14" s="2975"/>
      <c r="BL14" s="2975"/>
      <c r="BM14" s="2975"/>
      <c r="BN14" s="2975"/>
      <c r="BO14" s="2975"/>
      <c r="BP14" s="2975"/>
      <c r="BQ14" s="2975"/>
      <c r="BR14" s="2975"/>
      <c r="BS14" s="2975"/>
      <c r="BT14" s="2975"/>
      <c r="BU14" s="2975"/>
      <c r="BV14" s="2975"/>
      <c r="BW14" s="2975"/>
      <c r="BX14" s="2975"/>
      <c r="BY14" s="2923"/>
      <c r="BZ14" s="2923"/>
    </row>
    <row r="15" spans="1:78" ht="48" thickBot="1">
      <c r="A15" s="2917" t="s">
        <v>16</v>
      </c>
      <c r="B15" s="2917" t="s">
        <v>17</v>
      </c>
      <c r="C15" s="2917" t="s">
        <v>18</v>
      </c>
      <c r="D15" s="2917" t="s">
        <v>19</v>
      </c>
      <c r="E15" s="2917" t="s">
        <v>20</v>
      </c>
      <c r="F15" s="2922" t="s">
        <v>21</v>
      </c>
      <c r="G15" s="2917" t="s">
        <v>22</v>
      </c>
      <c r="H15" s="2917" t="s">
        <v>23</v>
      </c>
      <c r="I15" s="2921" t="s">
        <v>24</v>
      </c>
      <c r="J15" s="2917" t="s">
        <v>25</v>
      </c>
      <c r="K15" s="2917" t="s">
        <v>26</v>
      </c>
      <c r="L15" s="2917" t="s">
        <v>27</v>
      </c>
      <c r="M15" s="2920" t="s">
        <v>28</v>
      </c>
      <c r="N15" s="2920" t="s">
        <v>29</v>
      </c>
      <c r="O15" s="2920" t="s">
        <v>30</v>
      </c>
      <c r="P15" s="2920" t="s">
        <v>31</v>
      </c>
      <c r="Q15" s="2920" t="s">
        <v>32</v>
      </c>
      <c r="R15" s="2920" t="s">
        <v>33</v>
      </c>
      <c r="S15" s="2920" t="s">
        <v>34</v>
      </c>
      <c r="T15" s="2920" t="s">
        <v>35</v>
      </c>
      <c r="U15" s="2920" t="s">
        <v>36</v>
      </c>
      <c r="V15" s="2920" t="s">
        <v>37</v>
      </c>
      <c r="W15" s="2920" t="s">
        <v>38</v>
      </c>
      <c r="X15" s="2920" t="s">
        <v>39</v>
      </c>
      <c r="Y15" s="2919" t="s">
        <v>40</v>
      </c>
      <c r="Z15" s="2974" t="s">
        <v>41</v>
      </c>
      <c r="AA15" s="2974" t="s">
        <v>975</v>
      </c>
      <c r="AB15" s="2917" t="s">
        <v>42</v>
      </c>
      <c r="AC15" s="2916" t="s">
        <v>48</v>
      </c>
      <c r="AD15" s="2916" t="s">
        <v>49</v>
      </c>
      <c r="AE15" s="2916" t="s">
        <v>50</v>
      </c>
      <c r="AF15" s="2916" t="s">
        <v>51</v>
      </c>
      <c r="AG15" s="2916" t="s">
        <v>52</v>
      </c>
      <c r="AH15" s="2916" t="s">
        <v>53</v>
      </c>
      <c r="AI15" s="2916" t="s">
        <v>54</v>
      </c>
      <c r="AJ15" s="2916" t="s">
        <v>55</v>
      </c>
      <c r="AK15" s="2247" t="s">
        <v>434</v>
      </c>
      <c r="AL15" s="2246" t="s">
        <v>49</v>
      </c>
      <c r="AM15" s="2246" t="s">
        <v>69</v>
      </c>
      <c r="AN15" s="2246" t="s">
        <v>70</v>
      </c>
      <c r="AO15" s="2246" t="s">
        <v>52</v>
      </c>
      <c r="AP15" s="2246" t="s">
        <v>71</v>
      </c>
      <c r="AQ15" s="2246" t="s">
        <v>54</v>
      </c>
      <c r="AR15" s="2246" t="s">
        <v>55</v>
      </c>
      <c r="AS15" s="2246" t="s">
        <v>56</v>
      </c>
      <c r="AT15" s="2245" t="s">
        <v>57</v>
      </c>
      <c r="AU15" s="2915" t="s">
        <v>64</v>
      </c>
      <c r="AV15" s="2915" t="s">
        <v>65</v>
      </c>
      <c r="AW15" s="2915" t="s">
        <v>52</v>
      </c>
      <c r="AX15" s="2915" t="s">
        <v>66</v>
      </c>
      <c r="AY15" s="2915" t="s">
        <v>54</v>
      </c>
      <c r="AZ15" s="2915" t="s">
        <v>55</v>
      </c>
      <c r="BA15" s="2915" t="s">
        <v>67</v>
      </c>
      <c r="BB15" s="2915" t="s">
        <v>68</v>
      </c>
      <c r="BC15" s="2915" t="s">
        <v>69</v>
      </c>
      <c r="BD15" s="2915" t="s">
        <v>70</v>
      </c>
      <c r="BE15" s="2915" t="s">
        <v>52</v>
      </c>
      <c r="BF15" s="2915" t="s">
        <v>71</v>
      </c>
      <c r="BG15" s="2915" t="s">
        <v>54</v>
      </c>
      <c r="BH15" s="2915" t="s">
        <v>55</v>
      </c>
      <c r="BI15" s="2915" t="s">
        <v>916</v>
      </c>
      <c r="BJ15" s="2915" t="s">
        <v>73</v>
      </c>
      <c r="BK15" s="2915" t="s">
        <v>74</v>
      </c>
      <c r="BL15" s="2915" t="s">
        <v>75</v>
      </c>
      <c r="BM15" s="2915" t="s">
        <v>52</v>
      </c>
      <c r="BN15" s="2915" t="s">
        <v>76</v>
      </c>
      <c r="BO15" s="2915" t="s">
        <v>54</v>
      </c>
      <c r="BP15" s="2915" t="s">
        <v>55</v>
      </c>
      <c r="BQ15" s="2915" t="s">
        <v>915</v>
      </c>
      <c r="BR15" s="2915" t="s">
        <v>78</v>
      </c>
      <c r="BS15" s="2915" t="s">
        <v>79</v>
      </c>
      <c r="BT15" s="2915" t="s">
        <v>80</v>
      </c>
      <c r="BU15" s="2915" t="s">
        <v>52</v>
      </c>
      <c r="BV15" s="2915" t="s">
        <v>81</v>
      </c>
      <c r="BW15" s="2915" t="s">
        <v>54</v>
      </c>
      <c r="BX15" s="2915" t="s">
        <v>55</v>
      </c>
      <c r="BY15" s="2914" t="s">
        <v>56</v>
      </c>
      <c r="BZ15" s="2914" t="s">
        <v>57</v>
      </c>
    </row>
    <row r="16" spans="1:78" ht="47.25">
      <c r="A16">
        <v>1</v>
      </c>
      <c r="B16" t="s">
        <v>1380</v>
      </c>
      <c r="C16" t="s">
        <v>147</v>
      </c>
      <c r="D16" s="2744" t="s">
        <v>2167</v>
      </c>
      <c r="E16" s="2728" t="s">
        <v>315</v>
      </c>
      <c r="F16" s="2726">
        <v>1</v>
      </c>
      <c r="G16" s="2726" t="s">
        <v>2166</v>
      </c>
      <c r="H16" s="2726" t="s">
        <v>1918</v>
      </c>
      <c r="I16" s="2832">
        <v>0.125</v>
      </c>
      <c r="J16" s="2726" t="s">
        <v>2165</v>
      </c>
      <c r="K16" s="2791">
        <v>42461</v>
      </c>
      <c r="L16" s="2791">
        <v>42719</v>
      </c>
      <c r="M16" s="2790"/>
      <c r="N16" s="2790"/>
      <c r="O16" s="2790"/>
      <c r="P16" s="2790"/>
      <c r="Q16" s="2790"/>
      <c r="R16" s="2973"/>
      <c r="S16" s="2973"/>
      <c r="T16" s="2790"/>
      <c r="U16" s="2973"/>
      <c r="V16" s="2973"/>
      <c r="W16" s="2973"/>
      <c r="X16" s="2972">
        <v>1</v>
      </c>
      <c r="Y16" s="2971">
        <v>1</v>
      </c>
      <c r="Z16" s="2959">
        <v>237554617</v>
      </c>
      <c r="AA16" s="2970" t="s">
        <v>810</v>
      </c>
      <c r="AB16" s="2969" t="s">
        <v>2164</v>
      </c>
      <c r="AC16" s="2885">
        <v>0</v>
      </c>
      <c r="AD16" s="2884">
        <v>0</v>
      </c>
      <c r="AE16" s="2883">
        <v>0</v>
      </c>
      <c r="AF16" s="2968">
        <v>0</v>
      </c>
      <c r="AG16" s="2883"/>
      <c r="AH16" s="2883"/>
      <c r="AI16" s="2883"/>
      <c r="AJ16" s="2883"/>
      <c r="AK16" s="1622">
        <v>0</v>
      </c>
      <c r="AL16" s="1623"/>
      <c r="AM16" s="1622">
        <v>0</v>
      </c>
      <c r="AN16" s="1345"/>
      <c r="AO16" s="1622"/>
      <c r="AP16" s="1623"/>
      <c r="AQ16" s="1622"/>
      <c r="AR16" s="1622"/>
      <c r="AS16" s="1622"/>
      <c r="AT16" s="1622"/>
      <c r="AU16" s="1622"/>
      <c r="AV16" s="1622"/>
      <c r="AW16" s="1622"/>
      <c r="AX16" s="1622"/>
      <c r="AY16" s="1622"/>
      <c r="AZ16" s="1622"/>
      <c r="BA16" s="1622"/>
      <c r="BB16" s="1622"/>
      <c r="BC16" s="1622"/>
      <c r="BD16" s="1622"/>
      <c r="BE16" s="1622"/>
      <c r="BF16" s="1622"/>
      <c r="BG16" s="1622"/>
      <c r="BH16" s="1622"/>
      <c r="BI16" s="1622"/>
      <c r="BJ16" s="1622"/>
      <c r="BK16" s="1622"/>
      <c r="BL16" s="1622"/>
      <c r="BM16" s="1622"/>
      <c r="BN16" s="1622"/>
      <c r="BO16" s="1622"/>
      <c r="BP16" s="1622"/>
      <c r="BQ16" s="1622"/>
      <c r="BR16" s="1622"/>
      <c r="BS16" s="1622"/>
      <c r="BT16" s="1622"/>
      <c r="BU16" s="1622"/>
      <c r="BV16" s="1622"/>
      <c r="BW16" s="1622"/>
      <c r="BX16" s="1622"/>
      <c r="BY16" s="2399" t="s">
        <v>2163</v>
      </c>
      <c r="BZ16" s="2942"/>
    </row>
    <row r="17" spans="1:78" ht="63">
      <c r="A17"/>
      <c r="B17"/>
      <c r="C17"/>
      <c r="D17" s="2703" t="s">
        <v>2162</v>
      </c>
      <c r="E17" s="2702" t="s">
        <v>2161</v>
      </c>
      <c r="F17" s="2700" t="s">
        <v>851</v>
      </c>
      <c r="G17" s="2700" t="s">
        <v>2160</v>
      </c>
      <c r="H17" s="2700" t="s">
        <v>1985</v>
      </c>
      <c r="I17" s="2823">
        <v>0.125</v>
      </c>
      <c r="J17" s="2700" t="s">
        <v>2160</v>
      </c>
      <c r="K17" s="2913">
        <v>42370</v>
      </c>
      <c r="L17" s="2913">
        <v>42735</v>
      </c>
      <c r="M17">
        <v>1</v>
      </c>
      <c r="N17"/>
      <c r="O17">
        <v>1</v>
      </c>
      <c r="P17"/>
      <c r="Q17">
        <v>1</v>
      </c>
      <c r="R17"/>
      <c r="S17">
        <v>1</v>
      </c>
      <c r="T17"/>
      <c r="U17">
        <v>1</v>
      </c>
      <c r="V17"/>
      <c r="W17">
        <v>1</v>
      </c>
      <c r="X17"/>
      <c r="Y17" s="2967">
        <v>1</v>
      </c>
      <c r="Z17" s="2959"/>
      <c r="AA17" s="2959"/>
      <c r="AB17" s="2965"/>
      <c r="AC17" s="2966">
        <v>1</v>
      </c>
      <c r="AD17" s="2691">
        <v>1</v>
      </c>
      <c r="AE17" s="2691">
        <v>1</v>
      </c>
      <c r="AF17" s="2691">
        <v>1</v>
      </c>
      <c r="AG17" s="2689"/>
      <c r="AH17" s="2689"/>
      <c r="AI17" s="2689"/>
      <c r="AJ17" s="2689"/>
      <c r="AK17" s="2943">
        <v>1</v>
      </c>
      <c r="AL17" s="1623"/>
      <c r="AM17" s="2943">
        <v>1</v>
      </c>
      <c r="AN17" s="1453"/>
      <c r="AO17" s="1622"/>
      <c r="AP17" s="1623"/>
      <c r="AQ17" s="1622"/>
      <c r="AR17" s="1622"/>
      <c r="AS17" s="1622"/>
      <c r="AT17" s="1622"/>
      <c r="AU17" s="1622"/>
      <c r="AV17" s="1622"/>
      <c r="AW17" s="1622"/>
      <c r="AX17" s="1622"/>
      <c r="AY17" s="1622"/>
      <c r="AZ17" s="1622"/>
      <c r="BA17" s="1622"/>
      <c r="BB17" s="1622"/>
      <c r="BC17" s="1622"/>
      <c r="BD17" s="1622"/>
      <c r="BE17" s="1622"/>
      <c r="BF17" s="1622"/>
      <c r="BG17" s="1622"/>
      <c r="BH17" s="1622"/>
      <c r="BI17" s="1622"/>
      <c r="BJ17" s="1622"/>
      <c r="BK17" s="1622"/>
      <c r="BL17" s="1622"/>
      <c r="BM17" s="1622"/>
      <c r="BN17" s="1622"/>
      <c r="BO17" s="1622"/>
      <c r="BP17" s="1622"/>
      <c r="BQ17" s="1622"/>
      <c r="BR17" s="1622"/>
      <c r="BS17" s="1622"/>
      <c r="BT17" s="1622"/>
      <c r="BU17" s="1622"/>
      <c r="BV17" s="1622"/>
      <c r="BW17" s="1622"/>
      <c r="BX17" s="1622"/>
      <c r="BY17" s="2399" t="s">
        <v>2159</v>
      </c>
      <c r="BZ17" s="2942"/>
    </row>
    <row r="18" spans="1:78" ht="90" customHeight="1">
      <c r="A18"/>
      <c r="B18"/>
      <c r="C18"/>
      <c r="D18" s="2703" t="s">
        <v>2158</v>
      </c>
      <c r="E18" s="2702" t="s">
        <v>2157</v>
      </c>
      <c r="F18" s="2700">
        <v>1</v>
      </c>
      <c r="G18" s="2700" t="s">
        <v>2156</v>
      </c>
      <c r="H18" s="2700" t="s">
        <v>1924</v>
      </c>
      <c r="I18" s="2823">
        <v>0.125</v>
      </c>
      <c r="J18" s="2700" t="s">
        <v>2155</v>
      </c>
      <c r="K18" s="2913">
        <v>42370</v>
      </c>
      <c r="L18" s="2913">
        <v>42491</v>
      </c>
      <c r="M18" s="2963"/>
      <c r="N18" s="2963"/>
      <c r="O18" s="2963"/>
      <c r="P18" s="2963"/>
      <c r="Q18" s="2963">
        <v>1</v>
      </c>
      <c r="R18" s="2963"/>
      <c r="S18" s="2963"/>
      <c r="T18" s="2963"/>
      <c r="U18" s="2962"/>
      <c r="V18" s="2962"/>
      <c r="W18" s="2962"/>
      <c r="X18" s="2961"/>
      <c r="Y18" s="2960">
        <v>1</v>
      </c>
      <c r="Z18" s="2959"/>
      <c r="AA18" s="2959"/>
      <c r="AB18" s="2965"/>
      <c r="AC18" s="2964">
        <v>0</v>
      </c>
      <c r="AD18" s="2691">
        <v>0</v>
      </c>
      <c r="AE18" s="2689">
        <v>0</v>
      </c>
      <c r="AF18" s="2690">
        <v>0</v>
      </c>
      <c r="AG18" s="2689"/>
      <c r="AH18" s="2689"/>
      <c r="AI18" s="2689"/>
      <c r="AJ18" s="2689"/>
      <c r="AK18" s="1622">
        <v>1</v>
      </c>
      <c r="AL18" s="1623"/>
      <c r="AM18" s="1622">
        <v>1</v>
      </c>
      <c r="AN18" s="1345"/>
      <c r="AO18" s="1622"/>
      <c r="AP18" s="1623"/>
      <c r="AQ18" s="1622"/>
      <c r="AR18" s="1622"/>
      <c r="AS18" s="1622"/>
      <c r="AT18" s="1622"/>
      <c r="AU18" s="1622"/>
      <c r="AV18" s="1622"/>
      <c r="AW18" s="1622"/>
      <c r="AX18" s="1622"/>
      <c r="AY18" s="1622"/>
      <c r="AZ18" s="1622"/>
      <c r="BA18" s="1622"/>
      <c r="BB18" s="1622"/>
      <c r="BC18" s="1622"/>
      <c r="BD18" s="1622"/>
      <c r="BE18" s="1622"/>
      <c r="BF18" s="1622"/>
      <c r="BG18" s="1622"/>
      <c r="BH18" s="1622"/>
      <c r="BI18" s="1622"/>
      <c r="BJ18" s="1622"/>
      <c r="BK18" s="1622"/>
      <c r="BL18" s="1622"/>
      <c r="BM18" s="1622"/>
      <c r="BN18" s="1622"/>
      <c r="BO18" s="1622"/>
      <c r="BP18" s="1622"/>
      <c r="BQ18" s="1622"/>
      <c r="BR18" s="1622"/>
      <c r="BS18" s="1622"/>
      <c r="BT18" s="1622"/>
      <c r="BU18" s="1622"/>
      <c r="BV18" s="1622"/>
      <c r="BW18" s="1622"/>
      <c r="BX18" s="1622"/>
      <c r="BY18" s="2399" t="s">
        <v>1928</v>
      </c>
      <c r="BZ18" s="2942"/>
    </row>
    <row r="19" spans="1:78" ht="47.25">
      <c r="A19"/>
      <c r="B19"/>
      <c r="C19"/>
      <c r="D19" s="2703" t="s">
        <v>2154</v>
      </c>
      <c r="E19" s="2702" t="s">
        <v>2153</v>
      </c>
      <c r="F19" s="2700">
        <v>3</v>
      </c>
      <c r="G19" s="2700" t="s">
        <v>2153</v>
      </c>
      <c r="H19" s="2700" t="s">
        <v>2152</v>
      </c>
      <c r="I19" s="2823">
        <v>0.125</v>
      </c>
      <c r="J19" s="2700" t="s">
        <v>2151</v>
      </c>
      <c r="K19" s="2913">
        <v>42370</v>
      </c>
      <c r="L19" s="2913">
        <v>42735</v>
      </c>
      <c r="M19" s="2963"/>
      <c r="N19" s="2963"/>
      <c r="O19" s="2963"/>
      <c r="P19" s="2963"/>
      <c r="Q19" s="2963"/>
      <c r="R19" s="2963"/>
      <c r="S19" s="2963"/>
      <c r="T19" s="2963"/>
      <c r="U19" s="2962">
        <v>1</v>
      </c>
      <c r="V19" s="2962"/>
      <c r="W19" s="2962"/>
      <c r="X19" s="2961">
        <v>2</v>
      </c>
      <c r="Y19" s="2960">
        <v>3</v>
      </c>
      <c r="Z19" s="2959"/>
      <c r="AA19" s="2959"/>
      <c r="AB19" s="2958"/>
      <c r="AC19" s="2692">
        <v>0</v>
      </c>
      <c r="AD19" s="2691">
        <v>0</v>
      </c>
      <c r="AE19" s="2689">
        <v>0</v>
      </c>
      <c r="AF19" s="2690">
        <v>0</v>
      </c>
      <c r="AG19" s="2689"/>
      <c r="AH19" s="2689"/>
      <c r="AI19" s="2689"/>
      <c r="AJ19" s="2689"/>
      <c r="AK19" s="1622">
        <v>0</v>
      </c>
      <c r="AL19" s="1623"/>
      <c r="AM19" s="1622">
        <v>0</v>
      </c>
      <c r="AN19" s="1345"/>
      <c r="AO19" s="1622"/>
      <c r="AP19" s="1623"/>
      <c r="AQ19" s="1622"/>
      <c r="AR19" s="1622"/>
      <c r="AS19" s="1622"/>
      <c r="AT19" s="1622"/>
      <c r="AU19" s="1622"/>
      <c r="AV19" s="1622"/>
      <c r="AW19" s="1622"/>
      <c r="AX19" s="1622"/>
      <c r="AY19" s="1622"/>
      <c r="AZ19" s="1622"/>
      <c r="BA19" s="1622"/>
      <c r="BB19" s="1622"/>
      <c r="BC19" s="1622"/>
      <c r="BD19" s="1622"/>
      <c r="BE19" s="1622"/>
      <c r="BF19" s="1622"/>
      <c r="BG19" s="1622"/>
      <c r="BH19" s="1622"/>
      <c r="BI19" s="1622"/>
      <c r="BJ19" s="1622"/>
      <c r="BK19" s="1622"/>
      <c r="BL19" s="1622"/>
      <c r="BM19" s="1622"/>
      <c r="BN19" s="1622"/>
      <c r="BO19" s="1622"/>
      <c r="BP19" s="1622"/>
      <c r="BQ19" s="1622"/>
      <c r="BR19" s="1622"/>
      <c r="BS19" s="1622"/>
      <c r="BT19" s="1622"/>
      <c r="BU19" s="1622"/>
      <c r="BV19" s="1622"/>
      <c r="BW19" s="1622"/>
      <c r="BX19" s="1622"/>
      <c r="BY19" s="2399" t="s">
        <v>2150</v>
      </c>
      <c r="BZ19" s="2942"/>
    </row>
    <row r="20" spans="1:78" ht="78.75">
      <c r="A20"/>
      <c r="B20"/>
      <c r="C20"/>
      <c r="D20" s="2957" t="s">
        <v>2149</v>
      </c>
      <c r="E20" s="2702" t="s">
        <v>2148</v>
      </c>
      <c r="F20" s="2700">
        <v>12</v>
      </c>
      <c r="G20" s="2700" t="s">
        <v>2147</v>
      </c>
      <c r="H20" s="2700" t="s">
        <v>2085</v>
      </c>
      <c r="I20" s="2823">
        <v>0.125</v>
      </c>
      <c r="J20" s="2700" t="s">
        <v>2146</v>
      </c>
      <c r="K20" s="2751">
        <v>42370</v>
      </c>
      <c r="L20" s="2751">
        <v>42735</v>
      </c>
      <c r="M20" s="2956">
        <v>1</v>
      </c>
      <c r="N20" s="2956">
        <v>1</v>
      </c>
      <c r="O20" s="2956">
        <v>1</v>
      </c>
      <c r="P20" s="2956">
        <v>1</v>
      </c>
      <c r="Q20" s="2956">
        <v>1</v>
      </c>
      <c r="R20" s="2956">
        <v>1</v>
      </c>
      <c r="S20" s="2956">
        <v>1</v>
      </c>
      <c r="T20" s="2956">
        <v>1</v>
      </c>
      <c r="U20" s="2956">
        <v>1</v>
      </c>
      <c r="V20" s="2956">
        <v>1</v>
      </c>
      <c r="W20" s="2956">
        <v>1</v>
      </c>
      <c r="X20" s="2956">
        <v>1</v>
      </c>
      <c r="Y20" s="2955">
        <f>SUM(M20:X20)</f>
        <v>12</v>
      </c>
      <c r="Z20" s="2945">
        <v>0</v>
      </c>
      <c r="AA20" s="2945"/>
      <c r="AB20" s="2954" t="s">
        <v>89</v>
      </c>
      <c r="AC20" s="2953">
        <f>SUM(M20:N20)</f>
        <v>2</v>
      </c>
      <c r="AD20" s="2691">
        <v>1</v>
      </c>
      <c r="AE20" s="2952">
        <v>2</v>
      </c>
      <c r="AF20" s="2690">
        <v>1</v>
      </c>
      <c r="AG20" s="2689"/>
      <c r="AH20" s="2689"/>
      <c r="AI20" s="2689">
        <v>0</v>
      </c>
      <c r="AJ20" s="2689">
        <v>0</v>
      </c>
      <c r="AK20" s="2951">
        <f>SUM(M20:T20)</f>
        <v>8</v>
      </c>
      <c r="AL20" s="1623"/>
      <c r="AM20" s="1622">
        <v>8</v>
      </c>
      <c r="AN20" s="2943"/>
      <c r="AO20" s="1622"/>
      <c r="AP20" s="1623"/>
      <c r="AQ20" s="1622"/>
      <c r="AR20" s="1622"/>
      <c r="AS20" s="1622"/>
      <c r="AT20" s="1622"/>
      <c r="AU20" s="1622"/>
      <c r="AV20" s="1622"/>
      <c r="AW20" s="1622"/>
      <c r="AX20" s="1622"/>
      <c r="AY20" s="1622"/>
      <c r="AZ20" s="1622"/>
      <c r="BA20" s="1622"/>
      <c r="BB20" s="1622"/>
      <c r="BC20" s="1622"/>
      <c r="BD20" s="1622"/>
      <c r="BE20" s="1622"/>
      <c r="BF20" s="1622"/>
      <c r="BG20" s="1622"/>
      <c r="BH20" s="1622"/>
      <c r="BI20" s="1622"/>
      <c r="BJ20" s="1622"/>
      <c r="BK20" s="1622"/>
      <c r="BL20" s="1622"/>
      <c r="BM20" s="1622"/>
      <c r="BN20" s="1622"/>
      <c r="BO20" s="1622"/>
      <c r="BP20" s="1622"/>
      <c r="BQ20" s="1622"/>
      <c r="BR20" s="1622"/>
      <c r="BS20" s="1622"/>
      <c r="BT20" s="1622"/>
      <c r="BU20" s="1622"/>
      <c r="BV20" s="1622"/>
      <c r="BW20" s="1622"/>
      <c r="BX20" s="1622"/>
      <c r="BY20" s="2399" t="s">
        <v>2145</v>
      </c>
      <c r="BZ20" s="2942"/>
    </row>
    <row r="21" spans="1:78" ht="63.75" thickBot="1">
      <c r="A21"/>
      <c r="B21"/>
      <c r="C21"/>
      <c r="D21" s="2950" t="s">
        <v>2144</v>
      </c>
      <c r="E21" s="2683" t="s">
        <v>173</v>
      </c>
      <c r="F21" s="2680">
        <v>4</v>
      </c>
      <c r="G21" s="2680" t="s">
        <v>2143</v>
      </c>
      <c r="H21" s="2680" t="s">
        <v>2092</v>
      </c>
      <c r="I21" s="2808">
        <v>0.125</v>
      </c>
      <c r="J21" s="2680" t="s">
        <v>2142</v>
      </c>
      <c r="K21" s="2731">
        <v>42370</v>
      </c>
      <c r="L21" s="2731">
        <v>42735</v>
      </c>
      <c r="M21" s="2948">
        <v>0.25</v>
      </c>
      <c r="N21" s="2949"/>
      <c r="O21" s="2949"/>
      <c r="P21" s="2948">
        <v>0.5</v>
      </c>
      <c r="Q21" s="2949"/>
      <c r="R21" s="2949"/>
      <c r="S21" s="2948">
        <v>0.75</v>
      </c>
      <c r="T21" s="2949"/>
      <c r="U21" s="2947"/>
      <c r="V21" s="2948">
        <v>1</v>
      </c>
      <c r="W21" s="2947"/>
      <c r="X21" s="2947"/>
      <c r="Y21" s="2946">
        <v>1</v>
      </c>
      <c r="Z21" s="2945">
        <v>0</v>
      </c>
      <c r="AA21" s="2945"/>
      <c r="AB21" s="2944" t="s">
        <v>89</v>
      </c>
      <c r="AC21" s="2902">
        <v>0.25</v>
      </c>
      <c r="AD21" s="2672">
        <v>1</v>
      </c>
      <c r="AE21" s="2670"/>
      <c r="AF21" s="2670"/>
      <c r="AG21" s="2670"/>
      <c r="AH21" s="2670"/>
      <c r="AI21" s="2670"/>
      <c r="AJ21" s="2670"/>
      <c r="AK21" s="2943">
        <v>0.75</v>
      </c>
      <c r="AL21" s="1623"/>
      <c r="AM21" s="2943">
        <v>0.75</v>
      </c>
      <c r="AN21" s="2943"/>
      <c r="AO21" s="1622"/>
      <c r="AP21" s="1623"/>
      <c r="AQ21" s="1622"/>
      <c r="AR21" s="1622"/>
      <c r="AS21" s="1622"/>
      <c r="AT21" s="1622"/>
      <c r="AU21" s="1622"/>
      <c r="AV21" s="1622"/>
      <c r="AW21" s="1622"/>
      <c r="AX21" s="1622"/>
      <c r="AY21" s="1622"/>
      <c r="AZ21" s="1622"/>
      <c r="BA21" s="1622"/>
      <c r="BB21" s="1622"/>
      <c r="BC21" s="1622"/>
      <c r="BD21" s="1622"/>
      <c r="BE21" s="1622"/>
      <c r="BF21" s="1622"/>
      <c r="BG21" s="1622"/>
      <c r="BH21" s="1622"/>
      <c r="BI21" s="1622"/>
      <c r="BJ21" s="1622"/>
      <c r="BK21" s="1622"/>
      <c r="BL21" s="1622"/>
      <c r="BM21" s="1622"/>
      <c r="BN21" s="1622"/>
      <c r="BO21" s="1622"/>
      <c r="BP21" s="1622"/>
      <c r="BQ21" s="1622"/>
      <c r="BR21" s="1622"/>
      <c r="BS21" s="1622"/>
      <c r="BT21" s="1622"/>
      <c r="BU21" s="1622"/>
      <c r="BV21" s="1622"/>
      <c r="BW21" s="1622"/>
      <c r="BX21" s="1622"/>
      <c r="BY21" s="2399" t="s">
        <v>2141</v>
      </c>
      <c r="BZ21" s="2942"/>
    </row>
    <row r="22" spans="1:78" ht="22.5" customHeight="1" thickBot="1">
      <c r="A22" t="s">
        <v>137</v>
      </c>
      <c r="B22"/>
      <c r="C22"/>
      <c r="D22"/>
      <c r="E22" s="2941"/>
      <c r="F22" s="2663"/>
      <c r="G22" s="2663"/>
      <c r="H22" s="2663"/>
      <c r="I22" s="2940">
        <v>0.75</v>
      </c>
      <c r="J22" s="2663"/>
      <c r="K22" s="2663"/>
      <c r="L22" s="2663"/>
      <c r="M22" s="2663"/>
      <c r="N22" s="2663"/>
      <c r="O22" s="2663"/>
      <c r="P22" s="2663"/>
      <c r="Q22" s="2663"/>
      <c r="R22" s="2663"/>
      <c r="S22" s="2663"/>
      <c r="T22" s="2663"/>
      <c r="U22" s="2663"/>
      <c r="V22" s="2663"/>
      <c r="W22" s="2663"/>
      <c r="X22" s="2663"/>
      <c r="Y22" s="2662"/>
      <c r="Z22" s="2661">
        <f>+Z16</f>
        <v>237554617</v>
      </c>
      <c r="AA22" s="2661">
        <f>SUM(AA16:AA21)</f>
        <v>0</v>
      </c>
      <c r="AB22" s="2660"/>
      <c r="AC22" s="2939"/>
      <c r="AD22" s="2795"/>
      <c r="AE22" s="2795"/>
      <c r="AF22" s="2795"/>
      <c r="AG22" s="2795"/>
      <c r="AH22" s="2795"/>
      <c r="AI22" s="2795"/>
      <c r="AJ22" s="2795"/>
      <c r="AK22" s="2938"/>
      <c r="AL22" s="2937"/>
      <c r="AM22" s="2937"/>
      <c r="AN22" s="2937"/>
      <c r="AO22" s="2937"/>
      <c r="AP22" s="2937"/>
      <c r="AQ22" s="2937"/>
      <c r="AR22" s="2937"/>
      <c r="AS22" s="2937"/>
      <c r="AT22" s="2937"/>
      <c r="AU22" s="2937"/>
      <c r="AV22" s="2937"/>
      <c r="AW22" s="2937"/>
      <c r="AX22" s="2937"/>
      <c r="AY22" s="2937"/>
      <c r="AZ22" s="2937"/>
      <c r="BA22" s="2937"/>
      <c r="BB22" s="2937"/>
      <c r="BC22" s="2937"/>
      <c r="BD22" s="2937"/>
      <c r="BE22" s="2937"/>
      <c r="BF22" s="2937"/>
      <c r="BG22" s="2937"/>
      <c r="BH22" s="2937"/>
      <c r="BI22" s="2937"/>
      <c r="BJ22" s="2937"/>
      <c r="BK22" s="2937"/>
      <c r="BL22" s="2937"/>
      <c r="BM22" s="2937"/>
      <c r="BN22" s="2937"/>
      <c r="BO22" s="2937"/>
      <c r="BP22" s="2937"/>
      <c r="BQ22" s="2937"/>
      <c r="BR22" s="2937"/>
      <c r="BS22" s="2937"/>
      <c r="BT22" s="2937"/>
      <c r="BU22" s="2937"/>
      <c r="BV22" s="2937"/>
      <c r="BW22" s="2937"/>
      <c r="BX22" s="2937"/>
      <c r="BY22" s="2937"/>
      <c r="BZ22" s="2937"/>
    </row>
    <row r="23" spans="1:78" ht="22.5" customHeight="1" thickBot="1">
      <c r="A23" t="s">
        <v>212</v>
      </c>
      <c r="B23"/>
      <c r="C23"/>
      <c r="D23"/>
      <c r="E23" s="2654"/>
      <c r="F23" s="2654"/>
      <c r="G23" s="2654"/>
      <c r="H23" s="2652"/>
      <c r="I23" s="2652"/>
      <c r="J23" s="2652"/>
      <c r="K23" s="2652"/>
      <c r="L23" s="2652"/>
      <c r="M23" s="2652"/>
      <c r="N23" s="2652"/>
      <c r="O23" s="2652"/>
      <c r="P23" s="2652"/>
      <c r="Q23" s="2652"/>
      <c r="R23" s="2652"/>
      <c r="S23" s="2652"/>
      <c r="T23" s="2652"/>
      <c r="U23" s="2652"/>
      <c r="V23" s="2652"/>
      <c r="W23" s="2652"/>
      <c r="X23" s="2652"/>
      <c r="Y23" s="2651"/>
      <c r="Z23" s="2650">
        <f>+Z22</f>
        <v>237554617</v>
      </c>
      <c r="AA23" s="2650">
        <f>SUM(AA22)</f>
        <v>0</v>
      </c>
      <c r="AB23" s="2936"/>
      <c r="AC23" s="2935"/>
      <c r="AD23" s="2934"/>
      <c r="AE23" s="2934"/>
      <c r="AF23" s="2934"/>
      <c r="AG23" s="2934"/>
      <c r="AH23" s="2934"/>
      <c r="AI23" s="2934"/>
      <c r="AJ23" s="2934"/>
      <c r="AK23" s="2933"/>
      <c r="AL23" s="2932"/>
      <c r="AM23" s="2932"/>
      <c r="AN23" s="2932"/>
      <c r="AO23" s="2932"/>
      <c r="AP23" s="2932"/>
      <c r="AQ23" s="2932"/>
      <c r="AR23" s="2932"/>
      <c r="AS23" s="2932"/>
      <c r="AT23" s="2932"/>
      <c r="AU23" s="2932"/>
      <c r="AV23" s="2932"/>
      <c r="AW23" s="2932"/>
      <c r="AX23" s="2932"/>
      <c r="AY23" s="2932"/>
      <c r="AZ23" s="2932"/>
      <c r="BA23" s="2932"/>
      <c r="BB23" s="2932"/>
      <c r="BC23" s="2932"/>
      <c r="BD23" s="2932"/>
      <c r="BE23" s="2932"/>
      <c r="BF23" s="2932"/>
      <c r="BG23" s="2932"/>
      <c r="BH23" s="2932"/>
      <c r="BI23" s="2932"/>
      <c r="BJ23" s="2932"/>
      <c r="BK23" s="2932"/>
      <c r="BL23" s="2932"/>
      <c r="BM23" s="2932"/>
      <c r="BN23" s="2932"/>
      <c r="BO23" s="2932"/>
      <c r="BP23" s="2932"/>
      <c r="BQ23" s="2932"/>
      <c r="BR23" s="2932"/>
      <c r="BS23" s="2932"/>
      <c r="BT23" s="2932"/>
      <c r="BU23" s="2932"/>
      <c r="BV23" s="2932"/>
      <c r="BW23" s="2932"/>
      <c r="BX23" s="2932"/>
      <c r="BY23" s="2932"/>
      <c r="BZ23" s="2932"/>
    </row>
    <row r="24" spans="1:78" ht="15.75">
      <c r="A24"/>
      <c r="B24"/>
      <c r="C24"/>
      <c r="D24"/>
      <c r="E24"/>
      <c r="F24"/>
      <c r="G24"/>
      <c r="H24"/>
      <c r="I24"/>
      <c r="J24"/>
      <c r="K24"/>
      <c r="L24"/>
      <c r="M24"/>
      <c r="N24"/>
      <c r="O24"/>
      <c r="P24"/>
      <c r="Q24"/>
      <c r="R24"/>
      <c r="S24"/>
      <c r="T24"/>
      <c r="U24"/>
      <c r="V24"/>
      <c r="W24"/>
      <c r="X24"/>
      <c r="Y24"/>
      <c r="Z24"/>
      <c r="AA24"/>
      <c r="AB24"/>
      <c r="AC24" s="2926"/>
      <c r="AD24" s="2926"/>
      <c r="AE24" s="2926"/>
      <c r="AF24" s="2926"/>
      <c r="AG24" s="2926"/>
      <c r="AH24" s="2926"/>
      <c r="AI24" s="2926"/>
      <c r="AJ24" s="2926"/>
      <c r="AK24" s="2926"/>
      <c r="AL24" s="2926"/>
      <c r="AM24" s="2926"/>
      <c r="AN24" s="2926"/>
      <c r="AO24" s="2926"/>
      <c r="AP24" s="2926"/>
      <c r="AQ24" s="2926"/>
      <c r="AR24" s="2926"/>
      <c r="AS24" s="2926"/>
      <c r="AT24" s="2926"/>
      <c r="AU24" s="2926"/>
      <c r="AV24" s="2926"/>
      <c r="AW24" s="2926"/>
      <c r="AX24" s="2926"/>
      <c r="AY24" s="2926"/>
      <c r="AZ24" s="2926"/>
      <c r="BA24" s="2926"/>
      <c r="BB24" s="2926"/>
      <c r="BC24" s="2926"/>
      <c r="BD24" s="2926"/>
      <c r="BE24" s="2926"/>
      <c r="BF24" s="2926"/>
      <c r="BG24" s="2926"/>
      <c r="BH24" s="2926"/>
      <c r="BI24" s="2926"/>
      <c r="BJ24" s="2926"/>
      <c r="BK24" s="2926"/>
      <c r="BL24" s="2926"/>
      <c r="BM24" s="2926"/>
      <c r="BN24" s="2926"/>
      <c r="BO24" s="2926"/>
      <c r="BP24" s="2926"/>
      <c r="BQ24" s="2926"/>
      <c r="BR24" s="2926"/>
      <c r="BS24" s="2926"/>
      <c r="BT24" s="2926"/>
      <c r="BU24" s="2926"/>
      <c r="BV24" s="2926"/>
      <c r="BW24" s="2926"/>
      <c r="BX24" s="2926"/>
      <c r="BY24" s="2926"/>
      <c r="BZ24" s="2926"/>
    </row>
    <row r="25" spans="1:78" ht="16.5" thickBot="1">
      <c r="A25"/>
      <c r="B25"/>
      <c r="C25"/>
      <c r="D25"/>
      <c r="E25"/>
      <c r="F25"/>
      <c r="G25"/>
      <c r="H25"/>
      <c r="I25"/>
      <c r="J25"/>
      <c r="K25"/>
      <c r="L25"/>
      <c r="M25"/>
      <c r="N25"/>
      <c r="O25"/>
      <c r="P25"/>
      <c r="Q25"/>
      <c r="R25"/>
      <c r="S25"/>
      <c r="T25"/>
      <c r="U25"/>
      <c r="V25"/>
      <c r="W25"/>
      <c r="X25"/>
      <c r="Y25"/>
      <c r="Z25"/>
      <c r="AA25"/>
      <c r="AB25"/>
      <c r="AC25" s="2926"/>
      <c r="AD25" s="2926"/>
      <c r="AE25" s="2926"/>
      <c r="AF25" s="2926"/>
      <c r="AG25" s="2926"/>
      <c r="AH25" s="2926"/>
      <c r="AI25" s="2926"/>
      <c r="AJ25" s="2926"/>
      <c r="AK25" s="2926"/>
      <c r="AL25" s="2926"/>
      <c r="AM25" s="2926"/>
      <c r="AN25" s="2926"/>
      <c r="AO25" s="2926"/>
      <c r="AP25" s="2926"/>
      <c r="AQ25" s="2926"/>
      <c r="AR25" s="2926"/>
      <c r="AS25" s="2926"/>
      <c r="AT25" s="2926"/>
      <c r="AU25" s="2926"/>
      <c r="AV25" s="2926"/>
      <c r="AW25" s="2926"/>
      <c r="AX25" s="2926"/>
      <c r="AY25" s="2926"/>
      <c r="AZ25" s="2926"/>
      <c r="BA25" s="2926"/>
      <c r="BB25" s="2926"/>
      <c r="BC25" s="2926"/>
      <c r="BD25" s="2926"/>
      <c r="BE25" s="2926"/>
      <c r="BF25" s="2926"/>
      <c r="BG25" s="2926"/>
      <c r="BH25" s="2926"/>
      <c r="BI25" s="2926"/>
      <c r="BJ25" s="2926"/>
      <c r="BK25" s="2926"/>
      <c r="BL25" s="2926"/>
      <c r="BM25" s="2926"/>
      <c r="BN25" s="2926"/>
      <c r="BO25" s="2926"/>
      <c r="BP25" s="2926"/>
      <c r="BQ25" s="2926"/>
      <c r="BR25" s="2926"/>
      <c r="BS25" s="2926"/>
      <c r="BT25" s="2926"/>
      <c r="BU25" s="2926"/>
      <c r="BV25" s="2926"/>
      <c r="BW25" s="2926"/>
      <c r="BX25" s="2926"/>
      <c r="BY25" s="2926"/>
      <c r="BZ25" s="2926"/>
    </row>
    <row r="26" spans="1:78" ht="16.5" thickBot="1">
      <c r="A26" t="s">
        <v>14</v>
      </c>
      <c r="B26"/>
      <c r="C26"/>
      <c r="D26"/>
      <c r="E26" t="s">
        <v>356</v>
      </c>
      <c r="F26"/>
      <c r="G26"/>
      <c r="H26"/>
      <c r="I26"/>
      <c r="J26"/>
      <c r="K26"/>
      <c r="L26"/>
      <c r="M26"/>
      <c r="N26"/>
      <c r="O26"/>
      <c r="P26"/>
      <c r="Q26"/>
      <c r="R26"/>
      <c r="S26"/>
      <c r="T26"/>
      <c r="U26"/>
      <c r="V26"/>
      <c r="W26"/>
      <c r="X26"/>
      <c r="Y26"/>
      <c r="Z26"/>
      <c r="AA26"/>
      <c r="AB26"/>
      <c r="AC26" t="s">
        <v>356</v>
      </c>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row>
    <row r="27" spans="1:78" ht="16.5" thickBot="1">
      <c r="A27" s="2927"/>
      <c r="B27" s="2931"/>
      <c r="C27" s="2927"/>
      <c r="D27" s="2927"/>
      <c r="E27" s="2927"/>
      <c r="F27" s="2930"/>
      <c r="G27" s="2927"/>
      <c r="H27" s="2927"/>
      <c r="I27" s="2929"/>
      <c r="J27" s="2927"/>
      <c r="K27" s="2927"/>
      <c r="L27" s="2927"/>
      <c r="M27" s="2927"/>
      <c r="N27" s="2927"/>
      <c r="O27" s="2927"/>
      <c r="P27" s="2927"/>
      <c r="Q27" s="2927"/>
      <c r="R27" s="2927"/>
      <c r="S27" s="2927"/>
      <c r="T27" s="2927"/>
      <c r="U27" s="2927"/>
      <c r="V27" s="2927"/>
      <c r="W27" s="2927"/>
      <c r="X27" s="2927"/>
      <c r="Y27" s="2928"/>
      <c r="Z27" s="2927"/>
      <c r="AA27" s="2927"/>
      <c r="AB27" s="2927"/>
      <c r="AC27" s="2926"/>
      <c r="AD27" s="2926"/>
      <c r="AE27" s="2926"/>
      <c r="AF27" s="2926"/>
      <c r="AG27" s="2926"/>
      <c r="AH27" s="2926"/>
      <c r="AI27" s="2926"/>
      <c r="AJ27" s="2926"/>
      <c r="AK27" s="2924"/>
      <c r="AL27" s="2924"/>
      <c r="AM27" s="2925"/>
      <c r="AN27" s="2924"/>
      <c r="AO27" s="2924"/>
      <c r="AP27" s="2924"/>
      <c r="AQ27" s="2924"/>
      <c r="AR27" s="2924"/>
      <c r="AS27" s="2924"/>
      <c r="AT27" s="2924"/>
      <c r="AU27" s="2924"/>
      <c r="AV27" s="2924"/>
      <c r="AW27" s="2924"/>
      <c r="AX27" s="2924"/>
      <c r="AY27" s="2924"/>
      <c r="AZ27" s="2924"/>
      <c r="BA27" s="2924"/>
      <c r="BB27" s="2924"/>
      <c r="BC27" s="2924"/>
      <c r="BD27" s="2924"/>
      <c r="BE27" s="2924"/>
      <c r="BF27" s="2924"/>
      <c r="BG27" s="2924"/>
      <c r="BH27" s="2924"/>
      <c r="BI27" s="2924"/>
      <c r="BJ27" s="2924"/>
      <c r="BK27" s="2924"/>
      <c r="BL27" s="2924"/>
      <c r="BM27" s="2924"/>
      <c r="BN27" s="2924"/>
      <c r="BO27" s="2924"/>
      <c r="BP27" s="2924"/>
      <c r="BQ27" s="2924"/>
      <c r="BR27" s="2924"/>
      <c r="BS27" s="2924"/>
      <c r="BT27" s="2924"/>
      <c r="BU27" s="2924"/>
      <c r="BV27" s="2924"/>
      <c r="BW27" s="2924"/>
      <c r="BX27" s="2924"/>
      <c r="BY27" s="2923"/>
      <c r="BZ27" s="2923"/>
    </row>
    <row r="28" spans="1:78" ht="48" thickBot="1">
      <c r="A28" s="2917" t="s">
        <v>16</v>
      </c>
      <c r="B28" s="2917" t="s">
        <v>17</v>
      </c>
      <c r="C28" s="2917" t="s">
        <v>18</v>
      </c>
      <c r="D28" s="2917" t="s">
        <v>19</v>
      </c>
      <c r="E28" s="2917" t="s">
        <v>20</v>
      </c>
      <c r="F28" s="2922" t="s">
        <v>21</v>
      </c>
      <c r="G28" s="2917" t="s">
        <v>22</v>
      </c>
      <c r="H28" s="2917" t="s">
        <v>23</v>
      </c>
      <c r="I28" s="2921" t="s">
        <v>24</v>
      </c>
      <c r="J28" s="2917" t="s">
        <v>25</v>
      </c>
      <c r="K28" s="2917" t="s">
        <v>26</v>
      </c>
      <c r="L28" s="2917" t="s">
        <v>27</v>
      </c>
      <c r="M28" s="2920" t="s">
        <v>28</v>
      </c>
      <c r="N28" s="2920" t="s">
        <v>29</v>
      </c>
      <c r="O28" s="2920" t="s">
        <v>30</v>
      </c>
      <c r="P28" s="2920" t="s">
        <v>31</v>
      </c>
      <c r="Q28" s="2920" t="s">
        <v>32</v>
      </c>
      <c r="R28" s="2920" t="s">
        <v>33</v>
      </c>
      <c r="S28" s="2920" t="s">
        <v>34</v>
      </c>
      <c r="T28" s="2920" t="s">
        <v>35</v>
      </c>
      <c r="U28" s="2920" t="s">
        <v>36</v>
      </c>
      <c r="V28" s="2920" t="s">
        <v>37</v>
      </c>
      <c r="W28" s="2920" t="s">
        <v>38</v>
      </c>
      <c r="X28" s="2920" t="s">
        <v>39</v>
      </c>
      <c r="Y28" s="2919" t="s">
        <v>40</v>
      </c>
      <c r="Z28" s="2918" t="s">
        <v>1297</v>
      </c>
      <c r="AA28" s="2918" t="s">
        <v>975</v>
      </c>
      <c r="AB28" s="2917" t="s">
        <v>42</v>
      </c>
      <c r="AC28" s="2916" t="s">
        <v>48</v>
      </c>
      <c r="AD28" s="2916" t="s">
        <v>49</v>
      </c>
      <c r="AE28" s="2916" t="s">
        <v>50</v>
      </c>
      <c r="AF28" s="2916" t="s">
        <v>51</v>
      </c>
      <c r="AG28" s="2916" t="s">
        <v>52</v>
      </c>
      <c r="AH28" s="2916" t="s">
        <v>53</v>
      </c>
      <c r="AI28" s="2916" t="s">
        <v>54</v>
      </c>
      <c r="AJ28" s="2916" t="s">
        <v>55</v>
      </c>
      <c r="AK28" s="2247" t="s">
        <v>434</v>
      </c>
      <c r="AL28" s="2246" t="s">
        <v>49</v>
      </c>
      <c r="AM28" s="2246" t="s">
        <v>69</v>
      </c>
      <c r="AN28" s="2246" t="s">
        <v>70</v>
      </c>
      <c r="AO28" s="2246" t="s">
        <v>52</v>
      </c>
      <c r="AP28" s="2246" t="s">
        <v>71</v>
      </c>
      <c r="AQ28" s="2246" t="s">
        <v>54</v>
      </c>
      <c r="AR28" s="2246" t="s">
        <v>55</v>
      </c>
      <c r="AS28" s="2246" t="s">
        <v>56</v>
      </c>
      <c r="AT28" s="2245" t="s">
        <v>57</v>
      </c>
      <c r="AU28" s="2915" t="s">
        <v>64</v>
      </c>
      <c r="AV28" s="2915" t="s">
        <v>65</v>
      </c>
      <c r="AW28" s="2915" t="s">
        <v>52</v>
      </c>
      <c r="AX28" s="2915" t="s">
        <v>66</v>
      </c>
      <c r="AY28" s="2915" t="s">
        <v>54</v>
      </c>
      <c r="AZ28" s="2915" t="s">
        <v>55</v>
      </c>
      <c r="BA28" s="2915" t="s">
        <v>67</v>
      </c>
      <c r="BB28" s="2915" t="s">
        <v>68</v>
      </c>
      <c r="BC28" s="2915" t="s">
        <v>69</v>
      </c>
      <c r="BD28" s="2915" t="s">
        <v>70</v>
      </c>
      <c r="BE28" s="2915" t="s">
        <v>52</v>
      </c>
      <c r="BF28" s="2915" t="s">
        <v>71</v>
      </c>
      <c r="BG28" s="2915" t="s">
        <v>54</v>
      </c>
      <c r="BH28" s="2915" t="s">
        <v>55</v>
      </c>
      <c r="BI28" s="2915" t="s">
        <v>916</v>
      </c>
      <c r="BJ28" s="2915" t="s">
        <v>73</v>
      </c>
      <c r="BK28" s="2915" t="s">
        <v>74</v>
      </c>
      <c r="BL28" s="2915" t="s">
        <v>75</v>
      </c>
      <c r="BM28" s="2915" t="s">
        <v>52</v>
      </c>
      <c r="BN28" s="2915" t="s">
        <v>76</v>
      </c>
      <c r="BO28" s="2915" t="s">
        <v>54</v>
      </c>
      <c r="BP28" s="2915" t="s">
        <v>55</v>
      </c>
      <c r="BQ28" s="2915" t="s">
        <v>915</v>
      </c>
      <c r="BR28" s="2915" t="s">
        <v>78</v>
      </c>
      <c r="BS28" s="2915" t="s">
        <v>79</v>
      </c>
      <c r="BT28" s="2915" t="s">
        <v>80</v>
      </c>
      <c r="BU28" s="2915" t="s">
        <v>52</v>
      </c>
      <c r="BV28" s="2915" t="s">
        <v>81</v>
      </c>
      <c r="BW28" s="2915" t="s">
        <v>54</v>
      </c>
      <c r="BX28" s="2915" t="s">
        <v>55</v>
      </c>
      <c r="BY28" s="2914" t="s">
        <v>56</v>
      </c>
      <c r="BZ28" s="2914" t="s">
        <v>57</v>
      </c>
    </row>
    <row r="29" spans="1:78" ht="111" thickBot="1">
      <c r="A29">
        <v>1</v>
      </c>
      <c r="B29" t="s">
        <v>1361</v>
      </c>
      <c r="C29" t="s">
        <v>1360</v>
      </c>
      <c r="D29" s="2793" t="s">
        <v>2140</v>
      </c>
      <c r="E29" s="2728" t="s">
        <v>905</v>
      </c>
      <c r="F29" s="2727">
        <v>1</v>
      </c>
      <c r="G29" s="2727" t="s">
        <v>2139</v>
      </c>
      <c r="H29" s="2762" t="s">
        <v>2112</v>
      </c>
      <c r="I29" s="2895">
        <v>0.0714</v>
      </c>
      <c r="J29" s="2727" t="s">
        <v>2138</v>
      </c>
      <c r="K29" s="2761">
        <v>42370</v>
      </c>
      <c r="L29" s="2761">
        <v>42428</v>
      </c>
      <c r="M29" s="2741"/>
      <c r="N29" s="2741"/>
      <c r="O29" s="2741">
        <v>1</v>
      </c>
      <c r="P29" s="2741"/>
      <c r="Q29" s="2741"/>
      <c r="R29" s="2741"/>
      <c r="S29" s="2741"/>
      <c r="T29" s="2741"/>
      <c r="U29" s="2760"/>
      <c r="V29" s="2760"/>
      <c r="W29" s="2760"/>
      <c r="X29" s="2760"/>
      <c r="Y29" s="2898">
        <v>1</v>
      </c>
      <c r="Z29" s="2721">
        <v>0</v>
      </c>
      <c r="AA29" s="2721"/>
      <c r="AB29" s="2720" t="s">
        <v>89</v>
      </c>
      <c r="AC29" s="2885">
        <v>0</v>
      </c>
      <c r="AD29" s="2884">
        <v>0</v>
      </c>
      <c r="AE29" s="2883">
        <v>0</v>
      </c>
      <c r="AF29" s="2884" t="s">
        <v>2101</v>
      </c>
      <c r="AG29" s="2883"/>
      <c r="AH29" s="2883"/>
      <c r="AI29" s="2883"/>
      <c r="AJ29" s="2882"/>
      <c r="AK29" s="2686">
        <v>1</v>
      </c>
      <c r="AL29" s="2733"/>
      <c r="AM29" s="2901">
        <v>1</v>
      </c>
      <c r="AN29" s="2733"/>
      <c r="AO29" s="2686"/>
      <c r="AP29" s="2890"/>
      <c r="AQ29" s="2665"/>
      <c r="AR29" s="2665"/>
      <c r="AS29" s="2665"/>
      <c r="AT29" s="2665"/>
      <c r="AU29" s="2665"/>
      <c r="AV29" s="2665"/>
      <c r="AW29" s="2665"/>
      <c r="AX29" s="2665"/>
      <c r="AY29" s="2665"/>
      <c r="AZ29" s="2665"/>
      <c r="BA29" s="2665"/>
      <c r="BB29" s="2665"/>
      <c r="BC29" s="2665"/>
      <c r="BD29" s="2665"/>
      <c r="BE29" s="2665"/>
      <c r="BF29" s="2665"/>
      <c r="BG29" s="2665"/>
      <c r="BH29" s="2665"/>
      <c r="BI29" s="2665"/>
      <c r="BJ29" s="2665"/>
      <c r="BK29" s="2665"/>
      <c r="BL29" s="2665"/>
      <c r="BM29" s="2665"/>
      <c r="BN29" s="2665"/>
      <c r="BO29" s="2665"/>
      <c r="BP29" s="2665"/>
      <c r="BQ29" s="2665"/>
      <c r="BR29" s="2665"/>
      <c r="BS29" s="2665"/>
      <c r="BT29" s="2665"/>
      <c r="BU29" s="2665"/>
      <c r="BV29" s="2665"/>
      <c r="BW29" s="2665"/>
      <c r="BX29" s="2665"/>
      <c r="BY29" s="2665" t="s">
        <v>1928</v>
      </c>
      <c r="BZ29" s="2665"/>
    </row>
    <row r="30" spans="1:78" ht="48" thickBot="1">
      <c r="A30"/>
      <c r="B30"/>
      <c r="C30"/>
      <c r="D30" s="2758" t="s">
        <v>2137</v>
      </c>
      <c r="E30" s="2702" t="s">
        <v>2136</v>
      </c>
      <c r="F30" s="2713">
        <v>1</v>
      </c>
      <c r="G30" s="2713" t="s">
        <v>2135</v>
      </c>
      <c r="H30" s="2753" t="s">
        <v>2011</v>
      </c>
      <c r="I30" s="2895">
        <v>0.0714</v>
      </c>
      <c r="J30" s="2713" t="s">
        <v>2134</v>
      </c>
      <c r="K30" s="2751">
        <v>42370</v>
      </c>
      <c r="L30" s="2913">
        <v>42428</v>
      </c>
      <c r="M30" s="2697">
        <v>1</v>
      </c>
      <c r="N30" s="2697"/>
      <c r="O30" s="2697"/>
      <c r="P30" s="2697"/>
      <c r="Q30" s="2697"/>
      <c r="R30" s="2697"/>
      <c r="S30" s="2697"/>
      <c r="T30" s="2697"/>
      <c r="U30" s="2757"/>
      <c r="V30" s="2757"/>
      <c r="W30" s="2757"/>
      <c r="X30" s="2757"/>
      <c r="Y30" s="2911">
        <v>1</v>
      </c>
      <c r="Z30" s="2694">
        <v>0</v>
      </c>
      <c r="AA30" s="2694"/>
      <c r="AB30" s="2693" t="s">
        <v>89</v>
      </c>
      <c r="AC30" s="2692">
        <v>1</v>
      </c>
      <c r="AD30" s="2691">
        <v>1</v>
      </c>
      <c r="AE30" s="2689">
        <v>1</v>
      </c>
      <c r="AF30" s="2884">
        <f>AE30/AC30</f>
        <v>1</v>
      </c>
      <c r="AG30" s="2689"/>
      <c r="AH30" s="2689"/>
      <c r="AI30" s="2689">
        <v>0</v>
      </c>
      <c r="AJ30" s="2825">
        <v>0</v>
      </c>
      <c r="AK30" s="2686">
        <v>1</v>
      </c>
      <c r="AL30" s="2733"/>
      <c r="AM30" s="2686">
        <v>1</v>
      </c>
      <c r="AN30" s="2733"/>
      <c r="AO30" s="2686"/>
      <c r="AP30" s="2890"/>
      <c r="AQ30" s="2665"/>
      <c r="AR30" s="2665"/>
      <c r="AS30" s="2665"/>
      <c r="AT30" s="2665"/>
      <c r="AU30" s="2665"/>
      <c r="AV30" s="2665"/>
      <c r="AW30" s="2665"/>
      <c r="AX30" s="2665"/>
      <c r="AY30" s="2665"/>
      <c r="AZ30" s="2665"/>
      <c r="BA30" s="2665"/>
      <c r="BB30" s="2665"/>
      <c r="BC30" s="2665"/>
      <c r="BD30" s="2665"/>
      <c r="BE30" s="2665"/>
      <c r="BF30" s="2665"/>
      <c r="BG30" s="2665"/>
      <c r="BH30" s="2665"/>
      <c r="BI30" s="2665"/>
      <c r="BJ30" s="2665"/>
      <c r="BK30" s="2665"/>
      <c r="BL30" s="2665"/>
      <c r="BM30" s="2665"/>
      <c r="BN30" s="2665"/>
      <c r="BO30" s="2665"/>
      <c r="BP30" s="2665"/>
      <c r="BQ30" s="2665"/>
      <c r="BR30" s="2665"/>
      <c r="BS30" s="2665"/>
      <c r="BT30" s="2665"/>
      <c r="BU30" s="2665"/>
      <c r="BV30" s="2665"/>
      <c r="BW30" s="2665"/>
      <c r="BX30" s="2665"/>
      <c r="BY30" s="2665" t="s">
        <v>1928</v>
      </c>
      <c r="BZ30" s="2665"/>
    </row>
    <row r="31" spans="1:78" ht="48" thickBot="1">
      <c r="A31"/>
      <c r="B31"/>
      <c r="C31"/>
      <c r="D31" s="2758" t="s">
        <v>2133</v>
      </c>
      <c r="E31" s="2702" t="s">
        <v>905</v>
      </c>
      <c r="F31" s="2713">
        <v>10</v>
      </c>
      <c r="G31" s="2713" t="s">
        <v>2130</v>
      </c>
      <c r="H31" s="2753" t="s">
        <v>2011</v>
      </c>
      <c r="I31" s="2895">
        <v>0.0714</v>
      </c>
      <c r="J31" s="2713" t="s">
        <v>2132</v>
      </c>
      <c r="K31" s="2751">
        <v>42370</v>
      </c>
      <c r="L31" s="2751">
        <v>42735</v>
      </c>
      <c r="M31" s="2697"/>
      <c r="N31" s="2697"/>
      <c r="O31" s="2697">
        <v>1</v>
      </c>
      <c r="P31" s="2697">
        <v>1</v>
      </c>
      <c r="Q31" s="2697">
        <v>1</v>
      </c>
      <c r="R31" s="2697">
        <v>1</v>
      </c>
      <c r="S31" s="2697">
        <v>1</v>
      </c>
      <c r="T31" s="2697">
        <v>1</v>
      </c>
      <c r="U31" s="2697">
        <v>1</v>
      </c>
      <c r="V31" s="2697">
        <v>1</v>
      </c>
      <c r="W31" s="2697">
        <v>1</v>
      </c>
      <c r="X31" s="2697">
        <v>1</v>
      </c>
      <c r="Y31" s="2911">
        <f>SUM(M31:X31)</f>
        <v>10</v>
      </c>
      <c r="Z31" s="2694">
        <v>0</v>
      </c>
      <c r="AA31" s="2694"/>
      <c r="AB31" s="2693" t="s">
        <v>89</v>
      </c>
      <c r="AC31" s="2692">
        <v>0</v>
      </c>
      <c r="AD31" s="2691">
        <v>0</v>
      </c>
      <c r="AE31" s="2689">
        <v>0</v>
      </c>
      <c r="AF31" s="2884" t="s">
        <v>2101</v>
      </c>
      <c r="AG31" s="2689"/>
      <c r="AH31" s="2689"/>
      <c r="AI31" s="2689">
        <v>0</v>
      </c>
      <c r="AJ31" s="2825">
        <v>0</v>
      </c>
      <c r="AK31" s="2686">
        <f>SUM(M31:T31)</f>
        <v>6</v>
      </c>
      <c r="AL31" s="2733"/>
      <c r="AM31" s="2686">
        <v>6</v>
      </c>
      <c r="AN31" s="2733"/>
      <c r="AO31" s="2686"/>
      <c r="AP31" s="2890"/>
      <c r="AQ31" s="2665"/>
      <c r="AR31" s="2665"/>
      <c r="AS31" s="2665"/>
      <c r="AT31" s="2665"/>
      <c r="AU31" s="2665"/>
      <c r="AV31" s="2665"/>
      <c r="AW31" s="2665"/>
      <c r="AX31" s="2665"/>
      <c r="AY31" s="2665"/>
      <c r="AZ31" s="2665"/>
      <c r="BA31" s="2665"/>
      <c r="BB31" s="2665"/>
      <c r="BC31" s="2665"/>
      <c r="BD31" s="2665"/>
      <c r="BE31" s="2665"/>
      <c r="BF31" s="2665"/>
      <c r="BG31" s="2665"/>
      <c r="BH31" s="2665"/>
      <c r="BI31" s="2665"/>
      <c r="BJ31" s="2665"/>
      <c r="BK31" s="2665"/>
      <c r="BL31" s="2665"/>
      <c r="BM31" s="2665"/>
      <c r="BN31" s="2665"/>
      <c r="BO31" s="2665"/>
      <c r="BP31" s="2665"/>
      <c r="BQ31" s="2665"/>
      <c r="BR31" s="2665"/>
      <c r="BS31" s="2665"/>
      <c r="BT31" s="2665"/>
      <c r="BU31" s="2665"/>
      <c r="BV31" s="2665"/>
      <c r="BW31" s="2665"/>
      <c r="BX31" s="2665"/>
      <c r="BY31" s="2665" t="s">
        <v>2125</v>
      </c>
      <c r="BZ31" s="2665"/>
    </row>
    <row r="32" spans="1:78" ht="48" thickBot="1">
      <c r="A32"/>
      <c r="B32"/>
      <c r="C32"/>
      <c r="D32" s="2758" t="s">
        <v>2131</v>
      </c>
      <c r="E32" s="2702" t="s">
        <v>905</v>
      </c>
      <c r="F32" s="2713">
        <v>48</v>
      </c>
      <c r="G32" s="2713" t="s">
        <v>2130</v>
      </c>
      <c r="H32" s="2753" t="s">
        <v>2011</v>
      </c>
      <c r="I32" s="2895">
        <v>0.0714</v>
      </c>
      <c r="J32" s="2713" t="s">
        <v>2129</v>
      </c>
      <c r="K32" s="2751">
        <v>42370</v>
      </c>
      <c r="L32" s="2751">
        <v>42735</v>
      </c>
      <c r="M32" s="2697">
        <v>4</v>
      </c>
      <c r="N32" s="2697">
        <v>4</v>
      </c>
      <c r="O32" s="2697">
        <v>4</v>
      </c>
      <c r="P32" s="2697">
        <v>4</v>
      </c>
      <c r="Q32" s="2697">
        <v>4</v>
      </c>
      <c r="R32" s="2697">
        <v>4</v>
      </c>
      <c r="S32" s="2697">
        <v>4</v>
      </c>
      <c r="T32" s="2697">
        <v>4</v>
      </c>
      <c r="U32" s="2697">
        <v>4</v>
      </c>
      <c r="V32" s="2697">
        <v>4</v>
      </c>
      <c r="W32" s="2697">
        <v>4</v>
      </c>
      <c r="X32" s="2697">
        <v>4</v>
      </c>
      <c r="Y32" s="2911">
        <v>48</v>
      </c>
      <c r="Z32" s="2694">
        <v>0</v>
      </c>
      <c r="AA32" s="2694"/>
      <c r="AB32" s="2693" t="s">
        <v>89</v>
      </c>
      <c r="AC32" s="2692">
        <v>8</v>
      </c>
      <c r="AD32" s="2691">
        <v>1</v>
      </c>
      <c r="AE32" s="2689">
        <v>8</v>
      </c>
      <c r="AF32" s="2884">
        <v>1</v>
      </c>
      <c r="AG32" s="2691">
        <f>AE32/Y32</f>
        <v>0.16666666666666666</v>
      </c>
      <c r="AH32" s="2689"/>
      <c r="AI32" s="2689"/>
      <c r="AJ32" s="2688"/>
      <c r="AK32" s="2686">
        <f>SUM(M32:T32)</f>
        <v>32</v>
      </c>
      <c r="AL32" s="2733"/>
      <c r="AM32" s="2686">
        <v>32</v>
      </c>
      <c r="AN32" s="2733"/>
      <c r="AO32" s="2890"/>
      <c r="AP32" s="2890"/>
      <c r="AQ32" s="2665"/>
      <c r="AR32" s="2665"/>
      <c r="AS32" s="2665"/>
      <c r="AT32" s="2665"/>
      <c r="AU32" s="2665"/>
      <c r="AV32" s="2665"/>
      <c r="AW32" s="2665"/>
      <c r="AX32" s="2665"/>
      <c r="AY32" s="2665"/>
      <c r="AZ32" s="2665"/>
      <c r="BA32" s="2665"/>
      <c r="BB32" s="2665"/>
      <c r="BC32" s="2665"/>
      <c r="BD32" s="2665"/>
      <c r="BE32" s="2665"/>
      <c r="BF32" s="2665"/>
      <c r="BG32" s="2665"/>
      <c r="BH32" s="2665"/>
      <c r="BI32" s="2665"/>
      <c r="BJ32" s="2665"/>
      <c r="BK32" s="2665"/>
      <c r="BL32" s="2665"/>
      <c r="BM32" s="2665"/>
      <c r="BN32" s="2665"/>
      <c r="BO32" s="2665"/>
      <c r="BP32" s="2665"/>
      <c r="BQ32" s="2665"/>
      <c r="BR32" s="2665"/>
      <c r="BS32" s="2665"/>
      <c r="BT32" s="2665"/>
      <c r="BU32" s="2665"/>
      <c r="BV32" s="2665"/>
      <c r="BW32" s="2665"/>
      <c r="BX32" s="2665"/>
      <c r="BY32" s="2665" t="s">
        <v>2125</v>
      </c>
      <c r="BZ32" s="2665"/>
    </row>
    <row r="33" spans="1:78" ht="79.5" thickBot="1">
      <c r="A33"/>
      <c r="B33"/>
      <c r="C33"/>
      <c r="D33" s="2758" t="s">
        <v>2128</v>
      </c>
      <c r="E33" s="2702" t="s">
        <v>905</v>
      </c>
      <c r="F33" s="2713">
        <v>12</v>
      </c>
      <c r="G33" s="2713" t="s">
        <v>2127</v>
      </c>
      <c r="H33" s="2753" t="s">
        <v>2011</v>
      </c>
      <c r="I33" s="2895">
        <v>0.0714</v>
      </c>
      <c r="J33" s="2713" t="s">
        <v>2126</v>
      </c>
      <c r="K33" s="2751">
        <v>42005</v>
      </c>
      <c r="L33" s="2860">
        <v>42369</v>
      </c>
      <c r="M33" s="2710">
        <v>1</v>
      </c>
      <c r="N33" s="2710">
        <v>1</v>
      </c>
      <c r="O33" s="2710">
        <v>1</v>
      </c>
      <c r="P33" s="2710">
        <v>1</v>
      </c>
      <c r="Q33" s="2710">
        <v>1</v>
      </c>
      <c r="R33" s="2710">
        <v>1</v>
      </c>
      <c r="S33" s="2710">
        <v>1</v>
      </c>
      <c r="T33" s="2710">
        <v>1</v>
      </c>
      <c r="U33" s="2757">
        <v>1</v>
      </c>
      <c r="V33" s="2757">
        <v>1</v>
      </c>
      <c r="W33" s="2757">
        <v>1</v>
      </c>
      <c r="X33" s="2757">
        <v>1</v>
      </c>
      <c r="Y33" s="2911">
        <v>12</v>
      </c>
      <c r="Z33" s="2858">
        <v>0</v>
      </c>
      <c r="AA33" s="2858"/>
      <c r="AB33" s="2864" t="s">
        <v>89</v>
      </c>
      <c r="AC33" s="2692">
        <v>2</v>
      </c>
      <c r="AD33" s="2691">
        <v>1</v>
      </c>
      <c r="AE33" s="2689">
        <v>2</v>
      </c>
      <c r="AF33" s="2884">
        <f aca="true" t="shared" si="0" ref="AF33:AF38">AE33/AC33</f>
        <v>1</v>
      </c>
      <c r="AG33" s="2689"/>
      <c r="AH33" s="2689"/>
      <c r="AI33" s="2689">
        <v>0</v>
      </c>
      <c r="AJ33" s="2825">
        <v>0</v>
      </c>
      <c r="AK33" s="2686">
        <f>SUM(M33:T33)</f>
        <v>8</v>
      </c>
      <c r="AL33" s="2733"/>
      <c r="AM33" s="2686">
        <v>8</v>
      </c>
      <c r="AN33" s="2733"/>
      <c r="AO33" s="2686"/>
      <c r="AP33" s="2890"/>
      <c r="AQ33" s="2665"/>
      <c r="AR33" s="2665"/>
      <c r="AS33" s="2665"/>
      <c r="AT33" s="2665"/>
      <c r="AU33" s="2665"/>
      <c r="AV33" s="2665"/>
      <c r="AW33" s="2665"/>
      <c r="AX33" s="2665"/>
      <c r="AY33" s="2665"/>
      <c r="AZ33" s="2665"/>
      <c r="BA33" s="2665"/>
      <c r="BB33" s="2665"/>
      <c r="BC33" s="2665"/>
      <c r="BD33" s="2665"/>
      <c r="BE33" s="2665"/>
      <c r="BF33" s="2665"/>
      <c r="BG33" s="2665"/>
      <c r="BH33" s="2665"/>
      <c r="BI33" s="2665"/>
      <c r="BJ33" s="2665"/>
      <c r="BK33" s="2665"/>
      <c r="BL33" s="2665"/>
      <c r="BM33" s="2665"/>
      <c r="BN33" s="2665"/>
      <c r="BO33" s="2665"/>
      <c r="BP33" s="2665"/>
      <c r="BQ33" s="2665"/>
      <c r="BR33" s="2665"/>
      <c r="BS33" s="2665"/>
      <c r="BT33" s="2665"/>
      <c r="BU33" s="2665"/>
      <c r="BV33" s="2665"/>
      <c r="BW33" s="2665"/>
      <c r="BX33" s="2665"/>
      <c r="BY33" s="2665" t="s">
        <v>2125</v>
      </c>
      <c r="BZ33" s="2665"/>
    </row>
    <row r="34" spans="1:78" ht="48" thickBot="1">
      <c r="A34"/>
      <c r="B34"/>
      <c r="C34"/>
      <c r="D34" s="2756" t="s">
        <v>2124</v>
      </c>
      <c r="E34" s="2910" t="s">
        <v>905</v>
      </c>
      <c r="F34" s="2752">
        <v>1</v>
      </c>
      <c r="G34" s="2752" t="s">
        <v>361</v>
      </c>
      <c r="H34" s="2867" t="s">
        <v>2011</v>
      </c>
      <c r="I34" s="2895">
        <v>0.0714</v>
      </c>
      <c r="J34" s="2752" t="s">
        <v>2123</v>
      </c>
      <c r="K34" s="2860">
        <v>42370</v>
      </c>
      <c r="L34" s="2860">
        <v>42389</v>
      </c>
      <c r="M34" s="2710">
        <v>1</v>
      </c>
      <c r="N34" s="2710"/>
      <c r="O34" s="2710"/>
      <c r="P34" s="2710"/>
      <c r="Q34" s="2710"/>
      <c r="R34" s="2710"/>
      <c r="S34" s="2710"/>
      <c r="T34" s="2710"/>
      <c r="U34" s="2757"/>
      <c r="V34" s="2757"/>
      <c r="W34" s="2757"/>
      <c r="X34" s="2757"/>
      <c r="Y34" s="2911">
        <v>1</v>
      </c>
      <c r="Z34" s="2858">
        <v>0</v>
      </c>
      <c r="AA34" s="2858"/>
      <c r="AB34" s="2864" t="s">
        <v>89</v>
      </c>
      <c r="AC34" s="2692">
        <v>1</v>
      </c>
      <c r="AD34" s="2691">
        <v>1</v>
      </c>
      <c r="AE34" s="2689">
        <v>1</v>
      </c>
      <c r="AF34" s="2884">
        <f t="shared" si="0"/>
        <v>1</v>
      </c>
      <c r="AG34" s="2689"/>
      <c r="AH34" s="2689"/>
      <c r="AI34" s="2689">
        <v>0</v>
      </c>
      <c r="AJ34" s="2825">
        <v>0</v>
      </c>
      <c r="AK34" s="2686">
        <f>SUM(M34:T34)</f>
        <v>1</v>
      </c>
      <c r="AL34" s="2733"/>
      <c r="AM34" s="2686">
        <v>1</v>
      </c>
      <c r="AN34" s="2733"/>
      <c r="AO34" s="2686"/>
      <c r="AP34" s="2890"/>
      <c r="AQ34" s="2665"/>
      <c r="AR34" s="2665"/>
      <c r="AS34" s="2665"/>
      <c r="AT34" s="2665"/>
      <c r="AU34" s="2665"/>
      <c r="AV34" s="2665"/>
      <c r="AW34" s="2665"/>
      <c r="AX34" s="2665"/>
      <c r="AY34" s="2665"/>
      <c r="AZ34" s="2665"/>
      <c r="BA34" s="2665"/>
      <c r="BB34" s="2665"/>
      <c r="BC34" s="2665"/>
      <c r="BD34" s="2665"/>
      <c r="BE34" s="2665"/>
      <c r="BF34" s="2665"/>
      <c r="BG34" s="2665"/>
      <c r="BH34" s="2665"/>
      <c r="BI34" s="2665"/>
      <c r="BJ34" s="2665"/>
      <c r="BK34" s="2665"/>
      <c r="BL34" s="2665"/>
      <c r="BM34" s="2665"/>
      <c r="BN34" s="2665"/>
      <c r="BO34" s="2665"/>
      <c r="BP34" s="2665"/>
      <c r="BQ34" s="2665"/>
      <c r="BR34" s="2665"/>
      <c r="BS34" s="2665"/>
      <c r="BT34" s="2665"/>
      <c r="BU34" s="2665"/>
      <c r="BV34" s="2665"/>
      <c r="BW34" s="2665"/>
      <c r="BX34" s="2665"/>
      <c r="BY34" s="2665" t="s">
        <v>1928</v>
      </c>
      <c r="BZ34" s="2665"/>
    </row>
    <row r="35" spans="1:78" ht="95.25" thickBot="1">
      <c r="A35"/>
      <c r="B35"/>
      <c r="C35"/>
      <c r="D35" s="2758" t="s">
        <v>2122</v>
      </c>
      <c r="E35" s="2910" t="s">
        <v>173</v>
      </c>
      <c r="F35" s="2909">
        <v>1</v>
      </c>
      <c r="G35" s="2752" t="s">
        <v>2121</v>
      </c>
      <c r="H35" s="2867" t="s">
        <v>2112</v>
      </c>
      <c r="I35" s="2895">
        <v>0.0714</v>
      </c>
      <c r="J35" s="2713" t="s">
        <v>2120</v>
      </c>
      <c r="K35" s="2751">
        <v>42370</v>
      </c>
      <c r="L35" s="2751">
        <v>42735</v>
      </c>
      <c r="M35">
        <v>1</v>
      </c>
      <c r="N35"/>
      <c r="O35">
        <v>1</v>
      </c>
      <c r="P35"/>
      <c r="Q35">
        <v>1</v>
      </c>
      <c r="R35"/>
      <c r="S35">
        <v>1</v>
      </c>
      <c r="T35"/>
      <c r="U35">
        <v>1</v>
      </c>
      <c r="V35"/>
      <c r="W35">
        <v>1</v>
      </c>
      <c r="X35"/>
      <c r="Y35" s="2912">
        <v>1</v>
      </c>
      <c r="Z35" s="2694">
        <v>0</v>
      </c>
      <c r="AA35" s="2694"/>
      <c r="AB35" s="2693" t="s">
        <v>89</v>
      </c>
      <c r="AC35" s="2735">
        <v>1</v>
      </c>
      <c r="AD35" s="2691">
        <v>1</v>
      </c>
      <c r="AE35" s="2689">
        <v>0</v>
      </c>
      <c r="AF35" s="2884">
        <f t="shared" si="0"/>
        <v>0</v>
      </c>
      <c r="AG35" s="2689"/>
      <c r="AH35" s="2689"/>
      <c r="AI35" s="2689">
        <v>0</v>
      </c>
      <c r="AJ35" s="2825">
        <v>0</v>
      </c>
      <c r="AK35" s="2890">
        <v>1</v>
      </c>
      <c r="AL35" s="2733"/>
      <c r="AM35" s="2733">
        <v>1</v>
      </c>
      <c r="AN35" s="2733"/>
      <c r="AO35" s="2686"/>
      <c r="AP35" s="2890"/>
      <c r="AQ35" s="2665"/>
      <c r="AR35" s="2665"/>
      <c r="AS35" s="2665"/>
      <c r="AT35" s="2665"/>
      <c r="AU35" s="2665"/>
      <c r="AV35" s="2665"/>
      <c r="AW35" s="2665"/>
      <c r="AX35" s="2665"/>
      <c r="AY35" s="2665"/>
      <c r="AZ35" s="2665"/>
      <c r="BA35" s="2665"/>
      <c r="BB35" s="2665"/>
      <c r="BC35" s="2665"/>
      <c r="BD35" s="2665"/>
      <c r="BE35" s="2665"/>
      <c r="BF35" s="2665"/>
      <c r="BG35" s="2665"/>
      <c r="BH35" s="2665"/>
      <c r="BI35" s="2665"/>
      <c r="BJ35" s="2665"/>
      <c r="BK35" s="2665"/>
      <c r="BL35" s="2665"/>
      <c r="BM35" s="2665"/>
      <c r="BN35" s="2665"/>
      <c r="BO35" s="2665"/>
      <c r="BP35" s="2665"/>
      <c r="BQ35" s="2665"/>
      <c r="BR35" s="2665"/>
      <c r="BS35" s="2665"/>
      <c r="BT35" s="2665"/>
      <c r="BU35" s="2665"/>
      <c r="BV35" s="2665"/>
      <c r="BW35" s="2665"/>
      <c r="BX35" s="2665"/>
      <c r="BY35" s="2665" t="s">
        <v>2119</v>
      </c>
      <c r="BZ35" s="2665"/>
    </row>
    <row r="36" spans="1:78" ht="63.75" thickBot="1">
      <c r="A36"/>
      <c r="B36"/>
      <c r="C36"/>
      <c r="D36" s="2756" t="s">
        <v>2118</v>
      </c>
      <c r="E36" s="2910" t="s">
        <v>905</v>
      </c>
      <c r="F36" s="2752">
        <v>4</v>
      </c>
      <c r="G36" s="2752" t="s">
        <v>2117</v>
      </c>
      <c r="H36" s="2867" t="s">
        <v>2011</v>
      </c>
      <c r="I36" s="2895">
        <v>0.0714</v>
      </c>
      <c r="J36" s="2752" t="s">
        <v>2116</v>
      </c>
      <c r="K36" s="2860">
        <v>42370</v>
      </c>
      <c r="L36" s="2860">
        <v>42735</v>
      </c>
      <c r="M36" s="2710">
        <v>1</v>
      </c>
      <c r="N36" s="2710"/>
      <c r="O36" s="2710"/>
      <c r="P36" s="2710">
        <v>1</v>
      </c>
      <c r="Q36" s="2710"/>
      <c r="R36" s="2710"/>
      <c r="S36" s="2710">
        <v>1</v>
      </c>
      <c r="T36" s="2710"/>
      <c r="U36" s="2710"/>
      <c r="V36" s="2710">
        <v>1</v>
      </c>
      <c r="W36" s="2710"/>
      <c r="X36" s="2710"/>
      <c r="Y36" s="2911">
        <v>4</v>
      </c>
      <c r="Z36" s="2694">
        <v>0</v>
      </c>
      <c r="AA36" s="2694"/>
      <c r="AB36" s="2693" t="s">
        <v>89</v>
      </c>
      <c r="AC36" s="2692">
        <v>1</v>
      </c>
      <c r="AD36" s="2691">
        <v>1</v>
      </c>
      <c r="AE36" s="2689">
        <v>1</v>
      </c>
      <c r="AF36" s="2884">
        <f t="shared" si="0"/>
        <v>1</v>
      </c>
      <c r="AG36" s="2689"/>
      <c r="AH36" s="2689"/>
      <c r="AI36" s="2689">
        <v>0</v>
      </c>
      <c r="AJ36" s="2825">
        <v>0</v>
      </c>
      <c r="AK36" s="2686">
        <f>SUM(M36:S36)</f>
        <v>3</v>
      </c>
      <c r="AL36" s="2733"/>
      <c r="AM36" s="2686">
        <v>3</v>
      </c>
      <c r="AN36" s="2733"/>
      <c r="AO36" s="2686"/>
      <c r="AP36" s="2890"/>
      <c r="AQ36" s="2665"/>
      <c r="AR36" s="2665"/>
      <c r="AS36" s="2665"/>
      <c r="AT36" s="2665"/>
      <c r="AU36" s="2665"/>
      <c r="AV36" s="2665"/>
      <c r="AW36" s="2665"/>
      <c r="AX36" s="2665"/>
      <c r="AY36" s="2665"/>
      <c r="AZ36" s="2665"/>
      <c r="BA36" s="2665"/>
      <c r="BB36" s="2665"/>
      <c r="BC36" s="2665"/>
      <c r="BD36" s="2665"/>
      <c r="BE36" s="2665"/>
      <c r="BF36" s="2665"/>
      <c r="BG36" s="2665"/>
      <c r="BH36" s="2665"/>
      <c r="BI36" s="2665"/>
      <c r="BJ36" s="2665"/>
      <c r="BK36" s="2665"/>
      <c r="BL36" s="2665"/>
      <c r="BM36" s="2665"/>
      <c r="BN36" s="2665"/>
      <c r="BO36" s="2665"/>
      <c r="BP36" s="2665"/>
      <c r="BQ36" s="2665"/>
      <c r="BR36" s="2665"/>
      <c r="BS36" s="2665"/>
      <c r="BT36" s="2665"/>
      <c r="BU36" s="2665"/>
      <c r="BV36" s="2665"/>
      <c r="BW36" s="2665"/>
      <c r="BX36" s="2665"/>
      <c r="BY36" s="2665" t="s">
        <v>2115</v>
      </c>
      <c r="BZ36" s="2665"/>
    </row>
    <row r="37" spans="1:78" ht="79.5" thickBot="1">
      <c r="A37"/>
      <c r="B37"/>
      <c r="C37"/>
      <c r="D37" s="2756" t="s">
        <v>2114</v>
      </c>
      <c r="E37" s="2910" t="s">
        <v>173</v>
      </c>
      <c r="F37" s="2909">
        <v>1</v>
      </c>
      <c r="G37" s="2752" t="s">
        <v>2113</v>
      </c>
      <c r="H37" s="2867" t="s">
        <v>2112</v>
      </c>
      <c r="I37" s="2895">
        <v>0.0714</v>
      </c>
      <c r="J37" s="2752" t="s">
        <v>2111</v>
      </c>
      <c r="K37" s="2860">
        <v>42370</v>
      </c>
      <c r="L37" s="2860">
        <v>42735</v>
      </c>
      <c r="M37">
        <v>1</v>
      </c>
      <c r="N37"/>
      <c r="O37">
        <v>1</v>
      </c>
      <c r="P37"/>
      <c r="Q37">
        <v>1</v>
      </c>
      <c r="R37"/>
      <c r="S37">
        <v>1</v>
      </c>
      <c r="T37"/>
      <c r="U37">
        <v>1</v>
      </c>
      <c r="V37"/>
      <c r="W37">
        <v>1</v>
      </c>
      <c r="X37"/>
      <c r="Y37" s="2862">
        <v>1</v>
      </c>
      <c r="Z37" s="2694">
        <v>0</v>
      </c>
      <c r="AA37" s="2694"/>
      <c r="AB37" s="2693" t="s">
        <v>89</v>
      </c>
      <c r="AC37" s="2735">
        <v>1</v>
      </c>
      <c r="AD37" s="2691">
        <v>1</v>
      </c>
      <c r="AE37" s="2690">
        <v>1</v>
      </c>
      <c r="AF37" s="2884">
        <f t="shared" si="0"/>
        <v>1</v>
      </c>
      <c r="AG37" s="2689"/>
      <c r="AH37" s="2689"/>
      <c r="AI37" s="2689">
        <v>0</v>
      </c>
      <c r="AJ37" s="2825">
        <v>0</v>
      </c>
      <c r="AK37" s="2890">
        <v>1</v>
      </c>
      <c r="AL37" s="2733"/>
      <c r="AM37" s="2733">
        <v>1</v>
      </c>
      <c r="AN37" s="2733"/>
      <c r="AO37" s="2686"/>
      <c r="AP37" s="2890"/>
      <c r="AQ37" s="2665"/>
      <c r="AR37" s="2665"/>
      <c r="AS37" s="2665"/>
      <c r="AT37" s="2665"/>
      <c r="AU37" s="2665"/>
      <c r="AV37" s="2665"/>
      <c r="AW37" s="2665"/>
      <c r="AX37" s="2665"/>
      <c r="AY37" s="2665"/>
      <c r="AZ37" s="2665"/>
      <c r="BA37" s="2665"/>
      <c r="BB37" s="2665"/>
      <c r="BC37" s="2665"/>
      <c r="BD37" s="2665"/>
      <c r="BE37" s="2665"/>
      <c r="BF37" s="2665"/>
      <c r="BG37" s="2665"/>
      <c r="BH37" s="2665"/>
      <c r="BI37" s="2665"/>
      <c r="BJ37" s="2665"/>
      <c r="BK37" s="2665"/>
      <c r="BL37" s="2665"/>
      <c r="BM37" s="2665"/>
      <c r="BN37" s="2665"/>
      <c r="BO37" s="2665"/>
      <c r="BP37" s="2665"/>
      <c r="BQ37" s="2665"/>
      <c r="BR37" s="2665"/>
      <c r="BS37" s="2665"/>
      <c r="BT37" s="2665"/>
      <c r="BU37" s="2665"/>
      <c r="BV37" s="2665"/>
      <c r="BW37" s="2665"/>
      <c r="BX37" s="2665"/>
      <c r="BY37" s="2665" t="s">
        <v>2110</v>
      </c>
      <c r="BZ37" s="2665"/>
    </row>
    <row r="38" spans="1:78" ht="95.25" thickBot="1">
      <c r="A38"/>
      <c r="B38"/>
      <c r="C38"/>
      <c r="D38" s="2779" t="s">
        <v>2109</v>
      </c>
      <c r="E38" s="2896" t="s">
        <v>173</v>
      </c>
      <c r="F38" s="2906">
        <v>1</v>
      </c>
      <c r="G38" s="2854" t="s">
        <v>2108</v>
      </c>
      <c r="H38" s="2908" t="s">
        <v>2011</v>
      </c>
      <c r="I38" s="2895">
        <v>0.0714</v>
      </c>
      <c r="J38" s="2854" t="s">
        <v>2107</v>
      </c>
      <c r="K38" s="2905">
        <v>42370</v>
      </c>
      <c r="L38" s="2905">
        <v>42735</v>
      </c>
      <c r="M38">
        <v>1</v>
      </c>
      <c r="N38"/>
      <c r="O38">
        <v>1</v>
      </c>
      <c r="P38"/>
      <c r="Q38">
        <v>1</v>
      </c>
      <c r="R38"/>
      <c r="S38">
        <v>1</v>
      </c>
      <c r="T38"/>
      <c r="U38">
        <v>1</v>
      </c>
      <c r="V38"/>
      <c r="W38">
        <v>1</v>
      </c>
      <c r="X38"/>
      <c r="Y38" s="2745">
        <v>1</v>
      </c>
      <c r="Z38" s="2675">
        <v>0</v>
      </c>
      <c r="AA38" s="2675"/>
      <c r="AB38" s="2674" t="s">
        <v>89</v>
      </c>
      <c r="AC38" s="2902">
        <v>1</v>
      </c>
      <c r="AD38" s="2672">
        <v>1</v>
      </c>
      <c r="AE38" s="2671">
        <v>1</v>
      </c>
      <c r="AF38" s="2884">
        <f t="shared" si="0"/>
        <v>1</v>
      </c>
      <c r="AG38" s="2670"/>
      <c r="AH38" s="2670"/>
      <c r="AI38" s="2670">
        <v>0</v>
      </c>
      <c r="AJ38" s="2877">
        <v>0</v>
      </c>
      <c r="AK38" s="2890">
        <v>1</v>
      </c>
      <c r="AL38" s="2733"/>
      <c r="AM38" s="2733">
        <v>1</v>
      </c>
      <c r="AN38" s="2733"/>
      <c r="AO38" s="2686"/>
      <c r="AP38" s="2890"/>
      <c r="AQ38" s="2665"/>
      <c r="AR38" s="2665"/>
      <c r="AS38" s="2665"/>
      <c r="AT38" s="2665"/>
      <c r="AU38" s="2665"/>
      <c r="AV38" s="2665"/>
      <c r="AW38" s="2665"/>
      <c r="AX38" s="2665"/>
      <c r="AY38" s="2665"/>
      <c r="AZ38" s="2665"/>
      <c r="BA38" s="2665"/>
      <c r="BB38" s="2665"/>
      <c r="BC38" s="2665"/>
      <c r="BD38" s="2665"/>
      <c r="BE38" s="2665"/>
      <c r="BF38" s="2665"/>
      <c r="BG38" s="2665"/>
      <c r="BH38" s="2665"/>
      <c r="BI38" s="2665"/>
      <c r="BJ38" s="2665"/>
      <c r="BK38" s="2665"/>
      <c r="BL38" s="2665"/>
      <c r="BM38" s="2665"/>
      <c r="BN38" s="2665"/>
      <c r="BO38" s="2665"/>
      <c r="BP38" s="2665"/>
      <c r="BQ38" s="2665"/>
      <c r="BR38" s="2665"/>
      <c r="BS38" s="2665"/>
      <c r="BT38" s="2665"/>
      <c r="BU38" s="2665"/>
      <c r="BV38" s="2665"/>
      <c r="BW38" s="2665"/>
      <c r="BX38" s="2665"/>
      <c r="BY38" s="2665" t="s">
        <v>2106</v>
      </c>
      <c r="BZ38" s="2665"/>
    </row>
    <row r="39" spans="1:78" ht="63.75" thickBot="1">
      <c r="A39"/>
      <c r="B39"/>
      <c r="C39" t="s">
        <v>1352</v>
      </c>
      <c r="D39" s="2875" t="s">
        <v>2105</v>
      </c>
      <c r="E39" s="2900" t="s">
        <v>905</v>
      </c>
      <c r="F39" s="2725">
        <v>1</v>
      </c>
      <c r="G39" s="2835" t="s">
        <v>2104</v>
      </c>
      <c r="H39" s="2899" t="s">
        <v>2103</v>
      </c>
      <c r="I39" s="2895">
        <v>0.0714</v>
      </c>
      <c r="J39" s="2835" t="s">
        <v>2102</v>
      </c>
      <c r="K39" s="2872">
        <v>42705</v>
      </c>
      <c r="L39" s="2872">
        <v>42722</v>
      </c>
      <c r="M39" s="2834"/>
      <c r="N39" s="2834"/>
      <c r="O39" s="2834"/>
      <c r="P39" s="2834"/>
      <c r="Q39" s="2834"/>
      <c r="R39" s="2834"/>
      <c r="S39" s="2834"/>
      <c r="T39" s="2834"/>
      <c r="U39" s="2834"/>
      <c r="V39" s="2834"/>
      <c r="W39" s="2834"/>
      <c r="X39" s="2907">
        <v>1</v>
      </c>
      <c r="Y39" s="2898">
        <v>1</v>
      </c>
      <c r="Z39" s="2721">
        <v>0</v>
      </c>
      <c r="AA39" s="2721"/>
      <c r="AB39" s="2720" t="s">
        <v>89</v>
      </c>
      <c r="AC39" s="2719">
        <v>0</v>
      </c>
      <c r="AD39" s="2718">
        <v>0</v>
      </c>
      <c r="AE39" s="2716">
        <v>0</v>
      </c>
      <c r="AF39" s="2884" t="s">
        <v>2101</v>
      </c>
      <c r="AG39" s="2716"/>
      <c r="AH39" s="2716"/>
      <c r="AI39" s="2716"/>
      <c r="AJ39" s="2715"/>
      <c r="AK39" s="2686" t="s">
        <v>89</v>
      </c>
      <c r="AL39" s="2733"/>
      <c r="AM39" s="2686" t="s">
        <v>89</v>
      </c>
      <c r="AN39" s="2733"/>
      <c r="AO39" s="2686"/>
      <c r="AP39" s="2890"/>
      <c r="AQ39" s="2665"/>
      <c r="AR39" s="2665"/>
      <c r="AS39" s="2665"/>
      <c r="AT39" s="2665"/>
      <c r="AU39" s="2665"/>
      <c r="AV39" s="2665"/>
      <c r="AW39" s="2665"/>
      <c r="AX39" s="2665"/>
      <c r="AY39" s="2665"/>
      <c r="AZ39" s="2665"/>
      <c r="BA39" s="2665"/>
      <c r="BB39" s="2665"/>
      <c r="BC39" s="2665"/>
      <c r="BD39" s="2665"/>
      <c r="BE39" s="2665"/>
      <c r="BF39" s="2665"/>
      <c r="BG39" s="2665"/>
      <c r="BH39" s="2665"/>
      <c r="BI39" s="2665"/>
      <c r="BJ39" s="2665"/>
      <c r="BK39" s="2665"/>
      <c r="BL39" s="2665"/>
      <c r="BM39" s="2665"/>
      <c r="BN39" s="2665"/>
      <c r="BO39" s="2665"/>
      <c r="BP39" s="2665"/>
      <c r="BQ39" s="2665"/>
      <c r="BR39" s="2665"/>
      <c r="BS39" s="2665"/>
      <c r="BT39" s="2665"/>
      <c r="BU39" s="2665"/>
      <c r="BV39" s="2665"/>
      <c r="BW39" s="2665"/>
      <c r="BX39" s="2665"/>
      <c r="BY39" s="2665" t="s">
        <v>2076</v>
      </c>
      <c r="BZ39" s="2665"/>
    </row>
    <row r="40" spans="1:78" ht="63.75" thickBot="1">
      <c r="A40"/>
      <c r="B40"/>
      <c r="C40"/>
      <c r="D40" s="2897" t="s">
        <v>2100</v>
      </c>
      <c r="E40" s="2900" t="s">
        <v>905</v>
      </c>
      <c r="F40" s="2906" t="s">
        <v>851</v>
      </c>
      <c r="G40" s="2854" t="s">
        <v>2099</v>
      </c>
      <c r="H40" s="2682" t="s">
        <v>2098</v>
      </c>
      <c r="I40" s="2895">
        <v>0.0714</v>
      </c>
      <c r="J40" s="2682" t="s">
        <v>2097</v>
      </c>
      <c r="K40" s="2905">
        <v>42370</v>
      </c>
      <c r="L40" s="2905">
        <v>42735</v>
      </c>
      <c r="M40" s="2904">
        <v>1</v>
      </c>
      <c r="N40" s="2904">
        <v>1</v>
      </c>
      <c r="O40" s="2904">
        <v>1</v>
      </c>
      <c r="P40" s="2904">
        <v>1</v>
      </c>
      <c r="Q40" s="2904">
        <v>1</v>
      </c>
      <c r="R40" s="2904">
        <v>1</v>
      </c>
      <c r="S40" s="2904">
        <v>1</v>
      </c>
      <c r="T40" s="2904">
        <v>1</v>
      </c>
      <c r="U40" s="2904">
        <v>1</v>
      </c>
      <c r="V40" s="2904">
        <v>1</v>
      </c>
      <c r="W40" s="2904">
        <v>1</v>
      </c>
      <c r="X40" s="2904">
        <v>1</v>
      </c>
      <c r="Y40" s="2903">
        <v>12</v>
      </c>
      <c r="Z40" s="2675">
        <v>0</v>
      </c>
      <c r="AA40" s="2675"/>
      <c r="AB40" s="2674" t="s">
        <v>89</v>
      </c>
      <c r="AC40" s="2902">
        <v>1</v>
      </c>
      <c r="AD40" s="2672">
        <v>1</v>
      </c>
      <c r="AE40" s="2671">
        <v>1</v>
      </c>
      <c r="AF40" s="2884">
        <f>AE40/AC40</f>
        <v>1</v>
      </c>
      <c r="AG40" s="2670"/>
      <c r="AH40" s="2670"/>
      <c r="AI40" s="2670">
        <v>0</v>
      </c>
      <c r="AJ40" s="2877">
        <v>0</v>
      </c>
      <c r="AK40" s="2901">
        <f>SUM(M40:T40)</f>
        <v>8</v>
      </c>
      <c r="AL40" s="2733"/>
      <c r="AM40" s="2686">
        <v>8</v>
      </c>
      <c r="AN40" s="2733"/>
      <c r="AO40" s="2686"/>
      <c r="AP40" s="2890"/>
      <c r="AQ40" s="2665"/>
      <c r="AR40" s="2665"/>
      <c r="AS40" s="2665"/>
      <c r="AT40" s="2665"/>
      <c r="AU40" s="2665"/>
      <c r="AV40" s="2665"/>
      <c r="AW40" s="2665"/>
      <c r="AX40" s="2665"/>
      <c r="AY40" s="2665"/>
      <c r="AZ40" s="2665"/>
      <c r="BA40" s="2665"/>
      <c r="BB40" s="2665"/>
      <c r="BC40" s="2665"/>
      <c r="BD40" s="2665"/>
      <c r="BE40" s="2665"/>
      <c r="BF40" s="2665"/>
      <c r="BG40" s="2665"/>
      <c r="BH40" s="2665"/>
      <c r="BI40" s="2665"/>
      <c r="BJ40" s="2665"/>
      <c r="BK40" s="2665"/>
      <c r="BL40" s="2665"/>
      <c r="BM40" s="2665"/>
      <c r="BN40" s="2665"/>
      <c r="BO40" s="2665"/>
      <c r="BP40" s="2665"/>
      <c r="BQ40" s="2665"/>
      <c r="BR40" s="2665"/>
      <c r="BS40" s="2665"/>
      <c r="BT40" s="2665"/>
      <c r="BU40" s="2665"/>
      <c r="BV40" s="2665"/>
      <c r="BW40" s="2665"/>
      <c r="BX40" s="2665"/>
      <c r="BY40" s="2665" t="s">
        <v>2096</v>
      </c>
      <c r="BZ40" s="2665"/>
    </row>
    <row r="41" spans="1:78" ht="79.5" thickBot="1">
      <c r="A41"/>
      <c r="B41"/>
      <c r="C41" t="s">
        <v>2095</v>
      </c>
      <c r="D41" s="2729" t="s">
        <v>2094</v>
      </c>
      <c r="E41" s="2900" t="s">
        <v>905</v>
      </c>
      <c r="F41" s="2835">
        <v>1</v>
      </c>
      <c r="G41" s="2835" t="s">
        <v>2093</v>
      </c>
      <c r="H41" s="2899" t="s">
        <v>2092</v>
      </c>
      <c r="I41" s="2895">
        <v>0.0714</v>
      </c>
      <c r="J41" s="2725" t="s">
        <v>2088</v>
      </c>
      <c r="K41" s="2724">
        <v>42370</v>
      </c>
      <c r="L41" s="2724">
        <v>42399</v>
      </c>
      <c r="M41" s="2723">
        <v>1</v>
      </c>
      <c r="N41" s="2723"/>
      <c r="O41" s="2723"/>
      <c r="P41" s="2723"/>
      <c r="Q41" s="2723"/>
      <c r="R41" s="2723"/>
      <c r="S41" s="2723"/>
      <c r="T41" s="2723"/>
      <c r="U41" s="2760"/>
      <c r="V41" s="2760"/>
      <c r="W41" s="2760"/>
      <c r="X41" s="2760"/>
      <c r="Y41" s="2898">
        <v>1</v>
      </c>
      <c r="Z41" s="2721">
        <v>0</v>
      </c>
      <c r="AA41" s="2721"/>
      <c r="AB41" s="2720" t="s">
        <v>89</v>
      </c>
      <c r="AC41" s="2719">
        <v>1</v>
      </c>
      <c r="AD41" s="2718">
        <v>1</v>
      </c>
      <c r="AE41" s="2716">
        <v>1</v>
      </c>
      <c r="AF41" s="2884">
        <f>AE41/AC41</f>
        <v>1</v>
      </c>
      <c r="AG41" s="2716"/>
      <c r="AH41" s="2716"/>
      <c r="AI41" s="2716">
        <v>0</v>
      </c>
      <c r="AJ41" s="2868">
        <v>0</v>
      </c>
      <c r="AK41" s="2686">
        <v>1</v>
      </c>
      <c r="AL41" s="2733"/>
      <c r="AM41" s="2686">
        <v>1</v>
      </c>
      <c r="AN41" s="2733"/>
      <c r="AO41" s="2686"/>
      <c r="AP41" s="2890"/>
      <c r="AQ41" s="2665"/>
      <c r="AR41" s="2665"/>
      <c r="AS41" s="2665"/>
      <c r="AT41" s="2665"/>
      <c r="AU41" s="2665"/>
      <c r="AV41" s="2665"/>
      <c r="AW41" s="2665"/>
      <c r="AX41" s="2665"/>
      <c r="AY41" s="2665"/>
      <c r="AZ41" s="2665"/>
      <c r="BA41" s="2665"/>
      <c r="BB41" s="2665"/>
      <c r="BC41" s="2665"/>
      <c r="BD41" s="2665"/>
      <c r="BE41" s="2665"/>
      <c r="BF41" s="2665"/>
      <c r="BG41" s="2665"/>
      <c r="BH41" s="2665"/>
      <c r="BI41" s="2665"/>
      <c r="BJ41" s="2665"/>
      <c r="BK41" s="2665"/>
      <c r="BL41" s="2665"/>
      <c r="BM41" s="2665"/>
      <c r="BN41" s="2665"/>
      <c r="BO41" s="2665"/>
      <c r="BP41" s="2665"/>
      <c r="BQ41" s="2665"/>
      <c r="BR41" s="2665"/>
      <c r="BS41" s="2665"/>
      <c r="BT41" s="2665"/>
      <c r="BU41" s="2665"/>
      <c r="BV41" s="2665"/>
      <c r="BW41" s="2665"/>
      <c r="BX41" s="2665"/>
      <c r="BY41" s="2665" t="s">
        <v>1928</v>
      </c>
      <c r="BZ41" s="2665"/>
    </row>
    <row r="42" spans="1:78" ht="79.5" thickBot="1">
      <c r="A42"/>
      <c r="B42"/>
      <c r="C42"/>
      <c r="D42" s="2897" t="s">
        <v>2091</v>
      </c>
      <c r="E42" s="2896" t="s">
        <v>173</v>
      </c>
      <c r="F42" s="2854">
        <v>6</v>
      </c>
      <c r="G42" s="2854" t="s">
        <v>2090</v>
      </c>
      <c r="H42" s="2682" t="s">
        <v>2089</v>
      </c>
      <c r="I42" s="2895">
        <v>0.0714</v>
      </c>
      <c r="J42" s="2682" t="s">
        <v>2088</v>
      </c>
      <c r="K42" s="2894">
        <v>42370</v>
      </c>
      <c r="L42" s="2894">
        <v>42734</v>
      </c>
      <c r="M42" s="2893">
        <v>1</v>
      </c>
      <c r="N42" s="2893"/>
      <c r="O42" s="2893">
        <v>1</v>
      </c>
      <c r="P42" s="2893"/>
      <c r="Q42" s="2893">
        <v>1</v>
      </c>
      <c r="R42" s="2893"/>
      <c r="S42" s="2893">
        <v>1</v>
      </c>
      <c r="T42" s="2893"/>
      <c r="U42" s="2893">
        <v>1</v>
      </c>
      <c r="V42" s="2893"/>
      <c r="W42" s="2893">
        <v>1</v>
      </c>
      <c r="X42" s="2893"/>
      <c r="Y42" s="2892">
        <v>6</v>
      </c>
      <c r="Z42" s="2675">
        <v>0</v>
      </c>
      <c r="AA42" s="2675"/>
      <c r="AB42" s="2674" t="s">
        <v>89</v>
      </c>
      <c r="AC42" s="2673">
        <v>1</v>
      </c>
      <c r="AD42" s="2672">
        <v>1</v>
      </c>
      <c r="AE42" s="2670">
        <v>1</v>
      </c>
      <c r="AF42" s="2884">
        <f>AE42/AC42</f>
        <v>1</v>
      </c>
      <c r="AG42" s="2670"/>
      <c r="AH42" s="2670"/>
      <c r="AI42" s="2670">
        <v>0</v>
      </c>
      <c r="AJ42" s="2877">
        <v>0</v>
      </c>
      <c r="AK42" s="2667">
        <v>4</v>
      </c>
      <c r="AL42" s="2891"/>
      <c r="AM42" s="2667">
        <v>4</v>
      </c>
      <c r="AN42" s="2891"/>
      <c r="AO42" s="2667"/>
      <c r="AP42" s="2890"/>
      <c r="AQ42" s="2665"/>
      <c r="AR42" s="2665"/>
      <c r="AS42" s="2665"/>
      <c r="AT42" s="2665"/>
      <c r="AU42" s="2665"/>
      <c r="AV42" s="2665"/>
      <c r="AW42" s="2665"/>
      <c r="AX42" s="2665"/>
      <c r="AY42" s="2665"/>
      <c r="AZ42" s="2665"/>
      <c r="BA42" s="2665"/>
      <c r="BB42" s="2665"/>
      <c r="BC42" s="2665"/>
      <c r="BD42" s="2665"/>
      <c r="BE42" s="2665"/>
      <c r="BF42" s="2665"/>
      <c r="BG42" s="2665"/>
      <c r="BH42" s="2665"/>
      <c r="BI42" s="2665"/>
      <c r="BJ42" s="2665"/>
      <c r="BK42" s="2665"/>
      <c r="BL42" s="2665"/>
      <c r="BM42" s="2665"/>
      <c r="BN42" s="2665"/>
      <c r="BO42" s="2665"/>
      <c r="BP42" s="2665"/>
      <c r="BQ42" s="2665"/>
      <c r="BR42" s="2665"/>
      <c r="BS42" s="2665"/>
      <c r="BT42" s="2665"/>
      <c r="BU42" s="2665"/>
      <c r="BV42" s="2665"/>
      <c r="BW42" s="2665"/>
      <c r="BX42" s="2665"/>
      <c r="BY42" s="2665" t="s">
        <v>1928</v>
      </c>
      <c r="BZ42" s="2665"/>
    </row>
    <row r="43" spans="1:78" ht="33" customHeight="1" thickBot="1">
      <c r="A43" t="s">
        <v>137</v>
      </c>
      <c r="B43"/>
      <c r="C43"/>
      <c r="D43"/>
      <c r="E43" s="2764"/>
      <c r="F43" s="2764"/>
      <c r="G43" s="2764"/>
      <c r="H43" s="2764"/>
      <c r="I43" s="2768">
        <f>SUM(I29:I42)</f>
        <v>0.9996000000000002</v>
      </c>
      <c r="J43" s="2764"/>
      <c r="K43" s="2764"/>
      <c r="L43" s="2764"/>
      <c r="M43" s="2764"/>
      <c r="N43" s="2764"/>
      <c r="O43" s="2764"/>
      <c r="P43" s="2764"/>
      <c r="Q43" s="2764"/>
      <c r="R43" s="2764"/>
      <c r="S43" s="2764"/>
      <c r="T43" s="2764"/>
      <c r="U43" s="2764"/>
      <c r="V43" s="2764"/>
      <c r="W43" s="2764"/>
      <c r="X43" s="2764"/>
      <c r="Y43" s="2766"/>
      <c r="Z43" s="2889">
        <v>0</v>
      </c>
      <c r="AA43" s="2889">
        <f>SUM(AA29:AA42)</f>
        <v>0</v>
      </c>
      <c r="AB43" s="2888"/>
      <c r="AC43" s="2659"/>
      <c r="AD43" s="2658"/>
      <c r="AE43" s="2658"/>
      <c r="AF43" s="2887">
        <f>AVERAGE(AF33:AF42)</f>
        <v>0.8888888888888888</v>
      </c>
      <c r="AG43" s="2658"/>
      <c r="AH43" s="2658"/>
      <c r="AI43" s="2658"/>
      <c r="AJ43" s="2658"/>
      <c r="AK43" s="2657"/>
      <c r="AL43" s="2656"/>
      <c r="AM43" s="2656"/>
      <c r="AN43" s="2656"/>
      <c r="AO43" s="2657"/>
      <c r="AP43" s="2656"/>
      <c r="AQ43" s="2655"/>
      <c r="AR43" s="2655"/>
      <c r="AS43" s="2655"/>
      <c r="AT43" s="2655"/>
      <c r="AU43" s="2655"/>
      <c r="AV43" s="2655"/>
      <c r="AW43" s="2655"/>
      <c r="AX43" s="2655"/>
      <c r="AY43" s="2655"/>
      <c r="AZ43" s="2655"/>
      <c r="BA43" s="2655"/>
      <c r="BB43" s="2655"/>
      <c r="BC43" s="2655"/>
      <c r="BD43" s="2655"/>
      <c r="BE43" s="2655"/>
      <c r="BF43" s="2655"/>
      <c r="BG43" s="2655"/>
      <c r="BH43" s="2655"/>
      <c r="BI43" s="2655"/>
      <c r="BJ43" s="2655"/>
      <c r="BK43" s="2655"/>
      <c r="BL43" s="2655"/>
      <c r="BM43" s="2655"/>
      <c r="BN43" s="2655"/>
      <c r="BO43" s="2655"/>
      <c r="BP43" s="2655"/>
      <c r="BQ43" s="2655"/>
      <c r="BR43" s="2655"/>
      <c r="BS43" s="2655"/>
      <c r="BT43" s="2655"/>
      <c r="BU43" s="2655"/>
      <c r="BV43" s="2655"/>
      <c r="BW43" s="2655"/>
      <c r="BX43" s="2655"/>
      <c r="BY43" s="2655"/>
      <c r="BZ43" s="2655"/>
    </row>
    <row r="44" spans="1:78" ht="48" thickBot="1">
      <c r="A44">
        <v>2</v>
      </c>
      <c r="B44" t="s">
        <v>357</v>
      </c>
      <c r="C44" t="s">
        <v>2087</v>
      </c>
      <c r="D44" s="2875" t="s">
        <v>2086</v>
      </c>
      <c r="E44" s="2874" t="s">
        <v>905</v>
      </c>
      <c r="F44" s="2835">
        <v>1</v>
      </c>
      <c r="G44" s="2835" t="s">
        <v>361</v>
      </c>
      <c r="H44" s="2762" t="s">
        <v>2085</v>
      </c>
      <c r="I44" s="2811">
        <v>0.05</v>
      </c>
      <c r="J44" s="2835" t="s">
        <v>2084</v>
      </c>
      <c r="K44" s="2761">
        <v>42374</v>
      </c>
      <c r="L44" s="2761">
        <v>42428</v>
      </c>
      <c r="M44" s="2741">
        <v>1</v>
      </c>
      <c r="N44" s="2741"/>
      <c r="O44" s="2741"/>
      <c r="P44" s="2741"/>
      <c r="Q44" s="2741"/>
      <c r="R44" s="2741"/>
      <c r="S44" s="2741"/>
      <c r="T44" s="2741"/>
      <c r="U44" s="2741"/>
      <c r="V44" s="2741"/>
      <c r="W44" s="2741"/>
      <c r="X44" s="2741"/>
      <c r="Y44" s="2886">
        <v>1</v>
      </c>
      <c r="Z44" s="2721">
        <v>0</v>
      </c>
      <c r="AA44" s="2721"/>
      <c r="AB44" s="2720" t="s">
        <v>89</v>
      </c>
      <c r="AC44" s="2885">
        <v>1</v>
      </c>
      <c r="AD44" s="2884">
        <v>1</v>
      </c>
      <c r="AE44" s="2883"/>
      <c r="AF44" s="2883"/>
      <c r="AG44" s="2883"/>
      <c r="AH44" s="2883"/>
      <c r="AI44" s="2883"/>
      <c r="AJ44" s="2882"/>
      <c r="AK44" s="2817">
        <v>1</v>
      </c>
      <c r="AL44" s="2813"/>
      <c r="AM44" s="2817">
        <v>1</v>
      </c>
      <c r="AN44" s="2801"/>
      <c r="AO44" s="2817"/>
      <c r="AP44" s="2801"/>
      <c r="AQ44" s="2665"/>
      <c r="AR44" s="2665"/>
      <c r="AS44" s="2665"/>
      <c r="AT44" s="2665"/>
      <c r="AU44" s="2665"/>
      <c r="AV44" s="2665"/>
      <c r="AW44" s="2665"/>
      <c r="AX44" s="2665"/>
      <c r="AY44" s="2665"/>
      <c r="AZ44" s="2665"/>
      <c r="BA44" s="2665"/>
      <c r="BB44" s="2665"/>
      <c r="BC44" s="2665"/>
      <c r="BD44" s="2665"/>
      <c r="BE44" s="2665"/>
      <c r="BF44" s="2665"/>
      <c r="BG44" s="2665"/>
      <c r="BH44" s="2665"/>
      <c r="BI44" s="2665"/>
      <c r="BJ44" s="2665"/>
      <c r="BK44" s="2665"/>
      <c r="BL44" s="2665"/>
      <c r="BM44" s="2665"/>
      <c r="BN44" s="2665"/>
      <c r="BO44" s="2665"/>
      <c r="BP44" s="2665"/>
      <c r="BQ44" s="2665"/>
      <c r="BR44" s="2665"/>
      <c r="BS44" s="2665"/>
      <c r="BT44" s="2665"/>
      <c r="BU44" s="2665"/>
      <c r="BV44" s="2665"/>
      <c r="BW44" s="2665"/>
      <c r="BX44" s="2665"/>
      <c r="BY44" s="2665" t="s">
        <v>1928</v>
      </c>
      <c r="BZ44" s="2665"/>
    </row>
    <row r="45" spans="1:78" ht="32.25" thickBot="1">
      <c r="A45"/>
      <c r="B45"/>
      <c r="C45"/>
      <c r="D45" s="2756" t="s">
        <v>2083</v>
      </c>
      <c r="E45" s="2755" t="s">
        <v>905</v>
      </c>
      <c r="F45" s="2700">
        <v>1</v>
      </c>
      <c r="G45" s="2752" t="s">
        <v>361</v>
      </c>
      <c r="H45" s="2753" t="s">
        <v>2082</v>
      </c>
      <c r="I45" s="2811">
        <v>0.05</v>
      </c>
      <c r="J45" s="2752" t="s">
        <v>2081</v>
      </c>
      <c r="K45" s="2751">
        <v>42370</v>
      </c>
      <c r="L45" s="2751">
        <v>42389</v>
      </c>
      <c r="M45" s="2697">
        <v>1</v>
      </c>
      <c r="N45" s="2697"/>
      <c r="O45" s="2697"/>
      <c r="P45" s="2697"/>
      <c r="Q45" s="2697"/>
      <c r="R45" s="2697"/>
      <c r="S45" s="2697"/>
      <c r="T45" s="2697"/>
      <c r="U45" s="2697"/>
      <c r="V45" s="2697"/>
      <c r="W45" s="2697"/>
      <c r="X45" s="2697"/>
      <c r="Y45" s="2700">
        <v>1</v>
      </c>
      <c r="Z45" s="2694">
        <v>0</v>
      </c>
      <c r="AA45" s="2694"/>
      <c r="AB45" s="2693" t="s">
        <v>89</v>
      </c>
      <c r="AC45" s="2692">
        <v>1</v>
      </c>
      <c r="AD45" s="2691">
        <v>1</v>
      </c>
      <c r="AE45" s="2689">
        <v>1</v>
      </c>
      <c r="AF45" s="2690">
        <v>1</v>
      </c>
      <c r="AG45" s="2689"/>
      <c r="AH45" s="2689"/>
      <c r="AI45" s="2689">
        <v>0</v>
      </c>
      <c r="AJ45" s="2825">
        <v>0</v>
      </c>
      <c r="AK45" s="2817">
        <v>1</v>
      </c>
      <c r="AL45" s="2813"/>
      <c r="AM45" s="2812">
        <v>1</v>
      </c>
      <c r="AN45" s="2801"/>
      <c r="AO45" s="2812"/>
      <c r="AP45" s="2801"/>
      <c r="AQ45" s="2665"/>
      <c r="AR45" s="2665"/>
      <c r="AS45" s="2665"/>
      <c r="AT45" s="2665"/>
      <c r="AU45" s="2665"/>
      <c r="AV45" s="2665"/>
      <c r="AW45" s="2665"/>
      <c r="AX45" s="2665"/>
      <c r="AY45" s="2665"/>
      <c r="AZ45" s="2665"/>
      <c r="BA45" s="2665"/>
      <c r="BB45" s="2665"/>
      <c r="BC45" s="2665"/>
      <c r="BD45" s="2665"/>
      <c r="BE45" s="2665"/>
      <c r="BF45" s="2665"/>
      <c r="BG45" s="2665"/>
      <c r="BH45" s="2665"/>
      <c r="BI45" s="2665"/>
      <c r="BJ45" s="2665"/>
      <c r="BK45" s="2665"/>
      <c r="BL45" s="2665"/>
      <c r="BM45" s="2665"/>
      <c r="BN45" s="2665"/>
      <c r="BO45" s="2665"/>
      <c r="BP45" s="2665"/>
      <c r="BQ45" s="2665"/>
      <c r="BR45" s="2665"/>
      <c r="BS45" s="2665"/>
      <c r="BT45" s="2665"/>
      <c r="BU45" s="2665"/>
      <c r="BV45" s="2665"/>
      <c r="BW45" s="2665"/>
      <c r="BX45" s="2665"/>
      <c r="BY45" s="2665" t="s">
        <v>1928</v>
      </c>
      <c r="BZ45" s="2665"/>
    </row>
    <row r="46" spans="1:78" ht="79.5" thickBot="1">
      <c r="A46"/>
      <c r="B46"/>
      <c r="C46"/>
      <c r="D46" s="2756" t="s">
        <v>2080</v>
      </c>
      <c r="E46" s="2755" t="s">
        <v>905</v>
      </c>
      <c r="F46" s="2700">
        <v>1</v>
      </c>
      <c r="G46" s="2752" t="s">
        <v>361</v>
      </c>
      <c r="H46" s="2753" t="s">
        <v>2011</v>
      </c>
      <c r="I46" s="2811">
        <v>0.05</v>
      </c>
      <c r="J46" s="2752" t="s">
        <v>2079</v>
      </c>
      <c r="K46" s="2751">
        <v>42370</v>
      </c>
      <c r="L46" s="2751">
        <v>42389</v>
      </c>
      <c r="M46" s="2697">
        <v>1</v>
      </c>
      <c r="N46" s="2697"/>
      <c r="O46" s="2697"/>
      <c r="P46" s="2697"/>
      <c r="Q46" s="2697"/>
      <c r="R46" s="2697"/>
      <c r="S46" s="2697"/>
      <c r="T46" s="2697"/>
      <c r="U46" s="2697"/>
      <c r="V46" s="2697"/>
      <c r="W46" s="2697"/>
      <c r="X46" s="2697"/>
      <c r="Y46" s="2750">
        <v>1</v>
      </c>
      <c r="Z46" s="2694">
        <v>0</v>
      </c>
      <c r="AA46" s="2694"/>
      <c r="AB46" s="2693" t="s">
        <v>89</v>
      </c>
      <c r="AC46" s="2692">
        <v>1</v>
      </c>
      <c r="AD46" s="2691">
        <v>1</v>
      </c>
      <c r="AE46" s="2689">
        <v>1</v>
      </c>
      <c r="AF46" s="2690">
        <v>1</v>
      </c>
      <c r="AG46" s="2689"/>
      <c r="AH46" s="2689"/>
      <c r="AI46" s="2689">
        <v>0</v>
      </c>
      <c r="AJ46" s="2825">
        <v>0</v>
      </c>
      <c r="AK46" s="2817">
        <v>1</v>
      </c>
      <c r="AL46" s="2813"/>
      <c r="AM46" s="2812">
        <v>1</v>
      </c>
      <c r="AN46" s="2801"/>
      <c r="AO46" s="2812"/>
      <c r="AP46" s="2801"/>
      <c r="AQ46" s="2665"/>
      <c r="AR46" s="2665"/>
      <c r="AS46" s="2665"/>
      <c r="AT46" s="2665"/>
      <c r="AU46" s="2665"/>
      <c r="AV46" s="2665"/>
      <c r="AW46" s="2665"/>
      <c r="AX46" s="2665"/>
      <c r="AY46" s="2665"/>
      <c r="AZ46" s="2665"/>
      <c r="BA46" s="2665"/>
      <c r="BB46" s="2665"/>
      <c r="BC46" s="2665"/>
      <c r="BD46" s="2665"/>
      <c r="BE46" s="2665"/>
      <c r="BF46" s="2665"/>
      <c r="BG46" s="2665"/>
      <c r="BH46" s="2665"/>
      <c r="BI46" s="2665"/>
      <c r="BJ46" s="2665"/>
      <c r="BK46" s="2665"/>
      <c r="BL46" s="2665"/>
      <c r="BM46" s="2665"/>
      <c r="BN46" s="2665"/>
      <c r="BO46" s="2665"/>
      <c r="BP46" s="2665"/>
      <c r="BQ46" s="2665"/>
      <c r="BR46" s="2665"/>
      <c r="BS46" s="2665"/>
      <c r="BT46" s="2665"/>
      <c r="BU46" s="2665"/>
      <c r="BV46" s="2665"/>
      <c r="BW46" s="2665"/>
      <c r="BX46" s="2665"/>
      <c r="BY46" s="2665" t="s">
        <v>1928</v>
      </c>
      <c r="BZ46" s="2665"/>
    </row>
    <row r="47" spans="1:78" ht="63.75" thickBot="1">
      <c r="A47"/>
      <c r="B47"/>
      <c r="C47"/>
      <c r="D47" s="2756" t="s">
        <v>2078</v>
      </c>
      <c r="E47" s="2755" t="s">
        <v>905</v>
      </c>
      <c r="F47" s="2752">
        <v>1</v>
      </c>
      <c r="G47" s="2752" t="s">
        <v>361</v>
      </c>
      <c r="H47" s="2753" t="s">
        <v>2011</v>
      </c>
      <c r="I47" s="2811">
        <v>0.05</v>
      </c>
      <c r="J47" s="2752" t="s">
        <v>2077</v>
      </c>
      <c r="K47" s="2751">
        <v>42361</v>
      </c>
      <c r="L47" s="2751">
        <v>42379</v>
      </c>
      <c r="M47" s="2697"/>
      <c r="N47" s="2697"/>
      <c r="O47" s="2697"/>
      <c r="P47" s="2697"/>
      <c r="Q47" s="2697"/>
      <c r="R47" s="2697"/>
      <c r="S47" s="2697"/>
      <c r="T47" s="2697"/>
      <c r="U47" s="2697"/>
      <c r="V47" s="2697">
        <v>1</v>
      </c>
      <c r="W47" s="2697"/>
      <c r="X47" s="2697"/>
      <c r="Y47" s="2750">
        <v>1</v>
      </c>
      <c r="Z47" s="2694">
        <v>0</v>
      </c>
      <c r="AA47" s="2694"/>
      <c r="AB47" s="2693" t="s">
        <v>89</v>
      </c>
      <c r="AC47" s="2692">
        <v>1</v>
      </c>
      <c r="AD47" s="2691">
        <v>1</v>
      </c>
      <c r="AE47" s="2689">
        <v>1</v>
      </c>
      <c r="AF47" s="2690">
        <v>1</v>
      </c>
      <c r="AG47" s="2689"/>
      <c r="AH47" s="2689"/>
      <c r="AI47" s="2689">
        <v>0</v>
      </c>
      <c r="AJ47" s="2825">
        <v>0</v>
      </c>
      <c r="AK47" s="2817">
        <v>0</v>
      </c>
      <c r="AL47" s="2813"/>
      <c r="AM47" s="2812">
        <v>0</v>
      </c>
      <c r="AN47" s="2801"/>
      <c r="AO47" s="2812"/>
      <c r="AP47" s="2801"/>
      <c r="AQ47" s="2665"/>
      <c r="AR47" s="2665"/>
      <c r="AS47" s="2665"/>
      <c r="AT47" s="2665"/>
      <c r="AU47" s="2665"/>
      <c r="AV47" s="2665"/>
      <c r="AW47" s="2665"/>
      <c r="AX47" s="2665"/>
      <c r="AY47" s="2665"/>
      <c r="AZ47" s="2665"/>
      <c r="BA47" s="2665"/>
      <c r="BB47" s="2665"/>
      <c r="BC47" s="2665"/>
      <c r="BD47" s="2665"/>
      <c r="BE47" s="2665"/>
      <c r="BF47" s="2665"/>
      <c r="BG47" s="2665"/>
      <c r="BH47" s="2665"/>
      <c r="BI47" s="2665"/>
      <c r="BJ47" s="2665"/>
      <c r="BK47" s="2665"/>
      <c r="BL47" s="2665"/>
      <c r="BM47" s="2665"/>
      <c r="BN47" s="2665"/>
      <c r="BO47" s="2665"/>
      <c r="BP47" s="2665"/>
      <c r="BQ47" s="2665"/>
      <c r="BR47" s="2665"/>
      <c r="BS47" s="2665"/>
      <c r="BT47" s="2665"/>
      <c r="BU47" s="2665"/>
      <c r="BV47" s="2665"/>
      <c r="BW47" s="2665"/>
      <c r="BX47" s="2665"/>
      <c r="BY47" s="2665" t="s">
        <v>2076</v>
      </c>
      <c r="BZ47" s="2665"/>
    </row>
    <row r="48" spans="1:78" ht="95.25" thickBot="1">
      <c r="A48"/>
      <c r="B48"/>
      <c r="C48"/>
      <c r="D48" s="2779" t="s">
        <v>2075</v>
      </c>
      <c r="E48" s="2856" t="s">
        <v>173</v>
      </c>
      <c r="F48" s="2881">
        <v>1</v>
      </c>
      <c r="G48" s="2854" t="s">
        <v>2074</v>
      </c>
      <c r="H48" s="2747" t="s">
        <v>2073</v>
      </c>
      <c r="I48" s="2811">
        <v>0.05</v>
      </c>
      <c r="J48" s="2854" t="s">
        <v>2072</v>
      </c>
      <c r="K48" s="2731">
        <v>42370</v>
      </c>
      <c r="L48" s="2731">
        <v>42735</v>
      </c>
      <c r="M48" s="2880">
        <v>0.166</v>
      </c>
      <c r="N48" s="2880"/>
      <c r="O48" s="2880">
        <v>0.166</v>
      </c>
      <c r="P48" s="2880"/>
      <c r="Q48" s="2880">
        <v>0.166</v>
      </c>
      <c r="R48" s="2880"/>
      <c r="S48" s="2880">
        <v>0.166</v>
      </c>
      <c r="T48" s="2880"/>
      <c r="U48" s="2880">
        <v>0.166</v>
      </c>
      <c r="V48" s="2880"/>
      <c r="W48" s="2880">
        <v>0.166</v>
      </c>
      <c r="X48" s="2880"/>
      <c r="Y48" s="2808">
        <v>1</v>
      </c>
      <c r="Z48" s="2675">
        <v>0</v>
      </c>
      <c r="AA48" s="2675"/>
      <c r="AB48" s="2674" t="s">
        <v>89</v>
      </c>
      <c r="AC48" s="2879">
        <v>0.166</v>
      </c>
      <c r="AD48" s="2672">
        <v>1</v>
      </c>
      <c r="AE48" s="2878">
        <v>0.166</v>
      </c>
      <c r="AF48" s="2671">
        <v>1</v>
      </c>
      <c r="AG48" s="2670"/>
      <c r="AH48" s="2670"/>
      <c r="AI48" s="2670">
        <v>0</v>
      </c>
      <c r="AJ48" s="2877">
        <v>0</v>
      </c>
      <c r="AK48" s="2801">
        <f>SUM(M48:S48)</f>
        <v>0.664</v>
      </c>
      <c r="AL48" s="2813"/>
      <c r="AM48" s="2876">
        <v>0.66</v>
      </c>
      <c r="AN48" s="2801"/>
      <c r="AO48" s="2812"/>
      <c r="AP48" s="2801"/>
      <c r="AQ48" s="2665"/>
      <c r="AR48" s="2665"/>
      <c r="AS48" s="2665"/>
      <c r="AT48" s="2665"/>
      <c r="AU48" s="2665"/>
      <c r="AV48" s="2665"/>
      <c r="AW48" s="2665"/>
      <c r="AX48" s="2665"/>
      <c r="AY48" s="2665"/>
      <c r="AZ48" s="2665"/>
      <c r="BA48" s="2665"/>
      <c r="BB48" s="2665"/>
      <c r="BC48" s="2665"/>
      <c r="BD48" s="2665"/>
      <c r="BE48" s="2665"/>
      <c r="BF48" s="2665"/>
      <c r="BG48" s="2665"/>
      <c r="BH48" s="2665"/>
      <c r="BI48" s="2665"/>
      <c r="BJ48" s="2665"/>
      <c r="BK48" s="2665"/>
      <c r="BL48" s="2665"/>
      <c r="BM48" s="2665"/>
      <c r="BN48" s="2665"/>
      <c r="BO48" s="2665"/>
      <c r="BP48" s="2665"/>
      <c r="BQ48" s="2665"/>
      <c r="BR48" s="2665"/>
      <c r="BS48" s="2665"/>
      <c r="BT48" s="2665"/>
      <c r="BU48" s="2665"/>
      <c r="BV48" s="2665"/>
      <c r="BW48" s="2665"/>
      <c r="BX48" s="2665"/>
      <c r="BY48" s="2665" t="s">
        <v>2071</v>
      </c>
      <c r="BZ48" s="2665"/>
    </row>
    <row r="49" spans="1:78" ht="63.75" thickBot="1">
      <c r="A49"/>
      <c r="B49"/>
      <c r="C49" t="s">
        <v>2070</v>
      </c>
      <c r="D49" s="2875" t="s">
        <v>2069</v>
      </c>
      <c r="E49" s="2874" t="s">
        <v>173</v>
      </c>
      <c r="F49" s="2835">
        <v>4</v>
      </c>
      <c r="G49" s="2835" t="s">
        <v>2068</v>
      </c>
      <c r="H49" s="2873" t="s">
        <v>2059</v>
      </c>
      <c r="I49" s="2811">
        <v>0.05</v>
      </c>
      <c r="J49" s="2835" t="s">
        <v>2067</v>
      </c>
      <c r="K49" s="2872">
        <v>42370</v>
      </c>
      <c r="L49" s="2872">
        <v>42735</v>
      </c>
      <c r="M49" s="2723"/>
      <c r="N49" s="2723"/>
      <c r="O49" s="2723"/>
      <c r="P49" s="2834"/>
      <c r="Q49" s="2834">
        <v>1</v>
      </c>
      <c r="R49" s="2723"/>
      <c r="S49" s="2723"/>
      <c r="T49" s="2723"/>
      <c r="U49" s="2723"/>
      <c r="V49" s="2723"/>
      <c r="W49" s="2723"/>
      <c r="X49" s="2723"/>
      <c r="Y49" s="2871">
        <v>1</v>
      </c>
      <c r="Z49" s="2870">
        <v>0</v>
      </c>
      <c r="AA49" s="2870"/>
      <c r="AB49" s="2869" t="s">
        <v>89</v>
      </c>
      <c r="AC49" s="2719">
        <v>0</v>
      </c>
      <c r="AD49" s="2718">
        <v>1</v>
      </c>
      <c r="AE49" s="2717">
        <v>0</v>
      </c>
      <c r="AF49" s="2717">
        <v>1</v>
      </c>
      <c r="AG49" s="2716"/>
      <c r="AH49" s="2716"/>
      <c r="AI49" s="2716">
        <v>0</v>
      </c>
      <c r="AJ49" s="2868">
        <v>0</v>
      </c>
      <c r="AK49" s="2801">
        <v>1</v>
      </c>
      <c r="AL49" s="2813"/>
      <c r="AM49" s="2850">
        <v>1</v>
      </c>
      <c r="AN49" s="2801"/>
      <c r="AO49" s="2812"/>
      <c r="AP49" s="2801"/>
      <c r="AQ49" s="2665"/>
      <c r="AR49" s="2665"/>
      <c r="AS49" s="2665"/>
      <c r="AT49" s="2665"/>
      <c r="AU49" s="2665"/>
      <c r="AV49" s="2665"/>
      <c r="AW49" s="2665"/>
      <c r="AX49" s="2665"/>
      <c r="AY49" s="2665"/>
      <c r="AZ49" s="2665"/>
      <c r="BA49" s="2665"/>
      <c r="BB49" s="2665"/>
      <c r="BC49" s="2665"/>
      <c r="BD49" s="2665"/>
      <c r="BE49" s="2665"/>
      <c r="BF49" s="2665"/>
      <c r="BG49" s="2665"/>
      <c r="BH49" s="2665"/>
      <c r="BI49" s="2665"/>
      <c r="BJ49" s="2665"/>
      <c r="BK49" s="2665"/>
      <c r="BL49" s="2665"/>
      <c r="BM49" s="2665"/>
      <c r="BN49" s="2665"/>
      <c r="BO49" s="2665"/>
      <c r="BP49" s="2665"/>
      <c r="BQ49" s="2665"/>
      <c r="BR49" s="2665"/>
      <c r="BS49" s="2665"/>
      <c r="BT49" s="2665"/>
      <c r="BU49" s="2665"/>
      <c r="BV49" s="2665"/>
      <c r="BW49" s="2665"/>
      <c r="BX49" s="2665"/>
      <c r="BY49" s="2665" t="s">
        <v>2066</v>
      </c>
      <c r="BZ49" s="2665"/>
    </row>
    <row r="50" spans="1:78" ht="63.75" thickBot="1">
      <c r="A50"/>
      <c r="B50"/>
      <c r="C50"/>
      <c r="D50" s="2756" t="s">
        <v>2065</v>
      </c>
      <c r="E50" s="2755" t="s">
        <v>2064</v>
      </c>
      <c r="F50" s="2862">
        <v>1</v>
      </c>
      <c r="G50" s="2752" t="s">
        <v>2063</v>
      </c>
      <c r="H50" s="2867" t="s">
        <v>2011</v>
      </c>
      <c r="I50" s="2811">
        <v>0.05</v>
      </c>
      <c r="J50" s="2752" t="s">
        <v>2062</v>
      </c>
      <c r="K50" s="2860">
        <v>42036</v>
      </c>
      <c r="L50" s="2860">
        <v>42109</v>
      </c>
      <c r="M50" s="2866"/>
      <c r="N50" s="2866"/>
      <c r="O50" s="2866"/>
      <c r="P50" s="2866">
        <v>1</v>
      </c>
      <c r="Q50" s="2866"/>
      <c r="R50" s="2866"/>
      <c r="S50" s="2866"/>
      <c r="T50" s="2866"/>
      <c r="U50" s="2866"/>
      <c r="V50" s="2866"/>
      <c r="W50" s="2866"/>
      <c r="X50" s="2866"/>
      <c r="Y50" s="2865">
        <v>1</v>
      </c>
      <c r="Z50" s="2858">
        <v>0</v>
      </c>
      <c r="AA50" s="2858"/>
      <c r="AB50" s="2864" t="s">
        <v>89</v>
      </c>
      <c r="AC50" s="2863">
        <v>1</v>
      </c>
      <c r="AD50" s="2718">
        <v>1</v>
      </c>
      <c r="AE50" s="2717">
        <v>1</v>
      </c>
      <c r="AF50" s="2717">
        <v>1</v>
      </c>
      <c r="AG50" s="2689"/>
      <c r="AH50" s="2689"/>
      <c r="AI50" s="2689">
        <v>0</v>
      </c>
      <c r="AJ50" s="2825">
        <v>0</v>
      </c>
      <c r="AK50" s="2801">
        <v>1</v>
      </c>
      <c r="AL50" s="2813"/>
      <c r="AM50" s="2850">
        <v>1</v>
      </c>
      <c r="AN50" s="2801"/>
      <c r="AO50" s="2812"/>
      <c r="AP50" s="2801"/>
      <c r="AQ50" s="2665"/>
      <c r="AR50" s="2665"/>
      <c r="AS50" s="2665"/>
      <c r="AT50" s="2665"/>
      <c r="AU50" s="2665"/>
      <c r="AV50" s="2665"/>
      <c r="AW50" s="2665"/>
      <c r="AX50" s="2665"/>
      <c r="AY50" s="2665"/>
      <c r="AZ50" s="2665"/>
      <c r="BA50" s="2665"/>
      <c r="BB50" s="2665"/>
      <c r="BC50" s="2665"/>
      <c r="BD50" s="2665"/>
      <c r="BE50" s="2665"/>
      <c r="BF50" s="2665"/>
      <c r="BG50" s="2665"/>
      <c r="BH50" s="2665"/>
      <c r="BI50" s="2665"/>
      <c r="BJ50" s="2665"/>
      <c r="BK50" s="2665"/>
      <c r="BL50" s="2665"/>
      <c r="BM50" s="2665"/>
      <c r="BN50" s="2665"/>
      <c r="BO50" s="2665"/>
      <c r="BP50" s="2665"/>
      <c r="BQ50" s="2665"/>
      <c r="BR50" s="2665"/>
      <c r="BS50" s="2665"/>
      <c r="BT50" s="2665"/>
      <c r="BU50" s="2665"/>
      <c r="BV50" s="2665"/>
      <c r="BW50" s="2665"/>
      <c r="BX50" s="2665"/>
      <c r="BY50" s="2665" t="s">
        <v>1928</v>
      </c>
      <c r="BZ50" s="2665"/>
    </row>
    <row r="51" spans="1:78" ht="79.5" thickBot="1">
      <c r="A51"/>
      <c r="B51"/>
      <c r="C51"/>
      <c r="D51" s="2756" t="s">
        <v>2061</v>
      </c>
      <c r="E51" s="2755" t="s">
        <v>173</v>
      </c>
      <c r="F51" s="2862">
        <v>1</v>
      </c>
      <c r="G51" s="2752" t="s">
        <v>2060</v>
      </c>
      <c r="H51" s="2861" t="s">
        <v>2059</v>
      </c>
      <c r="I51" s="2811">
        <v>0.05</v>
      </c>
      <c r="J51" s="2752" t="s">
        <v>2058</v>
      </c>
      <c r="K51" s="2860">
        <v>42370</v>
      </c>
      <c r="L51" s="2860">
        <v>42734</v>
      </c>
      <c r="M51">
        <v>1</v>
      </c>
      <c r="N51"/>
      <c r="O51">
        <v>1</v>
      </c>
      <c r="P51"/>
      <c r="Q51">
        <v>1</v>
      </c>
      <c r="R51"/>
      <c r="S51">
        <v>1</v>
      </c>
      <c r="T51"/>
      <c r="U51">
        <v>1</v>
      </c>
      <c r="V51"/>
      <c r="W51">
        <v>1</v>
      </c>
      <c r="X51"/>
      <c r="Y51" s="2859">
        <v>100</v>
      </c>
      <c r="Z51" s="2858">
        <v>0</v>
      </c>
      <c r="AA51" s="2858"/>
      <c r="AB51" s="2857" t="s">
        <v>89</v>
      </c>
      <c r="AC51" s="2735">
        <v>1</v>
      </c>
      <c r="AD51" s="2691">
        <v>1</v>
      </c>
      <c r="AE51" s="2691">
        <v>1</v>
      </c>
      <c r="AF51" s="2690">
        <v>1</v>
      </c>
      <c r="AG51" s="2689"/>
      <c r="AH51" s="2689"/>
      <c r="AI51" s="2689">
        <v>0</v>
      </c>
      <c r="AJ51" s="2825">
        <v>0</v>
      </c>
      <c r="AK51" s="2801">
        <v>1</v>
      </c>
      <c r="AL51" s="2813"/>
      <c r="AM51" s="2850">
        <v>1</v>
      </c>
      <c r="AN51" s="2801"/>
      <c r="AO51" s="2812"/>
      <c r="AP51" s="2801"/>
      <c r="AQ51" s="2665"/>
      <c r="AR51" s="2665"/>
      <c r="AS51" s="2665"/>
      <c r="AT51" s="2665"/>
      <c r="AU51" s="2665"/>
      <c r="AV51" s="2665"/>
      <c r="AW51" s="2665"/>
      <c r="AX51" s="2665"/>
      <c r="AY51" s="2665"/>
      <c r="AZ51" s="2665"/>
      <c r="BA51" s="2665"/>
      <c r="BB51" s="2665"/>
      <c r="BC51" s="2665"/>
      <c r="BD51" s="2665"/>
      <c r="BE51" s="2665"/>
      <c r="BF51" s="2665"/>
      <c r="BG51" s="2665"/>
      <c r="BH51" s="2665"/>
      <c r="BI51" s="2665"/>
      <c r="BJ51" s="2665"/>
      <c r="BK51" s="2665"/>
      <c r="BL51" s="2665"/>
      <c r="BM51" s="2665"/>
      <c r="BN51" s="2665"/>
      <c r="BO51" s="2665"/>
      <c r="BP51" s="2665"/>
      <c r="BQ51" s="2665"/>
      <c r="BR51" s="2665"/>
      <c r="BS51" s="2665"/>
      <c r="BT51" s="2665"/>
      <c r="BU51" s="2665"/>
      <c r="BV51" s="2665"/>
      <c r="BW51" s="2665"/>
      <c r="BX51" s="2665"/>
      <c r="BY51" s="2665" t="s">
        <v>2057</v>
      </c>
      <c r="BZ51" s="2665"/>
    </row>
    <row r="52" spans="1:78" ht="95.25" thickBot="1">
      <c r="A52"/>
      <c r="B52"/>
      <c r="C52"/>
      <c r="D52" s="2779" t="s">
        <v>2056</v>
      </c>
      <c r="E52" s="2856" t="s">
        <v>905</v>
      </c>
      <c r="F52" s="2855">
        <v>1</v>
      </c>
      <c r="G52" s="2854" t="s">
        <v>2055</v>
      </c>
      <c r="H52" s="2747" t="s">
        <v>2054</v>
      </c>
      <c r="I52" s="2811">
        <v>0.05</v>
      </c>
      <c r="J52" s="2854" t="s">
        <v>2053</v>
      </c>
      <c r="K52" s="2731">
        <v>42370</v>
      </c>
      <c r="L52" s="2731">
        <v>42735</v>
      </c>
      <c r="M52">
        <v>1</v>
      </c>
      <c r="N52"/>
      <c r="O52">
        <v>1</v>
      </c>
      <c r="P52"/>
      <c r="Q52">
        <v>1</v>
      </c>
      <c r="R52"/>
      <c r="S52">
        <v>1</v>
      </c>
      <c r="T52"/>
      <c r="U52">
        <v>1</v>
      </c>
      <c r="V52"/>
      <c r="W52">
        <v>1</v>
      </c>
      <c r="X52"/>
      <c r="Y52" s="2853">
        <v>48</v>
      </c>
      <c r="Z52" s="2675">
        <v>0</v>
      </c>
      <c r="AA52" s="2675"/>
      <c r="AB52" s="2674" t="s">
        <v>89</v>
      </c>
      <c r="AC52" s="2852">
        <v>1</v>
      </c>
      <c r="AD52" s="2773">
        <v>1</v>
      </c>
      <c r="AE52" s="2772">
        <v>1</v>
      </c>
      <c r="AF52" s="2772">
        <v>1</v>
      </c>
      <c r="AG52" s="2771"/>
      <c r="AH52" s="2771"/>
      <c r="AI52" s="2771">
        <v>0</v>
      </c>
      <c r="AJ52" s="2851">
        <v>0</v>
      </c>
      <c r="AK52" s="2801">
        <v>1</v>
      </c>
      <c r="AL52" s="2813"/>
      <c r="AM52" s="2850">
        <v>1</v>
      </c>
      <c r="AN52" s="2801"/>
      <c r="AO52" s="2812"/>
      <c r="AP52" s="2801"/>
      <c r="AQ52" s="2665"/>
      <c r="AR52" s="2665"/>
      <c r="AS52" s="2665"/>
      <c r="AT52" s="2665"/>
      <c r="AU52" s="2665"/>
      <c r="AV52" s="2665"/>
      <c r="AW52" s="2665"/>
      <c r="AX52" s="2665"/>
      <c r="AY52" s="2665"/>
      <c r="AZ52" s="2665"/>
      <c r="BA52" s="2665"/>
      <c r="BB52" s="2665"/>
      <c r="BC52" s="2665"/>
      <c r="BD52" s="2665"/>
      <c r="BE52" s="2665"/>
      <c r="BF52" s="2665"/>
      <c r="BG52" s="2665"/>
      <c r="BH52" s="2665"/>
      <c r="BI52" s="2665"/>
      <c r="BJ52" s="2665"/>
      <c r="BK52" s="2665"/>
      <c r="BL52" s="2665"/>
      <c r="BM52" s="2665"/>
      <c r="BN52" s="2665"/>
      <c r="BO52" s="2665"/>
      <c r="BP52" s="2665"/>
      <c r="BQ52" s="2665"/>
      <c r="BR52" s="2665"/>
      <c r="BS52" s="2665"/>
      <c r="BT52" s="2665"/>
      <c r="BU52" s="2665"/>
      <c r="BV52" s="2665"/>
      <c r="BW52" s="2665"/>
      <c r="BX52" s="2665"/>
      <c r="BY52" s="2665" t="s">
        <v>2052</v>
      </c>
      <c r="BZ52" s="2665"/>
    </row>
    <row r="53" spans="1:78" ht="79.5" thickBot="1">
      <c r="A53"/>
      <c r="B53"/>
      <c r="C53" s="2849" t="s">
        <v>358</v>
      </c>
      <c r="D53" s="2848" t="s">
        <v>359</v>
      </c>
      <c r="E53" s="2847" t="s">
        <v>315</v>
      </c>
      <c r="F53" s="2846">
        <v>1</v>
      </c>
      <c r="G53" s="2844" t="s">
        <v>2051</v>
      </c>
      <c r="H53" s="2845" t="s">
        <v>1958</v>
      </c>
      <c r="I53" s="2811">
        <v>0.05</v>
      </c>
      <c r="J53" s="2844" t="s">
        <v>362</v>
      </c>
      <c r="K53" s="2843">
        <v>42370</v>
      </c>
      <c r="L53" s="2843">
        <v>42735</v>
      </c>
      <c r="M53">
        <v>1</v>
      </c>
      <c r="N53"/>
      <c r="O53">
        <v>1</v>
      </c>
      <c r="P53"/>
      <c r="Q53">
        <v>1</v>
      </c>
      <c r="R53"/>
      <c r="S53">
        <v>1</v>
      </c>
      <c r="T53"/>
      <c r="U53">
        <v>1</v>
      </c>
      <c r="V53"/>
      <c r="W53">
        <v>1</v>
      </c>
      <c r="X53"/>
      <c r="Y53" s="2842">
        <v>1</v>
      </c>
      <c r="Z53" s="2841">
        <v>0</v>
      </c>
      <c r="AA53" s="2841"/>
      <c r="AB53" s="2840" t="s">
        <v>89</v>
      </c>
      <c r="AC53" s="2829">
        <v>1</v>
      </c>
      <c r="AD53" s="2830">
        <v>1</v>
      </c>
      <c r="AE53" s="2829">
        <v>1</v>
      </c>
      <c r="AF53" s="2829">
        <v>1</v>
      </c>
      <c r="AG53" s="2839"/>
      <c r="AH53" s="2838"/>
      <c r="AI53" s="2838">
        <v>0</v>
      </c>
      <c r="AJ53" s="2837">
        <v>0</v>
      </c>
      <c r="AK53" s="2801">
        <v>1</v>
      </c>
      <c r="AL53" s="2813"/>
      <c r="AM53" s="2827">
        <v>1</v>
      </c>
      <c r="AN53" s="2801"/>
      <c r="AO53" s="2812"/>
      <c r="AP53" s="2801"/>
      <c r="AQ53" s="2665"/>
      <c r="AR53" s="2665"/>
      <c r="AS53" s="2665"/>
      <c r="AT53" s="2665"/>
      <c r="AU53" s="2665"/>
      <c r="AV53" s="2665"/>
      <c r="AW53" s="2665"/>
      <c r="AX53" s="2665"/>
      <c r="AY53" s="2665"/>
      <c r="AZ53" s="2665"/>
      <c r="BA53" s="2665"/>
      <c r="BB53" s="2665"/>
      <c r="BC53" s="2665"/>
      <c r="BD53" s="2665"/>
      <c r="BE53" s="2665"/>
      <c r="BF53" s="2665"/>
      <c r="BG53" s="2665"/>
      <c r="BH53" s="2665"/>
      <c r="BI53" s="2665"/>
      <c r="BJ53" s="2665"/>
      <c r="BK53" s="2665"/>
      <c r="BL53" s="2665"/>
      <c r="BM53" s="2665"/>
      <c r="BN53" s="2665"/>
      <c r="BO53" s="2665"/>
      <c r="BP53" s="2665"/>
      <c r="BQ53" s="2665"/>
      <c r="BR53" s="2665"/>
      <c r="BS53" s="2665"/>
      <c r="BT53" s="2665"/>
      <c r="BU53" s="2665"/>
      <c r="BV53" s="2665"/>
      <c r="BW53" s="2665"/>
      <c r="BX53" s="2665"/>
      <c r="BY53" s="2665" t="s">
        <v>2050</v>
      </c>
      <c r="BZ53" s="2665"/>
    </row>
    <row r="54" spans="1:78" ht="63.75" thickBot="1">
      <c r="A54"/>
      <c r="B54"/>
      <c r="C54" t="s">
        <v>1309</v>
      </c>
      <c r="D54" s="2744" t="s">
        <v>2049</v>
      </c>
      <c r="E54" s="2728" t="s">
        <v>173</v>
      </c>
      <c r="F54" s="2836">
        <v>1</v>
      </c>
      <c r="G54" s="2835" t="s">
        <v>2048</v>
      </c>
      <c r="H54" s="2762" t="s">
        <v>1958</v>
      </c>
      <c r="I54" s="2811">
        <v>0.05</v>
      </c>
      <c r="J54" s="2726" t="s">
        <v>2047</v>
      </c>
      <c r="K54" s="2761">
        <v>42371</v>
      </c>
      <c r="L54" s="2761">
        <v>42459</v>
      </c>
      <c r="M54" s="2834">
        <v>0.3</v>
      </c>
      <c r="N54" s="2834">
        <v>0.7</v>
      </c>
      <c r="O54" s="2834">
        <v>1</v>
      </c>
      <c r="P54" s="2833"/>
      <c r="Q54" s="2833"/>
      <c r="R54" s="2833"/>
      <c r="S54" s="2833"/>
      <c r="T54" s="2833"/>
      <c r="U54" s="2741"/>
      <c r="V54" s="2741"/>
      <c r="W54" s="2741"/>
      <c r="X54" s="2741"/>
      <c r="Y54" s="2832">
        <v>1</v>
      </c>
      <c r="Z54" s="2721">
        <v>0</v>
      </c>
      <c r="AA54" s="2721"/>
      <c r="AB54" s="2831" t="s">
        <v>89</v>
      </c>
      <c r="AC54" s="2829">
        <v>0.7</v>
      </c>
      <c r="AD54" s="2830">
        <v>0.7</v>
      </c>
      <c r="AE54" s="2829">
        <v>0.7</v>
      </c>
      <c r="AF54" s="2829">
        <v>0.7</v>
      </c>
      <c r="AG54" s="2828"/>
      <c r="AH54" s="2716"/>
      <c r="AI54" s="2716"/>
      <c r="AJ54" s="2715"/>
      <c r="AK54" s="2817">
        <v>100</v>
      </c>
      <c r="AL54" s="2813"/>
      <c r="AM54" s="2827">
        <v>1</v>
      </c>
      <c r="AN54" s="2801"/>
      <c r="AO54" s="2812"/>
      <c r="AP54" s="2801"/>
      <c r="AQ54" s="2665"/>
      <c r="AR54" s="2665"/>
      <c r="AS54" s="2665"/>
      <c r="AT54" s="2665"/>
      <c r="AU54" s="2665"/>
      <c r="AV54" s="2665"/>
      <c r="AW54" s="2665"/>
      <c r="AX54" s="2665"/>
      <c r="AY54" s="2665"/>
      <c r="AZ54" s="2665"/>
      <c r="BA54" s="2665"/>
      <c r="BB54" s="2665"/>
      <c r="BC54" s="2665"/>
      <c r="BD54" s="2665"/>
      <c r="BE54" s="2665"/>
      <c r="BF54" s="2665"/>
      <c r="BG54" s="2665"/>
      <c r="BH54" s="2665"/>
      <c r="BI54" s="2665"/>
      <c r="BJ54" s="2665"/>
      <c r="BK54" s="2665"/>
      <c r="BL54" s="2665"/>
      <c r="BM54" s="2665"/>
      <c r="BN54" s="2665"/>
      <c r="BO54" s="2665"/>
      <c r="BP54" s="2665"/>
      <c r="BQ54" s="2665"/>
      <c r="BR54" s="2665"/>
      <c r="BS54" s="2665"/>
      <c r="BT54" s="2665"/>
      <c r="BU54" s="2665"/>
      <c r="BV54" s="2665"/>
      <c r="BW54" s="2665"/>
      <c r="BX54" s="2665"/>
      <c r="BY54" s="2665" t="s">
        <v>1928</v>
      </c>
      <c r="BZ54" s="2665"/>
    </row>
    <row r="55" spans="1:78" ht="48" thickBot="1">
      <c r="A55"/>
      <c r="B55"/>
      <c r="C55"/>
      <c r="D55" s="2703" t="s">
        <v>2046</v>
      </c>
      <c r="E55" s="2702" t="s">
        <v>218</v>
      </c>
      <c r="F55" s="2713">
        <v>12</v>
      </c>
      <c r="G55" s="2713" t="s">
        <v>2045</v>
      </c>
      <c r="H55" s="2753" t="s">
        <v>2035</v>
      </c>
      <c r="I55" s="2811">
        <v>0.05</v>
      </c>
      <c r="J55" s="2713" t="s">
        <v>2044</v>
      </c>
      <c r="K55" s="2751">
        <v>42371</v>
      </c>
      <c r="L55" s="2751">
        <v>42735</v>
      </c>
      <c r="M55" s="2697">
        <v>1</v>
      </c>
      <c r="N55" s="2697">
        <v>1</v>
      </c>
      <c r="O55" s="2697">
        <v>1</v>
      </c>
      <c r="P55" s="2697">
        <v>1</v>
      </c>
      <c r="Q55" s="2697">
        <v>1</v>
      </c>
      <c r="R55" s="2697">
        <v>1</v>
      </c>
      <c r="S55" s="2697">
        <v>1</v>
      </c>
      <c r="T55" s="2710">
        <v>1</v>
      </c>
      <c r="U55" s="2697">
        <v>1</v>
      </c>
      <c r="V55" s="2697">
        <v>1</v>
      </c>
      <c r="W55" s="2697">
        <v>1</v>
      </c>
      <c r="X55" s="2697">
        <v>1</v>
      </c>
      <c r="Y55" s="2750">
        <v>12</v>
      </c>
      <c r="Z55" s="2694">
        <v>0</v>
      </c>
      <c r="AA55" s="2694"/>
      <c r="AB55" s="2693" t="s">
        <v>89</v>
      </c>
      <c r="AC55" s="2692">
        <v>2</v>
      </c>
      <c r="AD55" s="2826">
        <v>1</v>
      </c>
      <c r="AE55" s="2690">
        <v>1</v>
      </c>
      <c r="AF55" s="2690">
        <v>1</v>
      </c>
      <c r="AG55" s="2689"/>
      <c r="AH55" s="2689"/>
      <c r="AI55" s="2689">
        <v>0</v>
      </c>
      <c r="AJ55" s="2825">
        <v>0</v>
      </c>
      <c r="AK55" s="2817">
        <v>8</v>
      </c>
      <c r="AL55" s="2813"/>
      <c r="AM55" s="2812">
        <v>6</v>
      </c>
      <c r="AN55" s="2801"/>
      <c r="AO55" s="2812"/>
      <c r="AP55" s="2801"/>
      <c r="AQ55" s="2665"/>
      <c r="AR55" s="2665"/>
      <c r="AS55" s="2665"/>
      <c r="AT55" s="2665"/>
      <c r="AU55" s="2665"/>
      <c r="AV55" s="2665"/>
      <c r="AW55" s="2665"/>
      <c r="AX55" s="2665"/>
      <c r="AY55" s="2665"/>
      <c r="AZ55" s="2665"/>
      <c r="BA55" s="2665"/>
      <c r="BB55" s="2665"/>
      <c r="BC55" s="2665"/>
      <c r="BD55" s="2665"/>
      <c r="BE55" s="2665"/>
      <c r="BF55" s="2665"/>
      <c r="BG55" s="2665"/>
      <c r="BH55" s="2665"/>
      <c r="BI55" s="2665"/>
      <c r="BJ55" s="2665"/>
      <c r="BK55" s="2665"/>
      <c r="BL55" s="2665"/>
      <c r="BM55" s="2665"/>
      <c r="BN55" s="2665"/>
      <c r="BO55" s="2665"/>
      <c r="BP55" s="2665"/>
      <c r="BQ55" s="2665"/>
      <c r="BR55" s="2665"/>
      <c r="BS55" s="2665"/>
      <c r="BT55" s="2665"/>
      <c r="BU55" s="2665"/>
      <c r="BV55" s="2665"/>
      <c r="BW55" s="2665"/>
      <c r="BX55" s="2665"/>
      <c r="BY55" s="2665" t="s">
        <v>2030</v>
      </c>
      <c r="BZ55" s="2665"/>
    </row>
    <row r="56" spans="1:78" ht="57" customHeight="1" thickBot="1">
      <c r="A56"/>
      <c r="B56"/>
      <c r="C56"/>
      <c r="D56" s="2703" t="s">
        <v>2043</v>
      </c>
      <c r="E56" s="2702" t="s">
        <v>2042</v>
      </c>
      <c r="F56" s="2713">
        <v>4</v>
      </c>
      <c r="G56" s="2713" t="s">
        <v>2041</v>
      </c>
      <c r="H56" s="2753" t="s">
        <v>2035</v>
      </c>
      <c r="I56" s="2811">
        <v>0.05</v>
      </c>
      <c r="J56" s="2713" t="s">
        <v>2040</v>
      </c>
      <c r="K56" s="2751">
        <v>42371</v>
      </c>
      <c r="L56" s="2751">
        <v>42735</v>
      </c>
      <c r="M56" s="2697"/>
      <c r="N56" s="2697"/>
      <c r="O56" s="2697">
        <v>1</v>
      </c>
      <c r="P56" s="2697"/>
      <c r="Q56" s="2697"/>
      <c r="R56" s="2697">
        <v>1</v>
      </c>
      <c r="S56" s="2697"/>
      <c r="T56" s="2697"/>
      <c r="U56" s="2697">
        <v>1</v>
      </c>
      <c r="V56" s="2824"/>
      <c r="W56" s="2824"/>
      <c r="X56" s="2697">
        <v>1</v>
      </c>
      <c r="Y56" s="2823">
        <v>1</v>
      </c>
      <c r="Z56" s="2781">
        <v>20000000</v>
      </c>
      <c r="AA56" s="2781"/>
      <c r="AB56" s="2693" t="s">
        <v>124</v>
      </c>
      <c r="AC56" s="2692">
        <v>0</v>
      </c>
      <c r="AD56" s="2691">
        <v>0</v>
      </c>
      <c r="AE56" s="2689"/>
      <c r="AF56" s="2689"/>
      <c r="AG56" s="2689"/>
      <c r="AH56" s="2689"/>
      <c r="AI56" s="2689"/>
      <c r="AJ56" s="2688"/>
      <c r="AK56" s="2817">
        <v>2</v>
      </c>
      <c r="AL56" s="2813"/>
      <c r="AM56" s="2812">
        <v>2</v>
      </c>
      <c r="AN56" s="2801"/>
      <c r="AO56" s="2812"/>
      <c r="AP56" s="2801"/>
      <c r="AQ56" s="2800"/>
      <c r="AR56" s="2665"/>
      <c r="AS56" s="2665"/>
      <c r="AT56" s="2665"/>
      <c r="AU56" s="2665"/>
      <c r="AV56" s="2665"/>
      <c r="AW56" s="2665"/>
      <c r="AX56" s="2665"/>
      <c r="AY56" s="2665"/>
      <c r="AZ56" s="2665"/>
      <c r="BA56" s="2665"/>
      <c r="BB56" s="2665"/>
      <c r="BC56" s="2665"/>
      <c r="BD56" s="2665"/>
      <c r="BE56" s="2665"/>
      <c r="BF56" s="2665"/>
      <c r="BG56" s="2665"/>
      <c r="BH56" s="2665"/>
      <c r="BI56" s="2665"/>
      <c r="BJ56" s="2665"/>
      <c r="BK56" s="2665"/>
      <c r="BL56" s="2665"/>
      <c r="BM56" s="2665"/>
      <c r="BN56" s="2665"/>
      <c r="BO56" s="2665"/>
      <c r="BP56" s="2665"/>
      <c r="BQ56" s="2665"/>
      <c r="BR56" s="2665"/>
      <c r="BS56" s="2665"/>
      <c r="BT56" s="2665"/>
      <c r="BU56" s="2665"/>
      <c r="BV56" s="2665"/>
      <c r="BW56" s="2665"/>
      <c r="BX56" s="2665"/>
      <c r="BY56" s="2665" t="s">
        <v>2039</v>
      </c>
      <c r="BZ56" s="2665"/>
    </row>
    <row r="57" spans="1:78" ht="48" thickBot="1">
      <c r="A57"/>
      <c r="B57"/>
      <c r="C57"/>
      <c r="D57" s="2703" t="s">
        <v>2038</v>
      </c>
      <c r="E57" s="2702" t="s">
        <v>2037</v>
      </c>
      <c r="F57" s="2713">
        <v>1</v>
      </c>
      <c r="G57" s="2713" t="s">
        <v>2036</v>
      </c>
      <c r="H57" s="2753" t="s">
        <v>2035</v>
      </c>
      <c r="I57" s="2811">
        <v>0.05</v>
      </c>
      <c r="J57" s="2713" t="s">
        <v>2034</v>
      </c>
      <c r="K57" s="2751">
        <v>42491</v>
      </c>
      <c r="L57" s="2751">
        <v>42613</v>
      </c>
      <c r="M57" s="2697"/>
      <c r="N57" s="2697"/>
      <c r="O57" s="2697"/>
      <c r="P57" s="2697"/>
      <c r="Q57" s="2697"/>
      <c r="R57" s="2697"/>
      <c r="S57" s="2697"/>
      <c r="T57" s="2697">
        <v>1</v>
      </c>
      <c r="U57" s="2824"/>
      <c r="V57" s="2824"/>
      <c r="W57" s="2824"/>
      <c r="X57" s="2824"/>
      <c r="Y57" s="2823">
        <v>1</v>
      </c>
      <c r="Z57" s="2781">
        <v>10000000</v>
      </c>
      <c r="AA57" s="2781"/>
      <c r="AB57" s="2693" t="s">
        <v>124</v>
      </c>
      <c r="AC57" s="2692">
        <v>0</v>
      </c>
      <c r="AD57" s="2691">
        <v>0</v>
      </c>
      <c r="AE57" s="2689"/>
      <c r="AF57" s="2689"/>
      <c r="AG57" s="2689"/>
      <c r="AH57" s="2689"/>
      <c r="AI57" s="2689"/>
      <c r="AJ57" s="2688"/>
      <c r="AK57" s="2817">
        <v>1</v>
      </c>
      <c r="AL57" s="2813"/>
      <c r="AM57" s="2812">
        <v>1</v>
      </c>
      <c r="AN57" s="2801"/>
      <c r="AO57" s="2812"/>
      <c r="AP57" s="2801"/>
      <c r="AQ57" s="2800"/>
      <c r="AR57" s="2665"/>
      <c r="AS57" s="2665"/>
      <c r="AT57" s="2665"/>
      <c r="AU57" s="2665"/>
      <c r="AV57" s="2665"/>
      <c r="AW57" s="2665"/>
      <c r="AX57" s="2665"/>
      <c r="AY57" s="2665"/>
      <c r="AZ57" s="2665"/>
      <c r="BA57" s="2665"/>
      <c r="BB57" s="2665"/>
      <c r="BC57" s="2665"/>
      <c r="BD57" s="2665"/>
      <c r="BE57" s="2665"/>
      <c r="BF57" s="2665"/>
      <c r="BG57" s="2665"/>
      <c r="BH57" s="2665"/>
      <c r="BI57" s="2665"/>
      <c r="BJ57" s="2665"/>
      <c r="BK57" s="2665"/>
      <c r="BL57" s="2665"/>
      <c r="BM57" s="2665"/>
      <c r="BN57" s="2665"/>
      <c r="BO57" s="2665"/>
      <c r="BP57" s="2665"/>
      <c r="BQ57" s="2665"/>
      <c r="BR57" s="2665"/>
      <c r="BS57" s="2665"/>
      <c r="BT57" s="2665"/>
      <c r="BU57" s="2665"/>
      <c r="BV57" s="2665"/>
      <c r="BW57" s="2665"/>
      <c r="BX57" s="2665"/>
      <c r="BY57" s="2665" t="s">
        <v>2033</v>
      </c>
      <c r="BZ57" s="2665"/>
    </row>
    <row r="58" spans="1:78" ht="32.25" thickBot="1">
      <c r="A58"/>
      <c r="B58"/>
      <c r="C58"/>
      <c r="D58" s="2756" t="s">
        <v>2032</v>
      </c>
      <c r="E58" s="2755" t="s">
        <v>218</v>
      </c>
      <c r="F58" s="2754">
        <v>12</v>
      </c>
      <c r="G58" s="2752" t="s">
        <v>374</v>
      </c>
      <c r="H58" s="2753" t="s">
        <v>2031</v>
      </c>
      <c r="I58" s="2811">
        <v>0.05</v>
      </c>
      <c r="J58" s="2752" t="s">
        <v>375</v>
      </c>
      <c r="K58" s="2751">
        <v>42371</v>
      </c>
      <c r="L58" s="2751">
        <v>42735</v>
      </c>
      <c r="M58" s="2697">
        <v>1</v>
      </c>
      <c r="N58" s="2697">
        <v>1</v>
      </c>
      <c r="O58" s="2697">
        <v>1</v>
      </c>
      <c r="P58" s="2697">
        <v>1</v>
      </c>
      <c r="Q58" s="2697">
        <v>1</v>
      </c>
      <c r="R58" s="2697">
        <v>1</v>
      </c>
      <c r="S58" s="2697">
        <v>1</v>
      </c>
      <c r="T58" s="2697">
        <v>1</v>
      </c>
      <c r="U58" s="2697">
        <v>1</v>
      </c>
      <c r="V58" s="2697">
        <v>1</v>
      </c>
      <c r="W58" s="2697">
        <v>1</v>
      </c>
      <c r="X58" s="2697">
        <v>1</v>
      </c>
      <c r="Y58" s="2750">
        <v>12</v>
      </c>
      <c r="Z58" s="2694">
        <v>0</v>
      </c>
      <c r="AA58" s="2694"/>
      <c r="AB58" s="2693" t="s">
        <v>89</v>
      </c>
      <c r="AC58" s="2692">
        <v>2</v>
      </c>
      <c r="AD58" s="2691">
        <v>1</v>
      </c>
      <c r="AE58" s="2689"/>
      <c r="AF58" s="2689"/>
      <c r="AG58" s="2689"/>
      <c r="AH58" s="2689"/>
      <c r="AI58" s="2689"/>
      <c r="AJ58" s="2688"/>
      <c r="AK58" s="2817">
        <v>8</v>
      </c>
      <c r="AL58" s="2813"/>
      <c r="AM58" s="2812">
        <v>6</v>
      </c>
      <c r="AN58" s="2801"/>
      <c r="AO58" s="2812"/>
      <c r="AP58" s="2801"/>
      <c r="AQ58" s="2665"/>
      <c r="AR58" s="2665"/>
      <c r="AS58" s="2665"/>
      <c r="AT58" s="2665"/>
      <c r="AU58" s="2665"/>
      <c r="AV58" s="2665"/>
      <c r="AW58" s="2665"/>
      <c r="AX58" s="2665"/>
      <c r="AY58" s="2665"/>
      <c r="AZ58" s="2665"/>
      <c r="BA58" s="2665"/>
      <c r="BB58" s="2665"/>
      <c r="BC58" s="2665"/>
      <c r="BD58" s="2665"/>
      <c r="BE58" s="2665"/>
      <c r="BF58" s="2665"/>
      <c r="BG58" s="2665"/>
      <c r="BH58" s="2665"/>
      <c r="BI58" s="2665"/>
      <c r="BJ58" s="2665"/>
      <c r="BK58" s="2665"/>
      <c r="BL58" s="2665"/>
      <c r="BM58" s="2665"/>
      <c r="BN58" s="2665"/>
      <c r="BO58" s="2665"/>
      <c r="BP58" s="2665"/>
      <c r="BQ58" s="2665"/>
      <c r="BR58" s="2665"/>
      <c r="BS58" s="2665"/>
      <c r="BT58" s="2665"/>
      <c r="BU58" s="2665"/>
      <c r="BV58" s="2665"/>
      <c r="BW58" s="2665"/>
      <c r="BX58" s="2665"/>
      <c r="BY58" s="2665" t="s">
        <v>2030</v>
      </c>
      <c r="BZ58" s="2665"/>
    </row>
    <row r="59" spans="1:78" ht="48" thickBot="1">
      <c r="A59"/>
      <c r="B59"/>
      <c r="C59"/>
      <c r="D59" s="2703" t="s">
        <v>385</v>
      </c>
      <c r="E59" s="2702" t="s">
        <v>386</v>
      </c>
      <c r="F59" s="2822">
        <v>26</v>
      </c>
      <c r="G59" s="2700" t="s">
        <v>2029</v>
      </c>
      <c r="H59" s="2753" t="s">
        <v>1985</v>
      </c>
      <c r="I59" s="2811">
        <v>0.05</v>
      </c>
      <c r="J59" s="2700" t="s">
        <v>389</v>
      </c>
      <c r="K59" s="2751">
        <v>42371</v>
      </c>
      <c r="L59" s="2751">
        <v>42735</v>
      </c>
      <c r="M59" s="2821">
        <v>3</v>
      </c>
      <c r="N59" s="2821">
        <v>2</v>
      </c>
      <c r="O59" s="2821">
        <v>2</v>
      </c>
      <c r="P59" s="2821">
        <v>2</v>
      </c>
      <c r="Q59" s="2821">
        <v>2</v>
      </c>
      <c r="R59" s="2821">
        <v>2</v>
      </c>
      <c r="S59" s="2821">
        <v>3</v>
      </c>
      <c r="T59" s="2821">
        <v>2</v>
      </c>
      <c r="U59" s="2821">
        <v>2</v>
      </c>
      <c r="V59" s="2821">
        <v>2</v>
      </c>
      <c r="W59" s="2821">
        <v>2</v>
      </c>
      <c r="X59" s="2821">
        <v>2</v>
      </c>
      <c r="Y59" s="2820">
        <v>26</v>
      </c>
      <c r="Z59" s="2694">
        <v>0</v>
      </c>
      <c r="AA59" s="2694"/>
      <c r="AB59" s="2693" t="s">
        <v>89</v>
      </c>
      <c r="AC59" s="2692">
        <v>5</v>
      </c>
      <c r="AD59" s="2691">
        <v>1</v>
      </c>
      <c r="AE59" s="2689">
        <v>5</v>
      </c>
      <c r="AF59" s="2691">
        <f>5/26</f>
        <v>0.19230769230769232</v>
      </c>
      <c r="AG59" s="2689"/>
      <c r="AH59" s="2689"/>
      <c r="AI59" s="2689"/>
      <c r="AJ59" s="2688"/>
      <c r="AK59" s="2814">
        <f>SUM(M59:T59)</f>
        <v>18</v>
      </c>
      <c r="AL59" s="2813"/>
      <c r="AM59" s="2812">
        <v>18</v>
      </c>
      <c r="AN59" s="2801"/>
      <c r="AO59" s="2812"/>
      <c r="AP59" s="2801"/>
      <c r="AQ59" s="2800"/>
      <c r="AR59" s="2665"/>
      <c r="AS59" s="2665"/>
      <c r="AT59" s="2665"/>
      <c r="AU59" s="2665"/>
      <c r="AV59" s="2665"/>
      <c r="AW59" s="2665"/>
      <c r="AX59" s="2665"/>
      <c r="AY59" s="2665"/>
      <c r="AZ59" s="2665"/>
      <c r="BA59" s="2665"/>
      <c r="BB59" s="2665"/>
      <c r="BC59" s="2665"/>
      <c r="BD59" s="2665"/>
      <c r="BE59" s="2665"/>
      <c r="BF59" s="2665"/>
      <c r="BG59" s="2665"/>
      <c r="BH59" s="2665"/>
      <c r="BI59" s="2665"/>
      <c r="BJ59" s="2665"/>
      <c r="BK59" s="2665"/>
      <c r="BL59" s="2665"/>
      <c r="BM59" s="2665"/>
      <c r="BN59" s="2665"/>
      <c r="BO59" s="2665"/>
      <c r="BP59" s="2665"/>
      <c r="BQ59" s="2665"/>
      <c r="BR59" s="2665"/>
      <c r="BS59" s="2665"/>
      <c r="BT59" s="2665"/>
      <c r="BU59" s="2665"/>
      <c r="BV59" s="2665"/>
      <c r="BW59" s="2665"/>
      <c r="BX59" s="2665"/>
      <c r="BY59" s="2665" t="s">
        <v>2028</v>
      </c>
      <c r="BZ59" s="2665"/>
    </row>
    <row r="60" spans="1:78" ht="32.25" thickBot="1">
      <c r="A60"/>
      <c r="B60"/>
      <c r="C60"/>
      <c r="D60" s="2703" t="s">
        <v>2027</v>
      </c>
      <c r="E60" s="2702" t="s">
        <v>393</v>
      </c>
      <c r="F60" s="2816">
        <v>32</v>
      </c>
      <c r="G60" s="2700" t="s">
        <v>2026</v>
      </c>
      <c r="H60" s="2815" t="s">
        <v>2025</v>
      </c>
      <c r="I60" s="2811">
        <v>0.05</v>
      </c>
      <c r="J60" s="2700" t="s">
        <v>2024</v>
      </c>
      <c r="K60" s="2751">
        <v>42371</v>
      </c>
      <c r="L60" s="2751">
        <v>42735</v>
      </c>
      <c r="M60" s="2697">
        <v>32</v>
      </c>
      <c r="N60" s="2697"/>
      <c r="O60" s="2697"/>
      <c r="P60" s="2697"/>
      <c r="Q60" s="2697">
        <v>32</v>
      </c>
      <c r="R60" s="2697"/>
      <c r="S60" s="2697"/>
      <c r="T60" s="2697"/>
      <c r="U60" s="2697">
        <v>32</v>
      </c>
      <c r="V60" s="2697"/>
      <c r="W60" s="2697"/>
      <c r="X60" s="2697"/>
      <c r="Y60" s="2750">
        <v>96</v>
      </c>
      <c r="Z60" s="2694">
        <v>0</v>
      </c>
      <c r="AA60" s="2694"/>
      <c r="AB60" s="2693" t="s">
        <v>89</v>
      </c>
      <c r="AC60" s="2692">
        <v>32</v>
      </c>
      <c r="AD60" s="2691">
        <v>1</v>
      </c>
      <c r="AE60" s="2689">
        <v>32</v>
      </c>
      <c r="AF60" s="2689" t="s">
        <v>2023</v>
      </c>
      <c r="AG60" s="2689"/>
      <c r="AH60" s="2689"/>
      <c r="AI60" s="2689"/>
      <c r="AJ60" s="2688"/>
      <c r="AK60" s="2817">
        <v>64</v>
      </c>
      <c r="AL60" s="2813"/>
      <c r="AM60" s="2812">
        <v>64</v>
      </c>
      <c r="AN60" s="2801"/>
      <c r="AO60" s="2812"/>
      <c r="AP60" s="2801"/>
      <c r="AQ60" s="2800"/>
      <c r="AR60" s="2665"/>
      <c r="AS60" s="2665"/>
      <c r="AT60" s="2665"/>
      <c r="AU60" s="2665"/>
      <c r="AV60" s="2665"/>
      <c r="AW60" s="2665"/>
      <c r="AX60" s="2665"/>
      <c r="AY60" s="2665"/>
      <c r="AZ60" s="2665"/>
      <c r="BA60" s="2665"/>
      <c r="BB60" s="2665"/>
      <c r="BC60" s="2665"/>
      <c r="BD60" s="2665"/>
      <c r="BE60" s="2665"/>
      <c r="BF60" s="2665"/>
      <c r="BG60" s="2665"/>
      <c r="BH60" s="2665"/>
      <c r="BI60" s="2665"/>
      <c r="BJ60" s="2665"/>
      <c r="BK60" s="2665"/>
      <c r="BL60" s="2665"/>
      <c r="BM60" s="2665"/>
      <c r="BN60" s="2665"/>
      <c r="BO60" s="2665"/>
      <c r="BP60" s="2665"/>
      <c r="BQ60" s="2665"/>
      <c r="BR60" s="2665"/>
      <c r="BS60" s="2665"/>
      <c r="BT60" s="2665"/>
      <c r="BU60" s="2665"/>
      <c r="BV60" s="2665"/>
      <c r="BW60" s="2665"/>
      <c r="BX60" s="2665"/>
      <c r="BY60" s="2665" t="s">
        <v>2022</v>
      </c>
      <c r="BZ60" s="2665"/>
    </row>
    <row r="61" spans="1:78" ht="32.25" thickBot="1">
      <c r="A61"/>
      <c r="B61"/>
      <c r="C61"/>
      <c r="D61" s="2703" t="s">
        <v>2021</v>
      </c>
      <c r="E61" s="2702" t="s">
        <v>2020</v>
      </c>
      <c r="F61" s="2816">
        <v>32</v>
      </c>
      <c r="G61" s="2700" t="s">
        <v>2019</v>
      </c>
      <c r="H61" s="2815" t="s">
        <v>1953</v>
      </c>
      <c r="I61" s="2811">
        <v>0.05</v>
      </c>
      <c r="J61" s="2700" t="s">
        <v>2010</v>
      </c>
      <c r="K61" s="2751">
        <v>42461</v>
      </c>
      <c r="L61" s="2751">
        <v>42490</v>
      </c>
      <c r="M61" s="2697"/>
      <c r="N61" s="2697"/>
      <c r="O61" s="2697"/>
      <c r="P61" s="2697">
        <v>32</v>
      </c>
      <c r="Q61" s="2697"/>
      <c r="R61" s="2697"/>
      <c r="S61" s="2697"/>
      <c r="T61" s="2697"/>
      <c r="U61" s="2697"/>
      <c r="V61" s="2697"/>
      <c r="W61" s="2697"/>
      <c r="X61" s="2697"/>
      <c r="Y61" s="2750">
        <v>32</v>
      </c>
      <c r="Z61" s="2694">
        <v>0</v>
      </c>
      <c r="AA61" s="2694"/>
      <c r="AB61" s="2693" t="s">
        <v>89</v>
      </c>
      <c r="AC61" s="2692">
        <v>0</v>
      </c>
      <c r="AD61" s="2691">
        <v>0</v>
      </c>
      <c r="AE61" s="2689">
        <v>0</v>
      </c>
      <c r="AF61" s="2690">
        <v>0</v>
      </c>
      <c r="AG61" s="2689"/>
      <c r="AH61" s="2689"/>
      <c r="AI61" s="2689"/>
      <c r="AJ61" s="2688"/>
      <c r="AK61" s="2817">
        <v>32</v>
      </c>
      <c r="AL61" s="2813"/>
      <c r="AM61" s="2812">
        <v>32</v>
      </c>
      <c r="AN61" s="2801"/>
      <c r="AO61" s="2812"/>
      <c r="AP61" s="2801"/>
      <c r="AQ61" s="2800"/>
      <c r="AR61" s="2665"/>
      <c r="AS61" s="2665"/>
      <c r="AT61" s="2665"/>
      <c r="AU61" s="2665"/>
      <c r="AV61" s="2665"/>
      <c r="AW61" s="2665"/>
      <c r="AX61" s="2665"/>
      <c r="AY61" s="2665"/>
      <c r="AZ61" s="2665"/>
      <c r="BA61" s="2665"/>
      <c r="BB61" s="2665"/>
      <c r="BC61" s="2665"/>
      <c r="BD61" s="2665"/>
      <c r="BE61" s="2665"/>
      <c r="BF61" s="2665"/>
      <c r="BG61" s="2665"/>
      <c r="BH61" s="2665"/>
      <c r="BI61" s="2665"/>
      <c r="BJ61" s="2665"/>
      <c r="BK61" s="2665"/>
      <c r="BL61" s="2665"/>
      <c r="BM61" s="2665"/>
      <c r="BN61" s="2665"/>
      <c r="BO61" s="2665"/>
      <c r="BP61" s="2665"/>
      <c r="BQ61" s="2665"/>
      <c r="BR61" s="2665"/>
      <c r="BS61" s="2665"/>
      <c r="BT61" s="2665"/>
      <c r="BU61" s="2665"/>
      <c r="BV61" s="2665"/>
      <c r="BW61" s="2665"/>
      <c r="BX61" s="2665"/>
      <c r="BY61" s="2665" t="s">
        <v>1928</v>
      </c>
      <c r="BZ61" s="2665"/>
    </row>
    <row r="62" spans="1:78" ht="48" thickBot="1">
      <c r="A62"/>
      <c r="B62"/>
      <c r="C62"/>
      <c r="D62" s="2703" t="s">
        <v>2018</v>
      </c>
      <c r="E62" s="2702" t="s">
        <v>1264</v>
      </c>
      <c r="F62" s="2816">
        <v>12</v>
      </c>
      <c r="G62" s="2700" t="s">
        <v>2017</v>
      </c>
      <c r="H62" s="2815" t="s">
        <v>1953</v>
      </c>
      <c r="I62" s="2811">
        <v>0.05</v>
      </c>
      <c r="J62" s="2700" t="s">
        <v>2016</v>
      </c>
      <c r="K62" s="2751">
        <v>42371</v>
      </c>
      <c r="L62" s="2751">
        <v>42735</v>
      </c>
      <c r="M62" s="2819">
        <v>1</v>
      </c>
      <c r="N62" s="2819">
        <v>1</v>
      </c>
      <c r="O62" s="2819">
        <v>1</v>
      </c>
      <c r="P62" s="2819">
        <v>1</v>
      </c>
      <c r="Q62" s="2819">
        <v>1</v>
      </c>
      <c r="R62" s="2819">
        <v>1</v>
      </c>
      <c r="S62" s="2819">
        <v>1</v>
      </c>
      <c r="T62" s="2819">
        <v>1</v>
      </c>
      <c r="U62" s="2819">
        <v>1</v>
      </c>
      <c r="V62" s="2819">
        <v>1</v>
      </c>
      <c r="W62" s="2819">
        <v>1</v>
      </c>
      <c r="X62" s="2819">
        <v>1</v>
      </c>
      <c r="Y62" s="2750">
        <f>SUM(M62:X62)</f>
        <v>12</v>
      </c>
      <c r="Z62" s="2694"/>
      <c r="AA62" s="2694"/>
      <c r="AB62" s="2693"/>
      <c r="AC62" s="2818">
        <v>2</v>
      </c>
      <c r="AD62" s="2691">
        <v>0.16666666666666666</v>
      </c>
      <c r="AE62" s="2689">
        <v>2</v>
      </c>
      <c r="AF62" s="2690">
        <v>0.17</v>
      </c>
      <c r="AG62" s="2689"/>
      <c r="AH62" s="2689"/>
      <c r="AI62" s="2689"/>
      <c r="AJ62" s="2688"/>
      <c r="AK62" s="2817">
        <v>8</v>
      </c>
      <c r="AL62" s="2813"/>
      <c r="AM62" s="2812">
        <v>8</v>
      </c>
      <c r="AN62" s="2801"/>
      <c r="AO62" s="2812"/>
      <c r="AP62" s="2801"/>
      <c r="AQ62" s="2800"/>
      <c r="AR62" s="2665"/>
      <c r="AS62" s="2665"/>
      <c r="AT62" s="2665"/>
      <c r="AU62" s="2665"/>
      <c r="AV62" s="2665"/>
      <c r="AW62" s="2665"/>
      <c r="AX62" s="2665"/>
      <c r="AY62" s="2665"/>
      <c r="AZ62" s="2665"/>
      <c r="BA62" s="2665"/>
      <c r="BB62" s="2665"/>
      <c r="BC62" s="2665"/>
      <c r="BD62" s="2665"/>
      <c r="BE62" s="2665"/>
      <c r="BF62" s="2665"/>
      <c r="BG62" s="2665"/>
      <c r="BH62" s="2665"/>
      <c r="BI62" s="2665"/>
      <c r="BJ62" s="2665"/>
      <c r="BK62" s="2665"/>
      <c r="BL62" s="2665"/>
      <c r="BM62" s="2665"/>
      <c r="BN62" s="2665"/>
      <c r="BO62" s="2665"/>
      <c r="BP62" s="2665"/>
      <c r="BQ62" s="2665"/>
      <c r="BR62" s="2665"/>
      <c r="BS62" s="2665"/>
      <c r="BT62" s="2665"/>
      <c r="BU62" s="2665"/>
      <c r="BV62" s="2665"/>
      <c r="BW62" s="2665"/>
      <c r="BX62" s="2665"/>
      <c r="BY62" s="2665" t="s">
        <v>1928</v>
      </c>
      <c r="BZ62" s="2665"/>
    </row>
    <row r="63" spans="1:78" ht="48" thickBot="1">
      <c r="A63"/>
      <c r="B63"/>
      <c r="C63"/>
      <c r="D63" s="2703" t="s">
        <v>2015</v>
      </c>
      <c r="E63" s="2702" t="s">
        <v>393</v>
      </c>
      <c r="F63" s="2816">
        <v>3</v>
      </c>
      <c r="G63" s="2700" t="s">
        <v>2012</v>
      </c>
      <c r="H63" s="2815" t="s">
        <v>1985</v>
      </c>
      <c r="I63" s="2811">
        <v>0.05</v>
      </c>
      <c r="J63" s="2700" t="s">
        <v>2010</v>
      </c>
      <c r="K63" s="2751">
        <v>42430</v>
      </c>
      <c r="L63" s="2751">
        <v>42461</v>
      </c>
      <c r="M63" s="2696"/>
      <c r="N63" s="2696"/>
      <c r="O63" s="2696"/>
      <c r="P63" s="2696">
        <v>1</v>
      </c>
      <c r="Q63" s="2696"/>
      <c r="R63" s="2696"/>
      <c r="S63" s="2696"/>
      <c r="T63" s="2696">
        <v>1</v>
      </c>
      <c r="U63" s="2696"/>
      <c r="V63" s="2696"/>
      <c r="W63" s="2696"/>
      <c r="X63" s="2696">
        <v>1</v>
      </c>
      <c r="Y63" s="2750">
        <v>3</v>
      </c>
      <c r="Z63" s="2694">
        <v>0</v>
      </c>
      <c r="AA63" s="2694"/>
      <c r="AB63" s="2693" t="s">
        <v>89</v>
      </c>
      <c r="AC63" s="2692">
        <v>0</v>
      </c>
      <c r="AD63" s="2691">
        <v>0</v>
      </c>
      <c r="AE63" s="2689">
        <v>0</v>
      </c>
      <c r="AF63" s="2690">
        <v>0</v>
      </c>
      <c r="AG63" s="2689"/>
      <c r="AH63" s="2689"/>
      <c r="AI63" s="2689"/>
      <c r="AJ63" s="2688"/>
      <c r="AK63" s="2814">
        <f>SUM(M63:T63)</f>
        <v>2</v>
      </c>
      <c r="AL63" s="2813"/>
      <c r="AM63" s="2812">
        <v>2</v>
      </c>
      <c r="AN63" s="2801"/>
      <c r="AO63" s="2812"/>
      <c r="AP63" s="2801"/>
      <c r="AQ63" s="2800"/>
      <c r="AR63" s="2665"/>
      <c r="AS63" s="2665"/>
      <c r="AT63" s="2665"/>
      <c r="AU63" s="2665"/>
      <c r="AV63" s="2665"/>
      <c r="AW63" s="2665"/>
      <c r="AX63" s="2665"/>
      <c r="AY63" s="2665"/>
      <c r="AZ63" s="2665"/>
      <c r="BA63" s="2665"/>
      <c r="BB63" s="2665"/>
      <c r="BC63" s="2665"/>
      <c r="BD63" s="2665"/>
      <c r="BE63" s="2665"/>
      <c r="BF63" s="2665"/>
      <c r="BG63" s="2665"/>
      <c r="BH63" s="2665"/>
      <c r="BI63" s="2665"/>
      <c r="BJ63" s="2665"/>
      <c r="BK63" s="2665"/>
      <c r="BL63" s="2665"/>
      <c r="BM63" s="2665"/>
      <c r="BN63" s="2665"/>
      <c r="BO63" s="2665"/>
      <c r="BP63" s="2665"/>
      <c r="BQ63" s="2665"/>
      <c r="BR63" s="2665"/>
      <c r="BS63" s="2665"/>
      <c r="BT63" s="2665"/>
      <c r="BU63" s="2665"/>
      <c r="BV63" s="2665"/>
      <c r="BW63" s="2665"/>
      <c r="BX63" s="2665"/>
      <c r="BY63" s="2665" t="s">
        <v>2014</v>
      </c>
      <c r="BZ63" s="2665"/>
    </row>
    <row r="64" spans="1:78" ht="48" thickBot="1">
      <c r="A64"/>
      <c r="B64"/>
      <c r="C64"/>
      <c r="D64" s="2703" t="s">
        <v>2013</v>
      </c>
      <c r="E64" s="2702" t="s">
        <v>393</v>
      </c>
      <c r="F64" s="2816">
        <v>3</v>
      </c>
      <c r="G64" s="2700" t="s">
        <v>2012</v>
      </c>
      <c r="H64" s="2815" t="s">
        <v>2011</v>
      </c>
      <c r="I64" s="2811">
        <v>0.05</v>
      </c>
      <c r="J64" s="2700" t="s">
        <v>2010</v>
      </c>
      <c r="K64" s="2751">
        <v>42430</v>
      </c>
      <c r="L64" s="2751">
        <v>42461</v>
      </c>
      <c r="M64" s="2696"/>
      <c r="N64" s="2696"/>
      <c r="O64" s="2696"/>
      <c r="P64" s="2696">
        <v>1</v>
      </c>
      <c r="Q64" s="2696"/>
      <c r="R64" s="2696"/>
      <c r="S64" s="2696"/>
      <c r="T64" s="2696">
        <v>1</v>
      </c>
      <c r="U64" s="2696"/>
      <c r="V64" s="2696"/>
      <c r="W64" s="2696"/>
      <c r="X64" s="2696">
        <v>1</v>
      </c>
      <c r="Y64" s="2750">
        <v>3</v>
      </c>
      <c r="Z64" s="2694"/>
      <c r="AA64" s="2694"/>
      <c r="AB64" s="2693"/>
      <c r="AC64" s="2692">
        <v>0</v>
      </c>
      <c r="AD64" s="2691">
        <v>0</v>
      </c>
      <c r="AE64" s="2689"/>
      <c r="AF64" s="2689"/>
      <c r="AG64" s="2689"/>
      <c r="AH64" s="2689"/>
      <c r="AI64" s="2689"/>
      <c r="AJ64" s="2688"/>
      <c r="AK64" s="2814">
        <f>SUM(M64:T64)</f>
        <v>2</v>
      </c>
      <c r="AL64" s="2813"/>
      <c r="AM64" s="2812">
        <v>2</v>
      </c>
      <c r="AN64" s="2801"/>
      <c r="AO64" s="2812"/>
      <c r="AP64" s="2801"/>
      <c r="AQ64" s="2800"/>
      <c r="AR64" s="2665"/>
      <c r="AS64" s="2665"/>
      <c r="AT64" s="2665"/>
      <c r="AU64" s="2665"/>
      <c r="AV64" s="2665"/>
      <c r="AW64" s="2665"/>
      <c r="AX64" s="2665"/>
      <c r="AY64" s="2665"/>
      <c r="AZ64" s="2665"/>
      <c r="BA64" s="2665"/>
      <c r="BB64" s="2665"/>
      <c r="BC64" s="2665"/>
      <c r="BD64" s="2665"/>
      <c r="BE64" s="2665"/>
      <c r="BF64" s="2665"/>
      <c r="BG64" s="2665"/>
      <c r="BH64" s="2665"/>
      <c r="BI64" s="2665"/>
      <c r="BJ64" s="2665"/>
      <c r="BK64" s="2665"/>
      <c r="BL64" s="2665"/>
      <c r="BM64" s="2665"/>
      <c r="BN64" s="2665"/>
      <c r="BO64" s="2665"/>
      <c r="BP64" s="2665"/>
      <c r="BQ64" s="2665"/>
      <c r="BR64" s="2665"/>
      <c r="BS64" s="2665"/>
      <c r="BT64" s="2665"/>
      <c r="BU64" s="2665"/>
      <c r="BV64" s="2665"/>
      <c r="BW64" s="2665"/>
      <c r="BX64" s="2665"/>
      <c r="BY64" s="2665" t="s">
        <v>2009</v>
      </c>
      <c r="BZ64" s="2665"/>
    </row>
    <row r="65" spans="1:78" ht="48" thickBot="1">
      <c r="A65"/>
      <c r="B65"/>
      <c r="C65"/>
      <c r="D65" s="2684" t="s">
        <v>2008</v>
      </c>
      <c r="E65" s="2683" t="s">
        <v>2007</v>
      </c>
      <c r="F65" s="2808">
        <v>0.85</v>
      </c>
      <c r="G65" s="2683" t="s">
        <v>2006</v>
      </c>
      <c r="H65" s="2747" t="s">
        <v>1958</v>
      </c>
      <c r="I65" s="2811">
        <v>0.05</v>
      </c>
      <c r="J65" s="2680" t="s">
        <v>2005</v>
      </c>
      <c r="K65" s="2731">
        <v>42370</v>
      </c>
      <c r="L65" s="2731">
        <v>42735</v>
      </c>
      <c r="M65" s="2678"/>
      <c r="N65" s="2678"/>
      <c r="O65" s="2809">
        <v>0.15</v>
      </c>
      <c r="P65" s="2678"/>
      <c r="Q65" s="2678"/>
      <c r="R65" s="2809">
        <v>0.4</v>
      </c>
      <c r="S65" s="2678"/>
      <c r="T65" s="2678"/>
      <c r="U65" s="2809">
        <v>0.6</v>
      </c>
      <c r="V65" s="2810"/>
      <c r="W65" s="2810"/>
      <c r="X65" s="2809">
        <v>0.85</v>
      </c>
      <c r="Y65" s="2808">
        <v>0.85</v>
      </c>
      <c r="Z65" s="2807">
        <v>10750000</v>
      </c>
      <c r="AA65" s="2807">
        <v>3948443</v>
      </c>
      <c r="AB65" s="2806" t="s">
        <v>124</v>
      </c>
      <c r="AC65" s="2774">
        <v>0</v>
      </c>
      <c r="AD65" s="2773">
        <v>0</v>
      </c>
      <c r="AE65" s="2771">
        <v>0</v>
      </c>
      <c r="AF65" s="2771">
        <v>0</v>
      </c>
      <c r="AG65" s="2771"/>
      <c r="AH65" s="2771"/>
      <c r="AI65" s="2771"/>
      <c r="AJ65" s="2770"/>
      <c r="AK65" s="2803">
        <v>0.4</v>
      </c>
      <c r="AL65" s="2805"/>
      <c r="AM65" s="2804">
        <v>0.4</v>
      </c>
      <c r="AN65" s="2803"/>
      <c r="AO65" s="2802"/>
      <c r="AP65" s="2801"/>
      <c r="AQ65" s="2800"/>
      <c r="AR65" s="2665"/>
      <c r="AS65" s="2665"/>
      <c r="AT65" s="2665"/>
      <c r="AU65" s="2665"/>
      <c r="AV65" s="2665"/>
      <c r="AW65" s="2665"/>
      <c r="AX65" s="2665"/>
      <c r="AY65" s="2665"/>
      <c r="AZ65" s="2665"/>
      <c r="BA65" s="2665"/>
      <c r="BB65" s="2665"/>
      <c r="BC65" s="2665"/>
      <c r="BD65" s="2665"/>
      <c r="BE65" s="2665"/>
      <c r="BF65" s="2665"/>
      <c r="BG65" s="2665"/>
      <c r="BH65" s="2665"/>
      <c r="BI65" s="2665"/>
      <c r="BJ65" s="2665"/>
      <c r="BK65" s="2665"/>
      <c r="BL65" s="2665"/>
      <c r="BM65" s="2665"/>
      <c r="BN65" s="2665"/>
      <c r="BO65" s="2665"/>
      <c r="BP65" s="2665"/>
      <c r="BQ65" s="2665"/>
      <c r="BR65" s="2665"/>
      <c r="BS65" s="2665"/>
      <c r="BT65" s="2665"/>
      <c r="BU65" s="2665"/>
      <c r="BV65" s="2665"/>
      <c r="BW65" s="2665"/>
      <c r="BX65" s="2665"/>
      <c r="BY65" s="2665" t="s">
        <v>2004</v>
      </c>
      <c r="BZ65" s="2665"/>
    </row>
    <row r="66" spans="1:78" ht="31.5" customHeight="1" thickBot="1">
      <c r="A66" t="s">
        <v>137</v>
      </c>
      <c r="B66"/>
      <c r="C66"/>
      <c r="D66"/>
      <c r="E66" s="2764"/>
      <c r="F66" s="2764"/>
      <c r="G66" s="2764"/>
      <c r="H66" s="2799"/>
      <c r="I66" s="2798">
        <v>1</v>
      </c>
      <c r="J66" s="2764"/>
      <c r="K66" s="2764"/>
      <c r="L66" s="2764"/>
      <c r="M66" s="2764"/>
      <c r="N66" s="2764"/>
      <c r="O66" s="2764"/>
      <c r="P66" s="2764"/>
      <c r="Q66" s="2764"/>
      <c r="R66" s="2764"/>
      <c r="S66" s="2764"/>
      <c r="T66" s="2764"/>
      <c r="U66" s="2764"/>
      <c r="V66" s="2764"/>
      <c r="W66" s="2764"/>
      <c r="X66" s="2764"/>
      <c r="Y66" s="2766"/>
      <c r="Z66" s="2797">
        <v>40750000</v>
      </c>
      <c r="AA66" s="2797">
        <f>SUM(AA44:AA65)</f>
        <v>3948443</v>
      </c>
      <c r="AB66" s="2796"/>
      <c r="AC66" s="2795"/>
      <c r="AD66" s="2795"/>
      <c r="AE66" s="2795"/>
      <c r="AF66" s="2795"/>
      <c r="AG66" s="2795"/>
      <c r="AH66" s="2795"/>
      <c r="AI66" s="2795"/>
      <c r="AJ66" s="2795"/>
      <c r="AK66" s="2794"/>
      <c r="AL66" s="2794"/>
      <c r="AM66" s="2794"/>
      <c r="AN66" s="2794"/>
      <c r="AO66" s="2794"/>
      <c r="AP66" s="2794"/>
      <c r="AQ66" s="2794"/>
      <c r="AR66" s="2794"/>
      <c r="AS66" s="2794"/>
      <c r="AT66" s="2794"/>
      <c r="AU66" s="2794"/>
      <c r="AV66" s="2794"/>
      <c r="AW66" s="2794"/>
      <c r="AX66" s="2794"/>
      <c r="AY66" s="2794"/>
      <c r="AZ66" s="2794"/>
      <c r="BA66" s="2794"/>
      <c r="BB66" s="2794"/>
      <c r="BC66" s="2794"/>
      <c r="BD66" s="2794"/>
      <c r="BE66" s="2794"/>
      <c r="BF66" s="2794"/>
      <c r="BG66" s="2794"/>
      <c r="BH66" s="2794"/>
      <c r="BI66" s="2794"/>
      <c r="BJ66" s="2794"/>
      <c r="BK66" s="2794"/>
      <c r="BL66" s="2794"/>
      <c r="BM66" s="2794"/>
      <c r="BN66" s="2794"/>
      <c r="BO66" s="2794"/>
      <c r="BP66" s="2794"/>
      <c r="BQ66" s="2794"/>
      <c r="BR66" s="2794"/>
      <c r="BS66" s="2794"/>
      <c r="BT66" s="2794"/>
      <c r="BU66" s="2794"/>
      <c r="BV66" s="2794"/>
      <c r="BW66" s="2794"/>
      <c r="BX66" s="2794"/>
      <c r="BY66" s="2794"/>
      <c r="BZ66" s="2794"/>
    </row>
    <row r="67" spans="1:78" ht="48" thickBot="1">
      <c r="A67">
        <v>3</v>
      </c>
      <c r="B67" t="s">
        <v>2003</v>
      </c>
      <c r="C67" t="s">
        <v>2002</v>
      </c>
      <c r="D67" s="2793" t="s">
        <v>2001</v>
      </c>
      <c r="E67" s="2792" t="s">
        <v>2000</v>
      </c>
      <c r="F67" s="2743">
        <v>2</v>
      </c>
      <c r="G67" s="2743" t="s">
        <v>1999</v>
      </c>
      <c r="H67" s="2726" t="s">
        <v>1924</v>
      </c>
      <c r="I67" s="2681">
        <v>0.1666</v>
      </c>
      <c r="J67" s="2726" t="s">
        <v>1998</v>
      </c>
      <c r="K67" s="2791">
        <v>42430</v>
      </c>
      <c r="L67" s="2791">
        <v>42704</v>
      </c>
      <c r="M67" s="2790"/>
      <c r="N67" s="2760"/>
      <c r="O67" s="2760"/>
      <c r="P67" s="2760"/>
      <c r="Q67" s="2760">
        <v>1</v>
      </c>
      <c r="R67" s="2760"/>
      <c r="S67" s="2760"/>
      <c r="T67" s="2760"/>
      <c r="U67" s="2760"/>
      <c r="V67" s="2760"/>
      <c r="W67" s="2760">
        <v>1</v>
      </c>
      <c r="X67" s="2760"/>
      <c r="Y67" s="2789">
        <v>2</v>
      </c>
      <c r="Z67" s="2721">
        <v>0</v>
      </c>
      <c r="AA67" s="2721"/>
      <c r="AB67" s="2788" t="s">
        <v>89</v>
      </c>
      <c r="AC67" s="2719">
        <v>0</v>
      </c>
      <c r="AD67" s="2718">
        <v>0</v>
      </c>
      <c r="AE67" s="2716">
        <v>0</v>
      </c>
      <c r="AF67" s="2717">
        <v>0</v>
      </c>
      <c r="AG67" s="2716"/>
      <c r="AH67" s="2716"/>
      <c r="AI67" s="2716"/>
      <c r="AJ67" s="2715"/>
      <c r="AK67" s="2687">
        <v>1</v>
      </c>
      <c r="AL67" s="2685"/>
      <c r="AM67" s="2687">
        <v>1</v>
      </c>
      <c r="AN67" s="2685"/>
      <c r="AO67" s="2687"/>
      <c r="AP67" s="2685"/>
      <c r="AQ67" s="2665"/>
      <c r="AR67" s="2665"/>
      <c r="AS67" s="2665"/>
      <c r="AT67" s="2665"/>
      <c r="AU67" s="2665"/>
      <c r="AV67" s="2665"/>
      <c r="AW67" s="2665"/>
      <c r="AX67" s="2665"/>
      <c r="AY67" s="2665"/>
      <c r="AZ67" s="2665"/>
      <c r="BA67" s="2665"/>
      <c r="BB67" s="2665"/>
      <c r="BC67" s="2665"/>
      <c r="BD67" s="2665"/>
      <c r="BE67" s="2665"/>
      <c r="BF67" s="2665"/>
      <c r="BG67" s="2665"/>
      <c r="BH67" s="2665"/>
      <c r="BI67" s="2665"/>
      <c r="BJ67" s="2665"/>
      <c r="BK67" s="2665"/>
      <c r="BL67" s="2665"/>
      <c r="BM67" s="2665"/>
      <c r="BN67" s="2665"/>
      <c r="BO67" s="2665"/>
      <c r="BP67" s="2665"/>
      <c r="BQ67" s="2665"/>
      <c r="BR67" s="2665"/>
      <c r="BS67" s="2665"/>
      <c r="BT67" s="2665"/>
      <c r="BU67" s="2665"/>
      <c r="BV67" s="2665"/>
      <c r="BW67" s="2665"/>
      <c r="BX67" s="2665"/>
      <c r="BY67" s="2665" t="s">
        <v>1997</v>
      </c>
      <c r="BZ67" s="2665"/>
    </row>
    <row r="68" spans="1:78" ht="48" thickBot="1">
      <c r="A68"/>
      <c r="B68"/>
      <c r="C68"/>
      <c r="D68" s="2756" t="s">
        <v>1996</v>
      </c>
      <c r="E68" s="2785" t="s">
        <v>1995</v>
      </c>
      <c r="F68" s="2784">
        <v>1</v>
      </c>
      <c r="G68" s="2783" t="s">
        <v>1994</v>
      </c>
      <c r="H68" s="2700" t="s">
        <v>1985</v>
      </c>
      <c r="I68" s="2681">
        <v>0.1666</v>
      </c>
      <c r="J68" s="2787" t="s">
        <v>1993</v>
      </c>
      <c r="K68" s="2751">
        <v>42430</v>
      </c>
      <c r="L68" s="2751">
        <v>42459</v>
      </c>
      <c r="M68" s="2697"/>
      <c r="N68" s="2697"/>
      <c r="O68" s="2697">
        <v>1</v>
      </c>
      <c r="P68" s="2697"/>
      <c r="Q68" s="2697"/>
      <c r="R68" s="2697"/>
      <c r="S68" s="2697"/>
      <c r="T68" s="2697"/>
      <c r="U68" s="2697"/>
      <c r="V68" s="2697"/>
      <c r="W68" s="2697"/>
      <c r="X68" s="2697"/>
      <c r="Y68" s="2782">
        <v>1</v>
      </c>
      <c r="Z68" s="2694">
        <v>0</v>
      </c>
      <c r="AA68" s="2694"/>
      <c r="AB68" s="2693"/>
      <c r="AC68" s="2692">
        <v>0</v>
      </c>
      <c r="AD68" s="2691">
        <v>0</v>
      </c>
      <c r="AE68" s="2689">
        <v>0</v>
      </c>
      <c r="AF68" s="2690">
        <v>0</v>
      </c>
      <c r="AG68" s="2689"/>
      <c r="AH68" s="2689"/>
      <c r="AI68" s="2689"/>
      <c r="AJ68" s="2688"/>
      <c r="AK68" s="2687">
        <v>1</v>
      </c>
      <c r="AL68" s="2685"/>
      <c r="AM68" s="2686">
        <v>1</v>
      </c>
      <c r="AN68" s="2733"/>
      <c r="AO68" s="2686"/>
      <c r="AP68" s="2685"/>
      <c r="AQ68" s="2665"/>
      <c r="AR68" s="2665"/>
      <c r="AS68" s="2665"/>
      <c r="AT68" s="2665"/>
      <c r="AU68" s="2665"/>
      <c r="AV68" s="2665"/>
      <c r="AW68" s="2665"/>
      <c r="AX68" s="2665"/>
      <c r="AY68" s="2665"/>
      <c r="AZ68" s="2665"/>
      <c r="BA68" s="2665"/>
      <c r="BB68" s="2665"/>
      <c r="BC68" s="2665"/>
      <c r="BD68" s="2665"/>
      <c r="BE68" s="2665"/>
      <c r="BF68" s="2665"/>
      <c r="BG68" s="2665"/>
      <c r="BH68" s="2665"/>
      <c r="BI68" s="2665"/>
      <c r="BJ68" s="2665"/>
      <c r="BK68" s="2665"/>
      <c r="BL68" s="2665"/>
      <c r="BM68" s="2665"/>
      <c r="BN68" s="2665"/>
      <c r="BO68" s="2665"/>
      <c r="BP68" s="2665"/>
      <c r="BQ68" s="2665"/>
      <c r="BR68" s="2665"/>
      <c r="BS68" s="2665"/>
      <c r="BT68" s="2665"/>
      <c r="BU68" s="2665"/>
      <c r="BV68" s="2665"/>
      <c r="BW68" s="2665"/>
      <c r="BX68" s="2665"/>
      <c r="BY68" s="2665" t="s">
        <v>1928</v>
      </c>
      <c r="BZ68" s="2665"/>
    </row>
    <row r="69" spans="1:78" ht="32.25" thickBot="1">
      <c r="A69"/>
      <c r="B69"/>
      <c r="C69"/>
      <c r="D69" s="2756" t="s">
        <v>1992</v>
      </c>
      <c r="E69" s="2785" t="s">
        <v>1991</v>
      </c>
      <c r="F69" s="2784">
        <v>1</v>
      </c>
      <c r="G69" s="2783" t="s">
        <v>1990</v>
      </c>
      <c r="H69" s="2700" t="s">
        <v>1930</v>
      </c>
      <c r="I69" s="2681">
        <v>0.1666</v>
      </c>
      <c r="J69" s="2783" t="s">
        <v>1990</v>
      </c>
      <c r="K69" s="2751">
        <v>42461</v>
      </c>
      <c r="L69" s="2751">
        <v>42490</v>
      </c>
      <c r="M69" s="2697"/>
      <c r="N69" s="2697"/>
      <c r="O69" s="2697"/>
      <c r="P69" s="2697">
        <v>1</v>
      </c>
      <c r="Q69" s="2697"/>
      <c r="R69" s="2697"/>
      <c r="S69" s="2697"/>
      <c r="T69" s="2697"/>
      <c r="U69" s="2697"/>
      <c r="V69" s="2697"/>
      <c r="W69" s="2697"/>
      <c r="X69" s="2697"/>
      <c r="Y69" s="2782">
        <v>1</v>
      </c>
      <c r="Z69" s="2694">
        <v>0</v>
      </c>
      <c r="AA69" s="2694"/>
      <c r="AB69" s="2693"/>
      <c r="AC69" s="2692">
        <v>0</v>
      </c>
      <c r="AD69" s="2691">
        <v>0</v>
      </c>
      <c r="AE69" s="2689">
        <v>0</v>
      </c>
      <c r="AF69" s="2690">
        <v>0</v>
      </c>
      <c r="AG69" s="2689"/>
      <c r="AH69" s="2689"/>
      <c r="AI69" s="2689"/>
      <c r="AJ69" s="2688"/>
      <c r="AK69" s="2687">
        <f>SUM(M69:T69)</f>
        <v>1</v>
      </c>
      <c r="AL69" s="2685"/>
      <c r="AM69" s="2686">
        <v>1</v>
      </c>
      <c r="AN69" s="2733"/>
      <c r="AO69" s="2686"/>
      <c r="AP69" s="2685"/>
      <c r="AQ69" s="2665"/>
      <c r="AR69" s="2665"/>
      <c r="AS69" s="2665"/>
      <c r="AT69" s="2665"/>
      <c r="AU69" s="2665"/>
      <c r="AV69" s="2665"/>
      <c r="AW69" s="2665"/>
      <c r="AX69" s="2665"/>
      <c r="AY69" s="2665"/>
      <c r="AZ69" s="2665"/>
      <c r="BA69" s="2665"/>
      <c r="BB69" s="2665"/>
      <c r="BC69" s="2665"/>
      <c r="BD69" s="2665"/>
      <c r="BE69" s="2665"/>
      <c r="BF69" s="2665"/>
      <c r="BG69" s="2665"/>
      <c r="BH69" s="2665"/>
      <c r="BI69" s="2665"/>
      <c r="BJ69" s="2665"/>
      <c r="BK69" s="2665"/>
      <c r="BL69" s="2665"/>
      <c r="BM69" s="2665"/>
      <c r="BN69" s="2665"/>
      <c r="BO69" s="2665"/>
      <c r="BP69" s="2665"/>
      <c r="BQ69" s="2665"/>
      <c r="BR69" s="2665"/>
      <c r="BS69" s="2665"/>
      <c r="BT69" s="2665"/>
      <c r="BU69" s="2665"/>
      <c r="BV69" s="2665"/>
      <c r="BW69" s="2665"/>
      <c r="BX69" s="2665"/>
      <c r="BY69" s="2665" t="s">
        <v>1989</v>
      </c>
      <c r="BZ69" s="2665"/>
    </row>
    <row r="70" spans="1:78" ht="48" thickBot="1">
      <c r="A70"/>
      <c r="B70"/>
      <c r="C70"/>
      <c r="D70" s="2756" t="s">
        <v>1988</v>
      </c>
      <c r="E70" s="2785" t="s">
        <v>1987</v>
      </c>
      <c r="F70" s="2784" t="s">
        <v>851</v>
      </c>
      <c r="G70" s="2783" t="s">
        <v>1986</v>
      </c>
      <c r="H70" s="2700" t="s">
        <v>1985</v>
      </c>
      <c r="I70" s="2681">
        <v>0.1666</v>
      </c>
      <c r="J70" s="2783" t="s">
        <v>1984</v>
      </c>
      <c r="K70" s="2751">
        <v>42370</v>
      </c>
      <c r="L70" s="2751">
        <v>42735</v>
      </c>
      <c r="M70">
        <v>1</v>
      </c>
      <c r="N70"/>
      <c r="O70">
        <v>1</v>
      </c>
      <c r="P70"/>
      <c r="Q70">
        <v>1</v>
      </c>
      <c r="R70"/>
      <c r="S70">
        <v>1</v>
      </c>
      <c r="T70"/>
      <c r="U70">
        <v>1</v>
      </c>
      <c r="V70"/>
      <c r="W70">
        <v>1</v>
      </c>
      <c r="X70"/>
      <c r="Y70" s="2782">
        <v>1</v>
      </c>
      <c r="Z70" s="2781">
        <v>531298179</v>
      </c>
      <c r="AA70" s="2786">
        <f>386020179+35000000</f>
        <v>421020179</v>
      </c>
      <c r="AB70" s="2693" t="s">
        <v>1983</v>
      </c>
      <c r="AC70" s="2692">
        <v>1</v>
      </c>
      <c r="AD70" s="2691">
        <v>1</v>
      </c>
      <c r="AE70" s="2689">
        <v>1</v>
      </c>
      <c r="AF70" s="2690">
        <v>1</v>
      </c>
      <c r="AG70" s="2689"/>
      <c r="AH70" s="2689"/>
      <c r="AI70" s="2689"/>
      <c r="AJ70" s="2688"/>
      <c r="AK70" s="2734">
        <v>1</v>
      </c>
      <c r="AL70" s="2685"/>
      <c r="AM70" s="2733">
        <v>1</v>
      </c>
      <c r="AN70" s="2733"/>
      <c r="AO70" s="2686"/>
      <c r="AP70" s="2685"/>
      <c r="AQ70" s="2665"/>
      <c r="AR70" s="2665"/>
      <c r="AS70" s="2665"/>
      <c r="AT70" s="2665"/>
      <c r="AU70" s="2665"/>
      <c r="AV70" s="2665"/>
      <c r="AW70" s="2665"/>
      <c r="AX70" s="2665"/>
      <c r="AY70" s="2665"/>
      <c r="AZ70" s="2665"/>
      <c r="BA70" s="2665"/>
      <c r="BB70" s="2665"/>
      <c r="BC70" s="2665"/>
      <c r="BD70" s="2665"/>
      <c r="BE70" s="2665"/>
      <c r="BF70" s="2665"/>
      <c r="BG70" s="2665"/>
      <c r="BH70" s="2665"/>
      <c r="BI70" s="2665"/>
      <c r="BJ70" s="2665"/>
      <c r="BK70" s="2665"/>
      <c r="BL70" s="2665"/>
      <c r="BM70" s="2665"/>
      <c r="BN70" s="2665"/>
      <c r="BO70" s="2665"/>
      <c r="BP70" s="2665"/>
      <c r="BQ70" s="2665"/>
      <c r="BR70" s="2665"/>
      <c r="BS70" s="2665"/>
      <c r="BT70" s="2665"/>
      <c r="BU70" s="2665"/>
      <c r="BV70" s="2665"/>
      <c r="BW70" s="2665"/>
      <c r="BX70" s="2665"/>
      <c r="BY70" s="2665" t="s">
        <v>1982</v>
      </c>
      <c r="BZ70" s="2665"/>
    </row>
    <row r="71" spans="1:78" ht="63.75" thickBot="1">
      <c r="A71"/>
      <c r="B71"/>
      <c r="C71"/>
      <c r="D71" s="2756" t="s">
        <v>1981</v>
      </c>
      <c r="E71" s="2785" t="s">
        <v>366</v>
      </c>
      <c r="F71" s="2784" t="s">
        <v>1980</v>
      </c>
      <c r="G71" s="2783" t="s">
        <v>1979</v>
      </c>
      <c r="H71" s="2680" t="s">
        <v>1940</v>
      </c>
      <c r="I71" s="2681">
        <v>0.1666</v>
      </c>
      <c r="J71" s="2783" t="s">
        <v>1978</v>
      </c>
      <c r="K71" s="2751">
        <v>42370</v>
      </c>
      <c r="L71" s="2751">
        <v>42734</v>
      </c>
      <c r="M71" s="2697"/>
      <c r="N71" s="2697">
        <v>1</v>
      </c>
      <c r="O71" s="2697"/>
      <c r="P71" s="2697">
        <v>1</v>
      </c>
      <c r="Q71" s="2697"/>
      <c r="R71" s="2697">
        <v>1</v>
      </c>
      <c r="S71" s="2697"/>
      <c r="T71" s="2697">
        <v>1</v>
      </c>
      <c r="U71" s="2697"/>
      <c r="V71" s="2697">
        <v>1</v>
      </c>
      <c r="W71" s="2697"/>
      <c r="X71" s="2697">
        <v>1</v>
      </c>
      <c r="Y71" s="2782">
        <v>6</v>
      </c>
      <c r="Z71" s="2781">
        <v>0</v>
      </c>
      <c r="AA71" s="2781"/>
      <c r="AB71" s="2780"/>
      <c r="AC71" s="2692">
        <v>1</v>
      </c>
      <c r="AD71" s="2691">
        <v>0</v>
      </c>
      <c r="AE71" s="2689">
        <v>1</v>
      </c>
      <c r="AF71" s="2691">
        <v>0.16666666666666666</v>
      </c>
      <c r="AG71" s="2689"/>
      <c r="AH71" s="2689"/>
      <c r="AI71" s="2689"/>
      <c r="AJ71" s="2688"/>
      <c r="AK71" s="2687">
        <f>SUM(M71:T71)</f>
        <v>4</v>
      </c>
      <c r="AL71" s="2685"/>
      <c r="AM71" s="2686">
        <v>4</v>
      </c>
      <c r="AN71" s="2733"/>
      <c r="AO71" s="2686"/>
      <c r="AP71" s="2685"/>
      <c r="AQ71" s="2665"/>
      <c r="AR71" s="2665"/>
      <c r="AS71" s="2665"/>
      <c r="AT71" s="2665"/>
      <c r="AU71" s="2665"/>
      <c r="AV71" s="2665"/>
      <c r="AW71" s="2665"/>
      <c r="AX71" s="2665"/>
      <c r="AY71" s="2665"/>
      <c r="AZ71" s="2665"/>
      <c r="BA71" s="2665"/>
      <c r="BB71" s="2665"/>
      <c r="BC71" s="2665"/>
      <c r="BD71" s="2665"/>
      <c r="BE71" s="2665"/>
      <c r="BF71" s="2665"/>
      <c r="BG71" s="2665"/>
      <c r="BH71" s="2665"/>
      <c r="BI71" s="2665"/>
      <c r="BJ71" s="2665"/>
      <c r="BK71" s="2665"/>
      <c r="BL71" s="2665"/>
      <c r="BM71" s="2665"/>
      <c r="BN71" s="2665"/>
      <c r="BO71" s="2665"/>
      <c r="BP71" s="2665"/>
      <c r="BQ71" s="2665"/>
      <c r="BR71" s="2665"/>
      <c r="BS71" s="2665"/>
      <c r="BT71" s="2665"/>
      <c r="BU71" s="2665"/>
      <c r="BV71" s="2665"/>
      <c r="BW71" s="2665"/>
      <c r="BX71" s="2665"/>
      <c r="BY71" s="2665" t="s">
        <v>1977</v>
      </c>
      <c r="BZ71" s="2665"/>
    </row>
    <row r="72" spans="1:78" ht="48" thickBot="1">
      <c r="A72"/>
      <c r="B72"/>
      <c r="C72"/>
      <c r="D72" s="2779" t="s">
        <v>1976</v>
      </c>
      <c r="E72" s="2778" t="s">
        <v>129</v>
      </c>
      <c r="F72" s="2777">
        <v>2</v>
      </c>
      <c r="G72" s="2776" t="s">
        <v>1975</v>
      </c>
      <c r="H72" s="2680" t="s">
        <v>1940</v>
      </c>
      <c r="I72" s="2681">
        <v>0.1666</v>
      </c>
      <c r="J72" s="2776" t="s">
        <v>1974</v>
      </c>
      <c r="K72" s="2731">
        <v>42370</v>
      </c>
      <c r="L72" s="2731">
        <v>42735</v>
      </c>
      <c r="M72" s="2678"/>
      <c r="N72" s="2678"/>
      <c r="O72" s="2678"/>
      <c r="P72" s="2678"/>
      <c r="Q72" s="2678"/>
      <c r="R72" s="2678">
        <v>1</v>
      </c>
      <c r="S72" s="2678"/>
      <c r="T72" s="2678"/>
      <c r="U72" s="2678"/>
      <c r="V72" s="2678"/>
      <c r="W72" s="2678"/>
      <c r="X72" s="2678">
        <v>1</v>
      </c>
      <c r="Y72" s="2775">
        <v>2</v>
      </c>
      <c r="Z72" s="2675">
        <v>0</v>
      </c>
      <c r="AA72" s="2675"/>
      <c r="AB72" s="2674" t="s">
        <v>89</v>
      </c>
      <c r="AC72" s="2774">
        <v>0</v>
      </c>
      <c r="AD72" s="2773">
        <v>0</v>
      </c>
      <c r="AE72" s="2771">
        <v>0</v>
      </c>
      <c r="AF72" s="2772">
        <v>0</v>
      </c>
      <c r="AG72" s="2771"/>
      <c r="AH72" s="2771"/>
      <c r="AI72" s="2771"/>
      <c r="AJ72" s="2770"/>
      <c r="AK72" s="2668">
        <f>SUM(M72:T72)</f>
        <v>1</v>
      </c>
      <c r="AL72" s="2666"/>
      <c r="AM72" s="2667">
        <v>1</v>
      </c>
      <c r="AN72" s="2667"/>
      <c r="AO72" s="2667"/>
      <c r="AP72" s="2666"/>
      <c r="AQ72" s="2665"/>
      <c r="AR72" s="2665"/>
      <c r="AS72" s="2665"/>
      <c r="AT72" s="2665"/>
      <c r="AU72" s="2665"/>
      <c r="AV72" s="2665"/>
      <c r="AW72" s="2665"/>
      <c r="AX72" s="2665"/>
      <c r="AY72" s="2665"/>
      <c r="AZ72" s="2665"/>
      <c r="BA72" s="2665"/>
      <c r="BB72" s="2665"/>
      <c r="BC72" s="2665"/>
      <c r="BD72" s="2665"/>
      <c r="BE72" s="2665"/>
      <c r="BF72" s="2665"/>
      <c r="BG72" s="2665"/>
      <c r="BH72" s="2665"/>
      <c r="BI72" s="2665"/>
      <c r="BJ72" s="2665"/>
      <c r="BK72" s="2665"/>
      <c r="BL72" s="2665"/>
      <c r="BM72" s="2665"/>
      <c r="BN72" s="2665"/>
      <c r="BO72" s="2665"/>
      <c r="BP72" s="2665"/>
      <c r="BQ72" s="2665"/>
      <c r="BR72" s="2665"/>
      <c r="BS72" s="2665"/>
      <c r="BT72" s="2665"/>
      <c r="BU72" s="2665"/>
      <c r="BV72" s="2665"/>
      <c r="BW72" s="2665"/>
      <c r="BX72" s="2665"/>
      <c r="BY72" s="2665" t="s">
        <v>1928</v>
      </c>
      <c r="BZ72" s="2665"/>
    </row>
    <row r="73" spans="1:78" ht="30" customHeight="1" thickBot="1">
      <c r="A73" t="s">
        <v>137</v>
      </c>
      <c r="B73"/>
      <c r="C73"/>
      <c r="D73"/>
      <c r="E73" s="2769"/>
      <c r="F73" s="2769"/>
      <c r="G73"/>
      <c r="H73"/>
      <c r="I73" s="2768">
        <f>SUM(I67:I72)</f>
        <v>0.9995999999999999</v>
      </c>
      <c r="J73" s="2768"/>
      <c r="K73" s="2764"/>
      <c r="L73" s="2764"/>
      <c r="M73" s="2764"/>
      <c r="N73" s="2764"/>
      <c r="O73" s="2764"/>
      <c r="P73" s="2764"/>
      <c r="Q73" s="2764"/>
      <c r="R73" s="2764"/>
      <c r="S73" s="2764"/>
      <c r="T73" s="2764"/>
      <c r="U73" s="2767"/>
      <c r="V73" s="2767"/>
      <c r="W73" s="2767"/>
      <c r="X73" s="2767"/>
      <c r="Y73" s="2766"/>
      <c r="Z73" s="2765">
        <v>531298179</v>
      </c>
      <c r="AA73" s="2765">
        <f>SUM(AA67:AA72)</f>
        <v>421020179</v>
      </c>
      <c r="AB73" s="2764"/>
      <c r="AC73" s="2659"/>
      <c r="AD73" s="2658"/>
      <c r="AE73" s="2658"/>
      <c r="AF73" s="2658"/>
      <c r="AG73" s="2658"/>
      <c r="AH73" s="2658"/>
      <c r="AI73" s="2658"/>
      <c r="AJ73" s="2658"/>
      <c r="AK73" s="2763"/>
      <c r="AL73" s="2763"/>
      <c r="AM73" s="2763"/>
      <c r="AN73" s="2763"/>
      <c r="AO73" s="2763"/>
      <c r="AP73" s="2763"/>
      <c r="AQ73" s="2763"/>
      <c r="AR73" s="2763"/>
      <c r="AS73" s="2763"/>
      <c r="AT73" s="2763"/>
      <c r="AU73" s="2763"/>
      <c r="AV73" s="2763"/>
      <c r="AW73" s="2763"/>
      <c r="AX73" s="2763"/>
      <c r="AY73" s="2763"/>
      <c r="AZ73" s="2763"/>
      <c r="BA73" s="2763"/>
      <c r="BB73" s="2763"/>
      <c r="BC73" s="2763"/>
      <c r="BD73" s="2763"/>
      <c r="BE73" s="2763"/>
      <c r="BF73" s="2763"/>
      <c r="BG73" s="2763"/>
      <c r="BH73" s="2763"/>
      <c r="BI73" s="2763"/>
      <c r="BJ73" s="2763"/>
      <c r="BK73" s="2763"/>
      <c r="BL73" s="2763"/>
      <c r="BM73" s="2763"/>
      <c r="BN73" s="2763"/>
      <c r="BO73" s="2763"/>
      <c r="BP73" s="2763"/>
      <c r="BQ73" s="2763"/>
      <c r="BR73" s="2763"/>
      <c r="BS73" s="2763"/>
      <c r="BT73" s="2763"/>
      <c r="BU73" s="2763"/>
      <c r="BV73" s="2763"/>
      <c r="BW73" s="2763"/>
      <c r="BX73" s="2763"/>
      <c r="BY73" s="2763"/>
      <c r="BZ73" s="2763"/>
    </row>
    <row r="74" spans="1:78" ht="48" thickBot="1">
      <c r="A74">
        <v>4</v>
      </c>
      <c r="B74" t="s">
        <v>400</v>
      </c>
      <c r="C74" t="s">
        <v>1799</v>
      </c>
      <c r="D74" s="2744" t="s">
        <v>1973</v>
      </c>
      <c r="E74" s="2728" t="s">
        <v>129</v>
      </c>
      <c r="F74" s="2743">
        <v>2</v>
      </c>
      <c r="G74" s="2743" t="s">
        <v>1972</v>
      </c>
      <c r="H74" s="2762" t="s">
        <v>1958</v>
      </c>
      <c r="I74" s="2681">
        <v>0.0625</v>
      </c>
      <c r="J74" s="2726" t="s">
        <v>1971</v>
      </c>
      <c r="K74" s="2761">
        <v>42371</v>
      </c>
      <c r="L74" s="2761">
        <v>42399</v>
      </c>
      <c r="M74" s="2741">
        <v>2</v>
      </c>
      <c r="N74" s="2741"/>
      <c r="O74" s="2741"/>
      <c r="P74" s="2741"/>
      <c r="Q74" s="2741"/>
      <c r="R74" s="2741"/>
      <c r="S74" s="2741"/>
      <c r="T74" s="2741"/>
      <c r="U74" s="2760"/>
      <c r="V74" s="2760"/>
      <c r="W74" s="2760"/>
      <c r="X74" s="2760"/>
      <c r="Y74" s="2722">
        <v>2</v>
      </c>
      <c r="Z74" s="2721">
        <v>0</v>
      </c>
      <c r="AA74" s="2721"/>
      <c r="AB74" s="2720" t="s">
        <v>89</v>
      </c>
      <c r="AC74" s="2719">
        <v>2</v>
      </c>
      <c r="AD74" s="2718">
        <v>1</v>
      </c>
      <c r="AE74" s="2716">
        <v>2</v>
      </c>
      <c r="AF74" s="2717">
        <v>1</v>
      </c>
      <c r="AG74" s="2716"/>
      <c r="AH74" s="2716"/>
      <c r="AI74" s="2716"/>
      <c r="AJ74" s="2715"/>
      <c r="AK74" s="2687">
        <v>2</v>
      </c>
      <c r="AL74" s="2685"/>
      <c r="AM74" s="2687">
        <v>2</v>
      </c>
      <c r="AN74" s="2685"/>
      <c r="AO74" s="2687"/>
      <c r="AP74" s="2685"/>
      <c r="AQ74" s="2665"/>
      <c r="AR74" s="2665"/>
      <c r="AS74" s="2665"/>
      <c r="AT74" s="2665"/>
      <c r="AU74" s="2665"/>
      <c r="AV74" s="2665"/>
      <c r="AW74" s="2665"/>
      <c r="AX74" s="2665"/>
      <c r="AY74" s="2665"/>
      <c r="AZ74" s="2665"/>
      <c r="BA74" s="2665"/>
      <c r="BB74" s="2665"/>
      <c r="BC74" s="2665"/>
      <c r="BD74" s="2665"/>
      <c r="BE74" s="2665"/>
      <c r="BF74" s="2665"/>
      <c r="BG74" s="2665"/>
      <c r="BH74" s="2665"/>
      <c r="BI74" s="2665"/>
      <c r="BJ74" s="2665"/>
      <c r="BK74" s="2665"/>
      <c r="BL74" s="2665"/>
      <c r="BM74" s="2665"/>
      <c r="BN74" s="2665"/>
      <c r="BO74" s="2665"/>
      <c r="BP74" s="2665"/>
      <c r="BQ74" s="2665"/>
      <c r="BR74" s="2665"/>
      <c r="BS74" s="2665"/>
      <c r="BT74" s="2665"/>
      <c r="BU74" s="2665"/>
      <c r="BV74" s="2665"/>
      <c r="BW74" s="2665"/>
      <c r="BX74" s="2665"/>
      <c r="BY74" s="2665" t="s">
        <v>1928</v>
      </c>
      <c r="BZ74" s="2665"/>
    </row>
    <row r="75" spans="1:78" ht="79.5" thickBot="1">
      <c r="A75"/>
      <c r="B75"/>
      <c r="C75"/>
      <c r="D75" s="2703" t="s">
        <v>1970</v>
      </c>
      <c r="E75" s="2702" t="s">
        <v>173</v>
      </c>
      <c r="F75" s="2739">
        <v>1</v>
      </c>
      <c r="G75" s="2738" t="s">
        <v>1086</v>
      </c>
      <c r="H75" s="2753" t="s">
        <v>1958</v>
      </c>
      <c r="I75" s="2681">
        <v>0.0625</v>
      </c>
      <c r="J75" s="2700" t="s">
        <v>1969</v>
      </c>
      <c r="K75" s="2751">
        <v>42385</v>
      </c>
      <c r="L75" s="2751">
        <v>42735</v>
      </c>
      <c r="M75" s="2697"/>
      <c r="N75" s="2697"/>
      <c r="O75" s="2712">
        <v>0.25</v>
      </c>
      <c r="P75" s="2697"/>
      <c r="Q75" s="2697"/>
      <c r="R75" s="2712">
        <v>0.5</v>
      </c>
      <c r="S75" s="2697"/>
      <c r="T75" s="2697"/>
      <c r="U75" s="2709">
        <v>0.75</v>
      </c>
      <c r="V75" s="2709"/>
      <c r="W75" s="2709"/>
      <c r="X75" s="2709">
        <v>1</v>
      </c>
      <c r="Y75" s="2759">
        <v>1</v>
      </c>
      <c r="Z75" s="2694">
        <v>0</v>
      </c>
      <c r="AA75" s="2694"/>
      <c r="AB75" s="2693" t="s">
        <v>89</v>
      </c>
      <c r="AC75" s="2735">
        <v>0</v>
      </c>
      <c r="AD75" s="2691">
        <v>0</v>
      </c>
      <c r="AE75" s="2689">
        <v>0</v>
      </c>
      <c r="AF75" s="2690">
        <v>0</v>
      </c>
      <c r="AG75" s="2689"/>
      <c r="AH75" s="2689"/>
      <c r="AI75" s="2689"/>
      <c r="AJ75" s="2688"/>
      <c r="AK75" s="2685">
        <v>0.5</v>
      </c>
      <c r="AL75" s="2685"/>
      <c r="AM75" s="2733">
        <v>0.5</v>
      </c>
      <c r="AN75" s="2685"/>
      <c r="AO75" s="2686"/>
      <c r="AP75" s="2685"/>
      <c r="AQ75" s="2665"/>
      <c r="AR75" s="2665"/>
      <c r="AS75" s="2665"/>
      <c r="AT75" s="2665"/>
      <c r="AU75" s="2665"/>
      <c r="AV75" s="2665"/>
      <c r="AW75" s="2665"/>
      <c r="AX75" s="2665"/>
      <c r="AY75" s="2665"/>
      <c r="AZ75" s="2665"/>
      <c r="BA75" s="2665"/>
      <c r="BB75" s="2665"/>
      <c r="BC75" s="2665"/>
      <c r="BD75" s="2665"/>
      <c r="BE75" s="2665"/>
      <c r="BF75" s="2665"/>
      <c r="BG75" s="2665"/>
      <c r="BH75" s="2665"/>
      <c r="BI75" s="2665"/>
      <c r="BJ75" s="2665"/>
      <c r="BK75" s="2665"/>
      <c r="BL75" s="2665"/>
      <c r="BM75" s="2665"/>
      <c r="BN75" s="2665"/>
      <c r="BO75" s="2665"/>
      <c r="BP75" s="2665"/>
      <c r="BQ75" s="2665"/>
      <c r="BR75" s="2665"/>
      <c r="BS75" s="2665"/>
      <c r="BT75" s="2665"/>
      <c r="BU75" s="2665"/>
      <c r="BV75" s="2665"/>
      <c r="BW75" s="2665"/>
      <c r="BX75" s="2665"/>
      <c r="BY75" s="2665" t="s">
        <v>1968</v>
      </c>
      <c r="BZ75" s="2665"/>
    </row>
    <row r="76" spans="1:78" ht="111" thickBot="1">
      <c r="A76"/>
      <c r="B76"/>
      <c r="C76"/>
      <c r="D76" s="2758" t="s">
        <v>1967</v>
      </c>
      <c r="E76" s="2702" t="s">
        <v>315</v>
      </c>
      <c r="F76" s="2713">
        <v>1</v>
      </c>
      <c r="G76" s="2713" t="s">
        <v>361</v>
      </c>
      <c r="H76" s="2753" t="s">
        <v>1958</v>
      </c>
      <c r="I76" s="2681">
        <v>0.0625</v>
      </c>
      <c r="J76" s="2713" t="s">
        <v>1966</v>
      </c>
      <c r="K76" s="2751">
        <v>42705</v>
      </c>
      <c r="L76" s="2751">
        <v>42735</v>
      </c>
      <c r="M76" s="2697"/>
      <c r="N76" s="2697"/>
      <c r="O76" s="2697"/>
      <c r="P76" s="2697"/>
      <c r="Q76" s="2697"/>
      <c r="R76" s="2697"/>
      <c r="S76" s="2697"/>
      <c r="T76" s="2697"/>
      <c r="U76" s="2757"/>
      <c r="V76" s="2757"/>
      <c r="W76" s="2757"/>
      <c r="X76" s="2757">
        <v>1</v>
      </c>
      <c r="Y76" s="2708">
        <v>1</v>
      </c>
      <c r="Z76" s="2694">
        <v>0</v>
      </c>
      <c r="AA76" s="2694"/>
      <c r="AB76" s="2693" t="s">
        <v>89</v>
      </c>
      <c r="AC76" s="2692">
        <v>0</v>
      </c>
      <c r="AD76" s="2691">
        <v>0</v>
      </c>
      <c r="AE76" s="2689">
        <v>0</v>
      </c>
      <c r="AF76" s="2690">
        <v>0</v>
      </c>
      <c r="AG76" s="2689"/>
      <c r="AH76" s="2689"/>
      <c r="AI76" s="2689"/>
      <c r="AJ76" s="2688"/>
      <c r="AK76" s="2687">
        <v>0</v>
      </c>
      <c r="AL76" s="2685"/>
      <c r="AM76" s="2686">
        <v>0</v>
      </c>
      <c r="AN76" s="2685"/>
      <c r="AO76" s="2686"/>
      <c r="AP76" s="2685"/>
      <c r="AQ76" s="2665"/>
      <c r="AR76" s="2665"/>
      <c r="AS76" s="2665"/>
      <c r="AT76" s="2665"/>
      <c r="AU76" s="2665"/>
      <c r="AV76" s="2665"/>
      <c r="AW76" s="2665"/>
      <c r="AX76" s="2665"/>
      <c r="AY76" s="2665"/>
      <c r="AZ76" s="2665"/>
      <c r="BA76" s="2665"/>
      <c r="BB76" s="2665"/>
      <c r="BC76" s="2665"/>
      <c r="BD76" s="2665"/>
      <c r="BE76" s="2665"/>
      <c r="BF76" s="2665"/>
      <c r="BG76" s="2665"/>
      <c r="BH76" s="2665"/>
      <c r="BI76" s="2665"/>
      <c r="BJ76" s="2665"/>
      <c r="BK76" s="2665"/>
      <c r="BL76" s="2665"/>
      <c r="BM76" s="2665"/>
      <c r="BN76" s="2665"/>
      <c r="BO76" s="2665"/>
      <c r="BP76" s="2665"/>
      <c r="BQ76" s="2665"/>
      <c r="BR76" s="2665"/>
      <c r="BS76" s="2665"/>
      <c r="BT76" s="2665"/>
      <c r="BU76" s="2665"/>
      <c r="BV76" s="2665"/>
      <c r="BW76" s="2665"/>
      <c r="BX76" s="2665"/>
      <c r="BY76" s="2665" t="s">
        <v>1965</v>
      </c>
      <c r="BZ76" s="2665"/>
    </row>
    <row r="77" spans="1:78" ht="63.75" thickBot="1">
      <c r="A77"/>
      <c r="B77"/>
      <c r="C77"/>
      <c r="D77" s="2756" t="s">
        <v>1964</v>
      </c>
      <c r="E77" s="2755" t="s">
        <v>129</v>
      </c>
      <c r="F77" s="2754" t="s">
        <v>851</v>
      </c>
      <c r="G77" s="2752" t="s">
        <v>1963</v>
      </c>
      <c r="H77" s="2753" t="s">
        <v>1962</v>
      </c>
      <c r="I77" s="2681">
        <v>0.0625</v>
      </c>
      <c r="J77" s="2752" t="s">
        <v>1961</v>
      </c>
      <c r="K77" s="2751">
        <v>42370</v>
      </c>
      <c r="L77" s="2751">
        <v>42735</v>
      </c>
      <c r="M77" s="2697"/>
      <c r="N77" s="2697"/>
      <c r="O77" s="2697"/>
      <c r="P77" s="2697"/>
      <c r="Q77" s="2697"/>
      <c r="R77" s="2697"/>
      <c r="S77" s="2697"/>
      <c r="T77" s="2697"/>
      <c r="U77" s="2697"/>
      <c r="V77" s="2697"/>
      <c r="W77" s="2697"/>
      <c r="X77" s="2697"/>
      <c r="Y77" s="2750" t="s">
        <v>851</v>
      </c>
      <c r="Z77" s="2694">
        <v>0</v>
      </c>
      <c r="AA77" s="2694"/>
      <c r="AB77" s="2693" t="s">
        <v>89</v>
      </c>
      <c r="AC77" s="2692">
        <v>0</v>
      </c>
      <c r="AD77" s="2691">
        <v>0</v>
      </c>
      <c r="AE77" s="2689"/>
      <c r="AF77" s="2689"/>
      <c r="AG77" s="2689"/>
      <c r="AH77" s="2689"/>
      <c r="AI77" s="2689"/>
      <c r="AJ77" s="2688"/>
      <c r="AK77" s="2687" t="s">
        <v>89</v>
      </c>
      <c r="AL77" s="2685"/>
      <c r="AM77" s="2686"/>
      <c r="AN77" s="2685"/>
      <c r="AO77" s="2686"/>
      <c r="AP77" s="2685"/>
      <c r="AQ77" s="2665"/>
      <c r="AR77" s="2665"/>
      <c r="AS77" s="2665"/>
      <c r="AT77" s="2665"/>
      <c r="AU77" s="2665"/>
      <c r="AV77" s="2665"/>
      <c r="AW77" s="2665"/>
      <c r="AX77" s="2665"/>
      <c r="AY77" s="2665"/>
      <c r="AZ77" s="2665"/>
      <c r="BA77" s="2665"/>
      <c r="BB77" s="2665"/>
      <c r="BC77" s="2665"/>
      <c r="BD77" s="2665"/>
      <c r="BE77" s="2665"/>
      <c r="BF77" s="2665"/>
      <c r="BG77" s="2665"/>
      <c r="BH77" s="2665"/>
      <c r="BI77" s="2665"/>
      <c r="BJ77" s="2665"/>
      <c r="BK77" s="2665"/>
      <c r="BL77" s="2665"/>
      <c r="BM77" s="2665"/>
      <c r="BN77" s="2665"/>
      <c r="BO77" s="2665"/>
      <c r="BP77" s="2665"/>
      <c r="BQ77" s="2665"/>
      <c r="BR77" s="2665"/>
      <c r="BS77" s="2665"/>
      <c r="BT77" s="2665"/>
      <c r="BU77" s="2665"/>
      <c r="BV77" s="2665"/>
      <c r="BW77" s="2665"/>
      <c r="BX77" s="2665"/>
      <c r="BY77" s="2665"/>
      <c r="BZ77" s="2665"/>
    </row>
    <row r="78" spans="1:78" ht="66" customHeight="1" thickBot="1">
      <c r="A78"/>
      <c r="B78"/>
      <c r="C78"/>
      <c r="D78" s="2749" t="s">
        <v>1960</v>
      </c>
      <c r="E78" s="2683" t="s">
        <v>173</v>
      </c>
      <c r="F78" s="2748">
        <v>1</v>
      </c>
      <c r="G78" s="2746" t="s">
        <v>1959</v>
      </c>
      <c r="H78" s="2747" t="s">
        <v>1958</v>
      </c>
      <c r="I78" s="2681">
        <v>0.0625</v>
      </c>
      <c r="J78" s="2746" t="s">
        <v>1957</v>
      </c>
      <c r="K78" s="2731">
        <v>42370</v>
      </c>
      <c r="L78" s="2731">
        <v>42735</v>
      </c>
      <c r="M78">
        <v>1</v>
      </c>
      <c r="N78"/>
      <c r="O78">
        <v>1</v>
      </c>
      <c r="P78"/>
      <c r="Q78">
        <v>1</v>
      </c>
      <c r="R78"/>
      <c r="S78">
        <v>1</v>
      </c>
      <c r="T78"/>
      <c r="U78">
        <v>1</v>
      </c>
      <c r="V78"/>
      <c r="W78">
        <v>1</v>
      </c>
      <c r="X78"/>
      <c r="Y78" s="2745">
        <v>1</v>
      </c>
      <c r="Z78" s="2675">
        <v>0</v>
      </c>
      <c r="AA78" s="2675"/>
      <c r="AB78" s="2674" t="s">
        <v>89</v>
      </c>
      <c r="AC78" s="2735">
        <v>1</v>
      </c>
      <c r="AD78" s="2691">
        <v>1</v>
      </c>
      <c r="AE78" s="2690">
        <v>1</v>
      </c>
      <c r="AF78" s="2690">
        <v>1</v>
      </c>
      <c r="AG78" s="2670"/>
      <c r="AH78" s="2670"/>
      <c r="AI78" s="2670"/>
      <c r="AJ78" s="2669"/>
      <c r="AK78" s="2685">
        <v>1</v>
      </c>
      <c r="AL78" s="2685"/>
      <c r="AM78" s="2733">
        <v>1</v>
      </c>
      <c r="AN78" s="2685"/>
      <c r="AO78" s="2686"/>
      <c r="AP78" s="2685"/>
      <c r="AQ78" s="2665"/>
      <c r="AR78" s="2665"/>
      <c r="AS78" s="2665"/>
      <c r="AT78" s="2665"/>
      <c r="AU78" s="2665"/>
      <c r="AV78" s="2665"/>
      <c r="AW78" s="2665"/>
      <c r="AX78" s="2665"/>
      <c r="AY78" s="2665"/>
      <c r="AZ78" s="2665"/>
      <c r="BA78" s="2665"/>
      <c r="BB78" s="2665"/>
      <c r="BC78" s="2665"/>
      <c r="BD78" s="2665"/>
      <c r="BE78" s="2665"/>
      <c r="BF78" s="2665"/>
      <c r="BG78" s="2665"/>
      <c r="BH78" s="2665"/>
      <c r="BI78" s="2665"/>
      <c r="BJ78" s="2665"/>
      <c r="BK78" s="2665"/>
      <c r="BL78" s="2665"/>
      <c r="BM78" s="2665"/>
      <c r="BN78" s="2665"/>
      <c r="BO78" s="2665"/>
      <c r="BP78" s="2665"/>
      <c r="BQ78" s="2665"/>
      <c r="BR78" s="2665"/>
      <c r="BS78" s="2665"/>
      <c r="BT78" s="2665"/>
      <c r="BU78" s="2665"/>
      <c r="BV78" s="2665"/>
      <c r="BW78" s="2665"/>
      <c r="BX78" s="2665"/>
      <c r="BY78" s="2665" t="s">
        <v>1956</v>
      </c>
      <c r="BZ78" s="2665"/>
    </row>
    <row r="79" spans="1:78" ht="63.75" thickBot="1">
      <c r="A79"/>
      <c r="B79"/>
      <c r="C79" t="s">
        <v>401</v>
      </c>
      <c r="D79" s="2744" t="s">
        <v>1955</v>
      </c>
      <c r="E79" s="2728" t="s">
        <v>315</v>
      </c>
      <c r="F79" s="2743">
        <v>1</v>
      </c>
      <c r="G79" s="2727" t="s">
        <v>361</v>
      </c>
      <c r="H79" s="2726" t="s">
        <v>1953</v>
      </c>
      <c r="I79" s="2681">
        <v>0.0625</v>
      </c>
      <c r="J79" s="2726" t="s">
        <v>1090</v>
      </c>
      <c r="K79" s="2742">
        <v>42371</v>
      </c>
      <c r="L79" s="2742">
        <v>42460</v>
      </c>
      <c r="M79" s="2741"/>
      <c r="N79" s="2741"/>
      <c r="O79" s="2741">
        <v>1</v>
      </c>
      <c r="P79" s="2741"/>
      <c r="Q79" s="2741"/>
      <c r="R79" s="2741"/>
      <c r="S79" s="2741"/>
      <c r="T79" s="2741"/>
      <c r="U79" s="2740"/>
      <c r="V79" s="2740"/>
      <c r="W79" s="2740"/>
      <c r="X79" s="2740"/>
      <c r="Y79" s="2722">
        <v>1</v>
      </c>
      <c r="Z79" s="2721">
        <v>0</v>
      </c>
      <c r="AA79" s="2721"/>
      <c r="AB79" s="2720" t="s">
        <v>89</v>
      </c>
      <c r="AC79" s="2719">
        <v>0</v>
      </c>
      <c r="AD79" s="2718">
        <v>1</v>
      </c>
      <c r="AE79" s="2716">
        <v>0</v>
      </c>
      <c r="AF79" s="2716"/>
      <c r="AG79" s="2716"/>
      <c r="AH79" s="2716"/>
      <c r="AI79" s="2716"/>
      <c r="AJ79" s="2715"/>
      <c r="AK79" s="2687">
        <v>1</v>
      </c>
      <c r="AL79" s="2685"/>
      <c r="AM79" s="2686">
        <v>1</v>
      </c>
      <c r="AN79" s="2685"/>
      <c r="AO79" s="2686"/>
      <c r="AP79" s="2685"/>
      <c r="AQ79" s="2665"/>
      <c r="AR79" s="2665"/>
      <c r="AS79" s="2665"/>
      <c r="AT79" s="2665"/>
      <c r="AU79" s="2665"/>
      <c r="AV79" s="2665"/>
      <c r="AW79" s="2665"/>
      <c r="AX79" s="2665"/>
      <c r="AY79" s="2665"/>
      <c r="AZ79" s="2665"/>
      <c r="BA79" s="2665"/>
      <c r="BB79" s="2665"/>
      <c r="BC79" s="2665"/>
      <c r="BD79" s="2665"/>
      <c r="BE79" s="2665"/>
      <c r="BF79" s="2665"/>
      <c r="BG79" s="2665"/>
      <c r="BH79" s="2665"/>
      <c r="BI79" s="2665"/>
      <c r="BJ79" s="2665"/>
      <c r="BK79" s="2665"/>
      <c r="BL79" s="2665"/>
      <c r="BM79" s="2665"/>
      <c r="BN79" s="2665"/>
      <c r="BO79" s="2665"/>
      <c r="BP79" s="2665"/>
      <c r="BQ79" s="2665"/>
      <c r="BR79" s="2665"/>
      <c r="BS79" s="2665"/>
      <c r="BT79" s="2665"/>
      <c r="BU79" s="2665"/>
      <c r="BV79" s="2665"/>
      <c r="BW79" s="2665"/>
      <c r="BX79" s="2665"/>
      <c r="BY79" s="2665" t="s">
        <v>1928</v>
      </c>
      <c r="BZ79" s="2665"/>
    </row>
    <row r="80" spans="1:78" ht="79.5" thickBot="1">
      <c r="A80"/>
      <c r="B80"/>
      <c r="C80"/>
      <c r="D80" s="2703" t="s">
        <v>1954</v>
      </c>
      <c r="E80" s="2702" t="s">
        <v>173</v>
      </c>
      <c r="F80" s="2739">
        <v>1</v>
      </c>
      <c r="G80" s="2738" t="s">
        <v>1086</v>
      </c>
      <c r="H80" s="2726" t="s">
        <v>1953</v>
      </c>
      <c r="I80" s="2681">
        <v>0.0625</v>
      </c>
      <c r="J80" s="2700" t="s">
        <v>1952</v>
      </c>
      <c r="K80" s="2699">
        <v>42036</v>
      </c>
      <c r="L80" s="2699">
        <v>42369</v>
      </c>
      <c r="M80" s="2698">
        <v>1</v>
      </c>
      <c r="N80" s="2698"/>
      <c r="O80" s="2698"/>
      <c r="P80" s="2698"/>
      <c r="Q80" s="2698">
        <v>1</v>
      </c>
      <c r="R80" s="2698"/>
      <c r="S80" s="2698"/>
      <c r="T80" s="2698"/>
      <c r="U80" s="2698">
        <v>1</v>
      </c>
      <c r="V80" s="2737"/>
      <c r="W80" s="2737"/>
      <c r="X80" s="2737"/>
      <c r="Y80" s="2736">
        <v>1</v>
      </c>
      <c r="Z80" s="2694">
        <v>0</v>
      </c>
      <c r="AA80" s="2694"/>
      <c r="AB80" s="2693" t="s">
        <v>89</v>
      </c>
      <c r="AC80" s="2735">
        <v>1</v>
      </c>
      <c r="AD80" s="2691">
        <v>1</v>
      </c>
      <c r="AE80" s="2690">
        <v>1</v>
      </c>
      <c r="AF80" s="2690">
        <v>1</v>
      </c>
      <c r="AG80" s="2689"/>
      <c r="AH80" s="2689"/>
      <c r="AI80" s="2689"/>
      <c r="AJ80" s="2688"/>
      <c r="AK80" s="2734">
        <v>1</v>
      </c>
      <c r="AL80" s="2685"/>
      <c r="AM80" s="2733">
        <v>1</v>
      </c>
      <c r="AN80" s="2685"/>
      <c r="AO80" s="2686"/>
      <c r="AP80" s="2685"/>
      <c r="AQ80" s="2665"/>
      <c r="AR80" s="2665"/>
      <c r="AS80" s="2665"/>
      <c r="AT80" s="2665"/>
      <c r="AU80" s="2665"/>
      <c r="AV80" s="2665"/>
      <c r="AW80" s="2665"/>
      <c r="AX80" s="2665"/>
      <c r="AY80" s="2665"/>
      <c r="AZ80" s="2665"/>
      <c r="BA80" s="2665"/>
      <c r="BB80" s="2665"/>
      <c r="BC80" s="2665"/>
      <c r="BD80" s="2665"/>
      <c r="BE80" s="2665"/>
      <c r="BF80" s="2665"/>
      <c r="BG80" s="2665"/>
      <c r="BH80" s="2665"/>
      <c r="BI80" s="2665"/>
      <c r="BJ80" s="2665"/>
      <c r="BK80" s="2665"/>
      <c r="BL80" s="2665"/>
      <c r="BM80" s="2665"/>
      <c r="BN80" s="2665"/>
      <c r="BO80" s="2665"/>
      <c r="BP80" s="2665"/>
      <c r="BQ80" s="2665"/>
      <c r="BR80" s="2665"/>
      <c r="BS80" s="2665"/>
      <c r="BT80" s="2665"/>
      <c r="BU80" s="2665"/>
      <c r="BV80" s="2665"/>
      <c r="BW80" s="2665"/>
      <c r="BX80" s="2665"/>
      <c r="BY80" s="2665" t="s">
        <v>1928</v>
      </c>
      <c r="BZ80" s="2665"/>
    </row>
    <row r="81" spans="1:78" ht="48" thickBot="1">
      <c r="A81"/>
      <c r="B81"/>
      <c r="C81"/>
      <c r="D81" s="2684" t="s">
        <v>1951</v>
      </c>
      <c r="E81" s="2683" t="s">
        <v>393</v>
      </c>
      <c r="F81" s="2730">
        <v>1</v>
      </c>
      <c r="G81" s="2680" t="s">
        <v>1950</v>
      </c>
      <c r="H81" s="2732" t="s">
        <v>1949</v>
      </c>
      <c r="I81" s="2681">
        <v>0.0625</v>
      </c>
      <c r="J81" s="2680" t="s">
        <v>1948</v>
      </c>
      <c r="K81" s="2731">
        <v>42370</v>
      </c>
      <c r="L81" s="2731">
        <v>42399</v>
      </c>
      <c r="M81" s="2678">
        <v>1</v>
      </c>
      <c r="N81" s="2678"/>
      <c r="O81" s="2678"/>
      <c r="P81" s="2678"/>
      <c r="Q81" s="2678"/>
      <c r="R81" s="2678"/>
      <c r="S81" s="2678"/>
      <c r="T81" s="2678"/>
      <c r="U81" s="2678"/>
      <c r="V81" s="2678"/>
      <c r="W81" s="2678"/>
      <c r="X81" s="2678"/>
      <c r="Y81" s="2730">
        <v>1</v>
      </c>
      <c r="Z81" s="2675">
        <v>0</v>
      </c>
      <c r="AA81" s="2675"/>
      <c r="AB81" s="2674"/>
      <c r="AC81" s="2673">
        <v>1</v>
      </c>
      <c r="AD81" s="2672">
        <v>1</v>
      </c>
      <c r="AE81" s="2670">
        <v>1</v>
      </c>
      <c r="AF81" s="2671">
        <v>1</v>
      </c>
      <c r="AG81" s="2670"/>
      <c r="AH81" s="2670"/>
      <c r="AI81" s="2670"/>
      <c r="AJ81" s="2669"/>
      <c r="AK81" s="2687">
        <v>1</v>
      </c>
      <c r="AL81" s="2685"/>
      <c r="AM81" s="2686">
        <v>1</v>
      </c>
      <c r="AN81" s="2685"/>
      <c r="AO81" s="2686"/>
      <c r="AP81" s="2685"/>
      <c r="AQ81" s="2665"/>
      <c r="AR81" s="2665"/>
      <c r="AS81" s="2665"/>
      <c r="AT81" s="2665"/>
      <c r="AU81" s="2665"/>
      <c r="AV81" s="2665"/>
      <c r="AW81" s="2665"/>
      <c r="AX81" s="2665"/>
      <c r="AY81" s="2665"/>
      <c r="AZ81" s="2665"/>
      <c r="BA81" s="2665"/>
      <c r="BB81" s="2665"/>
      <c r="BC81" s="2665"/>
      <c r="BD81" s="2665"/>
      <c r="BE81" s="2665"/>
      <c r="BF81" s="2665"/>
      <c r="BG81" s="2665"/>
      <c r="BH81" s="2665"/>
      <c r="BI81" s="2665"/>
      <c r="BJ81" s="2665"/>
      <c r="BK81" s="2665"/>
      <c r="BL81" s="2665"/>
      <c r="BM81" s="2665"/>
      <c r="BN81" s="2665"/>
      <c r="BO81" s="2665"/>
      <c r="BP81" s="2665"/>
      <c r="BQ81" s="2665"/>
      <c r="BR81" s="2665"/>
      <c r="BS81" s="2665"/>
      <c r="BT81" s="2665"/>
      <c r="BU81" s="2665"/>
      <c r="BV81" s="2665"/>
      <c r="BW81" s="2665"/>
      <c r="BX81" s="2665"/>
      <c r="BY81" s="2665" t="s">
        <v>1928</v>
      </c>
      <c r="BZ81" s="2665"/>
    </row>
    <row r="82" spans="1:78" ht="79.5" thickBot="1">
      <c r="A82"/>
      <c r="B82"/>
      <c r="C82" t="s">
        <v>1947</v>
      </c>
      <c r="D82" s="2729" t="s">
        <v>1946</v>
      </c>
      <c r="E82" s="2728" t="s">
        <v>366</v>
      </c>
      <c r="F82" s="2727">
        <v>2</v>
      </c>
      <c r="G82" s="2727" t="s">
        <v>1945</v>
      </c>
      <c r="H82" s="2726" t="s">
        <v>1930</v>
      </c>
      <c r="I82" s="2681">
        <v>0.0625</v>
      </c>
      <c r="J82" s="2725" t="s">
        <v>1944</v>
      </c>
      <c r="K82" s="2724">
        <v>42370</v>
      </c>
      <c r="L82" s="2724">
        <v>42735</v>
      </c>
      <c r="M82" s="2723"/>
      <c r="N82" s="2723"/>
      <c r="O82" s="2723"/>
      <c r="P82" s="2723"/>
      <c r="Q82" s="2723"/>
      <c r="R82" s="2723"/>
      <c r="S82" s="2723"/>
      <c r="T82" s="2723">
        <v>1</v>
      </c>
      <c r="U82" s="2723"/>
      <c r="V82" s="2723"/>
      <c r="W82" s="2723"/>
      <c r="X82" s="2723">
        <v>1</v>
      </c>
      <c r="Y82" s="2722">
        <v>2</v>
      </c>
      <c r="Z82" s="2721">
        <v>0</v>
      </c>
      <c r="AA82" s="2721"/>
      <c r="AB82" s="2720" t="s">
        <v>89</v>
      </c>
      <c r="AC82" s="2719">
        <v>0</v>
      </c>
      <c r="AD82" s="2718">
        <v>0</v>
      </c>
      <c r="AE82" s="2716">
        <v>0</v>
      </c>
      <c r="AF82" s="2717">
        <v>0</v>
      </c>
      <c r="AG82" s="2716"/>
      <c r="AH82" s="2716"/>
      <c r="AI82" s="2716"/>
      <c r="AJ82" s="2715"/>
      <c r="AK82" s="2687">
        <v>1</v>
      </c>
      <c r="AL82" s="2685"/>
      <c r="AM82" s="2686">
        <v>1</v>
      </c>
      <c r="AN82" s="2685"/>
      <c r="AO82" s="2686"/>
      <c r="AP82" s="2685"/>
      <c r="AQ82" s="2665"/>
      <c r="AR82" s="2665"/>
      <c r="AS82" s="2665"/>
      <c r="AT82" s="2665"/>
      <c r="AU82" s="2665"/>
      <c r="AV82" s="2665"/>
      <c r="AW82" s="2665"/>
      <c r="AX82" s="2665"/>
      <c r="AY82" s="2665"/>
      <c r="AZ82" s="2665"/>
      <c r="BA82" s="2665"/>
      <c r="BB82" s="2665"/>
      <c r="BC82" s="2665"/>
      <c r="BD82" s="2665"/>
      <c r="BE82" s="2665"/>
      <c r="BF82" s="2665"/>
      <c r="BG82" s="2665"/>
      <c r="BH82" s="2665"/>
      <c r="BI82" s="2665"/>
      <c r="BJ82" s="2665"/>
      <c r="BK82" s="2665"/>
      <c r="BL82" s="2665"/>
      <c r="BM82" s="2665"/>
      <c r="BN82" s="2665"/>
      <c r="BO82" s="2665"/>
      <c r="BP82" s="2665"/>
      <c r="BQ82" s="2665"/>
      <c r="BR82" s="2665"/>
      <c r="BS82" s="2665"/>
      <c r="BT82" s="2665"/>
      <c r="BU82" s="2665"/>
      <c r="BV82" s="2665"/>
      <c r="BW82" s="2665"/>
      <c r="BX82" s="2665"/>
      <c r="BY82" s="2665" t="s">
        <v>1943</v>
      </c>
      <c r="BZ82" s="2665"/>
    </row>
    <row r="83" spans="1:78" ht="48" thickBot="1">
      <c r="A83"/>
      <c r="B83"/>
      <c r="C83"/>
      <c r="D83" s="2957" t="s">
        <v>1942</v>
      </c>
      <c r="E83" s="2702" t="s">
        <v>886</v>
      </c>
      <c r="F83" s="2714">
        <v>2</v>
      </c>
      <c r="G83" s="2713" t="s">
        <v>1941</v>
      </c>
      <c r="H83" s="2680" t="s">
        <v>1940</v>
      </c>
      <c r="I83" s="2681">
        <v>0.0625</v>
      </c>
      <c r="J83" s="2700" t="s">
        <v>1939</v>
      </c>
      <c r="K83" s="2699">
        <v>42370</v>
      </c>
      <c r="L83" s="2699">
        <v>42735</v>
      </c>
      <c r="M83" s="2697"/>
      <c r="N83" s="2697"/>
      <c r="O83" s="2712"/>
      <c r="P83" s="2697"/>
      <c r="Q83" s="2697"/>
      <c r="R83" s="2711">
        <v>1</v>
      </c>
      <c r="S83" s="2697"/>
      <c r="T83" s="2698"/>
      <c r="U83" s="2710"/>
      <c r="V83" s="2709"/>
      <c r="W83" s="2710">
        <v>1</v>
      </c>
      <c r="X83" s="2709"/>
      <c r="Y83" s="2708">
        <v>2</v>
      </c>
      <c r="Z83" s="2694">
        <v>0</v>
      </c>
      <c r="AA83" s="2694"/>
      <c r="AB83" s="2693" t="s">
        <v>89</v>
      </c>
      <c r="AC83" s="2692">
        <v>0</v>
      </c>
      <c r="AD83" s="2691">
        <v>0</v>
      </c>
      <c r="AE83" s="2689">
        <v>0</v>
      </c>
      <c r="AF83" s="2690">
        <v>0</v>
      </c>
      <c r="AG83" s="2689"/>
      <c r="AH83" s="2689"/>
      <c r="AI83" s="2689"/>
      <c r="AJ83" s="2688"/>
      <c r="AK83" s="2687"/>
      <c r="AL83" s="2685"/>
      <c r="AM83" s="2686"/>
      <c r="AN83" s="2685"/>
      <c r="AO83" s="2686"/>
      <c r="AP83" s="2685"/>
      <c r="AQ83" s="2665"/>
      <c r="AR83" s="2665"/>
      <c r="AS83" s="2665"/>
      <c r="AT83" s="2665"/>
      <c r="AU83" s="2665"/>
      <c r="AV83" s="2665"/>
      <c r="AW83" s="2665"/>
      <c r="AX83" s="2665"/>
      <c r="AY83" s="2665"/>
      <c r="AZ83" s="2665"/>
      <c r="BA83" s="2665"/>
      <c r="BB83" s="2665"/>
      <c r="BC83" s="2665"/>
      <c r="BD83" s="2665"/>
      <c r="BE83" s="2665"/>
      <c r="BF83" s="2665"/>
      <c r="BG83" s="2665"/>
      <c r="BH83" s="2665"/>
      <c r="BI83" s="2665"/>
      <c r="BJ83" s="2665"/>
      <c r="BK83" s="2665"/>
      <c r="BL83" s="2665"/>
      <c r="BM83" s="2665"/>
      <c r="BN83" s="2665"/>
      <c r="BO83" s="2665"/>
      <c r="BP83" s="2665"/>
      <c r="BQ83" s="2665"/>
      <c r="BR83" s="2665"/>
      <c r="BS83" s="2665"/>
      <c r="BT83" s="2665"/>
      <c r="BU83" s="2665"/>
      <c r="BV83" s="2665"/>
      <c r="BW83" s="2665"/>
      <c r="BX83" s="2665"/>
      <c r="BY83" s="2665"/>
      <c r="BZ83" s="2665"/>
    </row>
    <row r="84" spans="1:78" ht="63.75" thickBot="1">
      <c r="A84"/>
      <c r="B84"/>
      <c r="C84"/>
      <c r="D84" s="2703" t="s">
        <v>1938</v>
      </c>
      <c r="E84" s="2702" t="s">
        <v>129</v>
      </c>
      <c r="F84" s="2706">
        <v>4</v>
      </c>
      <c r="G84" s="2700" t="s">
        <v>1937</v>
      </c>
      <c r="H84" s="2700" t="s">
        <v>1930</v>
      </c>
      <c r="I84" s="2681">
        <v>0.0625</v>
      </c>
      <c r="J84" s="2700" t="s">
        <v>1929</v>
      </c>
      <c r="K84" s="2699">
        <v>42370</v>
      </c>
      <c r="L84" s="2699">
        <v>42735</v>
      </c>
      <c r="M84" s="2705"/>
      <c r="N84" s="2705"/>
      <c r="O84" s="2705">
        <v>1</v>
      </c>
      <c r="P84" s="2705"/>
      <c r="Q84" s="2705"/>
      <c r="R84" s="2705">
        <v>1</v>
      </c>
      <c r="S84" s="2705"/>
      <c r="T84" s="2705"/>
      <c r="U84" s="2705">
        <v>1</v>
      </c>
      <c r="V84" s="2705"/>
      <c r="W84" s="2705"/>
      <c r="X84" s="2697">
        <v>1</v>
      </c>
      <c r="Y84" s="2704">
        <v>4</v>
      </c>
      <c r="Z84" s="2694">
        <v>0</v>
      </c>
      <c r="AA84" s="2694"/>
      <c r="AB84" s="2707"/>
      <c r="AC84" s="2692">
        <v>0</v>
      </c>
      <c r="AD84" s="2691">
        <v>0</v>
      </c>
      <c r="AE84" s="2689">
        <v>0</v>
      </c>
      <c r="AF84" s="2690">
        <v>0</v>
      </c>
      <c r="AG84" s="2689"/>
      <c r="AH84" s="2689"/>
      <c r="AI84" s="2689"/>
      <c r="AJ84" s="2688"/>
      <c r="AK84" s="2687">
        <f>SUM(M84:T84)</f>
        <v>2</v>
      </c>
      <c r="AL84" s="2685"/>
      <c r="AM84" s="2686">
        <v>0</v>
      </c>
      <c r="AN84" s="2685"/>
      <c r="AO84" s="2686"/>
      <c r="AP84" s="2685"/>
      <c r="AQ84" s="2665"/>
      <c r="AR84" s="2665"/>
      <c r="AS84" s="2665"/>
      <c r="AT84" s="2665"/>
      <c r="AU84" s="2665"/>
      <c r="AV84" s="2665"/>
      <c r="AW84" s="2665"/>
      <c r="AX84" s="2665"/>
      <c r="AY84" s="2665"/>
      <c r="AZ84" s="2665"/>
      <c r="BA84" s="2665"/>
      <c r="BB84" s="2665"/>
      <c r="BC84" s="2665"/>
      <c r="BD84" s="2665"/>
      <c r="BE84" s="2665"/>
      <c r="BF84" s="2665"/>
      <c r="BG84" s="2665"/>
      <c r="BH84" s="2665"/>
      <c r="BI84" s="2665"/>
      <c r="BJ84" s="2665"/>
      <c r="BK84" s="2665"/>
      <c r="BL84" s="2665"/>
      <c r="BM84" s="2665"/>
      <c r="BN84" s="2665"/>
      <c r="BO84" s="2665"/>
      <c r="BP84" s="2665"/>
      <c r="BQ84" s="2665"/>
      <c r="BR84" s="2665"/>
      <c r="BS84" s="2665"/>
      <c r="BT84" s="2665"/>
      <c r="BU84" s="2665"/>
      <c r="BV84" s="2665"/>
      <c r="BW84" s="2665"/>
      <c r="BX84" s="2665"/>
      <c r="BY84" s="2665" t="s">
        <v>1928</v>
      </c>
      <c r="BZ84" s="2665"/>
    </row>
    <row r="85" spans="1:78" ht="63.75" thickBot="1">
      <c r="A85"/>
      <c r="B85"/>
      <c r="C85"/>
      <c r="D85" s="2703" t="s">
        <v>1936</v>
      </c>
      <c r="E85" s="2702" t="s">
        <v>129</v>
      </c>
      <c r="F85" s="2706">
        <v>4</v>
      </c>
      <c r="G85" s="2700" t="s">
        <v>1935</v>
      </c>
      <c r="H85" s="2700" t="s">
        <v>1930</v>
      </c>
      <c r="I85" s="2681">
        <v>0.0625</v>
      </c>
      <c r="J85" s="2700" t="s">
        <v>1929</v>
      </c>
      <c r="K85" s="2699">
        <v>42370</v>
      </c>
      <c r="L85" s="2699">
        <v>42735</v>
      </c>
      <c r="M85" s="2697"/>
      <c r="N85" s="2697"/>
      <c r="O85" s="2697">
        <v>1</v>
      </c>
      <c r="P85" s="2697"/>
      <c r="Q85" s="2697"/>
      <c r="R85" s="2697">
        <v>1</v>
      </c>
      <c r="S85" s="2697"/>
      <c r="T85" s="2697"/>
      <c r="U85" s="2697">
        <v>1</v>
      </c>
      <c r="V85" s="2705"/>
      <c r="W85" s="2705"/>
      <c r="X85" s="2697">
        <v>1</v>
      </c>
      <c r="Y85" s="2704">
        <v>4</v>
      </c>
      <c r="Z85" s="2694">
        <v>0</v>
      </c>
      <c r="AA85" s="2694"/>
      <c r="AB85" s="2693"/>
      <c r="AC85" s="2692">
        <v>0</v>
      </c>
      <c r="AD85" s="2691">
        <v>0</v>
      </c>
      <c r="AE85" s="2689">
        <v>0</v>
      </c>
      <c r="AF85" s="2690">
        <v>0</v>
      </c>
      <c r="AG85" s="2689"/>
      <c r="AH85" s="2689"/>
      <c r="AI85" s="2689"/>
      <c r="AJ85" s="2688"/>
      <c r="AK85" s="2687">
        <f>SUM(M85:T85)</f>
        <v>2</v>
      </c>
      <c r="AL85" s="2685"/>
      <c r="AM85" s="2686">
        <v>0</v>
      </c>
      <c r="AN85" s="2685"/>
      <c r="AO85" s="2686"/>
      <c r="AP85" s="2685"/>
      <c r="AQ85" s="2665"/>
      <c r="AR85" s="2665"/>
      <c r="AS85" s="2665"/>
      <c r="AT85" s="2665"/>
      <c r="AU85" s="2665"/>
      <c r="AV85" s="2665"/>
      <c r="AW85" s="2665"/>
      <c r="AX85" s="2665"/>
      <c r="AY85" s="2665"/>
      <c r="AZ85" s="2665"/>
      <c r="BA85" s="2665"/>
      <c r="BB85" s="2665"/>
      <c r="BC85" s="2665"/>
      <c r="BD85" s="2665"/>
      <c r="BE85" s="2665"/>
      <c r="BF85" s="2665"/>
      <c r="BG85" s="2665"/>
      <c r="BH85" s="2665"/>
      <c r="BI85" s="2665"/>
      <c r="BJ85" s="2665"/>
      <c r="BK85" s="2665"/>
      <c r="BL85" s="2665"/>
      <c r="BM85" s="2665"/>
      <c r="BN85" s="2665"/>
      <c r="BO85" s="2665"/>
      <c r="BP85" s="2665"/>
      <c r="BQ85" s="2665"/>
      <c r="BR85" s="2665"/>
      <c r="BS85" s="2665"/>
      <c r="BT85" s="2665"/>
      <c r="BU85" s="2665"/>
      <c r="BV85" s="2665"/>
      <c r="BW85" s="2665"/>
      <c r="BX85" s="2665"/>
      <c r="BY85" s="2665" t="s">
        <v>1928</v>
      </c>
      <c r="BZ85" s="2665"/>
    </row>
    <row r="86" spans="1:78" ht="63.75" thickBot="1">
      <c r="A86"/>
      <c r="B86"/>
      <c r="C86"/>
      <c r="D86" s="2703" t="s">
        <v>1934</v>
      </c>
      <c r="E86" s="2702" t="s">
        <v>129</v>
      </c>
      <c r="F86" s="2706">
        <v>4</v>
      </c>
      <c r="G86" s="2700" t="s">
        <v>1933</v>
      </c>
      <c r="H86" s="2700" t="s">
        <v>1930</v>
      </c>
      <c r="I86" s="2681">
        <v>0.0625</v>
      </c>
      <c r="J86" s="2700" t="s">
        <v>1929</v>
      </c>
      <c r="K86" s="2699">
        <v>42370</v>
      </c>
      <c r="L86" s="2699">
        <v>42735</v>
      </c>
      <c r="M86" s="2697"/>
      <c r="N86" s="2697"/>
      <c r="O86" s="2697">
        <v>1</v>
      </c>
      <c r="P86" s="2697"/>
      <c r="Q86" s="2697"/>
      <c r="R86" s="2697">
        <v>1</v>
      </c>
      <c r="S86" s="2697"/>
      <c r="T86" s="2697"/>
      <c r="U86" s="2697">
        <v>1</v>
      </c>
      <c r="V86" s="2705"/>
      <c r="W86" s="2705"/>
      <c r="X86" s="2697">
        <v>1</v>
      </c>
      <c r="Y86" s="2704">
        <v>4</v>
      </c>
      <c r="Z86" s="2694">
        <v>0</v>
      </c>
      <c r="AA86" s="2694"/>
      <c r="AB86" s="2693"/>
      <c r="AC86" s="2692">
        <v>0</v>
      </c>
      <c r="AD86" s="2691">
        <v>0</v>
      </c>
      <c r="AE86" s="2689">
        <v>0</v>
      </c>
      <c r="AF86" s="2690">
        <v>0</v>
      </c>
      <c r="AG86" s="2689"/>
      <c r="AH86" s="2689"/>
      <c r="AI86" s="2689"/>
      <c r="AJ86" s="2688"/>
      <c r="AK86" s="2687">
        <f>SUM(M86:T86)</f>
        <v>2</v>
      </c>
      <c r="AL86" s="2685"/>
      <c r="AM86" s="2686">
        <v>0</v>
      </c>
      <c r="AN86" s="2685"/>
      <c r="AO86" s="2686"/>
      <c r="AP86" s="2685"/>
      <c r="AQ86" s="2665"/>
      <c r="AR86" s="2665"/>
      <c r="AS86" s="2665"/>
      <c r="AT86" s="2665"/>
      <c r="AU86" s="2665"/>
      <c r="AV86" s="2665"/>
      <c r="AW86" s="2665"/>
      <c r="AX86" s="2665"/>
      <c r="AY86" s="2665"/>
      <c r="AZ86" s="2665"/>
      <c r="BA86" s="2665"/>
      <c r="BB86" s="2665"/>
      <c r="BC86" s="2665"/>
      <c r="BD86" s="2665"/>
      <c r="BE86" s="2665"/>
      <c r="BF86" s="2665"/>
      <c r="BG86" s="2665"/>
      <c r="BH86" s="2665"/>
      <c r="BI86" s="2665"/>
      <c r="BJ86" s="2665"/>
      <c r="BK86" s="2665"/>
      <c r="BL86" s="2665"/>
      <c r="BM86" s="2665"/>
      <c r="BN86" s="2665"/>
      <c r="BO86" s="2665"/>
      <c r="BP86" s="2665"/>
      <c r="BQ86" s="2665"/>
      <c r="BR86" s="2665"/>
      <c r="BS86" s="2665"/>
      <c r="BT86" s="2665"/>
      <c r="BU86" s="2665"/>
      <c r="BV86" s="2665"/>
      <c r="BW86" s="2665"/>
      <c r="BX86" s="2665"/>
      <c r="BY86" s="2665" t="s">
        <v>1928</v>
      </c>
      <c r="BZ86" s="2665"/>
    </row>
    <row r="87" spans="1:78" ht="79.5" thickBot="1">
      <c r="A87"/>
      <c r="B87"/>
      <c r="C87"/>
      <c r="D87" s="2703" t="s">
        <v>1932</v>
      </c>
      <c r="E87" s="2702" t="s">
        <v>129</v>
      </c>
      <c r="F87" s="2706">
        <v>4</v>
      </c>
      <c r="G87" s="2700" t="s">
        <v>1931</v>
      </c>
      <c r="H87" s="2700" t="s">
        <v>1930</v>
      </c>
      <c r="I87" s="2681">
        <v>0.0625</v>
      </c>
      <c r="J87" s="2700" t="s">
        <v>1929</v>
      </c>
      <c r="K87" s="2699">
        <v>42370</v>
      </c>
      <c r="L87" s="2699">
        <v>42735</v>
      </c>
      <c r="M87" s="2697"/>
      <c r="N87" s="2697"/>
      <c r="O87" s="2697">
        <v>1</v>
      </c>
      <c r="P87" s="2697"/>
      <c r="Q87" s="2697"/>
      <c r="R87" s="2697">
        <v>1</v>
      </c>
      <c r="S87" s="2697"/>
      <c r="T87" s="2697"/>
      <c r="U87" s="2697">
        <v>1</v>
      </c>
      <c r="V87" s="2705"/>
      <c r="W87" s="2705"/>
      <c r="X87" s="2697">
        <v>1</v>
      </c>
      <c r="Y87" s="2704">
        <v>4</v>
      </c>
      <c r="Z87" s="2694">
        <v>0</v>
      </c>
      <c r="AA87" s="2694"/>
      <c r="AB87" s="2693"/>
      <c r="AC87" s="2692">
        <v>0</v>
      </c>
      <c r="AD87" s="2691">
        <v>0</v>
      </c>
      <c r="AE87" s="2689">
        <v>0</v>
      </c>
      <c r="AF87" s="2690">
        <v>0</v>
      </c>
      <c r="AG87" s="2689"/>
      <c r="AH87" s="2689"/>
      <c r="AI87" s="2689"/>
      <c r="AJ87" s="2688"/>
      <c r="AK87" s="2687">
        <f>SUM(M87:T87)</f>
        <v>2</v>
      </c>
      <c r="AL87" s="2685"/>
      <c r="AM87" s="2686">
        <v>0</v>
      </c>
      <c r="AN87" s="2685"/>
      <c r="AO87" s="2686"/>
      <c r="AP87" s="2685"/>
      <c r="AQ87" s="2665"/>
      <c r="AR87" s="2665"/>
      <c r="AS87" s="2665"/>
      <c r="AT87" s="2665"/>
      <c r="AU87" s="2665"/>
      <c r="AV87" s="2665"/>
      <c r="AW87" s="2665"/>
      <c r="AX87" s="2665"/>
      <c r="AY87" s="2665"/>
      <c r="AZ87" s="2665"/>
      <c r="BA87" s="2665"/>
      <c r="BB87" s="2665"/>
      <c r="BC87" s="2665"/>
      <c r="BD87" s="2665"/>
      <c r="BE87" s="2665"/>
      <c r="BF87" s="2665"/>
      <c r="BG87" s="2665"/>
      <c r="BH87" s="2665"/>
      <c r="BI87" s="2665"/>
      <c r="BJ87" s="2665"/>
      <c r="BK87" s="2665"/>
      <c r="BL87" s="2665"/>
      <c r="BM87" s="2665"/>
      <c r="BN87" s="2665"/>
      <c r="BO87" s="2665"/>
      <c r="BP87" s="2665"/>
      <c r="BQ87" s="2665"/>
      <c r="BR87" s="2665"/>
      <c r="BS87" s="2665"/>
      <c r="BT87" s="2665"/>
      <c r="BU87" s="2665"/>
      <c r="BV87" s="2665"/>
      <c r="BW87" s="2665"/>
      <c r="BX87" s="2665"/>
      <c r="BY87" s="2665" t="s">
        <v>1928</v>
      </c>
      <c r="BZ87" s="2665"/>
    </row>
    <row r="88" spans="1:78" ht="32.25" thickBot="1">
      <c r="A88"/>
      <c r="B88"/>
      <c r="C88"/>
      <c r="D88" s="2703" t="s">
        <v>1927</v>
      </c>
      <c r="E88" s="2702" t="s">
        <v>1926</v>
      </c>
      <c r="F88" s="2695">
        <v>4</v>
      </c>
      <c r="G88" s="2700" t="s">
        <v>1925</v>
      </c>
      <c r="H88" s="2701" t="s">
        <v>1924</v>
      </c>
      <c r="I88" s="2681">
        <v>0.0625</v>
      </c>
      <c r="J88" s="2700" t="s">
        <v>1923</v>
      </c>
      <c r="K88" s="2699">
        <v>42370</v>
      </c>
      <c r="L88" s="2699">
        <v>42735</v>
      </c>
      <c r="M88" s="2697"/>
      <c r="N88" s="2697"/>
      <c r="O88" s="2698"/>
      <c r="P88" s="2697"/>
      <c r="Q88" s="2697"/>
      <c r="R88" s="2698"/>
      <c r="S88" s="2697"/>
      <c r="T88" s="2697"/>
      <c r="U88" s="2698"/>
      <c r="V88" s="2697"/>
      <c r="W88" s="2697"/>
      <c r="X88" s="2696">
        <v>4</v>
      </c>
      <c r="Y88" s="2695">
        <v>4</v>
      </c>
      <c r="Z88" s="2694">
        <v>0</v>
      </c>
      <c r="AA88" s="2694"/>
      <c r="AB88" s="2693" t="s">
        <v>89</v>
      </c>
      <c r="AC88" s="2692">
        <v>0</v>
      </c>
      <c r="AD88" s="2691">
        <v>0</v>
      </c>
      <c r="AE88" s="2689">
        <v>0</v>
      </c>
      <c r="AF88" s="2690">
        <v>0</v>
      </c>
      <c r="AG88" s="2689"/>
      <c r="AH88" s="2689"/>
      <c r="AI88" s="2689"/>
      <c r="AJ88" s="2688"/>
      <c r="AK88" s="2687">
        <f>SUM(M88:T88)</f>
        <v>0</v>
      </c>
      <c r="AL88" s="2685"/>
      <c r="AM88" s="2686">
        <v>0</v>
      </c>
      <c r="AN88" s="2685"/>
      <c r="AO88" s="2686"/>
      <c r="AP88" s="2685"/>
      <c r="AQ88" s="2665"/>
      <c r="AR88" s="2665"/>
      <c r="AS88" s="2665"/>
      <c r="AT88" s="2665"/>
      <c r="AU88" s="2665"/>
      <c r="AV88" s="2665"/>
      <c r="AW88" s="2665"/>
      <c r="AX88" s="2665"/>
      <c r="AY88" s="2665"/>
      <c r="AZ88" s="2665"/>
      <c r="BA88" s="2665"/>
      <c r="BB88" s="2665"/>
      <c r="BC88" s="2665"/>
      <c r="BD88" s="2665"/>
      <c r="BE88" s="2665"/>
      <c r="BF88" s="2665"/>
      <c r="BG88" s="2665"/>
      <c r="BH88" s="2665"/>
      <c r="BI88" s="2665"/>
      <c r="BJ88" s="2665"/>
      <c r="BK88" s="2665"/>
      <c r="BL88" s="2665"/>
      <c r="BM88" s="2665"/>
      <c r="BN88" s="2665"/>
      <c r="BO88" s="2665"/>
      <c r="BP88" s="2665"/>
      <c r="BQ88" s="2665"/>
      <c r="BR88" s="2665"/>
      <c r="BS88" s="2665"/>
      <c r="BT88" s="2665"/>
      <c r="BU88" s="2665"/>
      <c r="BV88" s="2665"/>
      <c r="BW88" s="2665"/>
      <c r="BX88" s="2665"/>
      <c r="BY88" s="2665" t="s">
        <v>1922</v>
      </c>
      <c r="BZ88" s="2665"/>
    </row>
    <row r="89" spans="1:78" ht="79.5" thickBot="1">
      <c r="A89"/>
      <c r="B89"/>
      <c r="C89"/>
      <c r="D89" s="2684" t="s">
        <v>1921</v>
      </c>
      <c r="E89" s="2683" t="s">
        <v>1920</v>
      </c>
      <c r="F89" s="2680" t="s">
        <v>851</v>
      </c>
      <c r="G89" s="2680" t="s">
        <v>1919</v>
      </c>
      <c r="H89" s="2682" t="s">
        <v>1918</v>
      </c>
      <c r="I89" s="2681">
        <v>0.0625</v>
      </c>
      <c r="J89" s="2680" t="s">
        <v>1917</v>
      </c>
      <c r="K89" s="2679">
        <v>42370</v>
      </c>
      <c r="L89" s="2679">
        <v>42735</v>
      </c>
      <c r="M89" s="2678"/>
      <c r="N89" s="2678"/>
      <c r="O89" s="2677"/>
      <c r="P89" s="2677"/>
      <c r="Q89" s="2677"/>
      <c r="R89" s="2677"/>
      <c r="S89" s="2677"/>
      <c r="T89" s="2677">
        <v>1</v>
      </c>
      <c r="U89" s="2677"/>
      <c r="V89" s="2678"/>
      <c r="W89" s="2677"/>
      <c r="X89" s="2677"/>
      <c r="Y89" s="2676" t="s">
        <v>851</v>
      </c>
      <c r="Z89" s="2675">
        <v>0</v>
      </c>
      <c r="AA89" s="2675"/>
      <c r="AB89" s="2674" t="s">
        <v>89</v>
      </c>
      <c r="AC89" s="2673">
        <v>0</v>
      </c>
      <c r="AD89" s="2672">
        <v>0</v>
      </c>
      <c r="AE89" s="2670">
        <v>0</v>
      </c>
      <c r="AF89" s="2671">
        <v>0</v>
      </c>
      <c r="AG89" s="2670"/>
      <c r="AH89" s="2670"/>
      <c r="AI89" s="2670"/>
      <c r="AJ89" s="2669"/>
      <c r="AK89" s="2668">
        <v>1</v>
      </c>
      <c r="AL89" s="2666"/>
      <c r="AM89" s="2667">
        <v>1</v>
      </c>
      <c r="AN89" s="2666"/>
      <c r="AO89" s="2667"/>
      <c r="AP89" s="2666"/>
      <c r="AQ89" s="2665"/>
      <c r="AR89" s="2665"/>
      <c r="AS89" s="2665"/>
      <c r="AT89" s="2665"/>
      <c r="AU89" s="2665"/>
      <c r="AV89" s="2665"/>
      <c r="AW89" s="2665"/>
      <c r="AX89" s="2665"/>
      <c r="AY89" s="2665"/>
      <c r="AZ89" s="2665"/>
      <c r="BA89" s="2665"/>
      <c r="BB89" s="2665"/>
      <c r="BC89" s="2665"/>
      <c r="BD89" s="2665"/>
      <c r="BE89" s="2665"/>
      <c r="BF89" s="2665"/>
      <c r="BG89" s="2665"/>
      <c r="BH89" s="2665"/>
      <c r="BI89" s="2665"/>
      <c r="BJ89" s="2665"/>
      <c r="BK89" s="2665"/>
      <c r="BL89" s="2665"/>
      <c r="BM89" s="2665"/>
      <c r="BN89" s="2665"/>
      <c r="BO89" s="2665"/>
      <c r="BP89" s="2665"/>
      <c r="BQ89" s="2665"/>
      <c r="BR89" s="2665"/>
      <c r="BS89" s="2665"/>
      <c r="BT89" s="2665"/>
      <c r="BU89" s="2665"/>
      <c r="BV89" s="2665"/>
      <c r="BW89" s="2665"/>
      <c r="BX89" s="2665"/>
      <c r="BY89" s="2665" t="s">
        <v>1916</v>
      </c>
      <c r="BZ89" s="2665"/>
    </row>
    <row r="90" spans="1:78" ht="28.5" customHeight="1" thickBot="1">
      <c r="A90" t="s">
        <v>137</v>
      </c>
      <c r="B90"/>
      <c r="C90"/>
      <c r="D90"/>
      <c r="E90" s="2663"/>
      <c r="F90" s="2663"/>
      <c r="G90" s="2663"/>
      <c r="H90" s="2663"/>
      <c r="I90" s="2664">
        <v>0.9995999999999997</v>
      </c>
      <c r="J90" s="2663"/>
      <c r="K90" s="2663"/>
      <c r="L90" s="2663"/>
      <c r="M90" s="2663"/>
      <c r="N90" s="2663"/>
      <c r="O90" s="2663"/>
      <c r="P90" s="2663"/>
      <c r="Q90" s="2663"/>
      <c r="R90" s="2663"/>
      <c r="S90" s="2663"/>
      <c r="T90" s="2663"/>
      <c r="U90" s="2663"/>
      <c r="V90" s="2663"/>
      <c r="W90" s="2663"/>
      <c r="X90" s="2663"/>
      <c r="Y90" s="2662"/>
      <c r="Z90" s="2661">
        <v>0</v>
      </c>
      <c r="AA90" s="2661">
        <f>SUM(AA74:AA89)</f>
        <v>0</v>
      </c>
      <c r="AB90" s="2660"/>
      <c r="AC90" s="2659"/>
      <c r="AD90" s="2658"/>
      <c r="AE90" s="2658"/>
      <c r="AF90" s="2658"/>
      <c r="AG90" s="2658"/>
      <c r="AH90" s="2658"/>
      <c r="AI90" s="2658"/>
      <c r="AJ90" s="2658"/>
      <c r="AK90" s="2657"/>
      <c r="AL90" s="2656"/>
      <c r="AM90" s="2656"/>
      <c r="AN90" s="2656"/>
      <c r="AO90" s="2657"/>
      <c r="AP90" s="2656"/>
      <c r="AQ90" s="2655"/>
      <c r="AR90" s="2655"/>
      <c r="AS90" s="2655"/>
      <c r="AT90" s="2655"/>
      <c r="AU90" s="2655"/>
      <c r="AV90" s="2655"/>
      <c r="AW90" s="2655"/>
      <c r="AX90" s="2655"/>
      <c r="AY90" s="2655"/>
      <c r="AZ90" s="2655"/>
      <c r="BA90" s="2655"/>
      <c r="BB90" s="2655"/>
      <c r="BC90" s="2655"/>
      <c r="BD90" s="2655"/>
      <c r="BE90" s="2655"/>
      <c r="BF90" s="2655"/>
      <c r="BG90" s="2655"/>
      <c r="BH90" s="2655"/>
      <c r="BI90" s="2655"/>
      <c r="BJ90" s="2655"/>
      <c r="BK90" s="2655"/>
      <c r="BL90" s="2655"/>
      <c r="BM90" s="2655"/>
      <c r="BN90" s="2655"/>
      <c r="BO90" s="2655"/>
      <c r="BP90" s="2655"/>
      <c r="BQ90" s="2655"/>
      <c r="BR90" s="2655"/>
      <c r="BS90" s="2655"/>
      <c r="BT90" s="2655"/>
      <c r="BU90" s="2655"/>
      <c r="BV90" s="2655"/>
      <c r="BW90" s="2655"/>
      <c r="BX90" s="2655"/>
      <c r="BY90" s="2655"/>
      <c r="BZ90" s="2655"/>
    </row>
    <row r="91" spans="1:78" ht="28.5" customHeight="1" thickBot="1">
      <c r="A91" t="s">
        <v>212</v>
      </c>
      <c r="B91"/>
      <c r="C91"/>
      <c r="D91"/>
      <c r="E91" s="2654"/>
      <c r="F91" s="2654"/>
      <c r="G91" s="2654"/>
      <c r="H91" s="2652"/>
      <c r="I91" s="2653">
        <v>1</v>
      </c>
      <c r="J91" s="2652"/>
      <c r="K91" s="2652"/>
      <c r="L91" s="2652"/>
      <c r="M91" s="2652"/>
      <c r="N91" s="2652"/>
      <c r="O91" s="2652"/>
      <c r="P91" s="2652"/>
      <c r="Q91" s="2652"/>
      <c r="R91" s="2652"/>
      <c r="S91" s="2652"/>
      <c r="T91" s="2652"/>
      <c r="U91" s="2652"/>
      <c r="V91" s="2652"/>
      <c r="W91" s="2652"/>
      <c r="X91" s="2652"/>
      <c r="Y91" s="2651"/>
      <c r="Z91" s="2650">
        <f>SUM(Z73,Z66)</f>
        <v>572048179</v>
      </c>
      <c r="AA91" s="2650">
        <f>SUM(AA43,AA66,AA73,,AA90)</f>
        <v>424968622</v>
      </c>
      <c r="AB91" s="2649"/>
      <c r="AC91" s="2648"/>
      <c r="AD91" s="2647"/>
      <c r="AE91" s="2647"/>
      <c r="AF91" s="2647"/>
      <c r="AG91" s="2647"/>
      <c r="AH91" s="2647"/>
      <c r="AI91" s="2647"/>
      <c r="AJ91" s="2647"/>
      <c r="AK91" s="2646"/>
      <c r="AL91" s="2645"/>
      <c r="AM91" s="2645"/>
      <c r="AN91" s="2645"/>
      <c r="AO91" s="2646"/>
      <c r="AP91" s="2645"/>
      <c r="AQ91" s="2644"/>
      <c r="AR91" s="2644"/>
      <c r="AS91" s="2644"/>
      <c r="AT91" s="2644"/>
      <c r="AU91" s="2644"/>
      <c r="AV91" s="2644"/>
      <c r="AW91" s="2644"/>
      <c r="AX91" s="2644"/>
      <c r="AY91" s="2644"/>
      <c r="AZ91" s="2644"/>
      <c r="BA91" s="2644"/>
      <c r="BB91" s="2644"/>
      <c r="BC91" s="2644"/>
      <c r="BD91" s="2644"/>
      <c r="BE91" s="2644"/>
      <c r="BF91" s="2644"/>
      <c r="BG91" s="2644"/>
      <c r="BH91" s="2644"/>
      <c r="BI91" s="2644"/>
      <c r="BJ91" s="2644"/>
      <c r="BK91" s="2644"/>
      <c r="BL91" s="2644"/>
      <c r="BM91" s="2644"/>
      <c r="BN91" s="2644"/>
      <c r="BO91" s="2644"/>
      <c r="BP91" s="2644"/>
      <c r="BQ91" s="2644"/>
      <c r="BR91" s="2644"/>
      <c r="BS91" s="2644"/>
      <c r="BT91" s="2644"/>
      <c r="BU91" s="2644"/>
      <c r="BV91" s="2644"/>
      <c r="BW91" s="2644"/>
      <c r="BX91" s="2644"/>
      <c r="BY91" s="2644"/>
      <c r="BZ91" s="2644"/>
    </row>
    <row r="92" spans="1:78" ht="28.5" customHeight="1" thickBot="1">
      <c r="A92" s="2643"/>
      <c r="B92" s="2642"/>
      <c r="C92" s="2638"/>
      <c r="D92" s="2638"/>
      <c r="E92" s="2638"/>
      <c r="F92" s="2641"/>
      <c r="G92" s="2638"/>
      <c r="H92" s="2638"/>
      <c r="I92" s="2640"/>
      <c r="J92" s="2638"/>
      <c r="K92" s="2639"/>
      <c r="L92" s="2639"/>
      <c r="M92" s="2638"/>
      <c r="N92" s="2638"/>
      <c r="O92" s="2638"/>
      <c r="P92" s="2638"/>
      <c r="Q92" s="2638"/>
      <c r="R92" s="2638"/>
      <c r="S92" s="2638"/>
      <c r="T92" s="2638"/>
      <c r="U92" s="2638"/>
      <c r="V92" s="2638"/>
      <c r="W92" s="2638"/>
      <c r="X92" s="2638"/>
      <c r="Y92" s="2637"/>
      <c r="Z92" s="2636">
        <f>SUM(Z23,Z91)</f>
        <v>809602796</v>
      </c>
      <c r="AA92" s="2636">
        <f>SUM(AA23,AA91)</f>
        <v>424968622</v>
      </c>
      <c r="AB92" s="2635"/>
      <c r="AC92" s="2634"/>
      <c r="AD92" s="2633"/>
      <c r="AE92" s="2633"/>
      <c r="AF92" s="2633"/>
      <c r="AG92" s="2633"/>
      <c r="AH92" s="2633"/>
      <c r="AI92" s="2633"/>
      <c r="AJ92" s="2633"/>
      <c r="AK92" s="2632"/>
      <c r="AL92" s="2631"/>
      <c r="AM92" s="2631"/>
      <c r="AN92" s="2631"/>
      <c r="AO92" s="2632"/>
      <c r="AP92" s="2631"/>
      <c r="AQ92" s="2631"/>
      <c r="AR92" s="2631"/>
      <c r="AS92" s="2631"/>
      <c r="AT92" s="2631"/>
      <c r="AU92" s="2631"/>
      <c r="AV92" s="2631"/>
      <c r="AW92" s="2631"/>
      <c r="AX92" s="2631"/>
      <c r="AY92" s="2631"/>
      <c r="AZ92" s="2631"/>
      <c r="BA92" s="2631"/>
      <c r="BB92" s="2631"/>
      <c r="BC92" s="2631"/>
      <c r="BD92" s="2631"/>
      <c r="BE92" s="2631"/>
      <c r="BF92" s="2631"/>
      <c r="BG92" s="2631"/>
      <c r="BH92" s="2631"/>
      <c r="BI92" s="2631"/>
      <c r="BJ92" s="2631"/>
      <c r="BK92" s="2631"/>
      <c r="BL92" s="2631"/>
      <c r="BM92" s="2631"/>
      <c r="BN92" s="2631"/>
      <c r="BO92" s="2631"/>
      <c r="BP92" s="2631"/>
      <c r="BQ92" s="2631"/>
      <c r="BR92" s="2631"/>
      <c r="BS92" s="2631"/>
      <c r="BT92" s="2631"/>
      <c r="BU92" s="2631"/>
      <c r="BV92" s="2631"/>
      <c r="BW92" s="2631"/>
      <c r="BX92" s="2631"/>
      <c r="BY92" s="2631"/>
      <c r="BZ92" s="2631"/>
    </row>
  </sheetData>
  <sheetProtection/>
  <mergeCells count="105">
    <mergeCell ref="A11:D11"/>
    <mergeCell ref="M52:N52"/>
    <mergeCell ref="O52:P52"/>
    <mergeCell ref="Q52:R52"/>
    <mergeCell ref="S52:T52"/>
    <mergeCell ref="U52:V52"/>
    <mergeCell ref="W52:X52"/>
    <mergeCell ref="O38:P38"/>
    <mergeCell ref="Q38:R38"/>
    <mergeCell ref="S38:T38"/>
    <mergeCell ref="U38:V38"/>
    <mergeCell ref="W38:X38"/>
    <mergeCell ref="W51:X51"/>
    <mergeCell ref="S51:T51"/>
    <mergeCell ref="U51:V51"/>
    <mergeCell ref="BY1:BY4"/>
    <mergeCell ref="D1:AR2"/>
    <mergeCell ref="D3:AR4"/>
    <mergeCell ref="A1:C4"/>
    <mergeCell ref="AC13:BZ13"/>
    <mergeCell ref="AC26:BZ26"/>
    <mergeCell ref="A66:D66"/>
    <mergeCell ref="A73:D73"/>
    <mergeCell ref="A67:A72"/>
    <mergeCell ref="B67:B72"/>
    <mergeCell ref="C67:C72"/>
    <mergeCell ref="A43:D43"/>
    <mergeCell ref="C44:C48"/>
    <mergeCell ref="E11:AA11"/>
    <mergeCell ref="AC11:BZ11"/>
    <mergeCell ref="AC5:BZ9"/>
    <mergeCell ref="A5:AB5"/>
    <mergeCell ref="A6:AB6"/>
    <mergeCell ref="A7:AB7"/>
    <mergeCell ref="A8:AB8"/>
    <mergeCell ref="A9:AB9"/>
    <mergeCell ref="M51:N51"/>
    <mergeCell ref="O51:P51"/>
    <mergeCell ref="Q51:R51"/>
    <mergeCell ref="BZ1:BZ4"/>
    <mergeCell ref="U17:V17"/>
    <mergeCell ref="W17:X17"/>
    <mergeCell ref="S35:T35"/>
    <mergeCell ref="U35:V35"/>
    <mergeCell ref="W35:X35"/>
    <mergeCell ref="M37:N37"/>
    <mergeCell ref="O37:P37"/>
    <mergeCell ref="A13:D13"/>
    <mergeCell ref="E13:AB13"/>
    <mergeCell ref="A16:A21"/>
    <mergeCell ref="B16:B21"/>
    <mergeCell ref="C16:C21"/>
    <mergeCell ref="A22:D22"/>
    <mergeCell ref="A23:D23"/>
    <mergeCell ref="A24:AB24"/>
    <mergeCell ref="A25:AB25"/>
    <mergeCell ref="A26:D26"/>
    <mergeCell ref="E26:AB26"/>
    <mergeCell ref="O35:P35"/>
    <mergeCell ref="Q35:R35"/>
    <mergeCell ref="A29:A42"/>
    <mergeCell ref="B29:B42"/>
    <mergeCell ref="C29:C38"/>
    <mergeCell ref="A91:D91"/>
    <mergeCell ref="G73:H73"/>
    <mergeCell ref="A74:A89"/>
    <mergeCell ref="B74:B89"/>
    <mergeCell ref="C74:C78"/>
    <mergeCell ref="M17:N17"/>
    <mergeCell ref="O17:P17"/>
    <mergeCell ref="Q17:R17"/>
    <mergeCell ref="S17:T17"/>
    <mergeCell ref="C39:C40"/>
    <mergeCell ref="C41:C42"/>
    <mergeCell ref="C49:C52"/>
    <mergeCell ref="B44:B65"/>
    <mergeCell ref="A44:A65"/>
    <mergeCell ref="C54:C65"/>
    <mergeCell ref="O53:P53"/>
    <mergeCell ref="Q53:R53"/>
    <mergeCell ref="S53:T53"/>
    <mergeCell ref="M70:N70"/>
    <mergeCell ref="O70:P70"/>
    <mergeCell ref="Q70:R70"/>
    <mergeCell ref="S70:T70"/>
    <mergeCell ref="M78:N78"/>
    <mergeCell ref="O78:P78"/>
    <mergeCell ref="C79:C81"/>
    <mergeCell ref="C82:C89"/>
    <mergeCell ref="M35:N35"/>
    <mergeCell ref="M38:N38"/>
    <mergeCell ref="Q37:R37"/>
    <mergeCell ref="S37:T37"/>
    <mergeCell ref="U37:V37"/>
    <mergeCell ref="W37:X37"/>
    <mergeCell ref="A90:D90"/>
    <mergeCell ref="U53:V53"/>
    <mergeCell ref="U70:V70"/>
    <mergeCell ref="W70:X70"/>
    <mergeCell ref="W53:X53"/>
    <mergeCell ref="Q78:R78"/>
    <mergeCell ref="S78:T78"/>
    <mergeCell ref="U78:V78"/>
    <mergeCell ref="W78:X78"/>
    <mergeCell ref="M53:N53"/>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CO81"/>
  <sheetViews>
    <sheetView zoomScale="55" zoomScaleNormal="55" zoomScalePageLayoutView="0" workbookViewId="0" topLeftCell="P1">
      <selection activeCell="BU1" sqref="BT1:BU4"/>
    </sheetView>
  </sheetViews>
  <sheetFormatPr defaultColWidth="11.421875" defaultRowHeight="15"/>
  <cols>
    <col min="1" max="1" width="7.28125" style="2" customWidth="1"/>
    <col min="2" max="2" width="23.7109375" style="622" customWidth="1"/>
    <col min="3" max="3" width="42.00390625" style="2" customWidth="1"/>
    <col min="4" max="4" width="52.8515625" style="2" customWidth="1"/>
    <col min="5" max="5" width="16.7109375" style="2" bestFit="1" customWidth="1"/>
    <col min="6" max="6" width="10.28125" style="2" bestFit="1" customWidth="1"/>
    <col min="7" max="7" width="16.421875" style="2" customWidth="1"/>
    <col min="8" max="8" width="22.28125" style="2" bestFit="1" customWidth="1"/>
    <col min="9" max="9" width="10.28125" style="623" customWidth="1"/>
    <col min="10" max="10" width="18.57421875" style="2" customWidth="1"/>
    <col min="11" max="11" width="12.00390625" style="2" customWidth="1"/>
    <col min="12" max="12" width="21.00390625" style="2" customWidth="1"/>
    <col min="13" max="23" width="6.421875" style="2" customWidth="1"/>
    <col min="24" max="24" width="6.421875" style="624" customWidth="1"/>
    <col min="25" max="25" width="9.421875" style="624" customWidth="1"/>
    <col min="26" max="26" width="19.140625" style="625" customWidth="1"/>
    <col min="27" max="27" width="25.28125" style="2" customWidth="1"/>
    <col min="28" max="28" width="14.28125" style="625" customWidth="1"/>
    <col min="29" max="29" width="7.28125" style="625" customWidth="1"/>
    <col min="30" max="30" width="6.7109375" style="625" customWidth="1"/>
    <col min="31" max="31" width="6.421875" style="625" customWidth="1"/>
    <col min="32" max="33" width="6.421875" style="625" hidden="1" customWidth="1"/>
    <col min="34" max="34" width="13.28125" style="14" hidden="1" customWidth="1"/>
    <col min="35" max="39" width="12.28125" style="14" hidden="1" customWidth="1"/>
    <col min="40" max="40" width="14.7109375" style="14" hidden="1" customWidth="1"/>
    <col min="41" max="41" width="15.7109375" style="14" hidden="1" customWidth="1"/>
    <col min="42" max="42" width="74.421875" style="15" hidden="1" customWidth="1"/>
    <col min="43" max="43" width="14.140625" style="15" hidden="1" customWidth="1"/>
    <col min="44" max="51" width="15.421875" style="15" hidden="1" customWidth="1"/>
    <col min="52" max="52" width="57.421875" style="15" hidden="1" customWidth="1"/>
    <col min="53" max="53" width="19.28125" style="15" hidden="1" customWidth="1"/>
    <col min="54" max="54" width="15.421875" style="15" hidden="1" customWidth="1"/>
    <col min="55" max="55" width="17.28125" style="15" hidden="1" customWidth="1"/>
    <col min="56" max="56" width="11.8515625" style="15" hidden="1" customWidth="1"/>
    <col min="57" max="57" width="14.421875" style="15" hidden="1" customWidth="1"/>
    <col min="58" max="58" width="17.421875" style="15" hidden="1" customWidth="1"/>
    <col min="59" max="59" width="14.8515625" style="15" hidden="1" customWidth="1"/>
    <col min="60" max="60" width="12.7109375" style="15" hidden="1" customWidth="1"/>
    <col min="61" max="61" width="14.421875" style="15" hidden="1" customWidth="1"/>
    <col min="62" max="62" width="57.140625" style="15" hidden="1" customWidth="1"/>
    <col min="63" max="63" width="28.00390625" style="15" hidden="1" customWidth="1"/>
    <col min="64" max="64" width="22.00390625" style="15" customWidth="1"/>
    <col min="65" max="65" width="24.421875" style="15" customWidth="1"/>
    <col min="66" max="66" width="21.8515625" style="15" customWidth="1"/>
    <col min="67" max="67" width="20.28125" style="15" customWidth="1"/>
    <col min="68" max="68" width="23.421875" style="15" customWidth="1"/>
    <col min="69" max="69" width="23.00390625" style="15" customWidth="1"/>
    <col min="70" max="70" width="22.57421875" style="15" customWidth="1"/>
    <col min="71" max="71" width="20.140625" style="15" customWidth="1"/>
    <col min="72" max="72" width="46.28125" style="15" customWidth="1"/>
    <col min="73" max="73" width="21.7109375" style="15" customWidth="1"/>
    <col min="74" max="81" width="15.421875" style="15" hidden="1" customWidth="1"/>
    <col min="82" max="82" width="51.421875" style="15" hidden="1" customWidth="1"/>
    <col min="83" max="83" width="27.00390625" style="15" hidden="1" customWidth="1"/>
    <col min="84" max="92" width="15.421875" style="15" hidden="1" customWidth="1"/>
    <col min="93" max="93" width="13.421875" style="15" hidden="1" customWidth="1"/>
    <col min="94" max="94" width="11.421875" style="2" hidden="1" customWidth="1"/>
    <col min="95" max="16384" width="11.421875" style="2" customWidth="1"/>
  </cols>
  <sheetData>
    <row r="1" spans="1:93" ht="18" customHeight="1">
      <c r="A1" s="3463"/>
      <c r="B1" s="3464"/>
      <c r="C1" s="3465"/>
      <c r="D1" s="3482" t="s">
        <v>0</v>
      </c>
      <c r="E1" s="3483"/>
      <c r="F1" s="3483"/>
      <c r="G1" s="3483"/>
      <c r="H1" s="3483"/>
      <c r="I1" s="3483"/>
      <c r="J1" s="3483"/>
      <c r="K1" s="3483"/>
      <c r="L1" s="3483"/>
      <c r="M1" s="3483"/>
      <c r="N1" s="3483"/>
      <c r="O1" s="3483"/>
      <c r="P1" s="3483"/>
      <c r="Q1" s="3483"/>
      <c r="R1" s="3483"/>
      <c r="S1" s="3483"/>
      <c r="T1" s="3483"/>
      <c r="U1" s="3483"/>
      <c r="V1" s="3483"/>
      <c r="W1" s="3483"/>
      <c r="X1" s="3483"/>
      <c r="Y1" s="3483"/>
      <c r="Z1" s="3483"/>
      <c r="AA1" s="3483"/>
      <c r="AB1" s="3483"/>
      <c r="AC1" s="3483"/>
      <c r="AD1" s="3483"/>
      <c r="AE1" s="3483"/>
      <c r="AF1" s="3483"/>
      <c r="AG1" s="3483"/>
      <c r="AH1" s="3483"/>
      <c r="AI1" s="3483"/>
      <c r="AJ1" s="3483"/>
      <c r="AK1" s="3483"/>
      <c r="AL1" s="3483"/>
      <c r="AM1" s="3483"/>
      <c r="AN1" s="3483"/>
      <c r="AO1" s="3483"/>
      <c r="AP1" s="3483"/>
      <c r="AQ1" s="3483"/>
      <c r="AR1" s="3483"/>
      <c r="AS1" s="3483"/>
      <c r="AT1" s="3483"/>
      <c r="AU1" s="3483"/>
      <c r="AV1" s="3483"/>
      <c r="AW1" s="3483"/>
      <c r="AX1" s="3483"/>
      <c r="AY1" s="3483"/>
      <c r="AZ1" s="3483"/>
      <c r="BA1" s="3483"/>
      <c r="BB1" s="3483"/>
      <c r="BC1" s="3483"/>
      <c r="BD1" s="3483"/>
      <c r="BE1" s="3483"/>
      <c r="BF1" s="3483"/>
      <c r="BG1" s="3483"/>
      <c r="BH1" s="3483"/>
      <c r="BI1" s="3483"/>
      <c r="BJ1" s="3483"/>
      <c r="BK1" s="3483"/>
      <c r="BL1" s="3483"/>
      <c r="BM1" s="3483"/>
      <c r="BN1" s="3483"/>
      <c r="BO1" s="3483"/>
      <c r="BP1" s="3483"/>
      <c r="BQ1" s="3483"/>
      <c r="BR1" s="3483"/>
      <c r="BS1" s="3484"/>
      <c r="BT1" s="3290" t="s">
        <v>898</v>
      </c>
      <c r="BU1" s="3291" t="s">
        <v>1040</v>
      </c>
      <c r="BV1" s="1"/>
      <c r="BW1" s="1"/>
      <c r="BX1" s="1"/>
      <c r="BY1" s="1"/>
      <c r="BZ1" s="1"/>
      <c r="CA1" s="1"/>
      <c r="CB1" s="1"/>
      <c r="CC1" s="1"/>
      <c r="CD1" s="1"/>
      <c r="CE1" s="1"/>
      <c r="CF1" s="1"/>
      <c r="CG1" s="1"/>
      <c r="CH1" s="1"/>
      <c r="CI1" s="1"/>
      <c r="CJ1" s="1"/>
      <c r="CK1" s="1"/>
      <c r="CL1" s="1"/>
      <c r="CM1" s="1"/>
      <c r="CN1" s="1"/>
      <c r="CO1" s="1"/>
    </row>
    <row r="2" spans="1:93" ht="18" customHeight="1">
      <c r="A2" s="3466"/>
      <c r="B2" s="3467"/>
      <c r="C2" s="3468"/>
      <c r="D2" s="3482"/>
      <c r="E2" s="3483"/>
      <c r="F2" s="3483"/>
      <c r="G2" s="3483"/>
      <c r="H2" s="3483"/>
      <c r="I2" s="3483"/>
      <c r="J2" s="3483"/>
      <c r="K2" s="3483"/>
      <c r="L2" s="3483"/>
      <c r="M2" s="3483"/>
      <c r="N2" s="3483"/>
      <c r="O2" s="3483"/>
      <c r="P2" s="3483"/>
      <c r="Q2" s="3483"/>
      <c r="R2" s="3483"/>
      <c r="S2" s="3483"/>
      <c r="T2" s="3483"/>
      <c r="U2" s="3483"/>
      <c r="V2" s="3483"/>
      <c r="W2" s="3483"/>
      <c r="X2" s="3483"/>
      <c r="Y2" s="3483"/>
      <c r="Z2" s="3483"/>
      <c r="AA2" s="3483"/>
      <c r="AB2" s="3483"/>
      <c r="AC2" s="3483"/>
      <c r="AD2" s="3483"/>
      <c r="AE2" s="3483"/>
      <c r="AF2" s="3483"/>
      <c r="AG2" s="3483"/>
      <c r="AH2" s="3483"/>
      <c r="AI2" s="3483"/>
      <c r="AJ2" s="3483"/>
      <c r="AK2" s="3483"/>
      <c r="AL2" s="3483"/>
      <c r="AM2" s="3483"/>
      <c r="AN2" s="3483"/>
      <c r="AO2" s="3483"/>
      <c r="AP2" s="3483"/>
      <c r="AQ2" s="3483"/>
      <c r="AR2" s="3483"/>
      <c r="AS2" s="3483"/>
      <c r="AT2" s="3483"/>
      <c r="AU2" s="3483"/>
      <c r="AV2" s="3483"/>
      <c r="AW2" s="3483"/>
      <c r="AX2" s="3483"/>
      <c r="AY2" s="3483"/>
      <c r="AZ2" s="3483"/>
      <c r="BA2" s="3483"/>
      <c r="BB2" s="3483"/>
      <c r="BC2" s="3483"/>
      <c r="BD2" s="3483"/>
      <c r="BE2" s="3483"/>
      <c r="BF2" s="3483"/>
      <c r="BG2" s="3483"/>
      <c r="BH2" s="3483"/>
      <c r="BI2" s="3483"/>
      <c r="BJ2" s="3483"/>
      <c r="BK2" s="3483"/>
      <c r="BL2" s="3483"/>
      <c r="BM2" s="3483"/>
      <c r="BN2" s="3483"/>
      <c r="BO2" s="3483"/>
      <c r="BP2" s="3483"/>
      <c r="BQ2" s="3483"/>
      <c r="BR2" s="3483"/>
      <c r="BS2" s="3484"/>
      <c r="BT2" s="3290"/>
      <c r="BU2" s="3291"/>
      <c r="BV2" s="1"/>
      <c r="BW2" s="1"/>
      <c r="BX2" s="1"/>
      <c r="BY2" s="1"/>
      <c r="BZ2" s="1"/>
      <c r="CA2" s="1"/>
      <c r="CB2" s="1"/>
      <c r="CC2" s="1"/>
      <c r="CD2" s="1"/>
      <c r="CE2" s="1"/>
      <c r="CF2" s="1"/>
      <c r="CG2" s="1"/>
      <c r="CH2" s="1"/>
      <c r="CI2" s="1"/>
      <c r="CJ2" s="1"/>
      <c r="CK2" s="1"/>
      <c r="CL2" s="1"/>
      <c r="CM2" s="1"/>
      <c r="CN2" s="1"/>
      <c r="CO2" s="1"/>
    </row>
    <row r="3" spans="1:93" ht="18" customHeight="1">
      <c r="A3" s="3466"/>
      <c r="B3" s="3467"/>
      <c r="C3" s="3468"/>
      <c r="D3" s="3482" t="s">
        <v>1</v>
      </c>
      <c r="E3" s="3483"/>
      <c r="F3" s="3483"/>
      <c r="G3" s="3483"/>
      <c r="H3" s="3483"/>
      <c r="I3" s="3483"/>
      <c r="J3" s="3483"/>
      <c r="K3" s="3483"/>
      <c r="L3" s="3483"/>
      <c r="M3" s="3483"/>
      <c r="N3" s="3483"/>
      <c r="O3" s="3483"/>
      <c r="P3" s="3483"/>
      <c r="Q3" s="3483"/>
      <c r="R3" s="3483"/>
      <c r="S3" s="3483"/>
      <c r="T3" s="3483"/>
      <c r="U3" s="3483"/>
      <c r="V3" s="3483"/>
      <c r="W3" s="3483"/>
      <c r="X3" s="3483"/>
      <c r="Y3" s="3483"/>
      <c r="Z3" s="3483"/>
      <c r="AA3" s="3483"/>
      <c r="AB3" s="3483"/>
      <c r="AC3" s="3483"/>
      <c r="AD3" s="3483"/>
      <c r="AE3" s="3483"/>
      <c r="AF3" s="3483"/>
      <c r="AG3" s="3483"/>
      <c r="AH3" s="3483"/>
      <c r="AI3" s="3483"/>
      <c r="AJ3" s="3483"/>
      <c r="AK3" s="3483"/>
      <c r="AL3" s="3483"/>
      <c r="AM3" s="3483"/>
      <c r="AN3" s="3483"/>
      <c r="AO3" s="3483"/>
      <c r="AP3" s="3483"/>
      <c r="AQ3" s="3483"/>
      <c r="AR3" s="3483"/>
      <c r="AS3" s="3483"/>
      <c r="AT3" s="3483"/>
      <c r="AU3" s="3483"/>
      <c r="AV3" s="3483"/>
      <c r="AW3" s="3483"/>
      <c r="AX3" s="3483"/>
      <c r="AY3" s="3483"/>
      <c r="AZ3" s="3483"/>
      <c r="BA3" s="3483"/>
      <c r="BB3" s="3483"/>
      <c r="BC3" s="3483"/>
      <c r="BD3" s="3483"/>
      <c r="BE3" s="3483"/>
      <c r="BF3" s="3483"/>
      <c r="BG3" s="3483"/>
      <c r="BH3" s="3483"/>
      <c r="BI3" s="3483"/>
      <c r="BJ3" s="3483"/>
      <c r="BK3" s="3483"/>
      <c r="BL3" s="3483"/>
      <c r="BM3" s="3483"/>
      <c r="BN3" s="3483"/>
      <c r="BO3" s="3483"/>
      <c r="BP3" s="3483"/>
      <c r="BQ3" s="3483"/>
      <c r="BR3" s="3483"/>
      <c r="BS3" s="3484"/>
      <c r="BT3" s="3290"/>
      <c r="BU3" s="3291"/>
      <c r="BV3" s="1"/>
      <c r="BW3" s="1"/>
      <c r="BX3" s="1"/>
      <c r="BY3" s="1"/>
      <c r="BZ3" s="1"/>
      <c r="CA3" s="1"/>
      <c r="CB3" s="1"/>
      <c r="CC3" s="1"/>
      <c r="CD3" s="1"/>
      <c r="CE3" s="1"/>
      <c r="CF3" s="1"/>
      <c r="CG3" s="1"/>
      <c r="CH3" s="1"/>
      <c r="CI3" s="1"/>
      <c r="CJ3" s="1"/>
      <c r="CK3" s="1"/>
      <c r="CL3" s="1"/>
      <c r="CM3" s="1"/>
      <c r="CN3" s="1"/>
      <c r="CO3" s="1"/>
    </row>
    <row r="4" spans="1:93" ht="18" customHeight="1" thickBot="1">
      <c r="A4" s="3469"/>
      <c r="B4" s="3470"/>
      <c r="C4" s="3471"/>
      <c r="D4" s="3485"/>
      <c r="E4" s="3486"/>
      <c r="F4" s="3486"/>
      <c r="G4" s="3486"/>
      <c r="H4" s="3486"/>
      <c r="I4" s="3486"/>
      <c r="J4" s="3486"/>
      <c r="K4" s="3486"/>
      <c r="L4" s="3486"/>
      <c r="M4" s="3486"/>
      <c r="N4" s="3486"/>
      <c r="O4" s="3486"/>
      <c r="P4" s="3486"/>
      <c r="Q4" s="3486"/>
      <c r="R4" s="3486"/>
      <c r="S4" s="3486"/>
      <c r="T4" s="3486"/>
      <c r="U4" s="3486"/>
      <c r="V4" s="3486"/>
      <c r="W4" s="3486"/>
      <c r="X4" s="3486"/>
      <c r="Y4" s="3486"/>
      <c r="Z4" s="3486"/>
      <c r="AA4" s="3486"/>
      <c r="AB4" s="3486"/>
      <c r="AC4" s="3486"/>
      <c r="AD4" s="3486"/>
      <c r="AE4" s="3486"/>
      <c r="AF4" s="3486"/>
      <c r="AG4" s="3486"/>
      <c r="AH4" s="3486"/>
      <c r="AI4" s="3486"/>
      <c r="AJ4" s="3486"/>
      <c r="AK4" s="3486"/>
      <c r="AL4" s="3486"/>
      <c r="AM4" s="3486"/>
      <c r="AN4" s="3486"/>
      <c r="AO4" s="3486"/>
      <c r="AP4" s="3486"/>
      <c r="AQ4" s="3486"/>
      <c r="AR4" s="3486"/>
      <c r="AS4" s="3486"/>
      <c r="AT4" s="3486"/>
      <c r="AU4" s="3486"/>
      <c r="AV4" s="3486"/>
      <c r="AW4" s="3486"/>
      <c r="AX4" s="3486"/>
      <c r="AY4" s="3486"/>
      <c r="AZ4" s="3486"/>
      <c r="BA4" s="3486"/>
      <c r="BB4" s="3486"/>
      <c r="BC4" s="3486"/>
      <c r="BD4" s="3486"/>
      <c r="BE4" s="3486"/>
      <c r="BF4" s="3486"/>
      <c r="BG4" s="3486"/>
      <c r="BH4" s="3486"/>
      <c r="BI4" s="3486"/>
      <c r="BJ4" s="3486"/>
      <c r="BK4" s="3486"/>
      <c r="BL4" s="3486"/>
      <c r="BM4" s="3486"/>
      <c r="BN4" s="3486"/>
      <c r="BO4" s="3486"/>
      <c r="BP4" s="3486"/>
      <c r="BQ4" s="3486"/>
      <c r="BR4" s="3486"/>
      <c r="BS4" s="3487"/>
      <c r="BT4" s="3290"/>
      <c r="BU4" s="3291"/>
      <c r="BV4" s="1"/>
      <c r="BW4" s="1"/>
      <c r="BX4" s="1"/>
      <c r="BY4" s="1"/>
      <c r="BZ4" s="1"/>
      <c r="CA4" s="1"/>
      <c r="CB4" s="1"/>
      <c r="CC4" s="1"/>
      <c r="CD4" s="1"/>
      <c r="CE4" s="1"/>
      <c r="CF4" s="1"/>
      <c r="CG4" s="1"/>
      <c r="CH4" s="1"/>
      <c r="CI4" s="1"/>
      <c r="CJ4" s="1"/>
      <c r="CK4" s="1"/>
      <c r="CL4" s="1"/>
      <c r="CM4" s="1"/>
      <c r="CN4" s="1"/>
      <c r="CO4" s="1"/>
    </row>
    <row r="5" spans="1:93" ht="20.25" customHeight="1">
      <c r="A5" s="3472" t="s">
        <v>2</v>
      </c>
      <c r="B5" s="3473"/>
      <c r="C5" s="3473"/>
      <c r="D5" s="3473"/>
      <c r="E5" s="3473"/>
      <c r="F5" s="3473"/>
      <c r="G5" s="3473"/>
      <c r="H5" s="3473"/>
      <c r="I5" s="3473"/>
      <c r="J5" s="3473"/>
      <c r="K5" s="3473"/>
      <c r="L5" s="3473"/>
      <c r="M5" s="3473"/>
      <c r="N5" s="3473"/>
      <c r="O5" s="3473"/>
      <c r="P5" s="3473"/>
      <c r="Q5" s="3473"/>
      <c r="R5" s="3473"/>
      <c r="S5" s="3473"/>
      <c r="T5" s="3473"/>
      <c r="U5" s="3473"/>
      <c r="V5" s="3473"/>
      <c r="W5" s="3473"/>
      <c r="X5" s="3473"/>
      <c r="Y5" s="3473"/>
      <c r="Z5" s="3473"/>
      <c r="AA5" s="3473"/>
      <c r="AB5" s="3473"/>
      <c r="AC5" s="3473"/>
      <c r="AD5" s="3473"/>
      <c r="AE5" s="3473"/>
      <c r="AF5" s="3473"/>
      <c r="AG5" s="3473"/>
      <c r="AH5" s="3474" t="s">
        <v>2</v>
      </c>
      <c r="AI5" s="3475"/>
      <c r="AJ5" s="3475"/>
      <c r="AK5" s="3475"/>
      <c r="AL5" s="3475"/>
      <c r="AM5" s="3475"/>
      <c r="AN5" s="3475"/>
      <c r="AO5" s="3475"/>
      <c r="AP5" s="3475"/>
      <c r="AQ5" s="3"/>
      <c r="AR5" s="3476" t="s">
        <v>2</v>
      </c>
      <c r="AS5" s="3477"/>
      <c r="AT5" s="3477"/>
      <c r="AU5" s="3477"/>
      <c r="AV5" s="3477"/>
      <c r="AW5" s="3477"/>
      <c r="AX5" s="3477"/>
      <c r="AY5" s="3477"/>
      <c r="AZ5" s="3477"/>
      <c r="BA5" s="3478"/>
      <c r="BB5" s="3413" t="s">
        <v>3</v>
      </c>
      <c r="BC5" s="3414"/>
      <c r="BD5" s="3414"/>
      <c r="BE5" s="3414"/>
      <c r="BF5" s="3414"/>
      <c r="BG5" s="3414"/>
      <c r="BH5" s="3414"/>
      <c r="BI5" s="3414"/>
      <c r="BJ5" s="3414"/>
      <c r="BK5" s="3415"/>
      <c r="BL5" s="3422" t="s">
        <v>4</v>
      </c>
      <c r="BM5" s="3423"/>
      <c r="BN5" s="3423"/>
      <c r="BO5" s="3423"/>
      <c r="BP5" s="3423"/>
      <c r="BQ5" s="3423"/>
      <c r="BR5" s="3423"/>
      <c r="BS5" s="3423"/>
      <c r="BT5" s="3423"/>
      <c r="BU5" s="3424"/>
      <c r="BV5" s="3431" t="s">
        <v>5</v>
      </c>
      <c r="BW5" s="3432"/>
      <c r="BX5" s="3432"/>
      <c r="BY5" s="3432"/>
      <c r="BZ5" s="3432"/>
      <c r="CA5" s="3432"/>
      <c r="CB5" s="3432"/>
      <c r="CC5" s="3432"/>
      <c r="CD5" s="3432"/>
      <c r="CE5" s="3433"/>
      <c r="CF5" s="3440" t="s">
        <v>6</v>
      </c>
      <c r="CG5" s="3441"/>
      <c r="CH5" s="3441"/>
      <c r="CI5" s="3441"/>
      <c r="CJ5" s="3441"/>
      <c r="CK5" s="3441"/>
      <c r="CL5" s="3441"/>
      <c r="CM5" s="3441"/>
      <c r="CN5" s="3441"/>
      <c r="CO5" s="3442"/>
    </row>
    <row r="6" spans="1:93" ht="15.75" customHeight="1">
      <c r="A6" s="3449" t="s">
        <v>7</v>
      </c>
      <c r="B6" s="3450"/>
      <c r="C6" s="3450"/>
      <c r="D6" s="3450"/>
      <c r="E6" s="3450"/>
      <c r="F6" s="3450"/>
      <c r="G6" s="3450"/>
      <c r="H6" s="3450"/>
      <c r="I6" s="3450"/>
      <c r="J6" s="3450"/>
      <c r="K6" s="3450"/>
      <c r="L6" s="3450"/>
      <c r="M6" s="3450"/>
      <c r="N6" s="3450"/>
      <c r="O6" s="3450"/>
      <c r="P6" s="3450"/>
      <c r="Q6" s="3450"/>
      <c r="R6" s="3450"/>
      <c r="S6" s="3450"/>
      <c r="T6" s="3450"/>
      <c r="U6" s="3450"/>
      <c r="V6" s="3450"/>
      <c r="W6" s="3450"/>
      <c r="X6" s="3450"/>
      <c r="Y6" s="3450"/>
      <c r="Z6" s="3450"/>
      <c r="AA6" s="3450"/>
      <c r="AB6" s="3450"/>
      <c r="AC6" s="3450"/>
      <c r="AD6" s="3450"/>
      <c r="AE6" s="3450"/>
      <c r="AF6" s="3450"/>
      <c r="AG6" s="3450"/>
      <c r="AH6" s="3451"/>
      <c r="AI6" s="3452"/>
      <c r="AJ6" s="3452"/>
      <c r="AK6" s="3452"/>
      <c r="AL6" s="3452"/>
      <c r="AM6" s="3452"/>
      <c r="AN6" s="3452"/>
      <c r="AO6" s="3452"/>
      <c r="AP6" s="3452"/>
      <c r="AQ6" s="4"/>
      <c r="AR6" s="3479"/>
      <c r="AS6" s="3480"/>
      <c r="AT6" s="3480"/>
      <c r="AU6" s="3480"/>
      <c r="AV6" s="3480"/>
      <c r="AW6" s="3480"/>
      <c r="AX6" s="3480"/>
      <c r="AY6" s="3480"/>
      <c r="AZ6" s="3480"/>
      <c r="BA6" s="3481"/>
      <c r="BB6" s="3416"/>
      <c r="BC6" s="3417"/>
      <c r="BD6" s="3417"/>
      <c r="BE6" s="3417"/>
      <c r="BF6" s="3417"/>
      <c r="BG6" s="3417"/>
      <c r="BH6" s="3417"/>
      <c r="BI6" s="3417"/>
      <c r="BJ6" s="3417"/>
      <c r="BK6" s="3418"/>
      <c r="BL6" s="3425"/>
      <c r="BM6" s="3426"/>
      <c r="BN6" s="3426"/>
      <c r="BO6" s="3426"/>
      <c r="BP6" s="3426"/>
      <c r="BQ6" s="3426"/>
      <c r="BR6" s="3426"/>
      <c r="BS6" s="3426"/>
      <c r="BT6" s="3426"/>
      <c r="BU6" s="3427"/>
      <c r="BV6" s="3434"/>
      <c r="BW6" s="3435"/>
      <c r="BX6" s="3435"/>
      <c r="BY6" s="3435"/>
      <c r="BZ6" s="3435"/>
      <c r="CA6" s="3435"/>
      <c r="CB6" s="3435"/>
      <c r="CC6" s="3435"/>
      <c r="CD6" s="3435"/>
      <c r="CE6" s="3436"/>
      <c r="CF6" s="3443"/>
      <c r="CG6" s="3444"/>
      <c r="CH6" s="3444"/>
      <c r="CI6" s="3444"/>
      <c r="CJ6" s="3444"/>
      <c r="CK6" s="3444"/>
      <c r="CL6" s="3444"/>
      <c r="CM6" s="3444"/>
      <c r="CN6" s="3444"/>
      <c r="CO6" s="3445"/>
    </row>
    <row r="7" spans="1:93" ht="15.75" customHeight="1">
      <c r="A7" s="3449"/>
      <c r="B7" s="3450"/>
      <c r="C7" s="3450"/>
      <c r="D7" s="3450"/>
      <c r="E7" s="3450"/>
      <c r="F7" s="3450"/>
      <c r="G7" s="3450"/>
      <c r="H7" s="3450"/>
      <c r="I7" s="3450"/>
      <c r="J7" s="3450"/>
      <c r="K7" s="3450"/>
      <c r="L7" s="3450"/>
      <c r="M7" s="3450"/>
      <c r="N7" s="3450"/>
      <c r="O7" s="3450"/>
      <c r="P7" s="3450"/>
      <c r="Q7" s="3450"/>
      <c r="R7" s="3450"/>
      <c r="S7" s="3450"/>
      <c r="T7" s="3450"/>
      <c r="U7" s="3450"/>
      <c r="V7" s="3450"/>
      <c r="W7" s="3450"/>
      <c r="X7" s="3450"/>
      <c r="Y7" s="3450"/>
      <c r="Z7" s="3450"/>
      <c r="AA7" s="3450"/>
      <c r="AB7" s="3450"/>
      <c r="AC7" s="3450"/>
      <c r="AD7" s="3450"/>
      <c r="AE7" s="3450"/>
      <c r="AF7" s="3450"/>
      <c r="AG7" s="3450"/>
      <c r="AH7" s="3453" t="s">
        <v>8</v>
      </c>
      <c r="AI7" s="3454"/>
      <c r="AJ7" s="3454"/>
      <c r="AK7" s="3454"/>
      <c r="AL7" s="3454"/>
      <c r="AM7" s="3454"/>
      <c r="AN7" s="3454"/>
      <c r="AO7" s="3454"/>
      <c r="AP7" s="3454"/>
      <c r="AQ7" s="5"/>
      <c r="AR7" s="3457" t="s">
        <v>9</v>
      </c>
      <c r="AS7" s="3458"/>
      <c r="AT7" s="3458"/>
      <c r="AU7" s="3458"/>
      <c r="AV7" s="3458"/>
      <c r="AW7" s="3458"/>
      <c r="AX7" s="3458"/>
      <c r="AY7" s="3458"/>
      <c r="AZ7" s="3458"/>
      <c r="BA7" s="3459"/>
      <c r="BB7" s="3416"/>
      <c r="BC7" s="3417"/>
      <c r="BD7" s="3417"/>
      <c r="BE7" s="3417"/>
      <c r="BF7" s="3417"/>
      <c r="BG7" s="3417"/>
      <c r="BH7" s="3417"/>
      <c r="BI7" s="3417"/>
      <c r="BJ7" s="3417"/>
      <c r="BK7" s="3418"/>
      <c r="BL7" s="3425"/>
      <c r="BM7" s="3426"/>
      <c r="BN7" s="3426"/>
      <c r="BO7" s="3426"/>
      <c r="BP7" s="3426"/>
      <c r="BQ7" s="3426"/>
      <c r="BR7" s="3426"/>
      <c r="BS7" s="3426"/>
      <c r="BT7" s="3426"/>
      <c r="BU7" s="3427"/>
      <c r="BV7" s="3434"/>
      <c r="BW7" s="3435"/>
      <c r="BX7" s="3435"/>
      <c r="BY7" s="3435"/>
      <c r="BZ7" s="3435"/>
      <c r="CA7" s="3435"/>
      <c r="CB7" s="3435"/>
      <c r="CC7" s="3435"/>
      <c r="CD7" s="3435"/>
      <c r="CE7" s="3436"/>
      <c r="CF7" s="3443"/>
      <c r="CG7" s="3444"/>
      <c r="CH7" s="3444"/>
      <c r="CI7" s="3444"/>
      <c r="CJ7" s="3444"/>
      <c r="CK7" s="3444"/>
      <c r="CL7" s="3444"/>
      <c r="CM7" s="3444"/>
      <c r="CN7" s="3444"/>
      <c r="CO7" s="3445"/>
    </row>
    <row r="8" spans="1:93" ht="15.75" customHeight="1">
      <c r="A8" s="3449" t="s">
        <v>10</v>
      </c>
      <c r="B8" s="3450"/>
      <c r="C8" s="3450"/>
      <c r="D8" s="3450"/>
      <c r="E8" s="3450"/>
      <c r="F8" s="3450"/>
      <c r="G8" s="3450"/>
      <c r="H8" s="3450"/>
      <c r="I8" s="3450"/>
      <c r="J8" s="3450"/>
      <c r="K8" s="3450"/>
      <c r="L8" s="3450"/>
      <c r="M8" s="3450"/>
      <c r="N8" s="3450"/>
      <c r="O8" s="3450"/>
      <c r="P8" s="3450"/>
      <c r="Q8" s="3450"/>
      <c r="R8" s="3450"/>
      <c r="S8" s="3450"/>
      <c r="T8" s="3450"/>
      <c r="U8" s="3450"/>
      <c r="V8" s="3450"/>
      <c r="W8" s="3450"/>
      <c r="X8" s="3450"/>
      <c r="Y8" s="3450"/>
      <c r="Z8" s="3450"/>
      <c r="AA8" s="3450"/>
      <c r="AB8" s="3450"/>
      <c r="AC8" s="3450"/>
      <c r="AD8" s="3450"/>
      <c r="AE8" s="3450"/>
      <c r="AF8" s="3450"/>
      <c r="AG8" s="3450"/>
      <c r="AH8" s="3453"/>
      <c r="AI8" s="3454"/>
      <c r="AJ8" s="3454"/>
      <c r="AK8" s="3454"/>
      <c r="AL8" s="3454"/>
      <c r="AM8" s="3454"/>
      <c r="AN8" s="3454"/>
      <c r="AO8" s="3454"/>
      <c r="AP8" s="3454"/>
      <c r="AQ8" s="5"/>
      <c r="AR8" s="3457"/>
      <c r="AS8" s="3458"/>
      <c r="AT8" s="3458"/>
      <c r="AU8" s="3458"/>
      <c r="AV8" s="3458"/>
      <c r="AW8" s="3458"/>
      <c r="AX8" s="3458"/>
      <c r="AY8" s="3458"/>
      <c r="AZ8" s="3458"/>
      <c r="BA8" s="3459"/>
      <c r="BB8" s="3416"/>
      <c r="BC8" s="3417"/>
      <c r="BD8" s="3417"/>
      <c r="BE8" s="3417"/>
      <c r="BF8" s="3417"/>
      <c r="BG8" s="3417"/>
      <c r="BH8" s="3417"/>
      <c r="BI8" s="3417"/>
      <c r="BJ8" s="3417"/>
      <c r="BK8" s="3418"/>
      <c r="BL8" s="3425"/>
      <c r="BM8" s="3426"/>
      <c r="BN8" s="3426"/>
      <c r="BO8" s="3426"/>
      <c r="BP8" s="3426"/>
      <c r="BQ8" s="3426"/>
      <c r="BR8" s="3426"/>
      <c r="BS8" s="3426"/>
      <c r="BT8" s="3426"/>
      <c r="BU8" s="3427"/>
      <c r="BV8" s="3434"/>
      <c r="BW8" s="3435"/>
      <c r="BX8" s="3435"/>
      <c r="BY8" s="3435"/>
      <c r="BZ8" s="3435"/>
      <c r="CA8" s="3435"/>
      <c r="CB8" s="3435"/>
      <c r="CC8" s="3435"/>
      <c r="CD8" s="3435"/>
      <c r="CE8" s="3436"/>
      <c r="CF8" s="3443"/>
      <c r="CG8" s="3444"/>
      <c r="CH8" s="3444"/>
      <c r="CI8" s="3444"/>
      <c r="CJ8" s="3444"/>
      <c r="CK8" s="3444"/>
      <c r="CL8" s="3444"/>
      <c r="CM8" s="3444"/>
      <c r="CN8" s="3444"/>
      <c r="CO8" s="3445"/>
    </row>
    <row r="9" spans="1:93" ht="15.75" customHeight="1" thickBot="1">
      <c r="A9" s="3402" t="s">
        <v>11</v>
      </c>
      <c r="B9" s="3402"/>
      <c r="C9" s="3402"/>
      <c r="D9" s="3402"/>
      <c r="E9" s="3402"/>
      <c r="F9" s="3402"/>
      <c r="G9" s="3402"/>
      <c r="H9" s="3402"/>
      <c r="I9" s="3402"/>
      <c r="J9" s="3402"/>
      <c r="K9" s="3402"/>
      <c r="L9" s="3402"/>
      <c r="M9" s="3402"/>
      <c r="N9" s="3402"/>
      <c r="O9" s="3402"/>
      <c r="P9" s="3402"/>
      <c r="Q9" s="3402"/>
      <c r="R9" s="3402"/>
      <c r="S9" s="3402"/>
      <c r="T9" s="3402"/>
      <c r="U9" s="3402"/>
      <c r="V9" s="3402"/>
      <c r="W9" s="3402"/>
      <c r="X9" s="3402"/>
      <c r="Y9" s="3402"/>
      <c r="Z9" s="3402"/>
      <c r="AA9" s="3402"/>
      <c r="AB9" s="3402"/>
      <c r="AC9" s="3403"/>
      <c r="AD9" s="3403"/>
      <c r="AE9" s="3403"/>
      <c r="AF9" s="3403"/>
      <c r="AG9" s="3403"/>
      <c r="AH9" s="3455"/>
      <c r="AI9" s="3456"/>
      <c r="AJ9" s="3456"/>
      <c r="AK9" s="3456"/>
      <c r="AL9" s="3456"/>
      <c r="AM9" s="3456"/>
      <c r="AN9" s="3456"/>
      <c r="AO9" s="3456"/>
      <c r="AP9" s="3456"/>
      <c r="AQ9" s="6"/>
      <c r="AR9" s="3460"/>
      <c r="AS9" s="3461"/>
      <c r="AT9" s="3461"/>
      <c r="AU9" s="3461"/>
      <c r="AV9" s="3461"/>
      <c r="AW9" s="3461"/>
      <c r="AX9" s="3461"/>
      <c r="AY9" s="3461"/>
      <c r="AZ9" s="3461"/>
      <c r="BA9" s="3462"/>
      <c r="BB9" s="3419"/>
      <c r="BC9" s="3420"/>
      <c r="BD9" s="3420"/>
      <c r="BE9" s="3420"/>
      <c r="BF9" s="3420"/>
      <c r="BG9" s="3420"/>
      <c r="BH9" s="3420"/>
      <c r="BI9" s="3420"/>
      <c r="BJ9" s="3420"/>
      <c r="BK9" s="3421"/>
      <c r="BL9" s="3428"/>
      <c r="BM9" s="3429"/>
      <c r="BN9" s="3429"/>
      <c r="BO9" s="3429"/>
      <c r="BP9" s="3429"/>
      <c r="BQ9" s="3429"/>
      <c r="BR9" s="3429"/>
      <c r="BS9" s="3429"/>
      <c r="BT9" s="3429"/>
      <c r="BU9" s="3430"/>
      <c r="BV9" s="3437"/>
      <c r="BW9" s="3438"/>
      <c r="BX9" s="3438"/>
      <c r="BY9" s="3438"/>
      <c r="BZ9" s="3438"/>
      <c r="CA9" s="3438"/>
      <c r="CB9" s="3438"/>
      <c r="CC9" s="3438"/>
      <c r="CD9" s="3438"/>
      <c r="CE9" s="3439"/>
      <c r="CF9" s="3446"/>
      <c r="CG9" s="3447"/>
      <c r="CH9" s="3447"/>
      <c r="CI9" s="3447"/>
      <c r="CJ9" s="3447"/>
      <c r="CK9" s="3447"/>
      <c r="CL9" s="3447"/>
      <c r="CM9" s="3447"/>
      <c r="CN9" s="3447"/>
      <c r="CO9" s="3448"/>
    </row>
    <row r="10" spans="1:33" ht="9" customHeight="1" thickBot="1">
      <c r="A10" s="7"/>
      <c r="B10" s="8"/>
      <c r="C10" s="7"/>
      <c r="D10" s="7"/>
      <c r="E10" s="7"/>
      <c r="F10" s="9"/>
      <c r="G10" s="7"/>
      <c r="H10" s="7"/>
      <c r="I10" s="10"/>
      <c r="J10" s="7"/>
      <c r="K10" s="11"/>
      <c r="L10" s="11"/>
      <c r="M10" s="7"/>
      <c r="N10" s="7"/>
      <c r="O10" s="7"/>
      <c r="P10" s="7"/>
      <c r="Q10" s="7"/>
      <c r="R10" s="7"/>
      <c r="S10" s="7"/>
      <c r="T10" s="7"/>
      <c r="U10" s="7"/>
      <c r="V10" s="7"/>
      <c r="W10" s="7"/>
      <c r="X10" s="12"/>
      <c r="Y10" s="12"/>
      <c r="Z10" s="13"/>
      <c r="AA10" s="7"/>
      <c r="AB10" s="13"/>
      <c r="AC10" s="13"/>
      <c r="AD10" s="13"/>
      <c r="AE10" s="13"/>
      <c r="AF10" s="13"/>
      <c r="AG10" s="13"/>
    </row>
    <row r="11" spans="1:93" s="7" customFormat="1" ht="23.25" customHeight="1" thickBot="1">
      <c r="A11" s="3404" t="s">
        <v>12</v>
      </c>
      <c r="B11" s="3404"/>
      <c r="C11" s="3404"/>
      <c r="D11" s="3404"/>
      <c r="E11" s="3405" t="s">
        <v>13</v>
      </c>
      <c r="F11" s="3406"/>
      <c r="G11" s="3406"/>
      <c r="H11" s="3406"/>
      <c r="I11" s="3406"/>
      <c r="J11" s="3406"/>
      <c r="K11" s="3406"/>
      <c r="L11" s="3406"/>
      <c r="M11" s="3406"/>
      <c r="N11" s="3406"/>
      <c r="O11" s="3406"/>
      <c r="P11" s="3406"/>
      <c r="Q11" s="3406"/>
      <c r="R11" s="3406"/>
      <c r="S11" s="3406"/>
      <c r="T11" s="3406"/>
      <c r="U11" s="3406"/>
      <c r="V11" s="3406"/>
      <c r="W11" s="3406"/>
      <c r="X11" s="3406"/>
      <c r="Y11" s="3406"/>
      <c r="Z11" s="3406"/>
      <c r="AA11" s="3406"/>
      <c r="AB11" s="3406"/>
      <c r="AC11" s="3406"/>
      <c r="AD11" s="3406"/>
      <c r="AE11" s="3406"/>
      <c r="AF11" s="3406"/>
      <c r="AG11" s="3406"/>
      <c r="AH11" s="3407" t="s">
        <v>13</v>
      </c>
      <c r="AI11" s="3408"/>
      <c r="AJ11" s="3408"/>
      <c r="AK11" s="3408"/>
      <c r="AL11" s="3408"/>
      <c r="AM11" s="3408"/>
      <c r="AN11" s="3408"/>
      <c r="AO11" s="3408"/>
      <c r="AP11" s="3408"/>
      <c r="AQ11" s="3408"/>
      <c r="AR11" s="3408"/>
      <c r="AS11" s="3408"/>
      <c r="AT11" s="3408"/>
      <c r="AU11" s="3408"/>
      <c r="AV11" s="3408"/>
      <c r="AW11" s="3408"/>
      <c r="AX11" s="3408"/>
      <c r="AY11" s="3408"/>
      <c r="AZ11" s="3408"/>
      <c r="BA11" s="3408"/>
      <c r="BB11" s="3408"/>
      <c r="BC11" s="3408"/>
      <c r="BD11" s="3408"/>
      <c r="BE11" s="3408"/>
      <c r="BF11" s="3408"/>
      <c r="BG11" s="3408"/>
      <c r="BH11" s="3408"/>
      <c r="BI11" s="3408"/>
      <c r="BJ11" s="3408"/>
      <c r="BK11" s="3409"/>
      <c r="BL11" s="16"/>
      <c r="BM11" s="17"/>
      <c r="BN11" s="17"/>
      <c r="BO11" s="17"/>
      <c r="BP11" s="17"/>
      <c r="BQ11" s="17"/>
      <c r="BR11" s="17"/>
      <c r="BS11" s="17"/>
      <c r="BT11" s="17"/>
      <c r="BU11" s="18"/>
      <c r="BV11" s="16"/>
      <c r="BW11" s="17"/>
      <c r="BX11" s="17"/>
      <c r="BY11" s="17"/>
      <c r="BZ11" s="17"/>
      <c r="CA11" s="17"/>
      <c r="CB11" s="17"/>
      <c r="CC11" s="17"/>
      <c r="CD11" s="17"/>
      <c r="CE11" s="18"/>
      <c r="CF11" s="16"/>
      <c r="CG11" s="17"/>
      <c r="CH11" s="17"/>
      <c r="CI11" s="17"/>
      <c r="CJ11" s="17"/>
      <c r="CK11" s="17"/>
      <c r="CL11" s="17"/>
      <c r="CM11" s="17"/>
      <c r="CN11" s="17"/>
      <c r="CO11" s="18"/>
    </row>
    <row r="12" spans="2:93" s="19" customFormat="1" ht="9.75" customHeight="1" thickBot="1">
      <c r="B12" s="20"/>
      <c r="F12" s="21"/>
      <c r="I12" s="22"/>
      <c r="K12" s="23"/>
      <c r="L12" s="23"/>
      <c r="X12" s="24"/>
      <c r="Y12" s="24"/>
      <c r="Z12" s="25"/>
      <c r="AB12" s="25"/>
      <c r="AC12" s="25"/>
      <c r="AD12" s="25"/>
      <c r="AE12" s="25"/>
      <c r="AF12" s="25"/>
      <c r="AG12" s="25"/>
      <c r="AH12" s="26"/>
      <c r="AI12" s="26"/>
      <c r="AJ12" s="26"/>
      <c r="AK12" s="26"/>
      <c r="AL12" s="26"/>
      <c r="AM12" s="26"/>
      <c r="AN12" s="26"/>
      <c r="AO12" s="26"/>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row>
    <row r="13" spans="1:93" s="8" customFormat="1" ht="24" customHeight="1" thickBot="1">
      <c r="A13" s="3367" t="s">
        <v>14</v>
      </c>
      <c r="B13" s="3368"/>
      <c r="C13" s="3368"/>
      <c r="D13" s="3369"/>
      <c r="E13" s="3370" t="s">
        <v>15</v>
      </c>
      <c r="F13" s="3371"/>
      <c r="G13" s="3371"/>
      <c r="H13" s="3371"/>
      <c r="I13" s="3371"/>
      <c r="J13" s="3371"/>
      <c r="K13" s="3371"/>
      <c r="L13" s="3371"/>
      <c r="M13" s="3371"/>
      <c r="N13" s="3371"/>
      <c r="O13" s="3371"/>
      <c r="P13" s="3371"/>
      <c r="Q13" s="3371"/>
      <c r="R13" s="3371"/>
      <c r="S13" s="3371"/>
      <c r="T13" s="3371"/>
      <c r="U13" s="3371"/>
      <c r="V13" s="3371"/>
      <c r="W13" s="3371"/>
      <c r="X13" s="3371"/>
      <c r="Y13" s="3371"/>
      <c r="Z13" s="3371"/>
      <c r="AA13" s="3371"/>
      <c r="AB13" s="3371"/>
      <c r="AC13" s="3371"/>
      <c r="AD13" s="3371"/>
      <c r="AE13" s="3371"/>
      <c r="AF13" s="3371"/>
      <c r="AG13" s="3371"/>
      <c r="AH13" s="3410" t="s">
        <v>15</v>
      </c>
      <c r="AI13" s="3411"/>
      <c r="AJ13" s="3411"/>
      <c r="AK13" s="3411"/>
      <c r="AL13" s="3411"/>
      <c r="AM13" s="3411"/>
      <c r="AN13" s="3411"/>
      <c r="AO13" s="3411"/>
      <c r="AP13" s="3411"/>
      <c r="AQ13" s="3411"/>
      <c r="AR13" s="3411"/>
      <c r="AS13" s="3411"/>
      <c r="AT13" s="3411"/>
      <c r="AU13" s="3411"/>
      <c r="AV13" s="3411"/>
      <c r="AW13" s="3411"/>
      <c r="AX13" s="3411"/>
      <c r="AY13" s="3411"/>
      <c r="AZ13" s="3411"/>
      <c r="BA13" s="3411"/>
      <c r="BB13" s="3411"/>
      <c r="BC13" s="3411"/>
      <c r="BD13" s="3411"/>
      <c r="BE13" s="3411"/>
      <c r="BF13" s="3411"/>
      <c r="BG13" s="3411"/>
      <c r="BH13" s="3411"/>
      <c r="BI13" s="3411"/>
      <c r="BJ13" s="3411"/>
      <c r="BK13" s="3412"/>
      <c r="BL13" s="28"/>
      <c r="BM13" s="29"/>
      <c r="BN13" s="29"/>
      <c r="BO13" s="29"/>
      <c r="BP13" s="29"/>
      <c r="BQ13" s="29"/>
      <c r="BR13" s="29"/>
      <c r="BS13" s="29"/>
      <c r="BT13" s="29"/>
      <c r="BU13" s="30"/>
      <c r="BV13" s="28"/>
      <c r="BW13" s="29"/>
      <c r="BX13" s="29"/>
      <c r="BY13" s="29"/>
      <c r="BZ13" s="29"/>
      <c r="CA13" s="29"/>
      <c r="CB13" s="29"/>
      <c r="CC13" s="29"/>
      <c r="CD13" s="29"/>
      <c r="CE13" s="30"/>
      <c r="CF13" s="28"/>
      <c r="CG13" s="29"/>
      <c r="CH13" s="29"/>
      <c r="CI13" s="29"/>
      <c r="CJ13" s="29"/>
      <c r="CK13" s="29"/>
      <c r="CL13" s="29"/>
      <c r="CM13" s="29"/>
      <c r="CN13" s="29"/>
      <c r="CO13" s="30"/>
    </row>
    <row r="14" spans="1:93" s="19" customFormat="1" ht="8.25" customHeight="1" thickBot="1">
      <c r="A14" s="26"/>
      <c r="B14" s="31"/>
      <c r="C14" s="26"/>
      <c r="D14" s="26"/>
      <c r="E14" s="26"/>
      <c r="F14" s="32"/>
      <c r="G14" s="26"/>
      <c r="H14" s="26"/>
      <c r="I14" s="33"/>
      <c r="J14" s="26"/>
      <c r="K14" s="26"/>
      <c r="L14" s="26"/>
      <c r="M14" s="26"/>
      <c r="N14" s="26"/>
      <c r="O14" s="26"/>
      <c r="P14" s="26"/>
      <c r="Q14" s="26"/>
      <c r="R14" s="26"/>
      <c r="S14" s="26"/>
      <c r="T14" s="26"/>
      <c r="U14" s="26"/>
      <c r="V14" s="26"/>
      <c r="W14" s="26"/>
      <c r="X14" s="34"/>
      <c r="Y14" s="34"/>
      <c r="Z14" s="25"/>
      <c r="AA14" s="26"/>
      <c r="AB14" s="25"/>
      <c r="AC14" s="25"/>
      <c r="AD14" s="25"/>
      <c r="AE14" s="25"/>
      <c r="AF14" s="25"/>
      <c r="AG14" s="25"/>
      <c r="AH14" s="3396"/>
      <c r="AI14" s="3397"/>
      <c r="AJ14" s="3397"/>
      <c r="AK14" s="3397"/>
      <c r="AL14" s="3397"/>
      <c r="AM14" s="3397"/>
      <c r="AN14" s="3397"/>
      <c r="AO14" s="3397"/>
      <c r="AP14" s="3397"/>
      <c r="AQ14" s="35"/>
      <c r="AR14" s="3398"/>
      <c r="AS14" s="3399"/>
      <c r="AT14" s="3399"/>
      <c r="AU14" s="3399"/>
      <c r="AV14" s="3399"/>
      <c r="AW14" s="3399"/>
      <c r="AX14" s="3399"/>
      <c r="AY14" s="3399"/>
      <c r="AZ14" s="3399"/>
      <c r="BA14" s="3399"/>
      <c r="BB14" s="3400"/>
      <c r="BC14" s="3400"/>
      <c r="BD14" s="3400"/>
      <c r="BE14" s="3400"/>
      <c r="BF14" s="3400"/>
      <c r="BG14" s="3400"/>
      <c r="BH14" s="3400"/>
      <c r="BI14" s="3400"/>
      <c r="BJ14" s="3400"/>
      <c r="BK14" s="3400"/>
      <c r="BL14" s="3398"/>
      <c r="BM14" s="3399"/>
      <c r="BN14" s="3399"/>
      <c r="BO14" s="3399"/>
      <c r="BP14" s="3399"/>
      <c r="BQ14" s="3399"/>
      <c r="BR14" s="3399"/>
      <c r="BS14" s="3399"/>
      <c r="BT14" s="3399"/>
      <c r="BU14" s="3399"/>
      <c r="BV14" s="36"/>
      <c r="BW14" s="36"/>
      <c r="BX14" s="36"/>
      <c r="BY14" s="36"/>
      <c r="BZ14" s="36"/>
      <c r="CA14" s="36"/>
      <c r="CB14" s="36"/>
      <c r="CC14" s="36"/>
      <c r="CD14" s="36"/>
      <c r="CE14" s="36"/>
      <c r="CF14" s="36"/>
      <c r="CG14" s="36"/>
      <c r="CH14" s="36"/>
      <c r="CI14" s="36"/>
      <c r="CJ14" s="36"/>
      <c r="CK14" s="36"/>
      <c r="CL14" s="36"/>
      <c r="CM14" s="36"/>
      <c r="CN14" s="36"/>
      <c r="CO14" s="36"/>
    </row>
    <row r="15" spans="1:93" s="59" customFormat="1" ht="36" customHeight="1" thickBot="1">
      <c r="A15" s="37" t="s">
        <v>16</v>
      </c>
      <c r="B15" s="38" t="s">
        <v>17</v>
      </c>
      <c r="C15" s="37" t="s">
        <v>18</v>
      </c>
      <c r="D15" s="39" t="s">
        <v>19</v>
      </c>
      <c r="E15" s="40" t="s">
        <v>20</v>
      </c>
      <c r="F15" s="41" t="s">
        <v>21</v>
      </c>
      <c r="G15" s="42" t="s">
        <v>22</v>
      </c>
      <c r="H15" s="42" t="s">
        <v>23</v>
      </c>
      <c r="I15" s="43" t="s">
        <v>24</v>
      </c>
      <c r="J15" s="42" t="s">
        <v>25</v>
      </c>
      <c r="K15" s="42" t="s">
        <v>26</v>
      </c>
      <c r="L15" s="42" t="s">
        <v>27</v>
      </c>
      <c r="M15" s="44" t="s">
        <v>28</v>
      </c>
      <c r="N15" s="44" t="s">
        <v>29</v>
      </c>
      <c r="O15" s="44" t="s">
        <v>30</v>
      </c>
      <c r="P15" s="44" t="s">
        <v>31</v>
      </c>
      <c r="Q15" s="44" t="s">
        <v>32</v>
      </c>
      <c r="R15" s="44" t="s">
        <v>33</v>
      </c>
      <c r="S15" s="44" t="s">
        <v>34</v>
      </c>
      <c r="T15" s="44" t="s">
        <v>35</v>
      </c>
      <c r="U15" s="44" t="s">
        <v>36</v>
      </c>
      <c r="V15" s="44" t="s">
        <v>37</v>
      </c>
      <c r="W15" s="44" t="s">
        <v>38</v>
      </c>
      <c r="X15" s="45" t="s">
        <v>39</v>
      </c>
      <c r="Y15" s="46" t="s">
        <v>40</v>
      </c>
      <c r="Z15" s="47" t="s">
        <v>41</v>
      </c>
      <c r="AA15" s="48" t="s">
        <v>42</v>
      </c>
      <c r="AB15" s="49" t="s">
        <v>42</v>
      </c>
      <c r="AC15" s="49" t="s">
        <v>43</v>
      </c>
      <c r="AD15" s="49" t="s">
        <v>44</v>
      </c>
      <c r="AE15" s="49" t="s">
        <v>45</v>
      </c>
      <c r="AF15" s="49" t="s">
        <v>46</v>
      </c>
      <c r="AG15" s="49" t="s">
        <v>47</v>
      </c>
      <c r="AH15" s="50" t="s">
        <v>48</v>
      </c>
      <c r="AI15" s="50" t="s">
        <v>49</v>
      </c>
      <c r="AJ15" s="50" t="s">
        <v>50</v>
      </c>
      <c r="AK15" s="50" t="s">
        <v>51</v>
      </c>
      <c r="AL15" s="50" t="s">
        <v>52</v>
      </c>
      <c r="AM15" s="50" t="s">
        <v>53</v>
      </c>
      <c r="AN15" s="50" t="s">
        <v>54</v>
      </c>
      <c r="AO15" s="50" t="s">
        <v>55</v>
      </c>
      <c r="AP15" s="50" t="s">
        <v>56</v>
      </c>
      <c r="AQ15" s="50" t="s">
        <v>57</v>
      </c>
      <c r="AR15" s="51" t="s">
        <v>58</v>
      </c>
      <c r="AS15" s="51" t="s">
        <v>59</v>
      </c>
      <c r="AT15" s="51" t="s">
        <v>60</v>
      </c>
      <c r="AU15" s="51" t="s">
        <v>61</v>
      </c>
      <c r="AV15" s="51" t="s">
        <v>52</v>
      </c>
      <c r="AW15" s="51" t="s">
        <v>62</v>
      </c>
      <c r="AX15" s="51" t="s">
        <v>54</v>
      </c>
      <c r="AY15" s="51" t="s">
        <v>55</v>
      </c>
      <c r="AZ15" s="52" t="s">
        <v>56</v>
      </c>
      <c r="BA15" s="52" t="s">
        <v>57</v>
      </c>
      <c r="BB15" s="53" t="s">
        <v>63</v>
      </c>
      <c r="BC15" s="53" t="s">
        <v>49</v>
      </c>
      <c r="BD15" s="53" t="s">
        <v>64</v>
      </c>
      <c r="BE15" s="53" t="s">
        <v>65</v>
      </c>
      <c r="BF15" s="53" t="s">
        <v>52</v>
      </c>
      <c r="BG15" s="53" t="s">
        <v>66</v>
      </c>
      <c r="BH15" s="53" t="s">
        <v>54</v>
      </c>
      <c r="BI15" s="53" t="s">
        <v>55</v>
      </c>
      <c r="BJ15" s="54" t="s">
        <v>56</v>
      </c>
      <c r="BK15" s="54" t="s">
        <v>57</v>
      </c>
      <c r="BL15" s="55" t="s">
        <v>67</v>
      </c>
      <c r="BM15" s="55" t="s">
        <v>68</v>
      </c>
      <c r="BN15" s="55" t="s">
        <v>69</v>
      </c>
      <c r="BO15" s="55" t="s">
        <v>70</v>
      </c>
      <c r="BP15" s="55" t="s">
        <v>52</v>
      </c>
      <c r="BQ15" s="55" t="s">
        <v>71</v>
      </c>
      <c r="BR15" s="55" t="s">
        <v>54</v>
      </c>
      <c r="BS15" s="55" t="s">
        <v>55</v>
      </c>
      <c r="BT15" s="56" t="s">
        <v>56</v>
      </c>
      <c r="BU15" s="56" t="s">
        <v>57</v>
      </c>
      <c r="BV15" s="57" t="s">
        <v>72</v>
      </c>
      <c r="BW15" s="57" t="s">
        <v>73</v>
      </c>
      <c r="BX15" s="57" t="s">
        <v>74</v>
      </c>
      <c r="BY15" s="57" t="s">
        <v>75</v>
      </c>
      <c r="BZ15" s="57" t="s">
        <v>52</v>
      </c>
      <c r="CA15" s="57" t="s">
        <v>76</v>
      </c>
      <c r="CB15" s="57" t="s">
        <v>54</v>
      </c>
      <c r="CC15" s="57" t="s">
        <v>55</v>
      </c>
      <c r="CD15" s="57" t="s">
        <v>56</v>
      </c>
      <c r="CE15" s="57" t="s">
        <v>57</v>
      </c>
      <c r="CF15" s="58" t="s">
        <v>77</v>
      </c>
      <c r="CG15" s="58" t="s">
        <v>78</v>
      </c>
      <c r="CH15" s="58" t="s">
        <v>79</v>
      </c>
      <c r="CI15" s="58" t="s">
        <v>80</v>
      </c>
      <c r="CJ15" s="58" t="s">
        <v>52</v>
      </c>
      <c r="CK15" s="58" t="s">
        <v>81</v>
      </c>
      <c r="CL15" s="58" t="s">
        <v>54</v>
      </c>
      <c r="CM15" s="58" t="s">
        <v>55</v>
      </c>
      <c r="CN15" s="58" t="s">
        <v>56</v>
      </c>
      <c r="CO15" s="58" t="s">
        <v>57</v>
      </c>
    </row>
    <row r="16" spans="1:93" s="94" customFormat="1" ht="82.5" customHeight="1" thickBot="1">
      <c r="A16" s="3401">
        <v>2</v>
      </c>
      <c r="B16" s="3401" t="s">
        <v>82</v>
      </c>
      <c r="C16" s="60" t="s">
        <v>83</v>
      </c>
      <c r="D16" s="61" t="s">
        <v>84</v>
      </c>
      <c r="E16" s="62" t="s">
        <v>85</v>
      </c>
      <c r="F16" s="63">
        <v>2</v>
      </c>
      <c r="G16" s="63" t="s">
        <v>86</v>
      </c>
      <c r="H16" s="64" t="s">
        <v>87</v>
      </c>
      <c r="I16" s="65">
        <v>0.16</v>
      </c>
      <c r="J16" s="66" t="s">
        <v>88</v>
      </c>
      <c r="K16" s="67">
        <v>42370</v>
      </c>
      <c r="L16" s="67">
        <v>42735</v>
      </c>
      <c r="M16" s="68"/>
      <c r="N16" s="68"/>
      <c r="O16" s="68"/>
      <c r="P16" s="68"/>
      <c r="Q16" s="68"/>
      <c r="R16" s="68">
        <v>1</v>
      </c>
      <c r="S16" s="68"/>
      <c r="T16" s="68"/>
      <c r="U16" s="69"/>
      <c r="V16" s="69"/>
      <c r="W16" s="69"/>
      <c r="X16" s="70">
        <v>1</v>
      </c>
      <c r="Y16" s="71">
        <f aca="true" t="shared" si="0" ref="Y16:Y22">SUM(M16:X16)</f>
        <v>2</v>
      </c>
      <c r="Z16" s="72">
        <v>0</v>
      </c>
      <c r="AA16" s="73"/>
      <c r="AB16" s="74"/>
      <c r="AC16" s="75">
        <v>1</v>
      </c>
      <c r="AD16" s="76">
        <v>0</v>
      </c>
      <c r="AE16" s="77">
        <v>0</v>
      </c>
      <c r="AF16" s="78"/>
      <c r="AG16" s="79"/>
      <c r="AH16" s="80">
        <f aca="true" t="shared" si="1" ref="AH16:AH22">SUM(M16:N16)</f>
        <v>0</v>
      </c>
      <c r="AI16" s="81">
        <f>IF(AH16=0,0%,100%)</f>
        <v>0</v>
      </c>
      <c r="AJ16" s="80">
        <v>1</v>
      </c>
      <c r="AK16" s="80"/>
      <c r="AL16" s="80"/>
      <c r="AM16" s="80"/>
      <c r="AN16" s="80" t="s">
        <v>89</v>
      </c>
      <c r="AO16" s="80" t="s">
        <v>89</v>
      </c>
      <c r="AP16" s="80" t="s">
        <v>90</v>
      </c>
      <c r="AQ16" s="80"/>
      <c r="AR16" s="82">
        <v>1</v>
      </c>
      <c r="AS16" s="83">
        <f>IF(AR16=0,0%,100%)</f>
        <v>1</v>
      </c>
      <c r="AT16" s="82" t="s">
        <v>89</v>
      </c>
      <c r="AU16" s="82"/>
      <c r="AV16" s="82"/>
      <c r="AW16" s="82"/>
      <c r="AX16" s="82"/>
      <c r="AY16" s="82"/>
      <c r="AZ16" s="82"/>
      <c r="BA16" s="82"/>
      <c r="BB16" s="84">
        <f aca="true" t="shared" si="2" ref="BB16:BB22">SUM(M16:R16)</f>
        <v>1</v>
      </c>
      <c r="BC16" s="85">
        <f aca="true" t="shared" si="3" ref="BC16:BC22">IF(BB16=0,0%,100%)</f>
        <v>1</v>
      </c>
      <c r="BD16" s="86">
        <f aca="true" t="shared" si="4" ref="BD16:BD22">SUM(AC16:AG16)</f>
        <v>1</v>
      </c>
      <c r="BE16" s="87">
        <f>+BD16/BB16</f>
        <v>1</v>
      </c>
      <c r="BF16" s="87">
        <f aca="true" t="shared" si="5" ref="BF16:BF22">+BD16/Y16</f>
        <v>0.5</v>
      </c>
      <c r="BG16" s="87">
        <f>+BF16</f>
        <v>0.5</v>
      </c>
      <c r="BH16" s="88"/>
      <c r="BI16" s="88"/>
      <c r="BJ16" s="88" t="s">
        <v>91</v>
      </c>
      <c r="BK16" s="88"/>
      <c r="BL16" s="89">
        <f>SUM(M16:T16)</f>
        <v>1</v>
      </c>
      <c r="BM16" s="90">
        <f>IF(BL16=0,0%,100%)</f>
        <v>1</v>
      </c>
      <c r="BN16" s="89">
        <f>SUM(AC16:AE16)</f>
        <v>1</v>
      </c>
      <c r="BO16" s="90">
        <f>+BN16/Y16</f>
        <v>0.5</v>
      </c>
      <c r="BP16" s="90">
        <f>+BN16/Y16</f>
        <v>0.5</v>
      </c>
      <c r="BQ16" s="90">
        <f>+BN16/Y16</f>
        <v>0.5</v>
      </c>
      <c r="BR16" s="91"/>
      <c r="BS16" s="91"/>
      <c r="BT16" s="91" t="s">
        <v>92</v>
      </c>
      <c r="BU16" s="91" t="s">
        <v>93</v>
      </c>
      <c r="BV16" s="92"/>
      <c r="BW16" s="92"/>
      <c r="BX16" s="92"/>
      <c r="BY16" s="92"/>
      <c r="BZ16" s="92"/>
      <c r="CA16" s="92"/>
      <c r="CB16" s="92"/>
      <c r="CC16" s="92"/>
      <c r="CD16" s="92"/>
      <c r="CE16" s="92"/>
      <c r="CF16" s="93"/>
      <c r="CG16" s="93"/>
      <c r="CH16" s="93"/>
      <c r="CI16" s="93"/>
      <c r="CJ16" s="93"/>
      <c r="CK16" s="93"/>
      <c r="CL16" s="93"/>
      <c r="CM16" s="93"/>
      <c r="CN16" s="93"/>
      <c r="CO16" s="93"/>
    </row>
    <row r="17" spans="1:93" s="94" customFormat="1" ht="106.5" customHeight="1" thickBot="1">
      <c r="A17" s="3401"/>
      <c r="B17" s="3401"/>
      <c r="C17" s="60" t="s">
        <v>94</v>
      </c>
      <c r="D17" s="95" t="s">
        <v>95</v>
      </c>
      <c r="E17" s="96" t="s">
        <v>96</v>
      </c>
      <c r="F17" s="63">
        <v>1</v>
      </c>
      <c r="G17" s="63" t="s">
        <v>97</v>
      </c>
      <c r="H17" s="64" t="s">
        <v>87</v>
      </c>
      <c r="I17" s="65"/>
      <c r="J17" s="97" t="s">
        <v>98</v>
      </c>
      <c r="K17" s="98">
        <v>42370</v>
      </c>
      <c r="L17" s="98">
        <v>42735</v>
      </c>
      <c r="M17" s="99"/>
      <c r="N17" s="68"/>
      <c r="O17" s="99"/>
      <c r="P17" s="68"/>
      <c r="Q17" s="68"/>
      <c r="R17" s="68"/>
      <c r="S17" s="68"/>
      <c r="T17" s="68"/>
      <c r="U17" s="69"/>
      <c r="V17" s="69">
        <v>1</v>
      </c>
      <c r="W17" s="69"/>
      <c r="X17" s="70"/>
      <c r="Y17" s="100">
        <f t="shared" si="0"/>
        <v>1</v>
      </c>
      <c r="Z17" s="72">
        <v>0</v>
      </c>
      <c r="AA17" s="73"/>
      <c r="AB17" s="74"/>
      <c r="AC17" s="75">
        <v>0</v>
      </c>
      <c r="AD17" s="76">
        <v>0</v>
      </c>
      <c r="AE17" s="101">
        <v>0.5</v>
      </c>
      <c r="AF17" s="78"/>
      <c r="AG17" s="79"/>
      <c r="AH17" s="80">
        <f t="shared" si="1"/>
        <v>0</v>
      </c>
      <c r="AI17" s="81">
        <f aca="true" t="shared" si="6" ref="AI17:AI22">IF(AH17=0,0%,100%)</f>
        <v>0</v>
      </c>
      <c r="AJ17" s="80" t="s">
        <v>89</v>
      </c>
      <c r="AK17" s="80"/>
      <c r="AL17" s="80"/>
      <c r="AM17" s="80"/>
      <c r="AN17" s="80"/>
      <c r="AO17" s="80"/>
      <c r="AP17" s="80" t="s">
        <v>99</v>
      </c>
      <c r="AQ17" s="80"/>
      <c r="AR17" s="82">
        <v>0</v>
      </c>
      <c r="AS17" s="83">
        <f aca="true" t="shared" si="7" ref="AS17:AS22">IF(AR17=0,0%,100%)</f>
        <v>0</v>
      </c>
      <c r="AT17" s="82" t="s">
        <v>89</v>
      </c>
      <c r="AU17" s="82"/>
      <c r="AV17" s="82"/>
      <c r="AW17" s="82"/>
      <c r="AX17" s="82"/>
      <c r="AY17" s="82"/>
      <c r="AZ17" s="82" t="s">
        <v>100</v>
      </c>
      <c r="BA17" s="82"/>
      <c r="BB17" s="84">
        <f t="shared" si="2"/>
        <v>0</v>
      </c>
      <c r="BC17" s="85">
        <f t="shared" si="3"/>
        <v>0</v>
      </c>
      <c r="BD17" s="86">
        <f t="shared" si="4"/>
        <v>0.5</v>
      </c>
      <c r="BE17" s="87">
        <v>1</v>
      </c>
      <c r="BF17" s="87">
        <f t="shared" si="5"/>
        <v>0.5</v>
      </c>
      <c r="BG17" s="87">
        <f aca="true" t="shared" si="8" ref="BG17:BG22">+BF17</f>
        <v>0.5</v>
      </c>
      <c r="BH17" s="88"/>
      <c r="BI17" s="88"/>
      <c r="BJ17" s="88"/>
      <c r="BK17" s="88"/>
      <c r="BL17" s="89">
        <f aca="true" t="shared" si="9" ref="BL17:BL22">SUM(M17:T17)</f>
        <v>0</v>
      </c>
      <c r="BM17" s="90">
        <f aca="true" t="shared" si="10" ref="BM17:BM34">IF(BL17=0,0%,100%)</f>
        <v>0</v>
      </c>
      <c r="BN17" s="102">
        <f aca="true" t="shared" si="11" ref="BN17:BN22">SUM(AC17:AE17)</f>
        <v>0.5</v>
      </c>
      <c r="BO17" s="90">
        <f aca="true" t="shared" si="12" ref="BO17:BO22">+BN17/Y17</f>
        <v>0.5</v>
      </c>
      <c r="BP17" s="90">
        <f aca="true" t="shared" si="13" ref="BP17:BP22">+BN17/Y17</f>
        <v>0.5</v>
      </c>
      <c r="BQ17" s="90">
        <f aca="true" t="shared" si="14" ref="BQ17:BQ22">+BN17/Y17</f>
        <v>0.5</v>
      </c>
      <c r="BR17" s="91"/>
      <c r="BS17" s="91"/>
      <c r="BT17" s="91" t="s">
        <v>101</v>
      </c>
      <c r="BU17" s="91" t="s">
        <v>93</v>
      </c>
      <c r="BV17" s="92"/>
      <c r="BW17" s="92"/>
      <c r="BX17" s="92"/>
      <c r="BY17" s="92"/>
      <c r="BZ17" s="92"/>
      <c r="CA17" s="92"/>
      <c r="CB17" s="92"/>
      <c r="CC17" s="92"/>
      <c r="CD17" s="92"/>
      <c r="CE17" s="92"/>
      <c r="CF17" s="93"/>
      <c r="CG17" s="93"/>
      <c r="CH17" s="93"/>
      <c r="CI17" s="93"/>
      <c r="CJ17" s="93"/>
      <c r="CK17" s="93"/>
      <c r="CL17" s="93"/>
      <c r="CM17" s="93"/>
      <c r="CN17" s="93"/>
      <c r="CO17" s="93"/>
    </row>
    <row r="18" spans="1:93" s="94" customFormat="1" ht="126" customHeight="1" thickBot="1">
      <c r="A18" s="3401"/>
      <c r="B18" s="3401"/>
      <c r="C18" s="3324" t="s">
        <v>102</v>
      </c>
      <c r="D18" s="103" t="s">
        <v>103</v>
      </c>
      <c r="E18" s="104" t="s">
        <v>104</v>
      </c>
      <c r="F18" s="105">
        <v>2</v>
      </c>
      <c r="G18" s="105" t="s">
        <v>86</v>
      </c>
      <c r="H18" s="106" t="s">
        <v>87</v>
      </c>
      <c r="I18" s="107">
        <v>0.16</v>
      </c>
      <c r="J18" s="108" t="s">
        <v>105</v>
      </c>
      <c r="K18" s="109">
        <v>42370</v>
      </c>
      <c r="L18" s="109">
        <v>42735</v>
      </c>
      <c r="M18" s="110"/>
      <c r="N18" s="110"/>
      <c r="O18" s="110"/>
      <c r="P18" s="110"/>
      <c r="Q18" s="110"/>
      <c r="R18" s="110">
        <v>1</v>
      </c>
      <c r="S18" s="110"/>
      <c r="T18" s="110"/>
      <c r="U18" s="111"/>
      <c r="V18" s="111"/>
      <c r="W18" s="111"/>
      <c r="X18" s="112">
        <v>1</v>
      </c>
      <c r="Y18" s="113">
        <f t="shared" si="0"/>
        <v>2</v>
      </c>
      <c r="Z18" s="114">
        <v>0</v>
      </c>
      <c r="AA18" s="115"/>
      <c r="AB18" s="116"/>
      <c r="AC18" s="117">
        <v>1</v>
      </c>
      <c r="AD18" s="118">
        <v>1</v>
      </c>
      <c r="AE18" s="119">
        <v>0</v>
      </c>
      <c r="AF18" s="120"/>
      <c r="AG18" s="121"/>
      <c r="AH18" s="80">
        <f t="shared" si="1"/>
        <v>0</v>
      </c>
      <c r="AI18" s="81">
        <f t="shared" si="6"/>
        <v>0</v>
      </c>
      <c r="AJ18" s="80" t="s">
        <v>89</v>
      </c>
      <c r="AK18" s="80"/>
      <c r="AL18" s="80"/>
      <c r="AM18" s="80"/>
      <c r="AN18" s="80"/>
      <c r="AO18" s="80"/>
      <c r="AP18" s="80" t="s">
        <v>89</v>
      </c>
      <c r="AQ18" s="80"/>
      <c r="AR18" s="82">
        <v>0</v>
      </c>
      <c r="AS18" s="83">
        <f t="shared" si="7"/>
        <v>0</v>
      </c>
      <c r="AT18" s="82">
        <v>1</v>
      </c>
      <c r="AU18" s="82"/>
      <c r="AV18" s="82"/>
      <c r="AW18" s="82"/>
      <c r="AX18" s="82"/>
      <c r="AY18" s="82"/>
      <c r="AZ18" s="82" t="s">
        <v>106</v>
      </c>
      <c r="BA18" s="82"/>
      <c r="BB18" s="84">
        <f t="shared" si="2"/>
        <v>1</v>
      </c>
      <c r="BC18" s="85">
        <f t="shared" si="3"/>
        <v>1</v>
      </c>
      <c r="BD18" s="86">
        <f t="shared" si="4"/>
        <v>2</v>
      </c>
      <c r="BE18" s="87">
        <f>+BD18/BB18</f>
        <v>2</v>
      </c>
      <c r="BF18" s="87">
        <f t="shared" si="5"/>
        <v>1</v>
      </c>
      <c r="BG18" s="87">
        <f t="shared" si="8"/>
        <v>1</v>
      </c>
      <c r="BH18" s="88"/>
      <c r="BI18" s="88"/>
      <c r="BJ18" s="88" t="s">
        <v>107</v>
      </c>
      <c r="BK18" s="88"/>
      <c r="BL18" s="89">
        <f t="shared" si="9"/>
        <v>1</v>
      </c>
      <c r="BM18" s="90">
        <f t="shared" si="10"/>
        <v>1</v>
      </c>
      <c r="BN18" s="89">
        <f t="shared" si="11"/>
        <v>2</v>
      </c>
      <c r="BO18" s="90">
        <f t="shared" si="12"/>
        <v>1</v>
      </c>
      <c r="BP18" s="90">
        <f t="shared" si="13"/>
        <v>1</v>
      </c>
      <c r="BQ18" s="90">
        <f t="shared" si="14"/>
        <v>1</v>
      </c>
      <c r="BR18" s="91"/>
      <c r="BS18" s="91"/>
      <c r="BT18" s="91" t="s">
        <v>108</v>
      </c>
      <c r="BU18" s="91" t="s">
        <v>93</v>
      </c>
      <c r="BV18" s="92"/>
      <c r="BW18" s="92"/>
      <c r="BX18" s="92"/>
      <c r="BY18" s="92"/>
      <c r="BZ18" s="92"/>
      <c r="CA18" s="92"/>
      <c r="CB18" s="92"/>
      <c r="CC18" s="92"/>
      <c r="CD18" s="92"/>
      <c r="CE18" s="92"/>
      <c r="CF18" s="93"/>
      <c r="CG18" s="93"/>
      <c r="CH18" s="93"/>
      <c r="CI18" s="93"/>
      <c r="CJ18" s="93"/>
      <c r="CK18" s="93"/>
      <c r="CL18" s="93"/>
      <c r="CM18" s="93"/>
      <c r="CN18" s="93"/>
      <c r="CO18" s="93"/>
    </row>
    <row r="19" spans="1:93" s="94" customFormat="1" ht="124.5" customHeight="1" thickBot="1">
      <c r="A19" s="3401"/>
      <c r="B19" s="3401"/>
      <c r="C19" s="3325"/>
      <c r="D19" s="122" t="s">
        <v>109</v>
      </c>
      <c r="E19" s="123" t="s">
        <v>104</v>
      </c>
      <c r="F19" s="124">
        <v>4</v>
      </c>
      <c r="G19" s="125" t="s">
        <v>86</v>
      </c>
      <c r="H19" s="126" t="s">
        <v>87</v>
      </c>
      <c r="I19" s="127">
        <v>0.16</v>
      </c>
      <c r="J19" s="128" t="s">
        <v>105</v>
      </c>
      <c r="K19" s="129">
        <v>42370</v>
      </c>
      <c r="L19" s="129">
        <v>42735</v>
      </c>
      <c r="M19" s="130"/>
      <c r="N19" s="130"/>
      <c r="O19" s="130">
        <v>1</v>
      </c>
      <c r="P19" s="130"/>
      <c r="Q19" s="130"/>
      <c r="R19" s="130">
        <v>1</v>
      </c>
      <c r="S19" s="130"/>
      <c r="T19" s="130"/>
      <c r="U19" s="131">
        <v>1</v>
      </c>
      <c r="V19" s="131"/>
      <c r="W19" s="131"/>
      <c r="X19" s="132">
        <v>1</v>
      </c>
      <c r="Y19" s="133">
        <f t="shared" si="0"/>
        <v>4</v>
      </c>
      <c r="Z19" s="134">
        <v>0</v>
      </c>
      <c r="AA19" s="135"/>
      <c r="AB19" s="136"/>
      <c r="AC19" s="137">
        <v>2</v>
      </c>
      <c r="AD19" s="138">
        <v>1</v>
      </c>
      <c r="AE19" s="139">
        <v>0</v>
      </c>
      <c r="AF19" s="140"/>
      <c r="AG19" s="141"/>
      <c r="AH19" s="80">
        <f t="shared" si="1"/>
        <v>0</v>
      </c>
      <c r="AI19" s="81">
        <f t="shared" si="6"/>
        <v>0</v>
      </c>
      <c r="AJ19" s="80">
        <v>1</v>
      </c>
      <c r="AK19" s="80"/>
      <c r="AL19" s="80"/>
      <c r="AM19" s="80"/>
      <c r="AN19" s="80"/>
      <c r="AO19" s="80"/>
      <c r="AP19" s="80" t="s">
        <v>110</v>
      </c>
      <c r="AQ19" s="80"/>
      <c r="AR19" s="82">
        <v>1</v>
      </c>
      <c r="AS19" s="83">
        <f t="shared" si="7"/>
        <v>1</v>
      </c>
      <c r="AT19" s="82">
        <v>2</v>
      </c>
      <c r="AU19" s="82"/>
      <c r="AV19" s="82"/>
      <c r="AW19" s="82"/>
      <c r="AX19" s="82"/>
      <c r="AY19" s="82"/>
      <c r="AZ19" s="82" t="s">
        <v>111</v>
      </c>
      <c r="BA19" s="82"/>
      <c r="BB19" s="84">
        <f t="shared" si="2"/>
        <v>2</v>
      </c>
      <c r="BC19" s="85">
        <f t="shared" si="3"/>
        <v>1</v>
      </c>
      <c r="BD19" s="86">
        <f t="shared" si="4"/>
        <v>3</v>
      </c>
      <c r="BE19" s="87">
        <f>+BD19/BB19</f>
        <v>1.5</v>
      </c>
      <c r="BF19" s="87">
        <f t="shared" si="5"/>
        <v>0.75</v>
      </c>
      <c r="BG19" s="87">
        <f t="shared" si="8"/>
        <v>0.75</v>
      </c>
      <c r="BH19" s="88"/>
      <c r="BI19" s="88"/>
      <c r="BJ19" s="88" t="s">
        <v>112</v>
      </c>
      <c r="BK19" s="88"/>
      <c r="BL19" s="89">
        <f t="shared" si="9"/>
        <v>2</v>
      </c>
      <c r="BM19" s="90">
        <f t="shared" si="10"/>
        <v>1</v>
      </c>
      <c r="BN19" s="89">
        <f t="shared" si="11"/>
        <v>3</v>
      </c>
      <c r="BO19" s="90">
        <f t="shared" si="12"/>
        <v>0.75</v>
      </c>
      <c r="BP19" s="90">
        <f t="shared" si="13"/>
        <v>0.75</v>
      </c>
      <c r="BQ19" s="90">
        <f t="shared" si="14"/>
        <v>0.75</v>
      </c>
      <c r="BR19" s="91"/>
      <c r="BS19" s="91"/>
      <c r="BT19" s="91" t="s">
        <v>113</v>
      </c>
      <c r="BU19" s="91" t="s">
        <v>93</v>
      </c>
      <c r="BV19" s="92"/>
      <c r="BW19" s="92"/>
      <c r="BX19" s="92"/>
      <c r="BY19" s="92"/>
      <c r="BZ19" s="92"/>
      <c r="CA19" s="92"/>
      <c r="CB19" s="92"/>
      <c r="CC19" s="92"/>
      <c r="CD19" s="92"/>
      <c r="CE19" s="92"/>
      <c r="CF19" s="93"/>
      <c r="CG19" s="93"/>
      <c r="CH19" s="93"/>
      <c r="CI19" s="93"/>
      <c r="CJ19" s="93"/>
      <c r="CK19" s="93"/>
      <c r="CL19" s="93"/>
      <c r="CM19" s="93"/>
      <c r="CN19" s="93"/>
      <c r="CO19" s="93"/>
    </row>
    <row r="20" spans="1:93" s="94" customFormat="1" ht="109.5" customHeight="1" thickBot="1">
      <c r="A20" s="3401"/>
      <c r="B20" s="3401"/>
      <c r="C20" s="3325"/>
      <c r="D20" s="122" t="s">
        <v>114</v>
      </c>
      <c r="E20" s="123" t="s">
        <v>104</v>
      </c>
      <c r="F20" s="125">
        <v>4</v>
      </c>
      <c r="G20" s="124" t="s">
        <v>86</v>
      </c>
      <c r="H20" s="126" t="s">
        <v>87</v>
      </c>
      <c r="I20" s="127">
        <v>0.16</v>
      </c>
      <c r="J20" s="128" t="s">
        <v>105</v>
      </c>
      <c r="K20" s="129">
        <v>42370</v>
      </c>
      <c r="L20" s="129">
        <v>42735</v>
      </c>
      <c r="M20" s="130"/>
      <c r="N20" s="130"/>
      <c r="O20" s="130">
        <v>1</v>
      </c>
      <c r="P20" s="130"/>
      <c r="Q20" s="130"/>
      <c r="R20" s="130">
        <v>1</v>
      </c>
      <c r="S20" s="130"/>
      <c r="T20" s="130"/>
      <c r="U20" s="131">
        <v>1</v>
      </c>
      <c r="V20" s="131"/>
      <c r="W20" s="131"/>
      <c r="X20" s="132">
        <v>1</v>
      </c>
      <c r="Y20" s="133">
        <f t="shared" si="0"/>
        <v>4</v>
      </c>
      <c r="Z20" s="134">
        <v>0</v>
      </c>
      <c r="AA20" s="135"/>
      <c r="AB20" s="136"/>
      <c r="AC20" s="137">
        <v>1</v>
      </c>
      <c r="AD20" s="138">
        <v>1</v>
      </c>
      <c r="AE20" s="139">
        <v>0</v>
      </c>
      <c r="AF20" s="140"/>
      <c r="AG20" s="141"/>
      <c r="AH20" s="80">
        <f t="shared" si="1"/>
        <v>0</v>
      </c>
      <c r="AI20" s="81">
        <f t="shared" si="6"/>
        <v>0</v>
      </c>
      <c r="AJ20" s="80">
        <v>1</v>
      </c>
      <c r="AK20" s="80"/>
      <c r="AL20" s="80"/>
      <c r="AM20" s="80"/>
      <c r="AN20" s="80"/>
      <c r="AO20" s="80"/>
      <c r="AP20" s="80" t="s">
        <v>115</v>
      </c>
      <c r="AQ20" s="80"/>
      <c r="AR20" s="82">
        <v>2</v>
      </c>
      <c r="AS20" s="83">
        <f t="shared" si="7"/>
        <v>1</v>
      </c>
      <c r="AT20" s="82">
        <v>1</v>
      </c>
      <c r="AU20" s="82"/>
      <c r="AV20" s="82"/>
      <c r="AW20" s="82"/>
      <c r="AX20" s="82"/>
      <c r="AY20" s="82"/>
      <c r="AZ20" s="82" t="s">
        <v>116</v>
      </c>
      <c r="BA20" s="82"/>
      <c r="BB20" s="84">
        <f t="shared" si="2"/>
        <v>2</v>
      </c>
      <c r="BC20" s="85">
        <f t="shared" si="3"/>
        <v>1</v>
      </c>
      <c r="BD20" s="142">
        <f t="shared" si="4"/>
        <v>2</v>
      </c>
      <c r="BE20" s="87">
        <f>+BD20/BB20</f>
        <v>1</v>
      </c>
      <c r="BF20" s="87">
        <f t="shared" si="5"/>
        <v>0.5</v>
      </c>
      <c r="BG20" s="87">
        <f t="shared" si="8"/>
        <v>0.5</v>
      </c>
      <c r="BH20" s="88"/>
      <c r="BI20" s="88"/>
      <c r="BJ20" s="88" t="s">
        <v>117</v>
      </c>
      <c r="BK20" s="88"/>
      <c r="BL20" s="89">
        <f t="shared" si="9"/>
        <v>2</v>
      </c>
      <c r="BM20" s="90">
        <f t="shared" si="10"/>
        <v>1</v>
      </c>
      <c r="BN20" s="89">
        <f t="shared" si="11"/>
        <v>2</v>
      </c>
      <c r="BO20" s="90">
        <f t="shared" si="12"/>
        <v>0.5</v>
      </c>
      <c r="BP20" s="90">
        <f t="shared" si="13"/>
        <v>0.5</v>
      </c>
      <c r="BQ20" s="90">
        <f t="shared" si="14"/>
        <v>0.5</v>
      </c>
      <c r="BR20" s="91"/>
      <c r="BS20" s="91"/>
      <c r="BT20" s="91" t="s">
        <v>118</v>
      </c>
      <c r="BU20" s="91" t="s">
        <v>93</v>
      </c>
      <c r="BV20" s="92"/>
      <c r="BW20" s="92"/>
      <c r="BX20" s="92"/>
      <c r="BY20" s="92"/>
      <c r="BZ20" s="92"/>
      <c r="CA20" s="92"/>
      <c r="CB20" s="92"/>
      <c r="CC20" s="92"/>
      <c r="CD20" s="92"/>
      <c r="CE20" s="92"/>
      <c r="CF20" s="93"/>
      <c r="CG20" s="93"/>
      <c r="CH20" s="93"/>
      <c r="CI20" s="93"/>
      <c r="CJ20" s="93"/>
      <c r="CK20" s="93"/>
      <c r="CL20" s="93"/>
      <c r="CM20" s="93"/>
      <c r="CN20" s="93"/>
      <c r="CO20" s="93"/>
    </row>
    <row r="21" spans="1:93" s="162" customFormat="1" ht="57.75" customHeight="1" thickBot="1">
      <c r="A21" s="3401"/>
      <c r="B21" s="3401"/>
      <c r="C21" s="3379"/>
      <c r="D21" s="143" t="s">
        <v>119</v>
      </c>
      <c r="E21" s="144" t="s">
        <v>120</v>
      </c>
      <c r="F21" s="145">
        <v>1</v>
      </c>
      <c r="G21" s="145" t="s">
        <v>121</v>
      </c>
      <c r="H21" s="146" t="s">
        <v>122</v>
      </c>
      <c r="I21" s="147">
        <v>0.18</v>
      </c>
      <c r="J21" s="148" t="s">
        <v>123</v>
      </c>
      <c r="K21" s="149">
        <v>42433</v>
      </c>
      <c r="L21" s="149">
        <v>42735</v>
      </c>
      <c r="M21" s="150"/>
      <c r="N21" s="150"/>
      <c r="O21" s="150"/>
      <c r="P21" s="150"/>
      <c r="Q21" s="150"/>
      <c r="R21" s="150"/>
      <c r="S21" s="150"/>
      <c r="T21" s="150"/>
      <c r="U21" s="150"/>
      <c r="V21" s="150"/>
      <c r="W21" s="150">
        <v>1</v>
      </c>
      <c r="X21" s="150"/>
      <c r="Y21" s="151">
        <f t="shared" si="0"/>
        <v>1</v>
      </c>
      <c r="Z21" s="152">
        <v>40000000</v>
      </c>
      <c r="AA21" s="153" t="s">
        <v>124</v>
      </c>
      <c r="AB21" s="154"/>
      <c r="AC21" s="155">
        <v>0</v>
      </c>
      <c r="AD21" s="156">
        <v>0</v>
      </c>
      <c r="AE21" s="157">
        <v>0</v>
      </c>
      <c r="AF21" s="158"/>
      <c r="AG21" s="159"/>
      <c r="AH21" s="80">
        <f t="shared" si="1"/>
        <v>0</v>
      </c>
      <c r="AI21" s="81">
        <f t="shared" si="6"/>
        <v>0</v>
      </c>
      <c r="AJ21" s="80" t="s">
        <v>89</v>
      </c>
      <c r="AK21" s="80"/>
      <c r="AL21" s="80"/>
      <c r="AM21" s="80"/>
      <c r="AN21" s="80"/>
      <c r="AO21" s="80"/>
      <c r="AP21" s="80" t="s">
        <v>89</v>
      </c>
      <c r="AQ21" s="80"/>
      <c r="AR21" s="82">
        <v>0</v>
      </c>
      <c r="AS21" s="83">
        <f t="shared" si="7"/>
        <v>0</v>
      </c>
      <c r="AT21" s="82">
        <v>0</v>
      </c>
      <c r="AU21" s="82"/>
      <c r="AV21" s="82"/>
      <c r="AW21" s="82"/>
      <c r="AX21" s="82"/>
      <c r="AY21" s="82"/>
      <c r="AZ21" s="82" t="s">
        <v>89</v>
      </c>
      <c r="BA21" s="82"/>
      <c r="BB21" s="84">
        <f t="shared" si="2"/>
        <v>0</v>
      </c>
      <c r="BC21" s="85">
        <f t="shared" si="3"/>
        <v>0</v>
      </c>
      <c r="BD21" s="142">
        <f t="shared" si="4"/>
        <v>0</v>
      </c>
      <c r="BE21" s="87">
        <v>1</v>
      </c>
      <c r="BF21" s="87">
        <f t="shared" si="5"/>
        <v>0</v>
      </c>
      <c r="BG21" s="87">
        <f t="shared" si="8"/>
        <v>0</v>
      </c>
      <c r="BH21" s="88"/>
      <c r="BI21" s="88"/>
      <c r="BJ21" s="88"/>
      <c r="BK21" s="88" t="s">
        <v>125</v>
      </c>
      <c r="BL21" s="89">
        <f t="shared" si="9"/>
        <v>0</v>
      </c>
      <c r="BM21" s="90">
        <f t="shared" si="10"/>
        <v>0</v>
      </c>
      <c r="BN21" s="89">
        <f t="shared" si="11"/>
        <v>0</v>
      </c>
      <c r="BO21" s="90">
        <f t="shared" si="12"/>
        <v>0</v>
      </c>
      <c r="BP21" s="90">
        <f t="shared" si="13"/>
        <v>0</v>
      </c>
      <c r="BQ21" s="90">
        <f t="shared" si="14"/>
        <v>0</v>
      </c>
      <c r="BR21" s="160">
        <v>0</v>
      </c>
      <c r="BS21" s="161">
        <f>+BR21/Z21</f>
        <v>0</v>
      </c>
      <c r="BT21" s="91" t="s">
        <v>126</v>
      </c>
      <c r="BU21" s="91" t="s">
        <v>125</v>
      </c>
      <c r="BV21" s="92"/>
      <c r="BW21" s="92"/>
      <c r="BX21" s="92"/>
      <c r="BY21" s="92"/>
      <c r="BZ21" s="92"/>
      <c r="CA21" s="92"/>
      <c r="CB21" s="92"/>
      <c r="CC21" s="92"/>
      <c r="CD21" s="92"/>
      <c r="CE21" s="92"/>
      <c r="CF21" s="93"/>
      <c r="CG21" s="93"/>
      <c r="CH21" s="93"/>
      <c r="CI21" s="93"/>
      <c r="CJ21" s="93"/>
      <c r="CK21" s="93"/>
      <c r="CL21" s="93"/>
      <c r="CM21" s="93"/>
      <c r="CN21" s="93"/>
      <c r="CO21" s="93"/>
    </row>
    <row r="22" spans="1:93" s="162" customFormat="1" ht="111" customHeight="1" thickBot="1">
      <c r="A22" s="3401"/>
      <c r="B22" s="3401"/>
      <c r="C22" s="60" t="s">
        <v>127</v>
      </c>
      <c r="D22" s="163" t="s">
        <v>128</v>
      </c>
      <c r="E22" s="164" t="s">
        <v>129</v>
      </c>
      <c r="F22" s="165">
        <v>1</v>
      </c>
      <c r="G22" s="165" t="s">
        <v>130</v>
      </c>
      <c r="H22" s="165" t="s">
        <v>131</v>
      </c>
      <c r="I22" s="166">
        <v>0.18</v>
      </c>
      <c r="J22" s="165" t="s">
        <v>132</v>
      </c>
      <c r="K22" s="167">
        <v>42370</v>
      </c>
      <c r="L22" s="167">
        <v>42400</v>
      </c>
      <c r="M22" s="168"/>
      <c r="N22" s="168"/>
      <c r="O22" s="168"/>
      <c r="P22" s="168"/>
      <c r="Q22" s="168"/>
      <c r="R22" s="168"/>
      <c r="S22" s="168"/>
      <c r="T22" s="168"/>
      <c r="U22" s="168"/>
      <c r="V22" s="168"/>
      <c r="W22" s="168"/>
      <c r="X22" s="168">
        <v>1</v>
      </c>
      <c r="Y22" s="169">
        <f t="shared" si="0"/>
        <v>1</v>
      </c>
      <c r="Z22" s="170">
        <v>40200000</v>
      </c>
      <c r="AA22" s="153" t="s">
        <v>133</v>
      </c>
      <c r="AB22" s="171"/>
      <c r="AC22" s="172">
        <v>0</v>
      </c>
      <c r="AD22" s="156">
        <v>0</v>
      </c>
      <c r="AE22" s="157">
        <v>0</v>
      </c>
      <c r="AF22" s="158"/>
      <c r="AG22" s="159"/>
      <c r="AH22" s="80">
        <f t="shared" si="1"/>
        <v>0</v>
      </c>
      <c r="AI22" s="81">
        <f t="shared" si="6"/>
        <v>0</v>
      </c>
      <c r="AJ22" s="80" t="s">
        <v>89</v>
      </c>
      <c r="AK22" s="80"/>
      <c r="AL22" s="80"/>
      <c r="AM22" s="80"/>
      <c r="AN22" s="80"/>
      <c r="AO22" s="80"/>
      <c r="AP22" s="80" t="s">
        <v>134</v>
      </c>
      <c r="AQ22" s="80"/>
      <c r="AR22" s="173">
        <v>0</v>
      </c>
      <c r="AS22" s="174">
        <f t="shared" si="7"/>
        <v>0</v>
      </c>
      <c r="AT22" s="173">
        <v>0</v>
      </c>
      <c r="AU22" s="173"/>
      <c r="AV22" s="173"/>
      <c r="AW22" s="173"/>
      <c r="AX22" s="173"/>
      <c r="AY22" s="173"/>
      <c r="AZ22" s="173" t="s">
        <v>135</v>
      </c>
      <c r="BA22" s="173"/>
      <c r="BB22" s="175">
        <f t="shared" si="2"/>
        <v>0</v>
      </c>
      <c r="BC22" s="176">
        <f t="shared" si="3"/>
        <v>0</v>
      </c>
      <c r="BD22" s="177">
        <f t="shared" si="4"/>
        <v>0</v>
      </c>
      <c r="BE22" s="178">
        <v>1</v>
      </c>
      <c r="BF22" s="178">
        <f t="shared" si="5"/>
        <v>0</v>
      </c>
      <c r="BG22" s="178">
        <f t="shared" si="8"/>
        <v>0</v>
      </c>
      <c r="BH22" s="179"/>
      <c r="BI22" s="179"/>
      <c r="BJ22" s="179"/>
      <c r="BK22" s="179"/>
      <c r="BL22" s="89">
        <f t="shared" si="9"/>
        <v>0</v>
      </c>
      <c r="BM22" s="90">
        <f t="shared" si="10"/>
        <v>0</v>
      </c>
      <c r="BN22" s="89">
        <f t="shared" si="11"/>
        <v>0</v>
      </c>
      <c r="BO22" s="90">
        <f t="shared" si="12"/>
        <v>0</v>
      </c>
      <c r="BP22" s="90">
        <f t="shared" si="13"/>
        <v>0</v>
      </c>
      <c r="BQ22" s="90">
        <f t="shared" si="14"/>
        <v>0</v>
      </c>
      <c r="BR22" s="180">
        <v>0</v>
      </c>
      <c r="BS22" s="181">
        <f>+BR22/Z22</f>
        <v>0</v>
      </c>
      <c r="BT22" s="182" t="s">
        <v>136</v>
      </c>
      <c r="BU22" s="182" t="s">
        <v>93</v>
      </c>
      <c r="BV22" s="183"/>
      <c r="BW22" s="183"/>
      <c r="BX22" s="183"/>
      <c r="BY22" s="183"/>
      <c r="BZ22" s="183"/>
      <c r="CA22" s="183"/>
      <c r="CB22" s="183"/>
      <c r="CC22" s="183"/>
      <c r="CD22" s="183"/>
      <c r="CE22" s="183"/>
      <c r="CF22" s="184"/>
      <c r="CG22" s="184"/>
      <c r="CH22" s="184"/>
      <c r="CI22" s="184"/>
      <c r="CJ22" s="184"/>
      <c r="CK22" s="184"/>
      <c r="CL22" s="184"/>
      <c r="CM22" s="184"/>
      <c r="CN22" s="184"/>
      <c r="CO22" s="184"/>
    </row>
    <row r="23" spans="1:93" s="162" customFormat="1" ht="16.5" thickBot="1">
      <c r="A23" s="3315" t="s">
        <v>137</v>
      </c>
      <c r="B23" s="3316"/>
      <c r="C23" s="3316"/>
      <c r="D23" s="3317"/>
      <c r="E23" s="185"/>
      <c r="F23" s="186"/>
      <c r="G23" s="186"/>
      <c r="H23" s="186"/>
      <c r="I23" s="187">
        <f>SUM(I16:I22)</f>
        <v>1</v>
      </c>
      <c r="J23" s="186"/>
      <c r="K23" s="186"/>
      <c r="L23" s="186"/>
      <c r="M23" s="186"/>
      <c r="N23" s="186"/>
      <c r="O23" s="186"/>
      <c r="P23" s="186"/>
      <c r="Q23" s="186"/>
      <c r="R23" s="186"/>
      <c r="S23" s="186"/>
      <c r="T23" s="186"/>
      <c r="U23" s="186"/>
      <c r="V23" s="186"/>
      <c r="W23" s="186"/>
      <c r="X23" s="188"/>
      <c r="Y23" s="188"/>
      <c r="Z23" s="189">
        <f>SUM(Z16:Z22)</f>
        <v>80200000</v>
      </c>
      <c r="AA23" s="190"/>
      <c r="AB23" s="191"/>
      <c r="AC23" s="192"/>
      <c r="AD23" s="192"/>
      <c r="AE23" s="192"/>
      <c r="AF23" s="192"/>
      <c r="AG23" s="192"/>
      <c r="AH23" s="3321"/>
      <c r="AI23" s="3321"/>
      <c r="AJ23" s="3321"/>
      <c r="AK23" s="3321"/>
      <c r="AL23" s="3321"/>
      <c r="AM23" s="3321"/>
      <c r="AN23" s="3321"/>
      <c r="AO23" s="3321"/>
      <c r="AP23" s="3321"/>
      <c r="AQ23" s="3321"/>
      <c r="AR23" s="3321"/>
      <c r="AS23" s="3321"/>
      <c r="AT23" s="3321"/>
      <c r="AU23" s="3321"/>
      <c r="AV23" s="3321"/>
      <c r="AW23" s="3321"/>
      <c r="AX23" s="3321"/>
      <c r="AY23" s="3321"/>
      <c r="AZ23" s="3321"/>
      <c r="BA23" s="3321"/>
      <c r="BB23" s="3321"/>
      <c r="BC23" s="3321"/>
      <c r="BD23" s="3321"/>
      <c r="BE23" s="3321"/>
      <c r="BF23" s="3321"/>
      <c r="BG23" s="3321"/>
      <c r="BH23" s="3321"/>
      <c r="BI23" s="3321"/>
      <c r="BJ23" s="3321"/>
      <c r="BK23" s="3321"/>
      <c r="BL23" s="193"/>
      <c r="BM23" s="193"/>
      <c r="BN23" s="193"/>
      <c r="BO23" s="193"/>
      <c r="BP23" s="193"/>
      <c r="BQ23" s="193"/>
      <c r="BR23" s="194">
        <f>SUM(BR16:BR22)</f>
        <v>0</v>
      </c>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row>
    <row r="24" spans="1:93" s="94" customFormat="1" ht="72.75" customHeight="1" thickBot="1">
      <c r="A24" s="3338">
        <v>2</v>
      </c>
      <c r="B24" s="3338" t="s">
        <v>82</v>
      </c>
      <c r="C24" s="195" t="s">
        <v>138</v>
      </c>
      <c r="D24" s="196" t="s">
        <v>139</v>
      </c>
      <c r="E24" s="197" t="s">
        <v>140</v>
      </c>
      <c r="F24" s="198">
        <v>1</v>
      </c>
      <c r="G24" s="198" t="s">
        <v>141</v>
      </c>
      <c r="H24" s="64" t="s">
        <v>142</v>
      </c>
      <c r="I24" s="65">
        <v>0.2</v>
      </c>
      <c r="J24" s="64" t="s">
        <v>143</v>
      </c>
      <c r="K24" s="67">
        <v>42370</v>
      </c>
      <c r="L24" s="67">
        <v>42735</v>
      </c>
      <c r="M24" s="68"/>
      <c r="N24" s="68"/>
      <c r="O24" s="68"/>
      <c r="P24" s="68"/>
      <c r="Q24" s="68"/>
      <c r="R24" s="68"/>
      <c r="S24" s="68"/>
      <c r="T24" s="68"/>
      <c r="U24" s="199"/>
      <c r="V24" s="199"/>
      <c r="W24" s="199"/>
      <c r="X24" s="200">
        <v>1</v>
      </c>
      <c r="Y24" s="71">
        <f>SUM(M24:X24)</f>
        <v>1</v>
      </c>
      <c r="Z24" s="201">
        <v>0</v>
      </c>
      <c r="AA24" s="202"/>
      <c r="AB24" s="203"/>
      <c r="AC24" s="204">
        <v>0</v>
      </c>
      <c r="AD24" s="205">
        <v>1</v>
      </c>
      <c r="AE24" s="206">
        <v>0</v>
      </c>
      <c r="AF24" s="207"/>
      <c r="AG24" s="208"/>
      <c r="AH24" s="80">
        <f>SUM(M24:N24)</f>
        <v>0</v>
      </c>
      <c r="AI24" s="81">
        <f aca="true" t="shared" si="15" ref="AI24:AI34">IF(AH24=0,0%,100%)</f>
        <v>0</v>
      </c>
      <c r="AJ24" s="80" t="s">
        <v>89</v>
      </c>
      <c r="AK24" s="80"/>
      <c r="AL24" s="80"/>
      <c r="AM24" s="80"/>
      <c r="AN24" s="80"/>
      <c r="AO24" s="80"/>
      <c r="AP24" s="80" t="s">
        <v>89</v>
      </c>
      <c r="AQ24" s="80"/>
      <c r="AR24" s="82">
        <v>0</v>
      </c>
      <c r="AS24" s="83">
        <f aca="true" t="shared" si="16" ref="AS24:AS34">IF(AR24=0,0%,100%)</f>
        <v>0</v>
      </c>
      <c r="AT24" s="82">
        <v>0</v>
      </c>
      <c r="AU24" s="82"/>
      <c r="AV24" s="82"/>
      <c r="AW24" s="82"/>
      <c r="AX24" s="82"/>
      <c r="AY24" s="82"/>
      <c r="AZ24" s="82" t="s">
        <v>144</v>
      </c>
      <c r="BA24" s="82"/>
      <c r="BB24" s="84">
        <f>SUM(M24:R24)</f>
        <v>0</v>
      </c>
      <c r="BC24" s="85">
        <f>IF(BB24=0,0%,100%)</f>
        <v>0</v>
      </c>
      <c r="BD24" s="142">
        <f>SUM(AC24:AG24)</f>
        <v>1</v>
      </c>
      <c r="BE24" s="87">
        <v>1</v>
      </c>
      <c r="BF24" s="87">
        <f>+BD24/Y24</f>
        <v>1</v>
      </c>
      <c r="BG24" s="87">
        <f aca="true" t="shared" si="17" ref="BG24:BG34">+BF24</f>
        <v>1</v>
      </c>
      <c r="BH24" s="209"/>
      <c r="BI24" s="209"/>
      <c r="BJ24" s="88" t="s">
        <v>145</v>
      </c>
      <c r="BK24" s="209"/>
      <c r="BL24" s="89">
        <f>SUM(M24:T24)</f>
        <v>0</v>
      </c>
      <c r="BM24" s="90">
        <f t="shared" si="10"/>
        <v>0</v>
      </c>
      <c r="BN24" s="89">
        <f>SUM(AC24:AE24)</f>
        <v>1</v>
      </c>
      <c r="BO24" s="90">
        <f>+BN24/Y24</f>
        <v>1</v>
      </c>
      <c r="BP24" s="90">
        <f>+BN24/Y24</f>
        <v>1</v>
      </c>
      <c r="BQ24" s="90">
        <f>+BN24/Y24</f>
        <v>1</v>
      </c>
      <c r="BR24" s="91"/>
      <c r="BS24" s="91"/>
      <c r="BT24" s="91" t="s">
        <v>146</v>
      </c>
      <c r="BU24" s="91" t="s">
        <v>93</v>
      </c>
      <c r="BV24" s="92"/>
      <c r="BW24" s="92"/>
      <c r="BX24" s="92"/>
      <c r="BY24" s="92"/>
      <c r="BZ24" s="92"/>
      <c r="CA24" s="92"/>
      <c r="CB24" s="92"/>
      <c r="CC24" s="92"/>
      <c r="CD24" s="92"/>
      <c r="CE24" s="92"/>
      <c r="CF24" s="93"/>
      <c r="CG24" s="93"/>
      <c r="CH24" s="93"/>
      <c r="CI24" s="93"/>
      <c r="CJ24" s="93"/>
      <c r="CK24" s="93"/>
      <c r="CL24" s="93"/>
      <c r="CM24" s="93"/>
      <c r="CN24" s="93"/>
      <c r="CO24" s="93"/>
    </row>
    <row r="25" spans="1:93" s="94" customFormat="1" ht="153.75" thickBot="1">
      <c r="A25" s="3338"/>
      <c r="B25" s="3338"/>
      <c r="C25" s="3393" t="s">
        <v>147</v>
      </c>
      <c r="D25" s="210" t="s">
        <v>148</v>
      </c>
      <c r="E25" s="211" t="s">
        <v>96</v>
      </c>
      <c r="F25" s="212">
        <v>1</v>
      </c>
      <c r="G25" s="212" t="s">
        <v>130</v>
      </c>
      <c r="H25" s="106" t="s">
        <v>149</v>
      </c>
      <c r="I25" s="107">
        <v>0.2</v>
      </c>
      <c r="J25" s="106" t="s">
        <v>132</v>
      </c>
      <c r="K25" s="109">
        <v>42401</v>
      </c>
      <c r="L25" s="109">
        <v>42735</v>
      </c>
      <c r="M25" s="110"/>
      <c r="N25" s="110"/>
      <c r="O25" s="110"/>
      <c r="P25" s="110"/>
      <c r="Q25" s="110"/>
      <c r="R25" s="110"/>
      <c r="S25" s="110">
        <v>1</v>
      </c>
      <c r="T25" s="110"/>
      <c r="U25" s="213"/>
      <c r="V25" s="213"/>
      <c r="W25" s="213"/>
      <c r="X25" s="214"/>
      <c r="Y25" s="113">
        <f>SUM(M25:X25)</f>
        <v>1</v>
      </c>
      <c r="Z25" s="215">
        <v>0</v>
      </c>
      <c r="AA25" s="115"/>
      <c r="AB25" s="216"/>
      <c r="AC25" s="217">
        <v>1</v>
      </c>
      <c r="AD25" s="218">
        <v>0</v>
      </c>
      <c r="AE25" s="219">
        <v>0</v>
      </c>
      <c r="AF25" s="220"/>
      <c r="AG25" s="221"/>
      <c r="AH25" s="80">
        <f>SUM(M25:N25)</f>
        <v>0</v>
      </c>
      <c r="AI25" s="81">
        <f t="shared" si="15"/>
        <v>0</v>
      </c>
      <c r="AJ25" s="80" t="s">
        <v>89</v>
      </c>
      <c r="AK25" s="80"/>
      <c r="AL25" s="80"/>
      <c r="AM25" s="80"/>
      <c r="AN25" s="80"/>
      <c r="AO25" s="80"/>
      <c r="AP25" s="80" t="s">
        <v>150</v>
      </c>
      <c r="AQ25" s="80"/>
      <c r="AR25" s="82">
        <v>0</v>
      </c>
      <c r="AS25" s="83">
        <f t="shared" si="16"/>
        <v>0</v>
      </c>
      <c r="AT25" s="82">
        <v>1</v>
      </c>
      <c r="AU25" s="222"/>
      <c r="AV25" s="222"/>
      <c r="AW25" s="222"/>
      <c r="AX25" s="222"/>
      <c r="AY25" s="222"/>
      <c r="AZ25" s="82" t="s">
        <v>151</v>
      </c>
      <c r="BA25" s="82"/>
      <c r="BB25" s="84">
        <f>SUM(M25:R25)</f>
        <v>0</v>
      </c>
      <c r="BC25" s="85">
        <f>IF(BB25=0,0%,100%)</f>
        <v>0</v>
      </c>
      <c r="BD25" s="142">
        <f>SUM(AC25:AG25)</f>
        <v>1</v>
      </c>
      <c r="BE25" s="87">
        <v>1</v>
      </c>
      <c r="BF25" s="87">
        <f>+BD25/Y25</f>
        <v>1</v>
      </c>
      <c r="BG25" s="87">
        <f t="shared" si="17"/>
        <v>1</v>
      </c>
      <c r="BH25" s="223"/>
      <c r="BI25" s="223"/>
      <c r="BJ25" s="88" t="s">
        <v>152</v>
      </c>
      <c r="BK25" s="209"/>
      <c r="BL25" s="89">
        <f>SUM(M25:T25)</f>
        <v>1</v>
      </c>
      <c r="BM25" s="90">
        <f t="shared" si="10"/>
        <v>1</v>
      </c>
      <c r="BN25" s="89">
        <f>SUM(AC25:AE25)</f>
        <v>1</v>
      </c>
      <c r="BO25" s="90">
        <f>+BN25/Y25</f>
        <v>1</v>
      </c>
      <c r="BP25" s="90">
        <f>+BN25/Y25</f>
        <v>1</v>
      </c>
      <c r="BQ25" s="90">
        <f>+BN25/Y25</f>
        <v>1</v>
      </c>
      <c r="BR25" s="224"/>
      <c r="BS25" s="224"/>
      <c r="BT25" s="224" t="s">
        <v>153</v>
      </c>
      <c r="BU25" s="224" t="s">
        <v>93</v>
      </c>
      <c r="BV25" s="225"/>
      <c r="BW25" s="225"/>
      <c r="BX25" s="225"/>
      <c r="BY25" s="225"/>
      <c r="BZ25" s="225"/>
      <c r="CA25" s="225"/>
      <c r="CB25" s="225"/>
      <c r="CC25" s="225"/>
      <c r="CD25" s="225"/>
      <c r="CE25" s="225"/>
      <c r="CF25" s="226"/>
      <c r="CG25" s="226"/>
      <c r="CH25" s="226"/>
      <c r="CI25" s="226"/>
      <c r="CJ25" s="226"/>
      <c r="CK25" s="226"/>
      <c r="CL25" s="226"/>
      <c r="CM25" s="226"/>
      <c r="CN25" s="226"/>
      <c r="CO25" s="226"/>
    </row>
    <row r="26" spans="1:93" s="94" customFormat="1" ht="87" customHeight="1" thickBot="1">
      <c r="A26" s="3338"/>
      <c r="B26" s="3338"/>
      <c r="C26" s="3394"/>
      <c r="D26" s="227" t="s">
        <v>154</v>
      </c>
      <c r="E26" s="228" t="s">
        <v>155</v>
      </c>
      <c r="F26" s="124">
        <v>6</v>
      </c>
      <c r="G26" s="124" t="s">
        <v>156</v>
      </c>
      <c r="H26" s="126" t="s">
        <v>157</v>
      </c>
      <c r="I26" s="127">
        <v>0.2</v>
      </c>
      <c r="J26" s="126" t="s">
        <v>158</v>
      </c>
      <c r="K26" s="129">
        <v>42401</v>
      </c>
      <c r="L26" s="129">
        <v>42735</v>
      </c>
      <c r="M26" s="130"/>
      <c r="N26" s="130">
        <v>1</v>
      </c>
      <c r="O26" s="130"/>
      <c r="P26" s="130">
        <v>1</v>
      </c>
      <c r="Q26" s="130"/>
      <c r="R26" s="130">
        <v>1</v>
      </c>
      <c r="S26" s="130"/>
      <c r="T26" s="130">
        <v>1</v>
      </c>
      <c r="U26" s="130"/>
      <c r="V26" s="229">
        <v>1</v>
      </c>
      <c r="W26" s="229"/>
      <c r="X26" s="229">
        <v>1</v>
      </c>
      <c r="Y26" s="230">
        <f>SUM(M26:X26)</f>
        <v>6</v>
      </c>
      <c r="Z26" s="231">
        <v>0</v>
      </c>
      <c r="AA26" s="232"/>
      <c r="AB26" s="233"/>
      <c r="AC26" s="234">
        <v>3</v>
      </c>
      <c r="AD26" s="235">
        <v>1</v>
      </c>
      <c r="AE26" s="236">
        <v>2</v>
      </c>
      <c r="AF26" s="237"/>
      <c r="AG26" s="238"/>
      <c r="AH26" s="80">
        <f>SUM(M26:N26)</f>
        <v>1</v>
      </c>
      <c r="AI26" s="81">
        <f t="shared" si="15"/>
        <v>1</v>
      </c>
      <c r="AJ26" s="80">
        <v>1</v>
      </c>
      <c r="AK26" s="80"/>
      <c r="AL26" s="80"/>
      <c r="AM26" s="80"/>
      <c r="AN26" s="80" t="s">
        <v>89</v>
      </c>
      <c r="AO26" s="80" t="s">
        <v>89</v>
      </c>
      <c r="AP26" s="80" t="s">
        <v>159</v>
      </c>
      <c r="AQ26" s="80"/>
      <c r="AR26" s="82">
        <v>0</v>
      </c>
      <c r="AS26" s="83">
        <f t="shared" si="16"/>
        <v>0</v>
      </c>
      <c r="AT26" s="82">
        <v>1</v>
      </c>
      <c r="AU26" s="239"/>
      <c r="AV26" s="239"/>
      <c r="AW26" s="239"/>
      <c r="AX26" s="239"/>
      <c r="AY26" s="239"/>
      <c r="AZ26" s="82" t="s">
        <v>160</v>
      </c>
      <c r="BA26" s="82"/>
      <c r="BB26" s="84">
        <f>SUM(M26:R26)</f>
        <v>3</v>
      </c>
      <c r="BC26" s="85">
        <f>IF(BB26=0,0%,100%)</f>
        <v>1</v>
      </c>
      <c r="BD26" s="142">
        <f>SUM(AC26:AG26)</f>
        <v>6</v>
      </c>
      <c r="BE26" s="87">
        <f>+BD26/BB26</f>
        <v>2</v>
      </c>
      <c r="BF26" s="87">
        <f>+BD26/Y26</f>
        <v>1</v>
      </c>
      <c r="BG26" s="87">
        <f t="shared" si="17"/>
        <v>1</v>
      </c>
      <c r="BH26" s="240"/>
      <c r="BI26" s="240"/>
      <c r="BJ26" s="88" t="s">
        <v>161</v>
      </c>
      <c r="BK26" s="209"/>
      <c r="BL26" s="89">
        <f>SUM(M26:T26)</f>
        <v>4</v>
      </c>
      <c r="BM26" s="90">
        <f t="shared" si="10"/>
        <v>1</v>
      </c>
      <c r="BN26" s="89">
        <f>SUM(AC26:AE26)</f>
        <v>6</v>
      </c>
      <c r="BO26" s="90">
        <f>+BN26/Y26</f>
        <v>1</v>
      </c>
      <c r="BP26" s="90">
        <f>+BN26/Y26</f>
        <v>1</v>
      </c>
      <c r="BQ26" s="90">
        <f>+BN26/Y26</f>
        <v>1</v>
      </c>
      <c r="BR26" s="241"/>
      <c r="BS26" s="241"/>
      <c r="BT26" s="242" t="s">
        <v>162</v>
      </c>
      <c r="BU26" s="91" t="s">
        <v>93</v>
      </c>
      <c r="BV26" s="243"/>
      <c r="BW26" s="243"/>
      <c r="BX26" s="243"/>
      <c r="BY26" s="243"/>
      <c r="BZ26" s="243"/>
      <c r="CA26" s="243"/>
      <c r="CB26" s="243"/>
      <c r="CC26" s="243"/>
      <c r="CD26" s="243"/>
      <c r="CE26" s="243"/>
      <c r="CF26" s="244"/>
      <c r="CG26" s="244"/>
      <c r="CH26" s="244"/>
      <c r="CI26" s="244"/>
      <c r="CJ26" s="244"/>
      <c r="CK26" s="244"/>
      <c r="CL26" s="244"/>
      <c r="CM26" s="244"/>
      <c r="CN26" s="244"/>
      <c r="CO26" s="244"/>
    </row>
    <row r="27" spans="1:93" s="94" customFormat="1" ht="165" customHeight="1" thickBot="1">
      <c r="A27" s="3338"/>
      <c r="B27" s="3338"/>
      <c r="C27" s="3395"/>
      <c r="D27" s="245" t="s">
        <v>163</v>
      </c>
      <c r="E27" s="246" t="s">
        <v>164</v>
      </c>
      <c r="F27" s="247">
        <v>1</v>
      </c>
      <c r="G27" s="247" t="s">
        <v>165</v>
      </c>
      <c r="H27" s="248" t="s">
        <v>166</v>
      </c>
      <c r="I27" s="147">
        <v>0.2</v>
      </c>
      <c r="J27" s="248" t="s">
        <v>167</v>
      </c>
      <c r="K27" s="149">
        <v>42370</v>
      </c>
      <c r="L27" s="149">
        <v>42735</v>
      </c>
      <c r="M27" s="150"/>
      <c r="N27" s="150"/>
      <c r="O27" s="150"/>
      <c r="P27" s="150"/>
      <c r="Q27" s="150"/>
      <c r="R27" s="150"/>
      <c r="S27" s="150"/>
      <c r="T27" s="150"/>
      <c r="U27" s="249"/>
      <c r="V27" s="249"/>
      <c r="W27" s="249"/>
      <c r="X27" s="250">
        <v>1</v>
      </c>
      <c r="Y27" s="251">
        <f>SUM(M27:X27)</f>
        <v>1</v>
      </c>
      <c r="Z27" s="252">
        <v>0</v>
      </c>
      <c r="AA27" s="153"/>
      <c r="AB27" s="154"/>
      <c r="AC27" s="155">
        <v>0</v>
      </c>
      <c r="AD27" s="156">
        <v>0</v>
      </c>
      <c r="AE27" s="157">
        <v>0.6</v>
      </c>
      <c r="AF27" s="158"/>
      <c r="AG27" s="159"/>
      <c r="AH27" s="80">
        <f>SUM(M27:N27)</f>
        <v>0</v>
      </c>
      <c r="AI27" s="81">
        <f t="shared" si="15"/>
        <v>0</v>
      </c>
      <c r="AJ27" s="80"/>
      <c r="AK27" s="80"/>
      <c r="AL27" s="80"/>
      <c r="AM27" s="80"/>
      <c r="AN27" s="80" t="s">
        <v>89</v>
      </c>
      <c r="AO27" s="80" t="s">
        <v>89</v>
      </c>
      <c r="AP27" s="80" t="s">
        <v>168</v>
      </c>
      <c r="AQ27" s="80"/>
      <c r="AR27" s="82">
        <v>0</v>
      </c>
      <c r="AS27" s="83">
        <f t="shared" si="16"/>
        <v>0</v>
      </c>
      <c r="AT27" s="82">
        <v>0</v>
      </c>
      <c r="AU27" s="239"/>
      <c r="AV27" s="239"/>
      <c r="AW27" s="239"/>
      <c r="AX27" s="239"/>
      <c r="AY27" s="239"/>
      <c r="AZ27" s="82" t="s">
        <v>89</v>
      </c>
      <c r="BA27" s="82"/>
      <c r="BB27" s="84">
        <f>SUM(M27:R27)</f>
        <v>0</v>
      </c>
      <c r="BC27" s="85">
        <f>IF(BB27=0,0%,100%)</f>
        <v>0</v>
      </c>
      <c r="BD27" s="142">
        <f>SUM(AC27:AG27)</f>
        <v>0.6</v>
      </c>
      <c r="BE27" s="87">
        <v>1</v>
      </c>
      <c r="BF27" s="87">
        <f>+BD27/Y27</f>
        <v>0.6</v>
      </c>
      <c r="BG27" s="87">
        <f t="shared" si="17"/>
        <v>0.6</v>
      </c>
      <c r="BH27" s="240"/>
      <c r="BI27" s="240"/>
      <c r="BJ27" s="88" t="s">
        <v>169</v>
      </c>
      <c r="BK27" s="209"/>
      <c r="BL27" s="89">
        <f>SUM(M27:T27)</f>
        <v>0</v>
      </c>
      <c r="BM27" s="90">
        <f t="shared" si="10"/>
        <v>0</v>
      </c>
      <c r="BN27" s="89">
        <f>SUM(AC27:AE27)</f>
        <v>0.6</v>
      </c>
      <c r="BO27" s="90">
        <f>+BN27/Y27</f>
        <v>0.6</v>
      </c>
      <c r="BP27" s="90">
        <f>+BN27/Y27</f>
        <v>0.6</v>
      </c>
      <c r="BQ27" s="90">
        <f>+BN27/Y27</f>
        <v>0.6</v>
      </c>
      <c r="BR27" s="242"/>
      <c r="BS27" s="242"/>
      <c r="BT27" s="242" t="s">
        <v>170</v>
      </c>
      <c r="BU27" s="242" t="s">
        <v>93</v>
      </c>
      <c r="BV27" s="243"/>
      <c r="BW27" s="243"/>
      <c r="BX27" s="243"/>
      <c r="BY27" s="243"/>
      <c r="BZ27" s="243"/>
      <c r="CA27" s="243"/>
      <c r="CB27" s="243"/>
      <c r="CC27" s="243"/>
      <c r="CD27" s="243"/>
      <c r="CE27" s="243"/>
      <c r="CF27" s="244"/>
      <c r="CG27" s="244"/>
      <c r="CH27" s="244"/>
      <c r="CI27" s="244"/>
      <c r="CJ27" s="244"/>
      <c r="CK27" s="244"/>
      <c r="CL27" s="244"/>
      <c r="CM27" s="244"/>
      <c r="CN27" s="244"/>
      <c r="CO27" s="244"/>
    </row>
    <row r="28" spans="1:93" s="162" customFormat="1" ht="199.5" customHeight="1" thickBot="1">
      <c r="A28" s="3375"/>
      <c r="B28" s="3375"/>
      <c r="C28" s="195" t="s">
        <v>171</v>
      </c>
      <c r="D28" s="253" t="s">
        <v>172</v>
      </c>
      <c r="E28" s="254" t="s">
        <v>173</v>
      </c>
      <c r="F28" s="255">
        <v>1</v>
      </c>
      <c r="G28" s="66" t="s">
        <v>174</v>
      </c>
      <c r="H28" s="64" t="s">
        <v>142</v>
      </c>
      <c r="I28" s="65">
        <v>0.2</v>
      </c>
      <c r="J28" s="66" t="s">
        <v>105</v>
      </c>
      <c r="K28" s="67">
        <v>42370</v>
      </c>
      <c r="L28" s="67">
        <v>42735</v>
      </c>
      <c r="M28" s="3385">
        <v>1</v>
      </c>
      <c r="N28" s="3386"/>
      <c r="O28" s="3386"/>
      <c r="P28" s="3386"/>
      <c r="Q28" s="3386"/>
      <c r="R28" s="3386"/>
      <c r="S28" s="3386"/>
      <c r="T28" s="3386"/>
      <c r="U28" s="3386"/>
      <c r="V28" s="3386"/>
      <c r="W28" s="3386"/>
      <c r="X28" s="3386"/>
      <c r="Y28" s="256">
        <f>SUM(M28)</f>
        <v>1</v>
      </c>
      <c r="Z28" s="201">
        <v>0</v>
      </c>
      <c r="AA28" s="257"/>
      <c r="AB28" s="203"/>
      <c r="AC28" s="3383">
        <v>1</v>
      </c>
      <c r="AD28" s="3384"/>
      <c r="AE28" s="3384"/>
      <c r="AF28" s="3384"/>
      <c r="AG28" s="3384"/>
      <c r="AH28" s="80">
        <f>SUM(M28:N28)</f>
        <v>1</v>
      </c>
      <c r="AI28" s="81">
        <f t="shared" si="15"/>
        <v>1</v>
      </c>
      <c r="AJ28" s="80" t="s">
        <v>89</v>
      </c>
      <c r="AK28" s="80"/>
      <c r="AL28" s="80"/>
      <c r="AM28" s="80"/>
      <c r="AN28" s="80" t="s">
        <v>89</v>
      </c>
      <c r="AO28" s="80" t="s">
        <v>89</v>
      </c>
      <c r="AP28" s="80" t="s">
        <v>175</v>
      </c>
      <c r="AQ28" s="80"/>
      <c r="AR28" s="82">
        <v>0</v>
      </c>
      <c r="AS28" s="83">
        <f t="shared" si="16"/>
        <v>0</v>
      </c>
      <c r="AT28" s="82">
        <v>0</v>
      </c>
      <c r="AU28" s="239"/>
      <c r="AV28" s="239"/>
      <c r="AW28" s="239"/>
      <c r="AX28" s="239"/>
      <c r="AY28" s="239"/>
      <c r="AZ28" s="82" t="s">
        <v>176</v>
      </c>
      <c r="BA28" s="82"/>
      <c r="BB28" s="85">
        <f>SUM(M28:R28)</f>
        <v>1</v>
      </c>
      <c r="BC28" s="85">
        <f>IF(BB28=0,0%,100%)</f>
        <v>1</v>
      </c>
      <c r="BD28" s="85">
        <f>SUM(AC28:AG28)</f>
        <v>1</v>
      </c>
      <c r="BE28" s="87">
        <f>+BD28/BB28</f>
        <v>1</v>
      </c>
      <c r="BF28" s="87">
        <f>+BD28/Y28</f>
        <v>1</v>
      </c>
      <c r="BG28" s="87">
        <f t="shared" si="17"/>
        <v>1</v>
      </c>
      <c r="BH28" s="258"/>
      <c r="BI28" s="258"/>
      <c r="BJ28" s="209"/>
      <c r="BK28" s="209"/>
      <c r="BL28" s="90">
        <f>SUM(M28:T28)</f>
        <v>1</v>
      </c>
      <c r="BM28" s="90">
        <f t="shared" si="10"/>
        <v>1</v>
      </c>
      <c r="BN28" s="102">
        <f>SUM(AC28:AE28)</f>
        <v>1</v>
      </c>
      <c r="BO28" s="90">
        <f>+BN28/Y28</f>
        <v>1</v>
      </c>
      <c r="BP28" s="90">
        <f>+BN28/Y28</f>
        <v>1</v>
      </c>
      <c r="BQ28" s="90">
        <f>+BN28/Y28</f>
        <v>1</v>
      </c>
      <c r="BR28" s="242"/>
      <c r="BS28" s="242"/>
      <c r="BT28" s="242" t="s">
        <v>177</v>
      </c>
      <c r="BU28" s="242" t="s">
        <v>93</v>
      </c>
      <c r="BV28" s="243"/>
      <c r="BW28" s="243"/>
      <c r="BX28" s="243"/>
      <c r="BY28" s="243"/>
      <c r="BZ28" s="243"/>
      <c r="CA28" s="243"/>
      <c r="CB28" s="243"/>
      <c r="CC28" s="243"/>
      <c r="CD28" s="243"/>
      <c r="CE28" s="243"/>
      <c r="CF28" s="244"/>
      <c r="CG28" s="244"/>
      <c r="CH28" s="244"/>
      <c r="CI28" s="244"/>
      <c r="CJ28" s="244"/>
      <c r="CK28" s="244"/>
      <c r="CL28" s="244"/>
      <c r="CM28" s="244"/>
      <c r="CN28" s="244"/>
      <c r="CO28" s="244"/>
    </row>
    <row r="29" spans="1:93" s="162" customFormat="1" ht="24" customHeight="1" thickBot="1">
      <c r="A29" s="3315" t="s">
        <v>137</v>
      </c>
      <c r="B29" s="3316"/>
      <c r="C29" s="3316"/>
      <c r="D29" s="3317"/>
      <c r="E29" s="185"/>
      <c r="F29" s="186"/>
      <c r="G29" s="186"/>
      <c r="H29" s="186"/>
      <c r="I29" s="187">
        <f>SUM(I24:I28)</f>
        <v>1</v>
      </c>
      <c r="J29" s="186"/>
      <c r="K29" s="186"/>
      <c r="L29" s="186"/>
      <c r="M29" s="186"/>
      <c r="N29" s="186"/>
      <c r="O29" s="186"/>
      <c r="P29" s="186"/>
      <c r="Q29" s="186"/>
      <c r="R29" s="186"/>
      <c r="S29" s="186"/>
      <c r="T29" s="186"/>
      <c r="U29" s="186"/>
      <c r="V29" s="186"/>
      <c r="W29" s="186"/>
      <c r="X29" s="188"/>
      <c r="Y29" s="188"/>
      <c r="Z29" s="189">
        <f>SUM(Z24:Z28)</f>
        <v>0</v>
      </c>
      <c r="AA29" s="190"/>
      <c r="AB29" s="191"/>
      <c r="AC29" s="192"/>
      <c r="AD29" s="192"/>
      <c r="AE29" s="192"/>
      <c r="AF29" s="192"/>
      <c r="AG29" s="192"/>
      <c r="AH29" s="3321"/>
      <c r="AI29" s="3321"/>
      <c r="AJ29" s="3321"/>
      <c r="AK29" s="3321"/>
      <c r="AL29" s="3321"/>
      <c r="AM29" s="3321"/>
      <c r="AN29" s="3321"/>
      <c r="AO29" s="3321"/>
      <c r="AP29" s="3321"/>
      <c r="AQ29" s="3321"/>
      <c r="AR29" s="3321"/>
      <c r="AS29" s="3321"/>
      <c r="AT29" s="3321"/>
      <c r="AU29" s="3321"/>
      <c r="AV29" s="3321"/>
      <c r="AW29" s="3321"/>
      <c r="AX29" s="3321"/>
      <c r="AY29" s="3321"/>
      <c r="AZ29" s="3321"/>
      <c r="BA29" s="3321"/>
      <c r="BB29" s="3321"/>
      <c r="BC29" s="3321"/>
      <c r="BD29" s="3321"/>
      <c r="BE29" s="3321"/>
      <c r="BF29" s="3321"/>
      <c r="BG29" s="3321"/>
      <c r="BH29" s="3321"/>
      <c r="BI29" s="3321"/>
      <c r="BJ29" s="3321"/>
      <c r="BK29" s="3321"/>
      <c r="BL29" s="193"/>
      <c r="BM29" s="193"/>
      <c r="BN29" s="193"/>
      <c r="BO29" s="193"/>
      <c r="BP29" s="193"/>
      <c r="BQ29" s="193"/>
      <c r="BR29" s="194">
        <f>SUM(BR24:BR28)</f>
        <v>0</v>
      </c>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row>
    <row r="30" spans="1:93" s="94" customFormat="1" ht="78.75" customHeight="1" thickBot="1">
      <c r="A30" s="3337">
        <v>3</v>
      </c>
      <c r="B30" s="3378" t="s">
        <v>178</v>
      </c>
      <c r="C30" s="3324" t="s">
        <v>179</v>
      </c>
      <c r="D30" s="259" t="s">
        <v>180</v>
      </c>
      <c r="E30" s="260" t="s">
        <v>173</v>
      </c>
      <c r="F30" s="261">
        <v>1</v>
      </c>
      <c r="G30" s="262" t="s">
        <v>181</v>
      </c>
      <c r="H30" s="212" t="s">
        <v>182</v>
      </c>
      <c r="I30" s="263">
        <v>0.34</v>
      </c>
      <c r="J30" s="108" t="s">
        <v>183</v>
      </c>
      <c r="K30" s="109">
        <v>42370</v>
      </c>
      <c r="L30" s="109">
        <v>42735</v>
      </c>
      <c r="M30" s="3388">
        <v>1</v>
      </c>
      <c r="N30" s="3389"/>
      <c r="O30" s="3389"/>
      <c r="P30" s="3389"/>
      <c r="Q30" s="3389"/>
      <c r="R30" s="3389"/>
      <c r="S30" s="3389"/>
      <c r="T30" s="3389"/>
      <c r="U30" s="3389"/>
      <c r="V30" s="3389"/>
      <c r="W30" s="3389"/>
      <c r="X30" s="3389"/>
      <c r="Y30" s="263">
        <f>SUM(M30)</f>
        <v>1</v>
      </c>
      <c r="Z30" s="264">
        <v>1000000000</v>
      </c>
      <c r="AA30" s="265"/>
      <c r="AB30" s="216"/>
      <c r="AC30" s="3329">
        <v>0.3</v>
      </c>
      <c r="AD30" s="3330"/>
      <c r="AE30" s="3330"/>
      <c r="AF30" s="3330"/>
      <c r="AG30" s="3390"/>
      <c r="AH30" s="80">
        <f>SUM(M30:N30)</f>
        <v>1</v>
      </c>
      <c r="AI30" s="81">
        <f t="shared" si="15"/>
        <v>1</v>
      </c>
      <c r="AJ30" s="80" t="s">
        <v>89</v>
      </c>
      <c r="AK30" s="80"/>
      <c r="AL30" s="80"/>
      <c r="AM30" s="80"/>
      <c r="AN30" s="80" t="s">
        <v>89</v>
      </c>
      <c r="AO30" s="80" t="s">
        <v>89</v>
      </c>
      <c r="AP30" s="80" t="s">
        <v>184</v>
      </c>
      <c r="AQ30" s="80"/>
      <c r="AR30" s="82">
        <v>0</v>
      </c>
      <c r="AS30" s="83">
        <f t="shared" si="16"/>
        <v>0</v>
      </c>
      <c r="AT30" s="82">
        <v>4</v>
      </c>
      <c r="AU30" s="239"/>
      <c r="AV30" s="239"/>
      <c r="AW30" s="239"/>
      <c r="AX30" s="239"/>
      <c r="AY30" s="239"/>
      <c r="AZ30" s="82" t="s">
        <v>185</v>
      </c>
      <c r="BA30" s="82"/>
      <c r="BB30" s="84">
        <f>SUM(M30:R30)</f>
        <v>1</v>
      </c>
      <c r="BC30" s="85">
        <f>IF(BB30=0,0%,100%)</f>
        <v>1</v>
      </c>
      <c r="BD30" s="142">
        <f>SUM(AC30:AG30)</f>
        <v>0.3</v>
      </c>
      <c r="BE30" s="87">
        <f>+BD30/BB30</f>
        <v>0.3</v>
      </c>
      <c r="BF30" s="87">
        <f>+BD30/Y30</f>
        <v>0.3</v>
      </c>
      <c r="BG30" s="87">
        <f t="shared" si="17"/>
        <v>0.3</v>
      </c>
      <c r="BH30" s="240"/>
      <c r="BI30" s="240"/>
      <c r="BJ30" s="209"/>
      <c r="BK30" s="88" t="s">
        <v>125</v>
      </c>
      <c r="BL30" s="90">
        <f>SUM(M30:T30)</f>
        <v>1</v>
      </c>
      <c r="BM30" s="90">
        <f t="shared" si="10"/>
        <v>1</v>
      </c>
      <c r="BN30" s="102">
        <f>SUM(AC30:AE30)</f>
        <v>0.3</v>
      </c>
      <c r="BO30" s="90">
        <f>+BN30/Y30</f>
        <v>0.3</v>
      </c>
      <c r="BP30" s="90">
        <f>+BN30/Y30</f>
        <v>0.3</v>
      </c>
      <c r="BQ30" s="90">
        <f>+BN30/Y30</f>
        <v>0.3</v>
      </c>
      <c r="BR30" s="266">
        <v>0</v>
      </c>
      <c r="BS30" s="267">
        <f>+BR30/Z30</f>
        <v>0</v>
      </c>
      <c r="BT30" s="242" t="s">
        <v>186</v>
      </c>
      <c r="BU30" s="91" t="s">
        <v>187</v>
      </c>
      <c r="BV30" s="243"/>
      <c r="BW30" s="243"/>
      <c r="BX30" s="243"/>
      <c r="BY30" s="243"/>
      <c r="BZ30" s="243"/>
      <c r="CA30" s="243"/>
      <c r="CB30" s="243"/>
      <c r="CC30" s="243"/>
      <c r="CD30" s="243"/>
      <c r="CE30" s="243"/>
      <c r="CF30" s="244"/>
      <c r="CG30" s="244"/>
      <c r="CH30" s="244"/>
      <c r="CI30" s="244"/>
      <c r="CJ30" s="244"/>
      <c r="CK30" s="244"/>
      <c r="CL30" s="244"/>
      <c r="CM30" s="244"/>
      <c r="CN30" s="244"/>
      <c r="CO30" s="244"/>
    </row>
    <row r="31" spans="1:93" s="94" customFormat="1" ht="81.75" customHeight="1" thickBot="1">
      <c r="A31" s="3338"/>
      <c r="B31" s="3376"/>
      <c r="C31" s="3379"/>
      <c r="D31" s="245" t="s">
        <v>188</v>
      </c>
      <c r="E31" s="268" t="s">
        <v>173</v>
      </c>
      <c r="F31" s="269">
        <v>1</v>
      </c>
      <c r="G31" s="270" t="s">
        <v>189</v>
      </c>
      <c r="H31" s="271" t="s">
        <v>190</v>
      </c>
      <c r="I31" s="272">
        <v>0.33</v>
      </c>
      <c r="J31" s="270" t="s">
        <v>191</v>
      </c>
      <c r="K31" s="273">
        <v>42370</v>
      </c>
      <c r="L31" s="273">
        <v>0</v>
      </c>
      <c r="M31" s="3391">
        <v>1</v>
      </c>
      <c r="N31" s="3392"/>
      <c r="O31" s="3392"/>
      <c r="P31" s="3392"/>
      <c r="Q31" s="3392"/>
      <c r="R31" s="3392"/>
      <c r="S31" s="3392"/>
      <c r="T31" s="3392"/>
      <c r="U31" s="3392"/>
      <c r="V31" s="3392"/>
      <c r="W31" s="3392"/>
      <c r="X31" s="3392"/>
      <c r="Y31" s="274">
        <f>SUM(M31)</f>
        <v>1</v>
      </c>
      <c r="Z31" s="252">
        <v>0</v>
      </c>
      <c r="AA31" s="153"/>
      <c r="AB31" s="154"/>
      <c r="AC31" s="3333">
        <v>1</v>
      </c>
      <c r="AD31" s="3334"/>
      <c r="AE31" s="3334"/>
      <c r="AF31" s="3334"/>
      <c r="AG31" s="3334"/>
      <c r="AH31" s="80">
        <f>SUM(M31:N31)</f>
        <v>1</v>
      </c>
      <c r="AI31" s="81">
        <f t="shared" si="15"/>
        <v>1</v>
      </c>
      <c r="AJ31" s="80" t="s">
        <v>89</v>
      </c>
      <c r="AK31" s="80"/>
      <c r="AL31" s="80"/>
      <c r="AM31" s="80"/>
      <c r="AN31" s="80" t="s">
        <v>89</v>
      </c>
      <c r="AO31" s="80" t="s">
        <v>89</v>
      </c>
      <c r="AP31" s="80" t="s">
        <v>89</v>
      </c>
      <c r="AQ31" s="80"/>
      <c r="AR31" s="82">
        <v>0</v>
      </c>
      <c r="AS31" s="83">
        <f t="shared" si="16"/>
        <v>0</v>
      </c>
      <c r="AT31" s="82">
        <v>1</v>
      </c>
      <c r="AU31" s="239"/>
      <c r="AV31" s="239"/>
      <c r="AW31" s="239"/>
      <c r="AX31" s="239"/>
      <c r="AY31" s="239"/>
      <c r="AZ31" s="82" t="s">
        <v>192</v>
      </c>
      <c r="BA31" s="82"/>
      <c r="BB31" s="85">
        <f>SUM(M31:R31)</f>
        <v>1</v>
      </c>
      <c r="BC31" s="85">
        <f>IF(BB31=0,0%,100%)</f>
        <v>1</v>
      </c>
      <c r="BD31" s="85">
        <f>SUM(AC31:AG31)</f>
        <v>1</v>
      </c>
      <c r="BE31" s="87">
        <f>+BD31/BB31</f>
        <v>1</v>
      </c>
      <c r="BF31" s="87">
        <f>+BD31/Y31</f>
        <v>1</v>
      </c>
      <c r="BG31" s="87">
        <f t="shared" si="17"/>
        <v>1</v>
      </c>
      <c r="BH31" s="258"/>
      <c r="BI31" s="258"/>
      <c r="BJ31" s="88" t="s">
        <v>193</v>
      </c>
      <c r="BK31" s="209"/>
      <c r="BL31" s="90">
        <f>SUM(M31:T31)</f>
        <v>1</v>
      </c>
      <c r="BM31" s="90">
        <f t="shared" si="10"/>
        <v>1</v>
      </c>
      <c r="BN31" s="102">
        <f>SUM(AC31:AE31)</f>
        <v>1</v>
      </c>
      <c r="BO31" s="90">
        <f>+BN31/Y31</f>
        <v>1</v>
      </c>
      <c r="BP31" s="90">
        <f>+BN31/Y31</f>
        <v>1</v>
      </c>
      <c r="BQ31" s="90">
        <f>+BN31/Y31</f>
        <v>1</v>
      </c>
      <c r="BR31" s="242"/>
      <c r="BS31" s="242"/>
      <c r="BT31" s="242" t="s">
        <v>194</v>
      </c>
      <c r="BU31" s="242" t="s">
        <v>93</v>
      </c>
      <c r="BV31" s="243"/>
      <c r="BW31" s="243"/>
      <c r="BX31" s="243"/>
      <c r="BY31" s="243"/>
      <c r="BZ31" s="243"/>
      <c r="CA31" s="243"/>
      <c r="CB31" s="243"/>
      <c r="CC31" s="243"/>
      <c r="CD31" s="243" t="s">
        <v>195</v>
      </c>
      <c r="CE31" s="243"/>
      <c r="CF31" s="244"/>
      <c r="CG31" s="244"/>
      <c r="CH31" s="244"/>
      <c r="CI31" s="244"/>
      <c r="CJ31" s="244"/>
      <c r="CK31" s="244"/>
      <c r="CL31" s="244"/>
      <c r="CM31" s="244"/>
      <c r="CN31" s="244"/>
      <c r="CO31" s="244"/>
    </row>
    <row r="32" spans="1:93" s="94" customFormat="1" ht="141" thickBot="1">
      <c r="A32" s="3338"/>
      <c r="B32" s="3377"/>
      <c r="C32" s="275" t="s">
        <v>196</v>
      </c>
      <c r="D32" s="276" t="s">
        <v>197</v>
      </c>
      <c r="E32" s="254" t="s">
        <v>173</v>
      </c>
      <c r="F32" s="255">
        <v>1</v>
      </c>
      <c r="G32" s="66" t="s">
        <v>198</v>
      </c>
      <c r="H32" s="277" t="s">
        <v>166</v>
      </c>
      <c r="I32" s="65">
        <v>0.33</v>
      </c>
      <c r="J32" s="66" t="s">
        <v>105</v>
      </c>
      <c r="K32" s="67">
        <v>42370</v>
      </c>
      <c r="L32" s="67">
        <v>42735</v>
      </c>
      <c r="M32" s="3385">
        <v>1</v>
      </c>
      <c r="N32" s="3386"/>
      <c r="O32" s="3386"/>
      <c r="P32" s="3386"/>
      <c r="Q32" s="3386"/>
      <c r="R32" s="3386"/>
      <c r="S32" s="3386"/>
      <c r="T32" s="3386"/>
      <c r="U32" s="3386"/>
      <c r="V32" s="3386"/>
      <c r="W32" s="3386"/>
      <c r="X32" s="3386"/>
      <c r="Y32" s="256">
        <f>SUM(M32)</f>
        <v>1</v>
      </c>
      <c r="Z32" s="278">
        <v>0</v>
      </c>
      <c r="AA32" s="202"/>
      <c r="AB32" s="279"/>
      <c r="AC32" s="3383">
        <v>1</v>
      </c>
      <c r="AD32" s="3384"/>
      <c r="AE32" s="3384"/>
      <c r="AF32" s="3384"/>
      <c r="AG32" s="3384"/>
      <c r="AH32" s="80">
        <f>SUM(M32:N32)</f>
        <v>1</v>
      </c>
      <c r="AI32" s="81">
        <f t="shared" si="15"/>
        <v>1</v>
      </c>
      <c r="AJ32" s="80">
        <v>2</v>
      </c>
      <c r="AK32" s="80"/>
      <c r="AL32" s="80"/>
      <c r="AM32" s="80"/>
      <c r="AN32" s="80" t="s">
        <v>89</v>
      </c>
      <c r="AO32" s="80" t="s">
        <v>89</v>
      </c>
      <c r="AP32" s="80" t="s">
        <v>199</v>
      </c>
      <c r="AQ32" s="80"/>
      <c r="AR32" s="82">
        <v>0</v>
      </c>
      <c r="AS32" s="83">
        <f t="shared" si="16"/>
        <v>0</v>
      </c>
      <c r="AT32" s="82">
        <v>2</v>
      </c>
      <c r="AU32" s="239"/>
      <c r="AV32" s="239"/>
      <c r="AW32" s="239"/>
      <c r="AX32" s="239"/>
      <c r="AY32" s="239"/>
      <c r="AZ32" s="82" t="s">
        <v>200</v>
      </c>
      <c r="BA32" s="82"/>
      <c r="BB32" s="85">
        <f>SUM(M32:R32)</f>
        <v>1</v>
      </c>
      <c r="BC32" s="85">
        <f>IF(BB32=0,0%,100%)</f>
        <v>1</v>
      </c>
      <c r="BD32" s="85">
        <f>SUM(AC32:AG32)</f>
        <v>1</v>
      </c>
      <c r="BE32" s="87">
        <f>+BD32/BB32</f>
        <v>1</v>
      </c>
      <c r="BF32" s="87">
        <f>+BD32/Y32</f>
        <v>1</v>
      </c>
      <c r="BG32" s="87">
        <f t="shared" si="17"/>
        <v>1</v>
      </c>
      <c r="BH32" s="240"/>
      <c r="BI32" s="240"/>
      <c r="BJ32" s="88" t="s">
        <v>201</v>
      </c>
      <c r="BK32" s="209"/>
      <c r="BL32" s="90">
        <f>SUM(M32:T32)</f>
        <v>1</v>
      </c>
      <c r="BM32" s="90">
        <f t="shared" si="10"/>
        <v>1</v>
      </c>
      <c r="BN32" s="102">
        <f>SUM(AC32:AE32)</f>
        <v>1</v>
      </c>
      <c r="BO32" s="90">
        <f>+BN32/Y32</f>
        <v>1</v>
      </c>
      <c r="BP32" s="90">
        <f>+BN32/Y32</f>
        <v>1</v>
      </c>
      <c r="BQ32" s="90">
        <f>+BN32/Y32</f>
        <v>1</v>
      </c>
      <c r="BR32" s="242"/>
      <c r="BS32" s="242"/>
      <c r="BT32" s="280" t="s">
        <v>202</v>
      </c>
      <c r="BU32" s="242" t="s">
        <v>93</v>
      </c>
      <c r="BV32" s="243"/>
      <c r="BW32" s="243"/>
      <c r="BX32" s="243"/>
      <c r="BY32" s="243"/>
      <c r="BZ32" s="243"/>
      <c r="CA32" s="243"/>
      <c r="CB32" s="243"/>
      <c r="CC32" s="243"/>
      <c r="CD32" s="243"/>
      <c r="CE32" s="243"/>
      <c r="CF32" s="244"/>
      <c r="CG32" s="244"/>
      <c r="CH32" s="244"/>
      <c r="CI32" s="244"/>
      <c r="CJ32" s="244"/>
      <c r="CK32" s="244"/>
      <c r="CL32" s="244"/>
      <c r="CM32" s="244"/>
      <c r="CN32" s="244"/>
      <c r="CO32" s="244"/>
    </row>
    <row r="33" spans="1:93" s="162" customFormat="1" ht="24" customHeight="1" thickBot="1">
      <c r="A33" s="3315" t="s">
        <v>137</v>
      </c>
      <c r="B33" s="3316"/>
      <c r="C33" s="3316"/>
      <c r="D33" s="3317"/>
      <c r="E33" s="185"/>
      <c r="F33" s="186"/>
      <c r="G33" s="186"/>
      <c r="H33" s="186"/>
      <c r="I33" s="187">
        <f>SUM(I30:I32)</f>
        <v>1</v>
      </c>
      <c r="J33" s="186"/>
      <c r="K33" s="186"/>
      <c r="L33" s="186"/>
      <c r="M33" s="186"/>
      <c r="N33" s="186"/>
      <c r="O33" s="186"/>
      <c r="P33" s="186"/>
      <c r="Q33" s="186"/>
      <c r="R33" s="186"/>
      <c r="S33" s="186"/>
      <c r="T33" s="186"/>
      <c r="U33" s="186"/>
      <c r="V33" s="186"/>
      <c r="W33" s="186"/>
      <c r="X33" s="188"/>
      <c r="Y33" s="188"/>
      <c r="Z33" s="189">
        <f>SUM(Z30:Z32)</f>
        <v>1000000000</v>
      </c>
      <c r="AA33" s="190"/>
      <c r="AB33" s="191"/>
      <c r="AC33" s="192"/>
      <c r="AD33" s="192"/>
      <c r="AE33" s="192"/>
      <c r="AF33" s="192"/>
      <c r="AG33" s="192"/>
      <c r="AH33" s="3321"/>
      <c r="AI33" s="3321"/>
      <c r="AJ33" s="3321"/>
      <c r="AK33" s="3321"/>
      <c r="AL33" s="3321"/>
      <c r="AM33" s="3321"/>
      <c r="AN33" s="3321"/>
      <c r="AO33" s="3321"/>
      <c r="AP33" s="3321"/>
      <c r="AQ33" s="3321"/>
      <c r="AR33" s="3321"/>
      <c r="AS33" s="3321"/>
      <c r="AT33" s="3321"/>
      <c r="AU33" s="3321"/>
      <c r="AV33" s="3321"/>
      <c r="AW33" s="3321"/>
      <c r="AX33" s="3321"/>
      <c r="AY33" s="3321"/>
      <c r="AZ33" s="3321"/>
      <c r="BA33" s="3321"/>
      <c r="BB33" s="3321"/>
      <c r="BC33" s="3321"/>
      <c r="BD33" s="3321"/>
      <c r="BE33" s="3321"/>
      <c r="BF33" s="3321"/>
      <c r="BG33" s="3321"/>
      <c r="BH33" s="3321"/>
      <c r="BI33" s="3321"/>
      <c r="BJ33" s="3321"/>
      <c r="BK33" s="3321"/>
      <c r="BL33" s="193"/>
      <c r="BM33" s="193"/>
      <c r="BN33" s="193"/>
      <c r="BO33" s="193"/>
      <c r="BP33" s="193"/>
      <c r="BQ33" s="193"/>
      <c r="BR33" s="281">
        <f>SUM(BR30:BR32)</f>
        <v>0</v>
      </c>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row>
    <row r="34" spans="1:93" s="94" customFormat="1" ht="183" customHeight="1" thickBot="1">
      <c r="A34" s="282">
        <v>4</v>
      </c>
      <c r="B34" s="283" t="s">
        <v>203</v>
      </c>
      <c r="C34" s="275" t="s">
        <v>204</v>
      </c>
      <c r="D34" s="284" t="s">
        <v>205</v>
      </c>
      <c r="E34" s="254" t="s">
        <v>173</v>
      </c>
      <c r="F34" s="255">
        <v>1</v>
      </c>
      <c r="G34" s="66" t="s">
        <v>198</v>
      </c>
      <c r="H34" s="198" t="s">
        <v>206</v>
      </c>
      <c r="I34" s="256">
        <v>1</v>
      </c>
      <c r="J34" s="66" t="s">
        <v>105</v>
      </c>
      <c r="K34" s="67">
        <v>42370</v>
      </c>
      <c r="L34" s="67">
        <v>42735</v>
      </c>
      <c r="M34" s="3385">
        <v>1</v>
      </c>
      <c r="N34" s="3386"/>
      <c r="O34" s="3386"/>
      <c r="P34" s="3386"/>
      <c r="Q34" s="3386"/>
      <c r="R34" s="3386"/>
      <c r="S34" s="3386"/>
      <c r="T34" s="3386"/>
      <c r="U34" s="3386"/>
      <c r="V34" s="3386"/>
      <c r="W34" s="3386"/>
      <c r="X34" s="3386"/>
      <c r="Y34" s="256">
        <f>SUM(M34)</f>
        <v>1</v>
      </c>
      <c r="Z34" s="278">
        <v>0</v>
      </c>
      <c r="AA34" s="257"/>
      <c r="AB34" s="279"/>
      <c r="AC34" s="3383">
        <v>1</v>
      </c>
      <c r="AD34" s="3384"/>
      <c r="AE34" s="3384"/>
      <c r="AF34" s="3384"/>
      <c r="AG34" s="3384"/>
      <c r="AH34" s="80">
        <f>SUM(M34:N34)</f>
        <v>1</v>
      </c>
      <c r="AI34" s="81">
        <f t="shared" si="15"/>
        <v>1</v>
      </c>
      <c r="AJ34" s="80">
        <v>7</v>
      </c>
      <c r="AK34" s="80"/>
      <c r="AL34" s="80"/>
      <c r="AM34" s="80"/>
      <c r="AN34" s="80" t="s">
        <v>89</v>
      </c>
      <c r="AO34" s="80" t="s">
        <v>89</v>
      </c>
      <c r="AP34" s="80" t="s">
        <v>207</v>
      </c>
      <c r="AQ34" s="80"/>
      <c r="AR34" s="82">
        <v>1</v>
      </c>
      <c r="AS34" s="83">
        <f t="shared" si="16"/>
        <v>1</v>
      </c>
      <c r="AT34" s="82">
        <v>8</v>
      </c>
      <c r="AU34" s="222"/>
      <c r="AV34" s="222"/>
      <c r="AW34" s="222"/>
      <c r="AX34" s="222"/>
      <c r="AY34" s="222"/>
      <c r="AZ34" s="82" t="s">
        <v>208</v>
      </c>
      <c r="BA34" s="82"/>
      <c r="BB34" s="85">
        <f>SUM(M34:R34)</f>
        <v>1</v>
      </c>
      <c r="BC34" s="85">
        <f>IF(BB34=0,0%,100%)</f>
        <v>1</v>
      </c>
      <c r="BD34" s="85">
        <f>SUM(AC34:AG34)</f>
        <v>1</v>
      </c>
      <c r="BE34" s="87">
        <f>+BD34/BB34</f>
        <v>1</v>
      </c>
      <c r="BF34" s="87">
        <f>+BD34/Y34</f>
        <v>1</v>
      </c>
      <c r="BG34" s="87">
        <f t="shared" si="17"/>
        <v>1</v>
      </c>
      <c r="BH34" s="285"/>
      <c r="BI34" s="285"/>
      <c r="BJ34" s="88" t="s">
        <v>209</v>
      </c>
      <c r="BK34" s="209"/>
      <c r="BL34" s="90">
        <f>SUM(M34:T34)</f>
        <v>1</v>
      </c>
      <c r="BM34" s="90">
        <f t="shared" si="10"/>
        <v>1</v>
      </c>
      <c r="BN34" s="102">
        <f>SUM(AC34:AE34)</f>
        <v>1</v>
      </c>
      <c r="BO34" s="90">
        <f>+BN34/Y34</f>
        <v>1</v>
      </c>
      <c r="BP34" s="90">
        <f>+BN34/Y34</f>
        <v>1</v>
      </c>
      <c r="BQ34" s="90">
        <f>+BN34/Y34</f>
        <v>1</v>
      </c>
      <c r="BR34" s="224"/>
      <c r="BS34" s="224"/>
      <c r="BT34" s="286" t="s">
        <v>210</v>
      </c>
      <c r="BU34" s="286" t="s">
        <v>211</v>
      </c>
      <c r="BV34" s="225"/>
      <c r="BW34" s="225"/>
      <c r="BX34" s="225"/>
      <c r="BY34" s="225"/>
      <c r="BZ34" s="225"/>
      <c r="CA34" s="225"/>
      <c r="CB34" s="225"/>
      <c r="CC34" s="225"/>
      <c r="CD34" s="225"/>
      <c r="CE34" s="225"/>
      <c r="CF34" s="226"/>
      <c r="CG34" s="226"/>
      <c r="CH34" s="226"/>
      <c r="CI34" s="226"/>
      <c r="CJ34" s="226"/>
      <c r="CK34" s="226"/>
      <c r="CL34" s="226"/>
      <c r="CM34" s="226"/>
      <c r="CN34" s="226"/>
      <c r="CO34" s="226"/>
    </row>
    <row r="35" spans="1:93" s="162" customFormat="1" ht="24" customHeight="1" thickBot="1">
      <c r="A35" s="3315" t="s">
        <v>137</v>
      </c>
      <c r="B35" s="3316"/>
      <c r="C35" s="3316"/>
      <c r="D35" s="3317"/>
      <c r="E35" s="287"/>
      <c r="F35" s="287"/>
      <c r="G35" s="287"/>
      <c r="H35" s="287"/>
      <c r="I35" s="288">
        <v>1</v>
      </c>
      <c r="J35" s="287"/>
      <c r="K35" s="287"/>
      <c r="L35" s="287"/>
      <c r="M35" s="287"/>
      <c r="N35" s="287"/>
      <c r="O35" s="287"/>
      <c r="P35" s="287"/>
      <c r="Q35" s="287"/>
      <c r="R35" s="287"/>
      <c r="S35" s="287"/>
      <c r="T35" s="287"/>
      <c r="U35" s="287"/>
      <c r="V35" s="287"/>
      <c r="W35" s="287"/>
      <c r="X35" s="289"/>
      <c r="Y35" s="289"/>
      <c r="Z35" s="290">
        <f>SUM(Z34)</f>
        <v>0</v>
      </c>
      <c r="AA35" s="291"/>
      <c r="AB35" s="292"/>
      <c r="AC35" s="292"/>
      <c r="AD35" s="292"/>
      <c r="AE35" s="292"/>
      <c r="AF35" s="292"/>
      <c r="AG35" s="292"/>
      <c r="AH35" s="3387"/>
      <c r="AI35" s="3387"/>
      <c r="AJ35" s="3387"/>
      <c r="AK35" s="3387"/>
      <c r="AL35" s="3387"/>
      <c r="AM35" s="3387"/>
      <c r="AN35" s="3387"/>
      <c r="AO35" s="3387"/>
      <c r="AP35" s="3387"/>
      <c r="AQ35" s="3387"/>
      <c r="AR35" s="3387"/>
      <c r="AS35" s="3387"/>
      <c r="AT35" s="3387"/>
      <c r="AU35" s="3387"/>
      <c r="AV35" s="3387"/>
      <c r="AW35" s="3387"/>
      <c r="AX35" s="3387"/>
      <c r="AY35" s="3387"/>
      <c r="AZ35" s="3387"/>
      <c r="BA35" s="3387"/>
      <c r="BB35" s="3387"/>
      <c r="BC35" s="3387"/>
      <c r="BD35" s="3387"/>
      <c r="BE35" s="3387"/>
      <c r="BF35" s="3387"/>
      <c r="BG35" s="3387"/>
      <c r="BH35" s="3387"/>
      <c r="BI35" s="3387"/>
      <c r="BJ35" s="3387"/>
      <c r="BK35" s="3387"/>
      <c r="BL35" s="293"/>
      <c r="BM35" s="293"/>
      <c r="BN35" s="293"/>
      <c r="BO35" s="293"/>
      <c r="BP35" s="293"/>
      <c r="BQ35" s="293"/>
      <c r="BR35" s="294">
        <f>SUM(BR34)</f>
        <v>0</v>
      </c>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row>
    <row r="36" spans="1:93" s="162" customFormat="1" ht="24" customHeight="1" thickBot="1">
      <c r="A36" s="3318" t="s">
        <v>212</v>
      </c>
      <c r="B36" s="3319"/>
      <c r="C36" s="3319"/>
      <c r="D36" s="3320"/>
      <c r="E36" s="295"/>
      <c r="F36" s="295"/>
      <c r="G36" s="295"/>
      <c r="H36" s="296"/>
      <c r="I36" s="297"/>
      <c r="J36" s="296"/>
      <c r="K36" s="296"/>
      <c r="L36" s="296"/>
      <c r="M36" s="296"/>
      <c r="N36" s="296"/>
      <c r="O36" s="296"/>
      <c r="P36" s="296"/>
      <c r="Q36" s="296"/>
      <c r="R36" s="296"/>
      <c r="S36" s="296"/>
      <c r="T36" s="296"/>
      <c r="U36" s="296"/>
      <c r="V36" s="296"/>
      <c r="W36" s="296"/>
      <c r="X36" s="298"/>
      <c r="Y36" s="298"/>
      <c r="Z36" s="299">
        <f>SUM(Z35,Z33,Z29,Z23)</f>
        <v>1080200000</v>
      </c>
      <c r="AA36" s="300"/>
      <c r="AB36" s="299"/>
      <c r="AC36" s="299"/>
      <c r="AD36" s="299"/>
      <c r="AE36" s="299"/>
      <c r="AF36" s="299"/>
      <c r="AG36" s="299"/>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2">
        <f>+BR35+BR33+BR29+BR23</f>
        <v>0</v>
      </c>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row>
    <row r="37" spans="1:93" s="19" customFormat="1" ht="6.75" customHeight="1" thickBot="1">
      <c r="A37" s="3382"/>
      <c r="B37" s="3382"/>
      <c r="C37" s="3382"/>
      <c r="D37" s="3382"/>
      <c r="E37" s="3382"/>
      <c r="F37" s="3382"/>
      <c r="G37" s="3382"/>
      <c r="H37" s="3382"/>
      <c r="I37" s="3382"/>
      <c r="J37" s="3382"/>
      <c r="K37" s="3382"/>
      <c r="L37" s="3382"/>
      <c r="M37" s="3382"/>
      <c r="N37" s="3382"/>
      <c r="O37" s="3382"/>
      <c r="P37" s="3382"/>
      <c r="Q37" s="3382"/>
      <c r="R37" s="3382"/>
      <c r="S37" s="3382"/>
      <c r="T37" s="3382"/>
      <c r="U37" s="3382"/>
      <c r="V37" s="3382"/>
      <c r="W37" s="3382"/>
      <c r="X37" s="3382"/>
      <c r="Y37" s="3382"/>
      <c r="Z37" s="3382"/>
      <c r="AA37" s="3382"/>
      <c r="AB37" s="3382"/>
      <c r="AC37" s="3382"/>
      <c r="AD37" s="3382"/>
      <c r="AE37" s="3382"/>
      <c r="AF37" s="3382"/>
      <c r="AG37" s="3382"/>
      <c r="AH37" s="303"/>
      <c r="AI37" s="303"/>
      <c r="AJ37" s="303"/>
      <c r="AK37" s="303"/>
      <c r="AL37" s="303"/>
      <c r="AM37" s="303"/>
      <c r="AN37" s="303"/>
      <c r="AO37" s="303"/>
      <c r="AP37" s="304"/>
      <c r="AQ37" s="304"/>
      <c r="AR37" s="304"/>
      <c r="AS37" s="304"/>
      <c r="AT37" s="304"/>
      <c r="AU37" s="304"/>
      <c r="AV37" s="304"/>
      <c r="AW37" s="304"/>
      <c r="AX37" s="304"/>
      <c r="AY37" s="304"/>
      <c r="AZ37" s="305"/>
      <c r="BA37" s="306"/>
      <c r="BB37" s="304"/>
      <c r="BC37" s="304"/>
      <c r="BD37" s="304"/>
      <c r="BE37" s="304"/>
      <c r="BF37" s="304"/>
      <c r="BG37" s="304"/>
      <c r="BH37" s="304"/>
      <c r="BI37" s="304"/>
      <c r="BJ37" s="305"/>
      <c r="BK37" s="306"/>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row>
    <row r="38" spans="1:93" s="8" customFormat="1" ht="24" customHeight="1" thickBot="1">
      <c r="A38" s="3367" t="s">
        <v>14</v>
      </c>
      <c r="B38" s="3368"/>
      <c r="C38" s="3368"/>
      <c r="D38" s="3369"/>
      <c r="E38" s="3370" t="s">
        <v>213</v>
      </c>
      <c r="F38" s="3371"/>
      <c r="G38" s="3371"/>
      <c r="H38" s="3371"/>
      <c r="I38" s="3371"/>
      <c r="J38" s="3371"/>
      <c r="K38" s="3371"/>
      <c r="L38" s="3371"/>
      <c r="M38" s="3371"/>
      <c r="N38" s="3371"/>
      <c r="O38" s="3371"/>
      <c r="P38" s="3371"/>
      <c r="Q38" s="3371"/>
      <c r="R38" s="3371"/>
      <c r="S38" s="3371"/>
      <c r="T38" s="3371"/>
      <c r="U38" s="3371"/>
      <c r="V38" s="3371"/>
      <c r="W38" s="3371"/>
      <c r="X38" s="3371"/>
      <c r="Y38" s="3371"/>
      <c r="Z38" s="3371"/>
      <c r="AA38" s="3371"/>
      <c r="AB38" s="3371"/>
      <c r="AC38" s="3371"/>
      <c r="AD38" s="3371"/>
      <c r="AE38" s="3371"/>
      <c r="AF38" s="3371"/>
      <c r="AG38" s="3371"/>
      <c r="AH38" s="3335" t="s">
        <v>213</v>
      </c>
      <c r="AI38" s="3335"/>
      <c r="AJ38" s="3335"/>
      <c r="AK38" s="3335"/>
      <c r="AL38" s="3335"/>
      <c r="AM38" s="3335"/>
      <c r="AN38" s="3335"/>
      <c r="AO38" s="3335"/>
      <c r="AP38" s="3335"/>
      <c r="AQ38" s="3335"/>
      <c r="AR38" s="3335"/>
      <c r="AS38" s="3335"/>
      <c r="AT38" s="3335"/>
      <c r="AU38" s="3335"/>
      <c r="AV38" s="3335"/>
      <c r="AW38" s="3335"/>
      <c r="AX38" s="3335"/>
      <c r="AY38" s="3335"/>
      <c r="AZ38" s="3335"/>
      <c r="BA38" s="3335"/>
      <c r="BB38" s="3335"/>
      <c r="BC38" s="3335"/>
      <c r="BD38" s="3335"/>
      <c r="BE38" s="3335"/>
      <c r="BF38" s="3335"/>
      <c r="BG38" s="3335"/>
      <c r="BH38" s="3335"/>
      <c r="BI38" s="3335"/>
      <c r="BJ38" s="3335"/>
      <c r="BK38" s="3335"/>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row>
    <row r="39" spans="1:93" s="19" customFormat="1" ht="9.75" customHeight="1" thickBot="1">
      <c r="A39" s="308"/>
      <c r="B39" s="309"/>
      <c r="C39" s="308"/>
      <c r="D39" s="308"/>
      <c r="E39" s="308"/>
      <c r="F39" s="310"/>
      <c r="G39" s="308"/>
      <c r="H39" s="308"/>
      <c r="I39" s="311"/>
      <c r="J39" s="308"/>
      <c r="K39" s="312"/>
      <c r="L39" s="312"/>
      <c r="M39" s="308"/>
      <c r="N39" s="308"/>
      <c r="O39" s="308"/>
      <c r="P39" s="308"/>
      <c r="Q39" s="308"/>
      <c r="R39" s="308"/>
      <c r="S39" s="308"/>
      <c r="T39" s="308"/>
      <c r="U39" s="308"/>
      <c r="V39" s="308"/>
      <c r="W39" s="308"/>
      <c r="X39" s="313"/>
      <c r="Y39" s="313"/>
      <c r="Z39" s="314"/>
      <c r="AA39" s="308"/>
      <c r="AB39" s="314"/>
      <c r="AC39" s="314"/>
      <c r="AD39" s="314"/>
      <c r="AE39" s="314"/>
      <c r="AF39" s="314"/>
      <c r="AG39" s="314"/>
      <c r="AH39" s="303"/>
      <c r="AI39" s="303"/>
      <c r="AJ39" s="303"/>
      <c r="AK39" s="303"/>
      <c r="AL39" s="303"/>
      <c r="AM39" s="303"/>
      <c r="AN39" s="303"/>
      <c r="AO39" s="303"/>
      <c r="AP39" s="305"/>
      <c r="AQ39" s="305"/>
      <c r="AR39" s="305"/>
      <c r="AS39" s="305"/>
      <c r="AT39" s="305"/>
      <c r="AU39" s="305"/>
      <c r="AV39" s="305"/>
      <c r="AW39" s="305"/>
      <c r="AX39" s="305"/>
      <c r="AY39" s="305"/>
      <c r="AZ39" s="305"/>
      <c r="BA39" s="306"/>
      <c r="BB39" s="305"/>
      <c r="BC39" s="305"/>
      <c r="BD39" s="305"/>
      <c r="BE39" s="305"/>
      <c r="BF39" s="305"/>
      <c r="BG39" s="305"/>
      <c r="BH39" s="305"/>
      <c r="BI39" s="305"/>
      <c r="BJ39" s="305"/>
      <c r="BK39" s="306"/>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row>
    <row r="40" spans="1:93" s="59" customFormat="1" ht="54.75" thickBot="1">
      <c r="A40" s="37" t="s">
        <v>16</v>
      </c>
      <c r="B40" s="315" t="s">
        <v>17</v>
      </c>
      <c r="C40" s="37" t="s">
        <v>18</v>
      </c>
      <c r="D40" s="316" t="s">
        <v>19</v>
      </c>
      <c r="E40" s="317" t="s">
        <v>20</v>
      </c>
      <c r="F40" s="318" t="s">
        <v>21</v>
      </c>
      <c r="G40" s="319" t="s">
        <v>22</v>
      </c>
      <c r="H40" s="319" t="s">
        <v>23</v>
      </c>
      <c r="I40" s="320" t="s">
        <v>24</v>
      </c>
      <c r="J40" s="319" t="s">
        <v>25</v>
      </c>
      <c r="K40" s="319" t="s">
        <v>26</v>
      </c>
      <c r="L40" s="319" t="s">
        <v>27</v>
      </c>
      <c r="M40" s="321" t="s">
        <v>28</v>
      </c>
      <c r="N40" s="321" t="s">
        <v>29</v>
      </c>
      <c r="O40" s="321" t="s">
        <v>30</v>
      </c>
      <c r="P40" s="321" t="s">
        <v>31</v>
      </c>
      <c r="Q40" s="321" t="s">
        <v>32</v>
      </c>
      <c r="R40" s="321" t="s">
        <v>33</v>
      </c>
      <c r="S40" s="321" t="s">
        <v>34</v>
      </c>
      <c r="T40" s="321" t="s">
        <v>35</v>
      </c>
      <c r="U40" s="321" t="s">
        <v>36</v>
      </c>
      <c r="V40" s="321" t="s">
        <v>37</v>
      </c>
      <c r="W40" s="321" t="s">
        <v>38</v>
      </c>
      <c r="X40" s="322" t="s">
        <v>39</v>
      </c>
      <c r="Y40" s="323" t="s">
        <v>40</v>
      </c>
      <c r="Z40" s="324" t="s">
        <v>41</v>
      </c>
      <c r="AA40" s="325" t="s">
        <v>42</v>
      </c>
      <c r="AB40" s="326"/>
      <c r="AC40" s="49" t="s">
        <v>43</v>
      </c>
      <c r="AD40" s="49" t="s">
        <v>44</v>
      </c>
      <c r="AE40" s="49" t="s">
        <v>45</v>
      </c>
      <c r="AF40" s="49" t="s">
        <v>46</v>
      </c>
      <c r="AG40" s="49" t="s">
        <v>47</v>
      </c>
      <c r="AH40" s="50" t="s">
        <v>48</v>
      </c>
      <c r="AI40" s="50" t="s">
        <v>49</v>
      </c>
      <c r="AJ40" s="50" t="s">
        <v>50</v>
      </c>
      <c r="AK40" s="50" t="s">
        <v>51</v>
      </c>
      <c r="AL40" s="50" t="s">
        <v>52</v>
      </c>
      <c r="AM40" s="50" t="s">
        <v>53</v>
      </c>
      <c r="AN40" s="50" t="s">
        <v>54</v>
      </c>
      <c r="AO40" s="50" t="s">
        <v>55</v>
      </c>
      <c r="AP40" s="50" t="s">
        <v>56</v>
      </c>
      <c r="AQ40" s="50"/>
      <c r="AR40" s="51" t="s">
        <v>58</v>
      </c>
      <c r="AS40" s="51" t="s">
        <v>59</v>
      </c>
      <c r="AT40" s="51" t="s">
        <v>60</v>
      </c>
      <c r="AU40" s="51" t="s">
        <v>61</v>
      </c>
      <c r="AV40" s="51" t="s">
        <v>52</v>
      </c>
      <c r="AW40" s="51" t="s">
        <v>62</v>
      </c>
      <c r="AX40" s="51" t="s">
        <v>54</v>
      </c>
      <c r="AY40" s="51" t="s">
        <v>55</v>
      </c>
      <c r="AZ40" s="52" t="s">
        <v>56</v>
      </c>
      <c r="BA40" s="52" t="s">
        <v>214</v>
      </c>
      <c r="BB40" s="53" t="s">
        <v>63</v>
      </c>
      <c r="BC40" s="53" t="s">
        <v>49</v>
      </c>
      <c r="BD40" s="53" t="s">
        <v>64</v>
      </c>
      <c r="BE40" s="53" t="s">
        <v>65</v>
      </c>
      <c r="BF40" s="53" t="s">
        <v>52</v>
      </c>
      <c r="BG40" s="53" t="s">
        <v>66</v>
      </c>
      <c r="BH40" s="53" t="s">
        <v>54</v>
      </c>
      <c r="BI40" s="53" t="s">
        <v>55</v>
      </c>
      <c r="BJ40" s="54" t="s">
        <v>56</v>
      </c>
      <c r="BK40" s="54" t="s">
        <v>57</v>
      </c>
      <c r="BL40" s="55" t="s">
        <v>67</v>
      </c>
      <c r="BM40" s="55" t="s">
        <v>68</v>
      </c>
      <c r="BN40" s="55" t="s">
        <v>69</v>
      </c>
      <c r="BO40" s="55" t="s">
        <v>70</v>
      </c>
      <c r="BP40" s="55" t="s">
        <v>52</v>
      </c>
      <c r="BQ40" s="55" t="s">
        <v>71</v>
      </c>
      <c r="BR40" s="55" t="s">
        <v>54</v>
      </c>
      <c r="BS40" s="55" t="s">
        <v>55</v>
      </c>
      <c r="BT40" s="55" t="s">
        <v>56</v>
      </c>
      <c r="BU40" s="55" t="s">
        <v>57</v>
      </c>
      <c r="BV40" s="57" t="s">
        <v>72</v>
      </c>
      <c r="BW40" s="57" t="s">
        <v>73</v>
      </c>
      <c r="BX40" s="57" t="s">
        <v>74</v>
      </c>
      <c r="BY40" s="57" t="s">
        <v>75</v>
      </c>
      <c r="BZ40" s="57" t="s">
        <v>52</v>
      </c>
      <c r="CA40" s="57" t="s">
        <v>76</v>
      </c>
      <c r="CB40" s="57" t="s">
        <v>54</v>
      </c>
      <c r="CC40" s="57" t="s">
        <v>55</v>
      </c>
      <c r="CD40" s="57" t="s">
        <v>56</v>
      </c>
      <c r="CE40" s="57" t="s">
        <v>57</v>
      </c>
      <c r="CF40" s="58" t="s">
        <v>77</v>
      </c>
      <c r="CG40" s="58" t="s">
        <v>78</v>
      </c>
      <c r="CH40" s="58" t="s">
        <v>79</v>
      </c>
      <c r="CI40" s="58" t="s">
        <v>80</v>
      </c>
      <c r="CJ40" s="58" t="s">
        <v>52</v>
      </c>
      <c r="CK40" s="58" t="s">
        <v>81</v>
      </c>
      <c r="CL40" s="58" t="s">
        <v>54</v>
      </c>
      <c r="CM40" s="58" t="s">
        <v>55</v>
      </c>
      <c r="CN40" s="58" t="s">
        <v>56</v>
      </c>
      <c r="CO40" s="58" t="s">
        <v>57</v>
      </c>
    </row>
    <row r="41" spans="1:93" s="94" customFormat="1" ht="51.75" thickBot="1">
      <c r="A41" s="3337">
        <v>1</v>
      </c>
      <c r="B41" s="3378" t="s">
        <v>215</v>
      </c>
      <c r="C41" s="3324" t="s">
        <v>216</v>
      </c>
      <c r="D41" s="327" t="s">
        <v>217</v>
      </c>
      <c r="E41" s="328" t="s">
        <v>218</v>
      </c>
      <c r="F41" s="106">
        <v>12</v>
      </c>
      <c r="G41" s="108" t="s">
        <v>219</v>
      </c>
      <c r="H41" s="106" t="s">
        <v>220</v>
      </c>
      <c r="I41" s="107">
        <v>0.33</v>
      </c>
      <c r="J41" s="329" t="s">
        <v>105</v>
      </c>
      <c r="K41" s="330">
        <v>42370</v>
      </c>
      <c r="L41" s="330">
        <v>42716</v>
      </c>
      <c r="M41" s="331">
        <v>1</v>
      </c>
      <c r="N41" s="331">
        <v>1</v>
      </c>
      <c r="O41" s="331">
        <v>1</v>
      </c>
      <c r="P41" s="331">
        <v>1</v>
      </c>
      <c r="Q41" s="331">
        <v>1</v>
      </c>
      <c r="R41" s="332">
        <v>1</v>
      </c>
      <c r="S41" s="332">
        <v>1</v>
      </c>
      <c r="T41" s="331">
        <v>1</v>
      </c>
      <c r="U41" s="332">
        <v>1</v>
      </c>
      <c r="V41" s="332">
        <v>1</v>
      </c>
      <c r="W41" s="332">
        <v>1</v>
      </c>
      <c r="X41" s="332">
        <v>1</v>
      </c>
      <c r="Y41" s="333">
        <f>SUM(M41:X41)</f>
        <v>12</v>
      </c>
      <c r="Z41" s="334">
        <v>0</v>
      </c>
      <c r="AA41" s="335"/>
      <c r="AB41" s="336"/>
      <c r="AC41" s="337">
        <v>6</v>
      </c>
      <c r="AD41" s="218">
        <v>2</v>
      </c>
      <c r="AE41" s="219">
        <v>2</v>
      </c>
      <c r="AF41" s="220"/>
      <c r="AG41" s="221"/>
      <c r="AH41" s="80">
        <f>SUM(M41:N41)</f>
        <v>2</v>
      </c>
      <c r="AI41" s="81">
        <f aca="true" t="shared" si="18" ref="AI41:AI50">IF(AH41=0,0%,100%)</f>
        <v>1</v>
      </c>
      <c r="AJ41" s="80">
        <v>2</v>
      </c>
      <c r="AK41" s="81">
        <f>+(AJ41/AH41)*100%</f>
        <v>1</v>
      </c>
      <c r="AL41" s="80"/>
      <c r="AM41" s="80"/>
      <c r="AN41" s="80" t="s">
        <v>89</v>
      </c>
      <c r="AO41" s="80" t="s">
        <v>89</v>
      </c>
      <c r="AP41" s="80" t="s">
        <v>221</v>
      </c>
      <c r="AQ41" s="80"/>
      <c r="AR41" s="82">
        <v>4</v>
      </c>
      <c r="AS41" s="83">
        <f aca="true" t="shared" si="19" ref="AS41:AS62">IF(AR41=0,0%,100%)</f>
        <v>1</v>
      </c>
      <c r="AT41" s="82">
        <v>3</v>
      </c>
      <c r="AU41" s="82"/>
      <c r="AV41" s="82"/>
      <c r="AW41" s="82"/>
      <c r="AX41" s="82"/>
      <c r="AY41" s="82"/>
      <c r="AZ41" s="82" t="s">
        <v>222</v>
      </c>
      <c r="BA41" s="338" t="s">
        <v>223</v>
      </c>
      <c r="BB41" s="84">
        <f>SUM(M41:R41)</f>
        <v>6</v>
      </c>
      <c r="BC41" s="85">
        <f>IF(BB41=0,0%,100%)</f>
        <v>1</v>
      </c>
      <c r="BD41" s="142">
        <f>SUM(AC41:AG41)</f>
        <v>10</v>
      </c>
      <c r="BE41" s="87">
        <f>+BD41/BB41</f>
        <v>1.6666666666666667</v>
      </c>
      <c r="BF41" s="87">
        <f>+BD41/Y41</f>
        <v>0.8333333333333334</v>
      </c>
      <c r="BG41" s="87">
        <f aca="true" t="shared" si="20" ref="BG41:BG50">+BF41</f>
        <v>0.8333333333333334</v>
      </c>
      <c r="BH41" s="209"/>
      <c r="BI41" s="209"/>
      <c r="BJ41" s="88" t="s">
        <v>224</v>
      </c>
      <c r="BK41" s="339"/>
      <c r="BL41" s="89">
        <f>SUM(M41:T41)</f>
        <v>8</v>
      </c>
      <c r="BM41" s="90">
        <f aca="true" t="shared" si="21" ref="BM41:BM62">IF(BL41=0,0%,100%)</f>
        <v>1</v>
      </c>
      <c r="BN41" s="89">
        <f>SUM(AC41:AE41)</f>
        <v>10</v>
      </c>
      <c r="BO41" s="90">
        <f>+BN41/Y41</f>
        <v>0.8333333333333334</v>
      </c>
      <c r="BP41" s="90">
        <f>+BN41/Y41</f>
        <v>0.8333333333333334</v>
      </c>
      <c r="BQ41" s="90">
        <f>+BN41/Y41</f>
        <v>0.8333333333333334</v>
      </c>
      <c r="BR41" s="91"/>
      <c r="BS41" s="91"/>
      <c r="BT41" s="91" t="s">
        <v>225</v>
      </c>
      <c r="BU41" s="91" t="s">
        <v>93</v>
      </c>
      <c r="BV41" s="92"/>
      <c r="BW41" s="92"/>
      <c r="BX41" s="92"/>
      <c r="BY41" s="92"/>
      <c r="BZ41" s="92"/>
      <c r="CA41" s="92"/>
      <c r="CB41" s="92"/>
      <c r="CC41" s="92"/>
      <c r="CD41" s="92"/>
      <c r="CE41" s="92"/>
      <c r="CF41" s="93"/>
      <c r="CG41" s="93"/>
      <c r="CH41" s="93"/>
      <c r="CI41" s="93"/>
      <c r="CJ41" s="93"/>
      <c r="CK41" s="93"/>
      <c r="CL41" s="93"/>
      <c r="CM41" s="93"/>
      <c r="CN41" s="93"/>
      <c r="CO41" s="93"/>
    </row>
    <row r="42" spans="1:93" s="94" customFormat="1" ht="77.25" thickBot="1">
      <c r="A42" s="3338"/>
      <c r="B42" s="3376"/>
      <c r="C42" s="3325"/>
      <c r="D42" s="340" t="s">
        <v>226</v>
      </c>
      <c r="E42" s="341" t="s">
        <v>129</v>
      </c>
      <c r="F42" s="342">
        <v>1</v>
      </c>
      <c r="G42" s="342" t="s">
        <v>130</v>
      </c>
      <c r="H42" s="342" t="s">
        <v>227</v>
      </c>
      <c r="I42" s="343"/>
      <c r="J42" s="342" t="s">
        <v>132</v>
      </c>
      <c r="K42" s="344">
        <v>42370</v>
      </c>
      <c r="L42" s="344">
        <v>42610</v>
      </c>
      <c r="M42" s="345"/>
      <c r="N42" s="345"/>
      <c r="O42" s="345"/>
      <c r="P42" s="345"/>
      <c r="Q42" s="345"/>
      <c r="R42" s="346"/>
      <c r="S42" s="346">
        <v>1</v>
      </c>
      <c r="T42" s="345"/>
      <c r="U42" s="346"/>
      <c r="V42" s="346"/>
      <c r="W42" s="346"/>
      <c r="X42" s="346"/>
      <c r="Y42" s="347">
        <f>SUM(M42:X42)</f>
        <v>1</v>
      </c>
      <c r="Z42" s="348">
        <v>0</v>
      </c>
      <c r="AA42" s="349"/>
      <c r="AB42" s="350"/>
      <c r="AC42" s="351">
        <v>0</v>
      </c>
      <c r="AD42" s="156">
        <v>0</v>
      </c>
      <c r="AE42" s="352">
        <v>0.2</v>
      </c>
      <c r="AF42" s="158"/>
      <c r="AG42" s="159"/>
      <c r="AH42" s="80">
        <f>SUM(M42:N42)</f>
        <v>0</v>
      </c>
      <c r="AI42" s="81">
        <f t="shared" si="18"/>
        <v>0</v>
      </c>
      <c r="AJ42" s="80" t="s">
        <v>89</v>
      </c>
      <c r="AK42" s="80"/>
      <c r="AL42" s="80"/>
      <c r="AM42" s="80"/>
      <c r="AN42" s="80"/>
      <c r="AO42" s="80"/>
      <c r="AP42" s="80" t="s">
        <v>228</v>
      </c>
      <c r="AQ42" s="80"/>
      <c r="AR42" s="82">
        <v>0</v>
      </c>
      <c r="AS42" s="83">
        <f t="shared" si="19"/>
        <v>0</v>
      </c>
      <c r="AT42" s="82">
        <v>0</v>
      </c>
      <c r="AU42" s="82"/>
      <c r="AV42" s="82"/>
      <c r="AW42" s="82"/>
      <c r="AX42" s="82"/>
      <c r="AY42" s="82"/>
      <c r="AZ42" s="82" t="s">
        <v>89</v>
      </c>
      <c r="BA42" s="353" t="s">
        <v>229</v>
      </c>
      <c r="BB42" s="84">
        <f>SUM(M42:R42)</f>
        <v>0</v>
      </c>
      <c r="BC42" s="85">
        <f>IF(BB42=0,0%,100%)</f>
        <v>0</v>
      </c>
      <c r="BD42" s="142">
        <f>SUM(AC42:AG42)</f>
        <v>0.2</v>
      </c>
      <c r="BE42" s="87">
        <v>1</v>
      </c>
      <c r="BF42" s="87">
        <f>+BD42/Y42</f>
        <v>0.2</v>
      </c>
      <c r="BG42" s="87">
        <f t="shared" si="20"/>
        <v>0.2</v>
      </c>
      <c r="BH42" s="88"/>
      <c r="BI42" s="88"/>
      <c r="BJ42" s="209"/>
      <c r="BK42" s="354"/>
      <c r="BL42" s="355">
        <f>SUM(M42:T42)</f>
        <v>1</v>
      </c>
      <c r="BM42" s="90">
        <f t="shared" si="21"/>
        <v>1</v>
      </c>
      <c r="BN42" s="356">
        <f>SUM(AC42:AE42)</f>
        <v>0.2</v>
      </c>
      <c r="BO42" s="90">
        <f>+BN42/Y42</f>
        <v>0.2</v>
      </c>
      <c r="BP42" s="90">
        <f>+BN42/Y42</f>
        <v>0.2</v>
      </c>
      <c r="BQ42" s="90">
        <f>+BN42/Y42</f>
        <v>0.2</v>
      </c>
      <c r="BR42" s="91"/>
      <c r="BS42" s="91"/>
      <c r="BT42" s="91" t="s">
        <v>230</v>
      </c>
      <c r="BU42" s="91" t="s">
        <v>93</v>
      </c>
      <c r="BV42" s="92"/>
      <c r="BW42" s="92"/>
      <c r="BX42" s="92"/>
      <c r="BY42" s="92"/>
      <c r="BZ42" s="92"/>
      <c r="CA42" s="92"/>
      <c r="CB42" s="92"/>
      <c r="CC42" s="92"/>
      <c r="CD42" s="92"/>
      <c r="CE42" s="92"/>
      <c r="CF42" s="93"/>
      <c r="CG42" s="93"/>
      <c r="CH42" s="93"/>
      <c r="CI42" s="93"/>
      <c r="CJ42" s="93"/>
      <c r="CK42" s="93"/>
      <c r="CL42" s="93"/>
      <c r="CM42" s="93"/>
      <c r="CN42" s="93"/>
      <c r="CO42" s="93"/>
    </row>
    <row r="43" spans="1:93" s="94" customFormat="1" ht="42" customHeight="1" thickBot="1">
      <c r="A43" s="3338"/>
      <c r="B43" s="3376"/>
      <c r="C43" s="3324" t="s">
        <v>231</v>
      </c>
      <c r="D43" s="327" t="s">
        <v>232</v>
      </c>
      <c r="E43" s="328" t="s">
        <v>233</v>
      </c>
      <c r="F43" s="106">
        <v>6</v>
      </c>
      <c r="G43" s="106" t="s">
        <v>234</v>
      </c>
      <c r="H43" s="106" t="s">
        <v>235</v>
      </c>
      <c r="I43" s="107">
        <v>0.33</v>
      </c>
      <c r="J43" s="106" t="s">
        <v>236</v>
      </c>
      <c r="K43" s="330">
        <v>42402</v>
      </c>
      <c r="L43" s="330">
        <v>42735</v>
      </c>
      <c r="M43" s="331"/>
      <c r="N43" s="331"/>
      <c r="O43" s="331"/>
      <c r="P43" s="331"/>
      <c r="Q43" s="331"/>
      <c r="R43" s="332"/>
      <c r="S43" s="332">
        <v>6</v>
      </c>
      <c r="T43" s="331"/>
      <c r="U43" s="332"/>
      <c r="V43" s="332"/>
      <c r="W43" s="332"/>
      <c r="X43" s="332"/>
      <c r="Y43" s="357">
        <f>SUM(M43:X43)</f>
        <v>6</v>
      </c>
      <c r="Z43" s="334">
        <v>0</v>
      </c>
      <c r="AA43" s="335"/>
      <c r="AB43" s="336"/>
      <c r="AC43" s="337">
        <v>0</v>
      </c>
      <c r="AD43" s="218">
        <v>6</v>
      </c>
      <c r="AE43" s="219">
        <v>0</v>
      </c>
      <c r="AF43" s="220"/>
      <c r="AG43" s="221"/>
      <c r="AH43" s="80">
        <f>SUM(M43:N43)</f>
        <v>0</v>
      </c>
      <c r="AI43" s="81">
        <f t="shared" si="18"/>
        <v>0</v>
      </c>
      <c r="AJ43" s="80">
        <v>3</v>
      </c>
      <c r="AK43" s="80"/>
      <c r="AL43" s="80"/>
      <c r="AM43" s="80"/>
      <c r="AN43" s="80"/>
      <c r="AO43" s="80"/>
      <c r="AP43" s="80" t="s">
        <v>237</v>
      </c>
      <c r="AQ43" s="80"/>
      <c r="AR43" s="82">
        <v>0</v>
      </c>
      <c r="AS43" s="83">
        <f t="shared" si="19"/>
        <v>0</v>
      </c>
      <c r="AT43" s="82">
        <v>6</v>
      </c>
      <c r="AU43" s="82"/>
      <c r="AV43" s="82"/>
      <c r="AW43" s="82"/>
      <c r="AX43" s="82"/>
      <c r="AY43" s="82"/>
      <c r="AZ43" s="82" t="s">
        <v>238</v>
      </c>
      <c r="BA43" s="338"/>
      <c r="BB43" s="84">
        <f>SUM(M43:R43)</f>
        <v>0</v>
      </c>
      <c r="BC43" s="85">
        <f>IF(BB43=0,0%,100%)</f>
        <v>0</v>
      </c>
      <c r="BD43" s="142">
        <f>SUM(AC43:AG43)</f>
        <v>6</v>
      </c>
      <c r="BE43" s="87">
        <v>1</v>
      </c>
      <c r="BF43" s="87">
        <f>+BD43/Y43</f>
        <v>1</v>
      </c>
      <c r="BG43" s="87">
        <f t="shared" si="20"/>
        <v>1</v>
      </c>
      <c r="BH43" s="209"/>
      <c r="BI43" s="209"/>
      <c r="BJ43" s="88" t="s">
        <v>152</v>
      </c>
      <c r="BK43" s="339"/>
      <c r="BL43" s="89">
        <f>SUM(M43:T43)</f>
        <v>6</v>
      </c>
      <c r="BM43" s="90">
        <f t="shared" si="21"/>
        <v>1</v>
      </c>
      <c r="BN43" s="89">
        <f>SUM(AC43:AE43)</f>
        <v>6</v>
      </c>
      <c r="BO43" s="90">
        <f>+BN43/Y43</f>
        <v>1</v>
      </c>
      <c r="BP43" s="90">
        <f>+BN43/Y43</f>
        <v>1</v>
      </c>
      <c r="BQ43" s="90">
        <f>+BN43/Y43</f>
        <v>1</v>
      </c>
      <c r="BR43" s="91"/>
      <c r="BS43" s="91"/>
      <c r="BT43" s="358" t="s">
        <v>152</v>
      </c>
      <c r="BU43" s="91" t="s">
        <v>93</v>
      </c>
      <c r="BV43" s="92"/>
      <c r="BW43" s="92"/>
      <c r="BX43" s="92"/>
      <c r="BY43" s="92"/>
      <c r="BZ43" s="92"/>
      <c r="CA43" s="92"/>
      <c r="CB43" s="92"/>
      <c r="CC43" s="92"/>
      <c r="CD43" s="92"/>
      <c r="CE43" s="92"/>
      <c r="CF43" s="93"/>
      <c r="CG43" s="93"/>
      <c r="CH43" s="93"/>
      <c r="CI43" s="93"/>
      <c r="CJ43" s="93"/>
      <c r="CK43" s="93"/>
      <c r="CL43" s="93"/>
      <c r="CM43" s="93"/>
      <c r="CN43" s="93"/>
      <c r="CO43" s="93"/>
    </row>
    <row r="44" spans="1:93" s="94" customFormat="1" ht="196.5" customHeight="1" thickBot="1">
      <c r="A44" s="3338"/>
      <c r="B44" s="3376"/>
      <c r="C44" s="3325"/>
      <c r="D44" s="359" t="s">
        <v>239</v>
      </c>
      <c r="E44" s="360" t="s">
        <v>240</v>
      </c>
      <c r="F44" s="248">
        <v>7</v>
      </c>
      <c r="G44" s="248" t="s">
        <v>241</v>
      </c>
      <c r="H44" s="248" t="s">
        <v>242</v>
      </c>
      <c r="I44" s="147">
        <v>0.34</v>
      </c>
      <c r="J44" s="248" t="s">
        <v>243</v>
      </c>
      <c r="K44" s="273">
        <v>42370</v>
      </c>
      <c r="L44" s="273">
        <v>42581</v>
      </c>
      <c r="M44" s="345"/>
      <c r="N44" s="345"/>
      <c r="O44" s="345">
        <v>2</v>
      </c>
      <c r="P44" s="345"/>
      <c r="Q44" s="345"/>
      <c r="R44" s="346">
        <v>2</v>
      </c>
      <c r="S44" s="346"/>
      <c r="T44" s="345"/>
      <c r="U44" s="346"/>
      <c r="V44" s="346"/>
      <c r="W44" s="346"/>
      <c r="X44" s="346">
        <v>3</v>
      </c>
      <c r="Y44" s="347">
        <f>SUM(M44:X44)</f>
        <v>7</v>
      </c>
      <c r="Z44" s="348">
        <v>0</v>
      </c>
      <c r="AA44" s="349"/>
      <c r="AB44" s="350"/>
      <c r="AC44" s="351">
        <v>4</v>
      </c>
      <c r="AD44" s="156">
        <v>2</v>
      </c>
      <c r="AE44" s="157">
        <v>0</v>
      </c>
      <c r="AF44" s="158"/>
      <c r="AG44" s="159"/>
      <c r="AH44" s="80">
        <f>SUM(M44:N44)</f>
        <v>0</v>
      </c>
      <c r="AI44" s="81">
        <f t="shared" si="18"/>
        <v>0</v>
      </c>
      <c r="AJ44" s="80" t="s">
        <v>89</v>
      </c>
      <c r="AK44" s="80"/>
      <c r="AL44" s="80"/>
      <c r="AM44" s="80"/>
      <c r="AN44" s="80" t="s">
        <v>89</v>
      </c>
      <c r="AO44" s="80" t="s">
        <v>89</v>
      </c>
      <c r="AP44" s="80" t="s">
        <v>244</v>
      </c>
      <c r="AQ44" s="80"/>
      <c r="AR44" s="82">
        <v>2</v>
      </c>
      <c r="AS44" s="83">
        <f t="shared" si="19"/>
        <v>1</v>
      </c>
      <c r="AT44" s="82">
        <v>2</v>
      </c>
      <c r="AU44" s="82"/>
      <c r="AV44" s="82"/>
      <c r="AW44" s="82"/>
      <c r="AX44" s="82"/>
      <c r="AY44" s="82"/>
      <c r="AZ44" s="82" t="s">
        <v>245</v>
      </c>
      <c r="BA44" s="338"/>
      <c r="BB44" s="84">
        <f>SUM(M44:R44)</f>
        <v>4</v>
      </c>
      <c r="BC44" s="85">
        <f>IF(BB44=0,0%,100%)</f>
        <v>1</v>
      </c>
      <c r="BD44" s="142">
        <f>SUM(AC44:AG44)</f>
        <v>6</v>
      </c>
      <c r="BE44" s="87">
        <f>+BD44/BB44</f>
        <v>1.5</v>
      </c>
      <c r="BF44" s="87">
        <f>+BD44/Y44</f>
        <v>0.8571428571428571</v>
      </c>
      <c r="BG44" s="87">
        <f t="shared" si="20"/>
        <v>0.8571428571428571</v>
      </c>
      <c r="BH44" s="209"/>
      <c r="BI44" s="209"/>
      <c r="BJ44" s="88" t="s">
        <v>246</v>
      </c>
      <c r="BK44" s="339"/>
      <c r="BL44" s="89">
        <f>SUM(M44:T44)</f>
        <v>4</v>
      </c>
      <c r="BM44" s="90">
        <f t="shared" si="21"/>
        <v>1</v>
      </c>
      <c r="BN44" s="89">
        <f>SUM(AC44:AE44)</f>
        <v>6</v>
      </c>
      <c r="BO44" s="90">
        <f>+BN44/Y44</f>
        <v>0.8571428571428571</v>
      </c>
      <c r="BP44" s="90">
        <f>+BN44/Y44</f>
        <v>0.8571428571428571</v>
      </c>
      <c r="BQ44" s="90">
        <f>+BN44/Y44</f>
        <v>0.8571428571428571</v>
      </c>
      <c r="BR44" s="91"/>
      <c r="BS44" s="91"/>
      <c r="BT44" s="91" t="s">
        <v>247</v>
      </c>
      <c r="BU44" s="91" t="s">
        <v>248</v>
      </c>
      <c r="BV44" s="92"/>
      <c r="BW44" s="92"/>
      <c r="BX44" s="92"/>
      <c r="BY44" s="92"/>
      <c r="BZ44" s="92"/>
      <c r="CA44" s="92"/>
      <c r="CB44" s="92"/>
      <c r="CC44" s="92"/>
      <c r="CD44" s="92"/>
      <c r="CE44" s="92"/>
      <c r="CF44" s="93"/>
      <c r="CG44" s="93"/>
      <c r="CH44" s="93"/>
      <c r="CI44" s="93"/>
      <c r="CJ44" s="93"/>
      <c r="CK44" s="93"/>
      <c r="CL44" s="93"/>
      <c r="CM44" s="93"/>
      <c r="CN44" s="93"/>
      <c r="CO44" s="93"/>
    </row>
    <row r="45" spans="1:93" s="162" customFormat="1" ht="23.25" customHeight="1" thickBot="1">
      <c r="A45" s="3315" t="s">
        <v>137</v>
      </c>
      <c r="B45" s="3316"/>
      <c r="C45" s="3316"/>
      <c r="D45" s="3317"/>
      <c r="E45" s="361"/>
      <c r="F45" s="186"/>
      <c r="G45" s="186"/>
      <c r="H45" s="186"/>
      <c r="I45" s="187">
        <f>SUM(I41:I44)</f>
        <v>1</v>
      </c>
      <c r="J45" s="186"/>
      <c r="K45" s="186"/>
      <c r="L45" s="186"/>
      <c r="M45" s="186"/>
      <c r="N45" s="186"/>
      <c r="O45" s="186"/>
      <c r="P45" s="186"/>
      <c r="Q45" s="186"/>
      <c r="R45" s="186"/>
      <c r="S45" s="186"/>
      <c r="T45" s="186"/>
      <c r="U45" s="186"/>
      <c r="V45" s="186"/>
      <c r="W45" s="186"/>
      <c r="X45" s="188"/>
      <c r="Y45" s="188"/>
      <c r="Z45" s="189">
        <f>SUM(Z41:Z44)</f>
        <v>0</v>
      </c>
      <c r="AA45" s="190"/>
      <c r="AB45" s="362"/>
      <c r="AC45" s="192"/>
      <c r="AD45" s="192"/>
      <c r="AE45" s="192"/>
      <c r="AF45" s="192"/>
      <c r="AG45" s="192"/>
      <c r="AH45" s="3321"/>
      <c r="AI45" s="3321"/>
      <c r="AJ45" s="3321"/>
      <c r="AK45" s="3321"/>
      <c r="AL45" s="3321"/>
      <c r="AM45" s="3321"/>
      <c r="AN45" s="3321"/>
      <c r="AO45" s="3321"/>
      <c r="AP45" s="3321"/>
      <c r="AQ45" s="3321"/>
      <c r="AR45" s="3321"/>
      <c r="AS45" s="3321"/>
      <c r="AT45" s="3321"/>
      <c r="AU45" s="3321"/>
      <c r="AV45" s="3321"/>
      <c r="AW45" s="3321"/>
      <c r="AX45" s="3321"/>
      <c r="AY45" s="3321"/>
      <c r="AZ45" s="3321"/>
      <c r="BA45" s="3321"/>
      <c r="BB45" s="3321"/>
      <c r="BC45" s="3321"/>
      <c r="BD45" s="3321"/>
      <c r="BE45" s="3321"/>
      <c r="BF45" s="3321"/>
      <c r="BG45" s="3321"/>
      <c r="BH45" s="3321"/>
      <c r="BI45" s="3321"/>
      <c r="BJ45" s="3321"/>
      <c r="BK45" s="3321"/>
      <c r="BL45" s="193"/>
      <c r="BM45" s="193"/>
      <c r="BN45" s="193"/>
      <c r="BO45" s="193"/>
      <c r="BP45" s="193"/>
      <c r="BQ45" s="193"/>
      <c r="BR45" s="281">
        <f>SUM(BR36:BR44)</f>
        <v>0</v>
      </c>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row>
    <row r="46" spans="1:93" s="94" customFormat="1" ht="87" customHeight="1" thickBot="1">
      <c r="A46" s="3337">
        <v>2</v>
      </c>
      <c r="B46" s="3378" t="s">
        <v>249</v>
      </c>
      <c r="C46" s="3324" t="s">
        <v>250</v>
      </c>
      <c r="D46" s="363" t="s">
        <v>251</v>
      </c>
      <c r="E46" s="328" t="s">
        <v>252</v>
      </c>
      <c r="F46" s="364">
        <v>1</v>
      </c>
      <c r="G46" s="106" t="s">
        <v>253</v>
      </c>
      <c r="H46" s="106" t="s">
        <v>142</v>
      </c>
      <c r="I46" s="107">
        <v>0.28</v>
      </c>
      <c r="J46" s="106" t="s">
        <v>254</v>
      </c>
      <c r="K46" s="330">
        <v>42430</v>
      </c>
      <c r="L46" s="330">
        <v>42735</v>
      </c>
      <c r="M46" s="365"/>
      <c r="N46" s="365"/>
      <c r="O46" s="365"/>
      <c r="P46" s="365"/>
      <c r="Q46" s="365"/>
      <c r="R46" s="365"/>
      <c r="S46" s="365"/>
      <c r="T46" s="365"/>
      <c r="U46" s="332"/>
      <c r="V46" s="332"/>
      <c r="W46" s="332"/>
      <c r="X46" s="332">
        <v>1</v>
      </c>
      <c r="Y46" s="366">
        <f>SUM(M46:X46)</f>
        <v>1</v>
      </c>
      <c r="Z46" s="215">
        <v>0</v>
      </c>
      <c r="AA46" s="367"/>
      <c r="AB46" s="216"/>
      <c r="AC46" s="217">
        <v>0</v>
      </c>
      <c r="AD46" s="218">
        <v>0</v>
      </c>
      <c r="AE46" s="368">
        <v>0.7</v>
      </c>
      <c r="AF46" s="369">
        <v>0.3</v>
      </c>
      <c r="AG46" s="221"/>
      <c r="AH46" s="80">
        <f>SUM(M46:N46)</f>
        <v>0</v>
      </c>
      <c r="AI46" s="81">
        <f t="shared" si="18"/>
        <v>0</v>
      </c>
      <c r="AJ46" s="80" t="s">
        <v>89</v>
      </c>
      <c r="AK46" s="80"/>
      <c r="AL46" s="80"/>
      <c r="AM46" s="80"/>
      <c r="AN46" s="80" t="s">
        <v>89</v>
      </c>
      <c r="AO46" s="80" t="s">
        <v>89</v>
      </c>
      <c r="AP46" s="80" t="s">
        <v>89</v>
      </c>
      <c r="AQ46" s="80"/>
      <c r="AR46" s="82">
        <v>0</v>
      </c>
      <c r="AS46" s="83">
        <f t="shared" si="19"/>
        <v>0</v>
      </c>
      <c r="AT46" s="82">
        <v>0</v>
      </c>
      <c r="AU46" s="82"/>
      <c r="AV46" s="82"/>
      <c r="AW46" s="82"/>
      <c r="AX46" s="82"/>
      <c r="AY46" s="82"/>
      <c r="AZ46" s="82" t="s">
        <v>255</v>
      </c>
      <c r="BA46" s="82"/>
      <c r="BB46" s="84">
        <f>SUM(M46:R46)</f>
        <v>0</v>
      </c>
      <c r="BC46" s="85">
        <f>IF(BB46=0,0%,100%)</f>
        <v>0</v>
      </c>
      <c r="BD46" s="142">
        <f>SUM(AC46:AG46)</f>
        <v>1</v>
      </c>
      <c r="BE46" s="87">
        <v>1</v>
      </c>
      <c r="BF46" s="87">
        <f>+BD46/Y46</f>
        <v>1</v>
      </c>
      <c r="BG46" s="87">
        <f t="shared" si="20"/>
        <v>1</v>
      </c>
      <c r="BH46" s="88"/>
      <c r="BI46" s="88"/>
      <c r="BJ46" s="88" t="s">
        <v>256</v>
      </c>
      <c r="BK46" s="209"/>
      <c r="BL46" s="89">
        <f>SUM(M46:T46)</f>
        <v>0</v>
      </c>
      <c r="BM46" s="90">
        <f t="shared" si="21"/>
        <v>0</v>
      </c>
      <c r="BN46" s="370">
        <f>SUM(AC46:AE46)</f>
        <v>0.7</v>
      </c>
      <c r="BO46" s="90">
        <f>+BN46/Y46</f>
        <v>0.7</v>
      </c>
      <c r="BP46" s="90">
        <f>+BN46/Y46</f>
        <v>0.7</v>
      </c>
      <c r="BQ46" s="90">
        <f>+BN46/Y46</f>
        <v>0.7</v>
      </c>
      <c r="BR46" s="91"/>
      <c r="BS46" s="91"/>
      <c r="BT46" s="91" t="s">
        <v>257</v>
      </c>
      <c r="BU46" s="91" t="s">
        <v>93</v>
      </c>
      <c r="BV46" s="92"/>
      <c r="BW46" s="92"/>
      <c r="BX46" s="92"/>
      <c r="BY46" s="92"/>
      <c r="BZ46" s="92"/>
      <c r="CA46" s="92"/>
      <c r="CB46" s="92"/>
      <c r="CC46" s="92"/>
      <c r="CD46" s="371" t="s">
        <v>258</v>
      </c>
      <c r="CE46" s="92" t="s">
        <v>93</v>
      </c>
      <c r="CF46" s="184"/>
      <c r="CG46" s="184"/>
      <c r="CH46" s="184"/>
      <c r="CI46" s="184"/>
      <c r="CJ46" s="184"/>
      <c r="CK46" s="184"/>
      <c r="CL46" s="184"/>
      <c r="CM46" s="184"/>
      <c r="CN46" s="184"/>
      <c r="CO46" s="184"/>
    </row>
    <row r="47" spans="1:93" s="94" customFormat="1" ht="133.5" customHeight="1" thickBot="1">
      <c r="A47" s="3338"/>
      <c r="B47" s="3376"/>
      <c r="C47" s="3325"/>
      <c r="D47" s="372" t="s">
        <v>259</v>
      </c>
      <c r="E47" s="373" t="s">
        <v>173</v>
      </c>
      <c r="F47" s="127">
        <v>1</v>
      </c>
      <c r="G47" s="126" t="s">
        <v>260</v>
      </c>
      <c r="H47" s="126" t="s">
        <v>190</v>
      </c>
      <c r="I47" s="127">
        <v>0.28</v>
      </c>
      <c r="J47" s="126" t="s">
        <v>261</v>
      </c>
      <c r="K47" s="374">
        <v>42370</v>
      </c>
      <c r="L47" s="374">
        <v>42735</v>
      </c>
      <c r="M47" s="3380">
        <v>1</v>
      </c>
      <c r="N47" s="3381"/>
      <c r="O47" s="3381"/>
      <c r="P47" s="3381"/>
      <c r="Q47" s="3381"/>
      <c r="R47" s="3381"/>
      <c r="S47" s="3381"/>
      <c r="T47" s="3381"/>
      <c r="U47" s="3381"/>
      <c r="V47" s="3381"/>
      <c r="W47" s="3381"/>
      <c r="X47" s="3381"/>
      <c r="Y47" s="375">
        <f>SUM(M47)</f>
        <v>1</v>
      </c>
      <c r="Z47" s="376">
        <v>0</v>
      </c>
      <c r="AA47" s="135"/>
      <c r="AB47" s="377"/>
      <c r="AC47" s="3365">
        <v>1</v>
      </c>
      <c r="AD47" s="3366"/>
      <c r="AE47" s="3366"/>
      <c r="AF47" s="3366"/>
      <c r="AG47" s="3366"/>
      <c r="AH47" s="80">
        <f>SUM(M47:N47)</f>
        <v>1</v>
      </c>
      <c r="AI47" s="81">
        <f t="shared" si="18"/>
        <v>1</v>
      </c>
      <c r="AJ47" s="80">
        <v>8</v>
      </c>
      <c r="AK47" s="80"/>
      <c r="AL47" s="80"/>
      <c r="AM47" s="80"/>
      <c r="AN47" s="80" t="s">
        <v>89</v>
      </c>
      <c r="AO47" s="80" t="s">
        <v>89</v>
      </c>
      <c r="AP47" s="80" t="s">
        <v>262</v>
      </c>
      <c r="AQ47" s="80"/>
      <c r="AR47" s="82">
        <v>0</v>
      </c>
      <c r="AS47" s="83">
        <f t="shared" si="19"/>
        <v>0</v>
      </c>
      <c r="AT47" s="82">
        <v>12</v>
      </c>
      <c r="AU47" s="378"/>
      <c r="AV47" s="378"/>
      <c r="AW47" s="378"/>
      <c r="AX47" s="378"/>
      <c r="AY47" s="378"/>
      <c r="AZ47" s="82" t="s">
        <v>263</v>
      </c>
      <c r="BA47" s="82"/>
      <c r="BB47" s="85">
        <f>SUM(M47:R47)</f>
        <v>1</v>
      </c>
      <c r="BC47" s="85">
        <f>IF(BB47=0,0%,100%)</f>
        <v>1</v>
      </c>
      <c r="BD47" s="85">
        <f>SUM(AC47:AG47)</f>
        <v>1</v>
      </c>
      <c r="BE47" s="87">
        <f>+BD47/BB47</f>
        <v>1</v>
      </c>
      <c r="BF47" s="87">
        <f>+BD47/Y47</f>
        <v>1</v>
      </c>
      <c r="BG47" s="87">
        <f t="shared" si="20"/>
        <v>1</v>
      </c>
      <c r="BH47" s="379"/>
      <c r="BI47" s="379"/>
      <c r="BJ47" s="88" t="s">
        <v>264</v>
      </c>
      <c r="BK47" s="209"/>
      <c r="BL47" s="90">
        <f>SUM(M47:T47)</f>
        <v>1</v>
      </c>
      <c r="BM47" s="90">
        <f t="shared" si="21"/>
        <v>1</v>
      </c>
      <c r="BN47" s="102">
        <f>SUM(AC47:AE47)</f>
        <v>1</v>
      </c>
      <c r="BO47" s="90">
        <f>+BN47/Y47</f>
        <v>1</v>
      </c>
      <c r="BP47" s="90">
        <f>+BN47/Y47</f>
        <v>1</v>
      </c>
      <c r="BQ47" s="90">
        <f>+BN47/Y47</f>
        <v>1</v>
      </c>
      <c r="BR47" s="380"/>
      <c r="BS47" s="380"/>
      <c r="BT47" s="381" t="s">
        <v>265</v>
      </c>
      <c r="BU47" s="380" t="s">
        <v>93</v>
      </c>
      <c r="BV47" s="382"/>
      <c r="BW47" s="382"/>
      <c r="BX47" s="382"/>
      <c r="BY47" s="382"/>
      <c r="BZ47" s="382"/>
      <c r="CA47" s="382"/>
      <c r="CB47" s="382"/>
      <c r="CC47" s="382"/>
      <c r="CD47" s="382"/>
      <c r="CE47" s="382"/>
      <c r="CF47" s="184"/>
      <c r="CG47" s="184"/>
      <c r="CH47" s="184"/>
      <c r="CI47" s="184"/>
      <c r="CJ47" s="184"/>
      <c r="CK47" s="184"/>
      <c r="CL47" s="184"/>
      <c r="CM47" s="184"/>
      <c r="CN47" s="184"/>
      <c r="CO47" s="184"/>
    </row>
    <row r="48" spans="1:93" s="94" customFormat="1" ht="61.5" customHeight="1" thickBot="1">
      <c r="A48" s="3338"/>
      <c r="B48" s="3376"/>
      <c r="C48" s="3325"/>
      <c r="D48" s="372" t="s">
        <v>266</v>
      </c>
      <c r="E48" s="383" t="s">
        <v>267</v>
      </c>
      <c r="F48" s="384">
        <v>1</v>
      </c>
      <c r="G48" s="385" t="s">
        <v>268</v>
      </c>
      <c r="H48" s="126" t="s">
        <v>269</v>
      </c>
      <c r="I48" s="386">
        <v>0.28</v>
      </c>
      <c r="J48" s="385" t="s">
        <v>270</v>
      </c>
      <c r="K48" s="374">
        <v>42370</v>
      </c>
      <c r="L48" s="374">
        <v>42735</v>
      </c>
      <c r="M48" s="387"/>
      <c r="N48" s="387"/>
      <c r="O48" s="387"/>
      <c r="P48" s="387"/>
      <c r="Q48" s="387"/>
      <c r="R48" s="387"/>
      <c r="S48" s="387"/>
      <c r="T48" s="387"/>
      <c r="U48" s="387"/>
      <c r="V48" s="387"/>
      <c r="W48" s="387"/>
      <c r="X48" s="388">
        <v>1</v>
      </c>
      <c r="Y48" s="389">
        <f>SUM(M48:X48)</f>
        <v>1</v>
      </c>
      <c r="Z48" s="390">
        <v>40200000</v>
      </c>
      <c r="AA48" s="391" t="s">
        <v>271</v>
      </c>
      <c r="AB48" s="392"/>
      <c r="AC48" s="393">
        <v>0</v>
      </c>
      <c r="AD48" s="394">
        <v>0.5</v>
      </c>
      <c r="AE48" s="395">
        <v>0.33</v>
      </c>
      <c r="AF48" s="396"/>
      <c r="AG48" s="397"/>
      <c r="AH48" s="80">
        <f>SUM(M48:N48)</f>
        <v>0</v>
      </c>
      <c r="AI48" s="81">
        <f t="shared" si="18"/>
        <v>0</v>
      </c>
      <c r="AJ48" s="80" t="s">
        <v>89</v>
      </c>
      <c r="AK48" s="80"/>
      <c r="AL48" s="80"/>
      <c r="AM48" s="80"/>
      <c r="AN48" s="80" t="s">
        <v>89</v>
      </c>
      <c r="AO48" s="80" t="s">
        <v>89</v>
      </c>
      <c r="AP48" s="80" t="s">
        <v>134</v>
      </c>
      <c r="AQ48" s="80"/>
      <c r="AR48" s="173">
        <v>0</v>
      </c>
      <c r="AS48" s="174">
        <f t="shared" si="19"/>
        <v>0</v>
      </c>
      <c r="AT48" s="173">
        <v>0</v>
      </c>
      <c r="AU48" s="398"/>
      <c r="AV48" s="398"/>
      <c r="AW48" s="398"/>
      <c r="AX48" s="398"/>
      <c r="AY48" s="398"/>
      <c r="AZ48" s="173" t="s">
        <v>135</v>
      </c>
      <c r="BA48" s="173"/>
      <c r="BB48" s="176">
        <f>SUM(M48:R48)</f>
        <v>0</v>
      </c>
      <c r="BC48" s="176">
        <f>IF(BB48=0,0%,100%)</f>
        <v>0</v>
      </c>
      <c r="BD48" s="399">
        <f>SUM(AC48:AG48)</f>
        <v>0.8300000000000001</v>
      </c>
      <c r="BE48" s="178">
        <v>1</v>
      </c>
      <c r="BF48" s="178">
        <f>+BD48/Y48</f>
        <v>0.8300000000000001</v>
      </c>
      <c r="BG48" s="178">
        <f t="shared" si="20"/>
        <v>0.8300000000000001</v>
      </c>
      <c r="BH48" s="400"/>
      <c r="BI48" s="400"/>
      <c r="BJ48" s="179" t="s">
        <v>272</v>
      </c>
      <c r="BK48" s="401"/>
      <c r="BL48" s="89">
        <f>SUM(M48:T48)</f>
        <v>0</v>
      </c>
      <c r="BM48" s="90">
        <f t="shared" si="21"/>
        <v>0</v>
      </c>
      <c r="BN48" s="356">
        <f>SUM(AC48:AE48)</f>
        <v>0.8300000000000001</v>
      </c>
      <c r="BO48" s="90">
        <f>+BN48/Y48</f>
        <v>0.8300000000000001</v>
      </c>
      <c r="BP48" s="90">
        <f>+BN48/Y48</f>
        <v>0.8300000000000001</v>
      </c>
      <c r="BQ48" s="90">
        <f>+BN48/Y48</f>
        <v>0.8300000000000001</v>
      </c>
      <c r="BR48" s="402">
        <v>40200000</v>
      </c>
      <c r="BS48" s="403">
        <f>+BR48/Z48</f>
        <v>1</v>
      </c>
      <c r="BT48" s="182" t="s">
        <v>273</v>
      </c>
      <c r="BU48" s="182" t="s">
        <v>274</v>
      </c>
      <c r="BV48" s="404"/>
      <c r="BW48" s="404"/>
      <c r="BX48" s="404"/>
      <c r="BY48" s="404"/>
      <c r="BZ48" s="404"/>
      <c r="CA48" s="404"/>
      <c r="CB48" s="404"/>
      <c r="CC48" s="404"/>
      <c r="CD48" s="404"/>
      <c r="CE48" s="404"/>
      <c r="CF48" s="405"/>
      <c r="CG48" s="405"/>
      <c r="CH48" s="405"/>
      <c r="CI48" s="405"/>
      <c r="CJ48" s="405"/>
      <c r="CK48" s="405"/>
      <c r="CL48" s="405"/>
      <c r="CM48" s="405"/>
      <c r="CN48" s="405"/>
      <c r="CO48" s="405"/>
    </row>
    <row r="49" spans="1:93" s="94" customFormat="1" ht="47.25" customHeight="1" thickBot="1">
      <c r="A49" s="3338"/>
      <c r="B49" s="3376"/>
      <c r="C49" s="3325"/>
      <c r="D49" s="406" t="s">
        <v>275</v>
      </c>
      <c r="E49" s="373" t="s">
        <v>276</v>
      </c>
      <c r="F49" s="407">
        <v>1</v>
      </c>
      <c r="G49" s="126" t="s">
        <v>277</v>
      </c>
      <c r="H49" s="126" t="s">
        <v>278</v>
      </c>
      <c r="I49" s="127"/>
      <c r="J49" s="126" t="s">
        <v>279</v>
      </c>
      <c r="K49" s="129">
        <v>42401</v>
      </c>
      <c r="L49" s="129">
        <v>42735</v>
      </c>
      <c r="M49" s="387"/>
      <c r="N49" s="387">
        <v>1</v>
      </c>
      <c r="O49" s="387"/>
      <c r="P49" s="387">
        <v>1</v>
      </c>
      <c r="Q49" s="387"/>
      <c r="R49" s="387">
        <v>1</v>
      </c>
      <c r="S49" s="387"/>
      <c r="T49" s="387">
        <v>1</v>
      </c>
      <c r="U49" s="387"/>
      <c r="V49" s="387">
        <v>1</v>
      </c>
      <c r="W49" s="387"/>
      <c r="X49" s="388">
        <v>1</v>
      </c>
      <c r="Y49" s="389">
        <f>SUM(M49:X49)</f>
        <v>6</v>
      </c>
      <c r="Z49" s="390">
        <v>0</v>
      </c>
      <c r="AA49" s="408"/>
      <c r="AB49" s="392"/>
      <c r="AC49" s="393">
        <v>3</v>
      </c>
      <c r="AD49" s="409">
        <v>1</v>
      </c>
      <c r="AE49" s="410">
        <v>1</v>
      </c>
      <c r="AF49" s="396"/>
      <c r="AG49" s="397"/>
      <c r="AH49" s="80">
        <f>SUM(M49:N49)</f>
        <v>1</v>
      </c>
      <c r="AI49" s="81">
        <f t="shared" si="18"/>
        <v>1</v>
      </c>
      <c r="AJ49" s="80">
        <v>1</v>
      </c>
      <c r="AK49" s="80"/>
      <c r="AL49" s="80"/>
      <c r="AM49" s="80"/>
      <c r="AN49" s="80" t="s">
        <v>89</v>
      </c>
      <c r="AO49" s="80" t="s">
        <v>89</v>
      </c>
      <c r="AP49" s="80" t="s">
        <v>280</v>
      </c>
      <c r="AQ49" s="80"/>
      <c r="AR49" s="82">
        <v>2</v>
      </c>
      <c r="AS49" s="83">
        <f t="shared" si="19"/>
        <v>1</v>
      </c>
      <c r="AT49" s="82">
        <v>2</v>
      </c>
      <c r="AU49" s="398"/>
      <c r="AV49" s="398"/>
      <c r="AW49" s="398"/>
      <c r="AX49" s="398"/>
      <c r="AY49" s="398"/>
      <c r="AZ49" s="82" t="s">
        <v>281</v>
      </c>
      <c r="BA49" s="82"/>
      <c r="BB49" s="84">
        <f>SUM(M49:R49)</f>
        <v>3</v>
      </c>
      <c r="BC49" s="85">
        <f>IF(BB49=0,0%,100%)</f>
        <v>1</v>
      </c>
      <c r="BD49" s="142">
        <f>SUM(AC49:AG49)</f>
        <v>5</v>
      </c>
      <c r="BE49" s="87">
        <f>+BD49/BB49</f>
        <v>1.6666666666666667</v>
      </c>
      <c r="BF49" s="87">
        <f>+BD49/Y49</f>
        <v>0.8333333333333334</v>
      </c>
      <c r="BG49" s="87">
        <f t="shared" si="20"/>
        <v>0.8333333333333334</v>
      </c>
      <c r="BH49" s="400"/>
      <c r="BI49" s="400"/>
      <c r="BJ49" s="88" t="s">
        <v>281</v>
      </c>
      <c r="BK49" s="209"/>
      <c r="BL49" s="89">
        <f>SUM(M49:T49)</f>
        <v>4</v>
      </c>
      <c r="BM49" s="90">
        <f t="shared" si="21"/>
        <v>1</v>
      </c>
      <c r="BN49" s="89">
        <f>SUM(AC49:AE49)</f>
        <v>5</v>
      </c>
      <c r="BO49" s="90">
        <f>+BN49/Y49</f>
        <v>0.8333333333333334</v>
      </c>
      <c r="BP49" s="90">
        <f>+BN49/Y49</f>
        <v>0.8333333333333334</v>
      </c>
      <c r="BQ49" s="90">
        <f>+BN49/Y49</f>
        <v>0.8333333333333334</v>
      </c>
      <c r="BR49" s="411"/>
      <c r="BS49" s="411"/>
      <c r="BT49" s="182" t="s">
        <v>282</v>
      </c>
      <c r="BU49" s="411" t="s">
        <v>93</v>
      </c>
      <c r="BV49" s="404"/>
      <c r="BW49" s="404"/>
      <c r="BX49" s="404"/>
      <c r="BY49" s="404"/>
      <c r="BZ49" s="404"/>
      <c r="CA49" s="404"/>
      <c r="CB49" s="404"/>
      <c r="CC49" s="404"/>
      <c r="CD49" s="404"/>
      <c r="CE49" s="404"/>
      <c r="CF49" s="405"/>
      <c r="CG49" s="405"/>
      <c r="CH49" s="405"/>
      <c r="CI49" s="405"/>
      <c r="CJ49" s="405"/>
      <c r="CK49" s="405"/>
      <c r="CL49" s="405"/>
      <c r="CM49" s="405"/>
      <c r="CN49" s="405"/>
      <c r="CO49" s="405"/>
    </row>
    <row r="50" spans="1:93" s="94" customFormat="1" ht="149.25" customHeight="1" thickBot="1">
      <c r="A50" s="3338"/>
      <c r="B50" s="3376"/>
      <c r="C50" s="3379"/>
      <c r="D50" s="412" t="s">
        <v>283</v>
      </c>
      <c r="E50" s="341" t="s">
        <v>173</v>
      </c>
      <c r="F50" s="343">
        <v>1</v>
      </c>
      <c r="G50" s="342" t="s">
        <v>284</v>
      </c>
      <c r="H50" s="248" t="s">
        <v>285</v>
      </c>
      <c r="I50" s="413">
        <v>0.16</v>
      </c>
      <c r="J50" s="414" t="s">
        <v>286</v>
      </c>
      <c r="K50" s="273" t="s">
        <v>287</v>
      </c>
      <c r="L50" s="273">
        <v>42735</v>
      </c>
      <c r="M50" s="3331">
        <v>1</v>
      </c>
      <c r="N50" s="3332"/>
      <c r="O50" s="3332"/>
      <c r="P50" s="3332"/>
      <c r="Q50" s="3332"/>
      <c r="R50" s="3332"/>
      <c r="S50" s="3332"/>
      <c r="T50" s="3332"/>
      <c r="U50" s="3332"/>
      <c r="V50" s="3332"/>
      <c r="W50" s="3332"/>
      <c r="X50" s="3332"/>
      <c r="Y50" s="274">
        <f>SUM(M50)</f>
        <v>1</v>
      </c>
      <c r="Z50" s="252">
        <v>1189770951</v>
      </c>
      <c r="AA50" s="153" t="s">
        <v>288</v>
      </c>
      <c r="AB50" s="154"/>
      <c r="AC50" s="415">
        <v>0.1</v>
      </c>
      <c r="AD50" s="415">
        <v>0.3</v>
      </c>
      <c r="AE50" s="415">
        <v>0</v>
      </c>
      <c r="AF50" s="415"/>
      <c r="AG50" s="415"/>
      <c r="AH50" s="80">
        <f>SUM(M50:N50)</f>
        <v>1</v>
      </c>
      <c r="AI50" s="81">
        <f t="shared" si="18"/>
        <v>1</v>
      </c>
      <c r="AJ50" s="80" t="s">
        <v>89</v>
      </c>
      <c r="AK50" s="80"/>
      <c r="AL50" s="80"/>
      <c r="AM50" s="80"/>
      <c r="AN50" s="80" t="s">
        <v>89</v>
      </c>
      <c r="AO50" s="80" t="s">
        <v>89</v>
      </c>
      <c r="AP50" s="80" t="s">
        <v>289</v>
      </c>
      <c r="AQ50" s="80"/>
      <c r="AR50" s="82">
        <v>0</v>
      </c>
      <c r="AS50" s="83">
        <f t="shared" si="19"/>
        <v>0</v>
      </c>
      <c r="AT50" s="82">
        <v>0</v>
      </c>
      <c r="AU50" s="398"/>
      <c r="AV50" s="398"/>
      <c r="AW50" s="398"/>
      <c r="AX50" s="398"/>
      <c r="AY50" s="398"/>
      <c r="AZ50" s="82" t="s">
        <v>290</v>
      </c>
      <c r="BA50" s="82"/>
      <c r="BB50" s="84">
        <f>SUM(M50:R50)</f>
        <v>1</v>
      </c>
      <c r="BC50" s="85">
        <f>IF(BB50=0,0%,100%)</f>
        <v>1</v>
      </c>
      <c r="BD50" s="142">
        <f>SUM(AC50:AG50)</f>
        <v>0.4</v>
      </c>
      <c r="BE50" s="87">
        <f>+BD50/BB50</f>
        <v>0.4</v>
      </c>
      <c r="BF50" s="87">
        <f>+BD50/Y50</f>
        <v>0.4</v>
      </c>
      <c r="BG50" s="87">
        <f t="shared" si="20"/>
        <v>0.4</v>
      </c>
      <c r="BH50" s="400"/>
      <c r="BI50" s="400"/>
      <c r="BJ50" s="209"/>
      <c r="BK50" s="209"/>
      <c r="BL50" s="90">
        <f>SUM(M50:T50)</f>
        <v>1</v>
      </c>
      <c r="BM50" s="90">
        <f t="shared" si="21"/>
        <v>1</v>
      </c>
      <c r="BN50" s="90">
        <f>SUM(AC50:AE50)</f>
        <v>0.4</v>
      </c>
      <c r="BO50" s="90">
        <f>+BN50/Y50</f>
        <v>0.4</v>
      </c>
      <c r="BP50" s="90">
        <f>+BN50/Y50</f>
        <v>0.4</v>
      </c>
      <c r="BQ50" s="90">
        <f>+BN50/Y50</f>
        <v>0.4</v>
      </c>
      <c r="BR50" s="402">
        <v>0</v>
      </c>
      <c r="BS50" s="403">
        <v>1</v>
      </c>
      <c r="BT50" s="416" t="s">
        <v>291</v>
      </c>
      <c r="BU50" s="411" t="s">
        <v>93</v>
      </c>
      <c r="BV50" s="404"/>
      <c r="BW50" s="404"/>
      <c r="BX50" s="404"/>
      <c r="BY50" s="404"/>
      <c r="BZ50" s="404"/>
      <c r="CA50" s="404"/>
      <c r="CB50" s="404"/>
      <c r="CC50" s="183"/>
      <c r="CD50" s="417" t="s">
        <v>292</v>
      </c>
      <c r="CE50" s="404"/>
      <c r="CF50" s="405"/>
      <c r="CG50" s="405"/>
      <c r="CH50" s="405"/>
      <c r="CI50" s="405"/>
      <c r="CJ50" s="405"/>
      <c r="CK50" s="405"/>
      <c r="CL50" s="405"/>
      <c r="CM50" s="405"/>
      <c r="CN50" s="405"/>
      <c r="CO50" s="405"/>
    </row>
    <row r="51" spans="1:93" s="162" customFormat="1" ht="16.5" thickBot="1">
      <c r="A51" s="3372" t="s">
        <v>137</v>
      </c>
      <c r="B51" s="3373"/>
      <c r="C51" s="3373"/>
      <c r="D51" s="3374"/>
      <c r="E51" s="185"/>
      <c r="F51" s="186"/>
      <c r="G51" s="186"/>
      <c r="H51" s="186"/>
      <c r="I51" s="187">
        <f>SUM(I46:I50)</f>
        <v>1</v>
      </c>
      <c r="J51" s="186"/>
      <c r="K51" s="186"/>
      <c r="L51" s="186"/>
      <c r="M51" s="186"/>
      <c r="N51" s="186"/>
      <c r="O51" s="186"/>
      <c r="P51" s="186"/>
      <c r="Q51" s="186"/>
      <c r="R51" s="186"/>
      <c r="S51" s="186"/>
      <c r="T51" s="186"/>
      <c r="U51" s="186"/>
      <c r="V51" s="186"/>
      <c r="W51" s="186"/>
      <c r="X51" s="188"/>
      <c r="Y51" s="188"/>
      <c r="Z51" s="189">
        <f>SUM(Z46:Z50)</f>
        <v>1229970951</v>
      </c>
      <c r="AA51" s="190"/>
      <c r="AB51" s="362">
        <f>SUM(AB48)</f>
        <v>0</v>
      </c>
      <c r="AC51" s="192"/>
      <c r="AD51" s="192"/>
      <c r="AE51" s="192"/>
      <c r="AF51" s="192"/>
      <c r="AG51" s="192"/>
      <c r="AH51" s="3321"/>
      <c r="AI51" s="3321"/>
      <c r="AJ51" s="3321"/>
      <c r="AK51" s="3321"/>
      <c r="AL51" s="3321"/>
      <c r="AM51" s="3321"/>
      <c r="AN51" s="3321"/>
      <c r="AO51" s="3321"/>
      <c r="AP51" s="3321"/>
      <c r="AQ51" s="3321"/>
      <c r="AR51" s="3321"/>
      <c r="AS51" s="3321"/>
      <c r="AT51" s="3321"/>
      <c r="AU51" s="3321"/>
      <c r="AV51" s="3321"/>
      <c r="AW51" s="3321"/>
      <c r="AX51" s="3321"/>
      <c r="AY51" s="3321"/>
      <c r="AZ51" s="3321"/>
      <c r="BA51" s="3321"/>
      <c r="BB51" s="3321"/>
      <c r="BC51" s="3321"/>
      <c r="BD51" s="3321"/>
      <c r="BE51" s="3321"/>
      <c r="BF51" s="3321"/>
      <c r="BG51" s="3321"/>
      <c r="BH51" s="3321"/>
      <c r="BI51" s="3321"/>
      <c r="BJ51" s="3321"/>
      <c r="BK51" s="3321"/>
      <c r="BL51" s="193"/>
      <c r="BM51" s="193"/>
      <c r="BN51" s="193"/>
      <c r="BO51" s="193"/>
      <c r="BP51" s="193"/>
      <c r="BQ51" s="193"/>
      <c r="BR51" s="194">
        <f>SUM(BR46:BR50)</f>
        <v>40200000</v>
      </c>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row>
    <row r="52" spans="1:93" s="94" customFormat="1" ht="60.75" customHeight="1" thickBot="1">
      <c r="A52" s="3338">
        <v>3</v>
      </c>
      <c r="B52" s="3376" t="s">
        <v>293</v>
      </c>
      <c r="C52" s="3348" t="s">
        <v>294</v>
      </c>
      <c r="D52" s="418" t="s">
        <v>295</v>
      </c>
      <c r="E52" s="211" t="s">
        <v>296</v>
      </c>
      <c r="F52" s="106">
        <v>1</v>
      </c>
      <c r="G52" s="419" t="s">
        <v>297</v>
      </c>
      <c r="H52" s="106" t="s">
        <v>285</v>
      </c>
      <c r="I52" s="107">
        <v>1</v>
      </c>
      <c r="J52" s="106" t="s">
        <v>298</v>
      </c>
      <c r="K52" s="330">
        <v>42403</v>
      </c>
      <c r="L52" s="330">
        <v>42735</v>
      </c>
      <c r="M52" s="331"/>
      <c r="N52" s="331"/>
      <c r="O52" s="331"/>
      <c r="P52" s="331"/>
      <c r="Q52" s="331"/>
      <c r="R52" s="332"/>
      <c r="S52" s="332"/>
      <c r="T52" s="331"/>
      <c r="U52" s="332"/>
      <c r="V52" s="332"/>
      <c r="W52" s="332"/>
      <c r="X52" s="332">
        <v>1</v>
      </c>
      <c r="Y52" s="366">
        <v>1</v>
      </c>
      <c r="Z52" s="215">
        <v>300000000</v>
      </c>
      <c r="AA52" s="115" t="s">
        <v>124</v>
      </c>
      <c r="AB52" s="216"/>
      <c r="AC52" s="217">
        <v>0</v>
      </c>
      <c r="AD52" s="218">
        <v>0</v>
      </c>
      <c r="AE52" s="219">
        <v>0</v>
      </c>
      <c r="AF52" s="220"/>
      <c r="AG52" s="221"/>
      <c r="AH52" s="80">
        <f>SUM(M52:N52)</f>
        <v>0</v>
      </c>
      <c r="AI52" s="81">
        <f aca="true" t="shared" si="22" ref="AI52:AI62">IF(AH52=0,0%,100%)</f>
        <v>0</v>
      </c>
      <c r="AJ52" s="80"/>
      <c r="AK52" s="80"/>
      <c r="AL52" s="80"/>
      <c r="AM52" s="80"/>
      <c r="AN52" s="80"/>
      <c r="AO52" s="80"/>
      <c r="AP52" s="80"/>
      <c r="AQ52" s="80"/>
      <c r="AR52" s="82">
        <v>0</v>
      </c>
      <c r="AS52" s="83">
        <f t="shared" si="19"/>
        <v>0</v>
      </c>
      <c r="AT52" s="82">
        <v>0</v>
      </c>
      <c r="AU52" s="398"/>
      <c r="AV52" s="420"/>
      <c r="AW52" s="420"/>
      <c r="AX52" s="420"/>
      <c r="AY52" s="420"/>
      <c r="AZ52" s="421" t="s">
        <v>89</v>
      </c>
      <c r="BA52" s="421"/>
      <c r="BB52" s="84">
        <f>SUM(M52:R52)</f>
        <v>0</v>
      </c>
      <c r="BC52" s="85">
        <f>IF(BB52=0,0%,100%)</f>
        <v>0</v>
      </c>
      <c r="BD52" s="142">
        <f>SUM(AC52:AG52)</f>
        <v>0</v>
      </c>
      <c r="BE52" s="87">
        <v>1</v>
      </c>
      <c r="BF52" s="87">
        <f>+BD52/Y52</f>
        <v>0</v>
      </c>
      <c r="BG52" s="87">
        <f aca="true" t="shared" si="23" ref="BG52:BG62">+BF52</f>
        <v>0</v>
      </c>
      <c r="BH52" s="400"/>
      <c r="BI52" s="400"/>
      <c r="BJ52" s="209"/>
      <c r="BK52" s="209"/>
      <c r="BL52" s="89">
        <f>SUM(M52:T52)</f>
        <v>0</v>
      </c>
      <c r="BM52" s="90">
        <f t="shared" si="21"/>
        <v>0</v>
      </c>
      <c r="BN52" s="89">
        <f>SUM(AC52:AE52)</f>
        <v>0</v>
      </c>
      <c r="BO52" s="90">
        <f>+BN52/Y52</f>
        <v>0</v>
      </c>
      <c r="BP52" s="90">
        <f>+BN52/Y52</f>
        <v>0</v>
      </c>
      <c r="BQ52" s="90">
        <f>+BN52/Y52</f>
        <v>0</v>
      </c>
      <c r="BR52" s="422">
        <v>0</v>
      </c>
      <c r="BS52" s="423">
        <f>+BR52/Z52</f>
        <v>0</v>
      </c>
      <c r="BT52" s="424" t="s">
        <v>299</v>
      </c>
      <c r="BU52" s="425" t="s">
        <v>93</v>
      </c>
      <c r="BV52" s="426"/>
      <c r="BW52" s="426"/>
      <c r="BX52" s="426"/>
      <c r="BY52" s="426"/>
      <c r="BZ52" s="426"/>
      <c r="CA52" s="426"/>
      <c r="CB52" s="426"/>
      <c r="CC52" s="426"/>
      <c r="CD52" s="427" t="s">
        <v>300</v>
      </c>
      <c r="CE52" s="426"/>
      <c r="CF52" s="428"/>
      <c r="CG52" s="428"/>
      <c r="CH52" s="428"/>
      <c r="CI52" s="428"/>
      <c r="CJ52" s="428"/>
      <c r="CK52" s="428"/>
      <c r="CL52" s="428"/>
      <c r="CM52" s="428"/>
      <c r="CN52" s="428"/>
      <c r="CO52" s="428"/>
    </row>
    <row r="53" spans="1:93" s="94" customFormat="1" ht="50.25" customHeight="1" thickBot="1">
      <c r="A53" s="3375"/>
      <c r="B53" s="3377"/>
      <c r="C53" s="3350"/>
      <c r="D53" s="429" t="s">
        <v>301</v>
      </c>
      <c r="E53" s="430" t="s">
        <v>302</v>
      </c>
      <c r="F53" s="431">
        <v>1</v>
      </c>
      <c r="G53" s="431" t="s">
        <v>130</v>
      </c>
      <c r="H53" s="414" t="s">
        <v>87</v>
      </c>
      <c r="I53" s="413"/>
      <c r="J53" s="431" t="s">
        <v>303</v>
      </c>
      <c r="K53" s="273">
        <v>42430</v>
      </c>
      <c r="L53" s="273">
        <v>42735</v>
      </c>
      <c r="M53" s="432"/>
      <c r="N53" s="432"/>
      <c r="O53" s="432"/>
      <c r="P53" s="432"/>
      <c r="Q53" s="432"/>
      <c r="R53" s="433"/>
      <c r="S53" s="433"/>
      <c r="T53" s="432"/>
      <c r="U53" s="433"/>
      <c r="V53" s="433"/>
      <c r="W53" s="433">
        <v>1</v>
      </c>
      <c r="X53" s="433"/>
      <c r="Y53" s="347">
        <f>SUM(M53:X53)</f>
        <v>1</v>
      </c>
      <c r="Z53" s="348">
        <v>0</v>
      </c>
      <c r="AA53" s="434"/>
      <c r="AB53" s="350"/>
      <c r="AC53" s="351">
        <v>0</v>
      </c>
      <c r="AD53" s="156">
        <v>0</v>
      </c>
      <c r="AE53" s="435">
        <v>0.65</v>
      </c>
      <c r="AF53" s="158"/>
      <c r="AG53" s="159"/>
      <c r="AH53" s="80">
        <f>SUM(M53:N53)</f>
        <v>0</v>
      </c>
      <c r="AI53" s="81">
        <f t="shared" si="22"/>
        <v>0</v>
      </c>
      <c r="AJ53" s="80" t="s">
        <v>89</v>
      </c>
      <c r="AK53" s="80"/>
      <c r="AL53" s="80"/>
      <c r="AM53" s="80"/>
      <c r="AN53" s="80" t="s">
        <v>89</v>
      </c>
      <c r="AO53" s="80" t="s">
        <v>89</v>
      </c>
      <c r="AP53" s="80" t="s">
        <v>304</v>
      </c>
      <c r="AQ53" s="80"/>
      <c r="AR53" s="82">
        <v>0</v>
      </c>
      <c r="AS53" s="83">
        <f t="shared" si="19"/>
        <v>0</v>
      </c>
      <c r="AT53" s="82">
        <v>0</v>
      </c>
      <c r="AU53" s="398"/>
      <c r="AV53" s="420"/>
      <c r="AW53" s="420"/>
      <c r="AX53" s="420"/>
      <c r="AY53" s="420"/>
      <c r="AZ53" s="421" t="s">
        <v>89</v>
      </c>
      <c r="BA53" s="421"/>
      <c r="BB53" s="84">
        <f>SUM(M53:R53)</f>
        <v>0</v>
      </c>
      <c r="BC53" s="85">
        <f>IF(BB53=0,0%,100%)</f>
        <v>0</v>
      </c>
      <c r="BD53" s="142">
        <f>SUM(AC53:AG53)</f>
        <v>0.65</v>
      </c>
      <c r="BE53" s="87">
        <v>1</v>
      </c>
      <c r="BF53" s="87">
        <f>+BD53/Y53</f>
        <v>0.65</v>
      </c>
      <c r="BG53" s="87">
        <f t="shared" si="23"/>
        <v>0.65</v>
      </c>
      <c r="BH53" s="400"/>
      <c r="BI53" s="400"/>
      <c r="BJ53" s="88" t="s">
        <v>305</v>
      </c>
      <c r="BK53" s="209"/>
      <c r="BL53" s="89">
        <f>SUM(M53:T53)</f>
        <v>0</v>
      </c>
      <c r="BM53" s="90">
        <f t="shared" si="21"/>
        <v>0</v>
      </c>
      <c r="BN53" s="89">
        <f>SUM(AC53:AE53)</f>
        <v>0.65</v>
      </c>
      <c r="BO53" s="90">
        <f>+BN53/Y53</f>
        <v>0.65</v>
      </c>
      <c r="BP53" s="90">
        <f>+BN53/Y53</f>
        <v>0.65</v>
      </c>
      <c r="BQ53" s="90">
        <f>+BN53/Y53</f>
        <v>0.65</v>
      </c>
      <c r="BR53" s="425"/>
      <c r="BS53" s="425"/>
      <c r="BT53" s="424" t="s">
        <v>306</v>
      </c>
      <c r="BU53" s="425" t="s">
        <v>93</v>
      </c>
      <c r="BV53" s="426"/>
      <c r="BW53" s="426"/>
      <c r="BX53" s="426"/>
      <c r="BY53" s="426"/>
      <c r="BZ53" s="426"/>
      <c r="CA53" s="426"/>
      <c r="CB53" s="426"/>
      <c r="CC53" s="426"/>
      <c r="CD53" s="426"/>
      <c r="CE53" s="426"/>
      <c r="CF53" s="428"/>
      <c r="CG53" s="428"/>
      <c r="CH53" s="428"/>
      <c r="CI53" s="428"/>
      <c r="CJ53" s="428"/>
      <c r="CK53" s="428"/>
      <c r="CL53" s="428"/>
      <c r="CM53" s="428"/>
      <c r="CN53" s="428"/>
      <c r="CO53" s="428"/>
    </row>
    <row r="54" spans="1:93" s="162" customFormat="1" ht="24" customHeight="1" thickBot="1">
      <c r="A54" s="3315" t="s">
        <v>137</v>
      </c>
      <c r="B54" s="3316"/>
      <c r="C54" s="3316"/>
      <c r="D54" s="3317"/>
      <c r="E54" s="361"/>
      <c r="F54" s="186"/>
      <c r="G54" s="186"/>
      <c r="H54" s="186"/>
      <c r="I54" s="187">
        <f>SUM(I52:I53)</f>
        <v>1</v>
      </c>
      <c r="J54" s="186"/>
      <c r="K54" s="186"/>
      <c r="L54" s="186"/>
      <c r="M54" s="186"/>
      <c r="N54" s="186"/>
      <c r="O54" s="186"/>
      <c r="P54" s="186"/>
      <c r="Q54" s="186"/>
      <c r="R54" s="186"/>
      <c r="S54" s="186"/>
      <c r="T54" s="186"/>
      <c r="U54" s="186"/>
      <c r="V54" s="186"/>
      <c r="W54" s="186"/>
      <c r="X54" s="188"/>
      <c r="Y54" s="188"/>
      <c r="Z54" s="189">
        <f>SUM(Z52:Z53)</f>
        <v>300000000</v>
      </c>
      <c r="AA54" s="190"/>
      <c r="AB54" s="362"/>
      <c r="AC54" s="192"/>
      <c r="AD54" s="192"/>
      <c r="AE54" s="192"/>
      <c r="AF54" s="192"/>
      <c r="AG54" s="192"/>
      <c r="AH54" s="3321"/>
      <c r="AI54" s="3321"/>
      <c r="AJ54" s="3321"/>
      <c r="AK54" s="3321"/>
      <c r="AL54" s="3321"/>
      <c r="AM54" s="3321"/>
      <c r="AN54" s="3321"/>
      <c r="AO54" s="3321"/>
      <c r="AP54" s="3321"/>
      <c r="AQ54" s="3321"/>
      <c r="AR54" s="3321"/>
      <c r="AS54" s="3321"/>
      <c r="AT54" s="3321"/>
      <c r="AU54" s="3321"/>
      <c r="AV54" s="3321"/>
      <c r="AW54" s="3321"/>
      <c r="AX54" s="3321"/>
      <c r="AY54" s="3321"/>
      <c r="AZ54" s="3321"/>
      <c r="BA54" s="3321"/>
      <c r="BB54" s="3321"/>
      <c r="BC54" s="3321"/>
      <c r="BD54" s="3321"/>
      <c r="BE54" s="3321"/>
      <c r="BF54" s="3321"/>
      <c r="BG54" s="3321"/>
      <c r="BH54" s="3321"/>
      <c r="BI54" s="3321"/>
      <c r="BJ54" s="3321"/>
      <c r="BK54" s="3321"/>
      <c r="BL54" s="193"/>
      <c r="BM54" s="193"/>
      <c r="BN54" s="193"/>
      <c r="BO54" s="193"/>
      <c r="BP54" s="193"/>
      <c r="BQ54" s="193"/>
      <c r="BR54" s="281">
        <f>SUM(BR52:BR53)</f>
        <v>0</v>
      </c>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row>
    <row r="55" spans="1:93" s="94" customFormat="1" ht="165" customHeight="1" thickBot="1">
      <c r="A55" s="3337">
        <v>4</v>
      </c>
      <c r="B55" s="3337" t="s">
        <v>307</v>
      </c>
      <c r="C55" s="3348" t="s">
        <v>308</v>
      </c>
      <c r="D55" s="363" t="s">
        <v>309</v>
      </c>
      <c r="E55" s="436" t="s">
        <v>310</v>
      </c>
      <c r="F55" s="105">
        <v>1</v>
      </c>
      <c r="G55" s="419" t="s">
        <v>297</v>
      </c>
      <c r="H55" s="106" t="s">
        <v>285</v>
      </c>
      <c r="I55" s="107">
        <v>0.2</v>
      </c>
      <c r="J55" s="106" t="s">
        <v>298</v>
      </c>
      <c r="K55" s="330">
        <v>42401</v>
      </c>
      <c r="L55" s="330">
        <v>42735</v>
      </c>
      <c r="M55" s="437"/>
      <c r="N55" s="437"/>
      <c r="O55" s="437"/>
      <c r="P55" s="437"/>
      <c r="Q55" s="437"/>
      <c r="R55" s="437"/>
      <c r="S55" s="437"/>
      <c r="T55" s="437"/>
      <c r="U55" s="438"/>
      <c r="V55" s="438"/>
      <c r="W55" s="438">
        <v>1</v>
      </c>
      <c r="X55" s="438"/>
      <c r="Y55" s="439">
        <f>SUM(M55:X55)</f>
        <v>1</v>
      </c>
      <c r="Z55" s="440">
        <v>500000000</v>
      </c>
      <c r="AA55" s="115" t="s">
        <v>124</v>
      </c>
      <c r="AB55" s="441"/>
      <c r="AC55" s="442">
        <v>1</v>
      </c>
      <c r="AD55" s="443">
        <v>0</v>
      </c>
      <c r="AE55" s="444">
        <v>0</v>
      </c>
      <c r="AF55" s="445"/>
      <c r="AG55" s="446"/>
      <c r="AH55" s="80">
        <f aca="true" t="shared" si="24" ref="AH55:AH62">SUM(M55:N55)</f>
        <v>0</v>
      </c>
      <c r="AI55" s="81">
        <f t="shared" si="22"/>
        <v>0</v>
      </c>
      <c r="AJ55" s="80"/>
      <c r="AK55" s="80"/>
      <c r="AL55" s="80"/>
      <c r="AM55" s="80"/>
      <c r="AN55" s="80"/>
      <c r="AO55" s="80"/>
      <c r="AP55" s="80"/>
      <c r="AQ55" s="80"/>
      <c r="AR55" s="82">
        <v>0</v>
      </c>
      <c r="AS55" s="83">
        <f t="shared" si="19"/>
        <v>0</v>
      </c>
      <c r="AT55" s="82">
        <v>0</v>
      </c>
      <c r="AU55" s="398"/>
      <c r="AV55" s="398"/>
      <c r="AW55" s="398"/>
      <c r="AX55" s="398"/>
      <c r="AY55" s="398"/>
      <c r="AZ55" s="82" t="s">
        <v>311</v>
      </c>
      <c r="BA55" s="82"/>
      <c r="BB55" s="84">
        <f aca="true" t="shared" si="25" ref="BB55:BB62">SUM(M55:R55)</f>
        <v>0</v>
      </c>
      <c r="BC55" s="85">
        <f aca="true" t="shared" si="26" ref="BC55:BC62">IF(BB55=0,0%,100%)</f>
        <v>0</v>
      </c>
      <c r="BD55" s="142">
        <f aca="true" t="shared" si="27" ref="BD55:BD62">SUM(AC55:AG55)</f>
        <v>1</v>
      </c>
      <c r="BE55" s="87">
        <v>1</v>
      </c>
      <c r="BF55" s="87">
        <f aca="true" t="shared" si="28" ref="BF55:BF62">+BD55/Y55</f>
        <v>1</v>
      </c>
      <c r="BG55" s="87">
        <f t="shared" si="23"/>
        <v>1</v>
      </c>
      <c r="BH55" s="400"/>
      <c r="BI55" s="400"/>
      <c r="BJ55" s="88" t="s">
        <v>312</v>
      </c>
      <c r="BK55" s="209"/>
      <c r="BL55" s="89">
        <f aca="true" t="shared" si="29" ref="BL55:BL62">SUM(M55:T55)</f>
        <v>0</v>
      </c>
      <c r="BM55" s="90">
        <f t="shared" si="21"/>
        <v>0</v>
      </c>
      <c r="BN55" s="89">
        <f aca="true" t="shared" si="30" ref="BN55:BN62">SUM(AC55:AE55)</f>
        <v>1</v>
      </c>
      <c r="BO55" s="90">
        <f aca="true" t="shared" si="31" ref="BO55:BO62">+BN55/Y55</f>
        <v>1</v>
      </c>
      <c r="BP55" s="90">
        <f aca="true" t="shared" si="32" ref="BP55:BP62">+BN55/Y55</f>
        <v>1</v>
      </c>
      <c r="BQ55" s="90">
        <f aca="true" t="shared" si="33" ref="BQ55:BQ62">+BN55/Y55</f>
        <v>1</v>
      </c>
      <c r="BR55" s="402">
        <v>302540000</v>
      </c>
      <c r="BS55" s="403">
        <f>+BR55/Z55</f>
        <v>0.60508</v>
      </c>
      <c r="BT55" s="182" t="s">
        <v>313</v>
      </c>
      <c r="BU55" s="411" t="s">
        <v>93</v>
      </c>
      <c r="BV55" s="404"/>
      <c r="BW55" s="404"/>
      <c r="BX55" s="404"/>
      <c r="BY55" s="404"/>
      <c r="BZ55" s="404"/>
      <c r="CA55" s="404"/>
      <c r="CB55" s="404"/>
      <c r="CC55" s="404"/>
      <c r="CD55" s="404"/>
      <c r="CE55" s="404"/>
      <c r="CF55" s="405"/>
      <c r="CG55" s="405"/>
      <c r="CH55" s="405"/>
      <c r="CI55" s="405"/>
      <c r="CJ55" s="405"/>
      <c r="CK55" s="405"/>
      <c r="CL55" s="405"/>
      <c r="CM55" s="405"/>
      <c r="CN55" s="405"/>
      <c r="CO55" s="405"/>
    </row>
    <row r="56" spans="1:93" s="94" customFormat="1" ht="166.5" thickBot="1">
      <c r="A56" s="3338"/>
      <c r="B56" s="3338"/>
      <c r="C56" s="3349"/>
      <c r="D56" s="447" t="s">
        <v>314</v>
      </c>
      <c r="E56" s="448" t="s">
        <v>315</v>
      </c>
      <c r="F56" s="449">
        <v>1</v>
      </c>
      <c r="G56" s="450" t="s">
        <v>130</v>
      </c>
      <c r="H56" s="451" t="s">
        <v>285</v>
      </c>
      <c r="I56" s="452">
        <v>0.2</v>
      </c>
      <c r="J56" s="451" t="s">
        <v>316</v>
      </c>
      <c r="K56" s="453">
        <v>42522</v>
      </c>
      <c r="L56" s="453">
        <v>42735</v>
      </c>
      <c r="M56" s="454"/>
      <c r="N56" s="454"/>
      <c r="O56" s="454"/>
      <c r="P56" s="454"/>
      <c r="Q56" s="454"/>
      <c r="R56" s="454"/>
      <c r="S56" s="454"/>
      <c r="T56" s="454"/>
      <c r="U56" s="455"/>
      <c r="V56" s="455"/>
      <c r="W56" s="455"/>
      <c r="X56" s="455">
        <v>1</v>
      </c>
      <c r="Y56" s="439">
        <f>SUM(M56:X56)</f>
        <v>1</v>
      </c>
      <c r="Z56" s="456">
        <v>0</v>
      </c>
      <c r="AA56" s="391"/>
      <c r="AB56" s="457"/>
      <c r="AC56" s="458"/>
      <c r="AD56" s="459"/>
      <c r="AE56" s="460">
        <v>0</v>
      </c>
      <c r="AF56" s="461"/>
      <c r="AG56" s="462"/>
      <c r="AH56" s="80"/>
      <c r="AI56" s="81"/>
      <c r="AJ56" s="80"/>
      <c r="AK56" s="80"/>
      <c r="AL56" s="80"/>
      <c r="AM56" s="80"/>
      <c r="AN56" s="80"/>
      <c r="AO56" s="80"/>
      <c r="AP56" s="80"/>
      <c r="AQ56" s="80"/>
      <c r="AR56" s="82"/>
      <c r="AS56" s="83"/>
      <c r="AT56" s="82"/>
      <c r="AU56" s="398"/>
      <c r="AV56" s="398"/>
      <c r="AW56" s="398"/>
      <c r="AX56" s="398"/>
      <c r="AY56" s="398"/>
      <c r="AZ56" s="82"/>
      <c r="BA56" s="82"/>
      <c r="BB56" s="84"/>
      <c r="BC56" s="85"/>
      <c r="BD56" s="142"/>
      <c r="BE56" s="87"/>
      <c r="BF56" s="87"/>
      <c r="BG56" s="87"/>
      <c r="BH56" s="400"/>
      <c r="BI56" s="400"/>
      <c r="BJ56" s="88"/>
      <c r="BK56" s="209"/>
      <c r="BL56" s="89">
        <f t="shared" si="29"/>
        <v>0</v>
      </c>
      <c r="BM56" s="90">
        <f t="shared" si="21"/>
        <v>0</v>
      </c>
      <c r="BN56" s="89">
        <f t="shared" si="30"/>
        <v>0</v>
      </c>
      <c r="BO56" s="90">
        <f t="shared" si="31"/>
        <v>0</v>
      </c>
      <c r="BP56" s="90">
        <f t="shared" si="32"/>
        <v>0</v>
      </c>
      <c r="BQ56" s="90">
        <f t="shared" si="33"/>
        <v>0</v>
      </c>
      <c r="BR56" s="411"/>
      <c r="BS56" s="411"/>
      <c r="BT56" s="416" t="s">
        <v>317</v>
      </c>
      <c r="BU56" s="411" t="s">
        <v>93</v>
      </c>
      <c r="BV56" s="404"/>
      <c r="BW56" s="404"/>
      <c r="BX56" s="404"/>
      <c r="BY56" s="404"/>
      <c r="BZ56" s="404"/>
      <c r="CA56" s="404"/>
      <c r="CB56" s="404"/>
      <c r="CC56" s="404"/>
      <c r="CD56" s="404"/>
      <c r="CE56" s="404"/>
      <c r="CF56" s="405"/>
      <c r="CG56" s="405"/>
      <c r="CH56" s="405"/>
      <c r="CI56" s="405"/>
      <c r="CJ56" s="405"/>
      <c r="CK56" s="405"/>
      <c r="CL56" s="405"/>
      <c r="CM56" s="405"/>
      <c r="CN56" s="405"/>
      <c r="CO56" s="405"/>
    </row>
    <row r="57" spans="1:93" s="94" customFormat="1" ht="60" customHeight="1" thickBot="1">
      <c r="A57" s="3338"/>
      <c r="B57" s="3338"/>
      <c r="C57" s="3349"/>
      <c r="D57" s="463" t="s">
        <v>318</v>
      </c>
      <c r="E57" s="464" t="s">
        <v>319</v>
      </c>
      <c r="F57" s="465">
        <v>1</v>
      </c>
      <c r="G57" s="466" t="s">
        <v>320</v>
      </c>
      <c r="H57" s="467" t="s">
        <v>321</v>
      </c>
      <c r="I57" s="468"/>
      <c r="J57" s="467" t="s">
        <v>322</v>
      </c>
      <c r="K57" s="469">
        <v>42522</v>
      </c>
      <c r="L57" s="469">
        <v>42735</v>
      </c>
      <c r="M57" s="470"/>
      <c r="N57" s="470"/>
      <c r="O57" s="470"/>
      <c r="P57" s="470"/>
      <c r="Q57" s="470"/>
      <c r="R57" s="470"/>
      <c r="S57" s="470"/>
      <c r="T57" s="470">
        <v>1</v>
      </c>
      <c r="U57" s="471"/>
      <c r="V57" s="471"/>
      <c r="W57" s="471"/>
      <c r="X57" s="471"/>
      <c r="Y57" s="472">
        <v>1</v>
      </c>
      <c r="Z57" s="473">
        <v>200000000</v>
      </c>
      <c r="AA57" s="391" t="s">
        <v>124</v>
      </c>
      <c r="AB57" s="474"/>
      <c r="AC57" s="458">
        <v>0</v>
      </c>
      <c r="AD57" s="459">
        <v>0</v>
      </c>
      <c r="AE57" s="460">
        <v>0</v>
      </c>
      <c r="AF57" s="461"/>
      <c r="AG57" s="462"/>
      <c r="AH57" s="80">
        <f t="shared" si="24"/>
        <v>0</v>
      </c>
      <c r="AI57" s="81">
        <f t="shared" si="22"/>
        <v>0</v>
      </c>
      <c r="AJ57" s="80" t="s">
        <v>89</v>
      </c>
      <c r="AK57" s="80"/>
      <c r="AL57" s="80"/>
      <c r="AM57" s="80"/>
      <c r="AN57" s="80" t="s">
        <v>89</v>
      </c>
      <c r="AO57" s="80" t="s">
        <v>89</v>
      </c>
      <c r="AP57" s="80" t="s">
        <v>323</v>
      </c>
      <c r="AQ57" s="80"/>
      <c r="AR57" s="82">
        <v>0</v>
      </c>
      <c r="AS57" s="83">
        <f t="shared" si="19"/>
        <v>0</v>
      </c>
      <c r="AT57" s="82">
        <v>0</v>
      </c>
      <c r="AU57" s="398"/>
      <c r="AV57" s="398"/>
      <c r="AW57" s="398"/>
      <c r="AX57" s="398"/>
      <c r="AY57" s="398"/>
      <c r="AZ57" s="82" t="s">
        <v>324</v>
      </c>
      <c r="BA57" s="82"/>
      <c r="BB57" s="84">
        <f t="shared" si="25"/>
        <v>0</v>
      </c>
      <c r="BC57" s="85">
        <f t="shared" si="26"/>
        <v>0</v>
      </c>
      <c r="BD57" s="142">
        <f t="shared" si="27"/>
        <v>0</v>
      </c>
      <c r="BE57" s="87">
        <v>1</v>
      </c>
      <c r="BF57" s="87">
        <f t="shared" si="28"/>
        <v>0</v>
      </c>
      <c r="BG57" s="87">
        <f t="shared" si="23"/>
        <v>0</v>
      </c>
      <c r="BH57" s="400"/>
      <c r="BI57" s="400"/>
      <c r="BJ57" s="209"/>
      <c r="BK57" s="88" t="s">
        <v>125</v>
      </c>
      <c r="BL57" s="89">
        <f t="shared" si="29"/>
        <v>1</v>
      </c>
      <c r="BM57" s="90">
        <f t="shared" si="21"/>
        <v>1</v>
      </c>
      <c r="BN57" s="89">
        <f t="shared" si="30"/>
        <v>0</v>
      </c>
      <c r="BO57" s="90">
        <f t="shared" si="31"/>
        <v>0</v>
      </c>
      <c r="BP57" s="90">
        <f t="shared" si="32"/>
        <v>0</v>
      </c>
      <c r="BQ57" s="90">
        <f t="shared" si="33"/>
        <v>0</v>
      </c>
      <c r="BR57" s="402">
        <v>0</v>
      </c>
      <c r="BS57" s="403">
        <f>+BR57/Z57</f>
        <v>0</v>
      </c>
      <c r="BT57" s="182" t="s">
        <v>325</v>
      </c>
      <c r="BU57" s="182" t="s">
        <v>125</v>
      </c>
      <c r="BV57" s="404"/>
      <c r="BW57" s="404"/>
      <c r="BX57" s="404"/>
      <c r="BY57" s="404"/>
      <c r="BZ57" s="404"/>
      <c r="CA57" s="404"/>
      <c r="CB57" s="404"/>
      <c r="CC57" s="404"/>
      <c r="CD57" s="404"/>
      <c r="CE57" s="404"/>
      <c r="CF57" s="405"/>
      <c r="CG57" s="405"/>
      <c r="CH57" s="405"/>
      <c r="CI57" s="405"/>
      <c r="CJ57" s="405"/>
      <c r="CK57" s="405"/>
      <c r="CL57" s="405"/>
      <c r="CM57" s="405"/>
      <c r="CN57" s="405"/>
      <c r="CO57" s="405"/>
    </row>
    <row r="58" spans="1:93" s="94" customFormat="1" ht="29.25" customHeight="1" thickBot="1">
      <c r="A58" s="3338"/>
      <c r="B58" s="3338"/>
      <c r="C58" s="3349"/>
      <c r="D58" s="475" t="s">
        <v>326</v>
      </c>
      <c r="E58" s="476" t="s">
        <v>218</v>
      </c>
      <c r="F58" s="465">
        <v>5</v>
      </c>
      <c r="G58" s="477" t="s">
        <v>327</v>
      </c>
      <c r="H58" s="126" t="s">
        <v>328</v>
      </c>
      <c r="I58" s="127">
        <v>0.2</v>
      </c>
      <c r="J58" s="126" t="s">
        <v>329</v>
      </c>
      <c r="K58" s="374">
        <v>42370</v>
      </c>
      <c r="L58" s="374">
        <v>42735</v>
      </c>
      <c r="M58" s="387"/>
      <c r="N58" s="387"/>
      <c r="O58" s="387"/>
      <c r="P58" s="387">
        <v>1</v>
      </c>
      <c r="Q58" s="387"/>
      <c r="R58" s="387">
        <v>1</v>
      </c>
      <c r="S58" s="387"/>
      <c r="T58" s="387">
        <v>1</v>
      </c>
      <c r="U58" s="388"/>
      <c r="V58" s="388">
        <v>1</v>
      </c>
      <c r="W58" s="388"/>
      <c r="X58" s="388">
        <v>1</v>
      </c>
      <c r="Y58" s="478">
        <f>SUM(M58:X58)</f>
        <v>5</v>
      </c>
      <c r="Z58" s="479">
        <v>0</v>
      </c>
      <c r="AA58" s="135"/>
      <c r="AB58" s="480"/>
      <c r="AC58" s="481">
        <v>2</v>
      </c>
      <c r="AD58" s="482">
        <v>1</v>
      </c>
      <c r="AE58" s="483">
        <v>0</v>
      </c>
      <c r="AF58" s="484"/>
      <c r="AG58" s="485"/>
      <c r="AH58" s="80">
        <f t="shared" si="24"/>
        <v>0</v>
      </c>
      <c r="AI58" s="81">
        <f t="shared" si="22"/>
        <v>0</v>
      </c>
      <c r="AJ58" s="80" t="s">
        <v>89</v>
      </c>
      <c r="AK58" s="80"/>
      <c r="AL58" s="80"/>
      <c r="AM58" s="80"/>
      <c r="AN58" s="80" t="s">
        <v>89</v>
      </c>
      <c r="AO58" s="80" t="s">
        <v>89</v>
      </c>
      <c r="AP58" s="80" t="s">
        <v>330</v>
      </c>
      <c r="AQ58" s="80"/>
      <c r="AR58" s="82">
        <v>1</v>
      </c>
      <c r="AS58" s="83">
        <f t="shared" si="19"/>
        <v>1</v>
      </c>
      <c r="AT58" s="82">
        <v>1</v>
      </c>
      <c r="AU58" s="398"/>
      <c r="AV58" s="398"/>
      <c r="AW58" s="398"/>
      <c r="AX58" s="398"/>
      <c r="AY58" s="398"/>
      <c r="AZ58" s="82" t="s">
        <v>331</v>
      </c>
      <c r="BA58" s="82"/>
      <c r="BB58" s="84">
        <f t="shared" si="25"/>
        <v>2</v>
      </c>
      <c r="BC58" s="85">
        <f t="shared" si="26"/>
        <v>1</v>
      </c>
      <c r="BD58" s="142">
        <f t="shared" si="27"/>
        <v>3</v>
      </c>
      <c r="BE58" s="87">
        <f>+BD58/BB58</f>
        <v>1.5</v>
      </c>
      <c r="BF58" s="87">
        <f t="shared" si="28"/>
        <v>0.6</v>
      </c>
      <c r="BG58" s="87">
        <f t="shared" si="23"/>
        <v>0.6</v>
      </c>
      <c r="BH58" s="400"/>
      <c r="BI58" s="400"/>
      <c r="BJ58" s="88" t="s">
        <v>332</v>
      </c>
      <c r="BK58" s="88"/>
      <c r="BL58" s="89">
        <f t="shared" si="29"/>
        <v>3</v>
      </c>
      <c r="BM58" s="90">
        <f t="shared" si="21"/>
        <v>1</v>
      </c>
      <c r="BN58" s="89">
        <f t="shared" si="30"/>
        <v>3</v>
      </c>
      <c r="BO58" s="90">
        <f t="shared" si="31"/>
        <v>0.6</v>
      </c>
      <c r="BP58" s="90">
        <f t="shared" si="32"/>
        <v>0.6</v>
      </c>
      <c r="BQ58" s="90">
        <f t="shared" si="33"/>
        <v>0.6</v>
      </c>
      <c r="BR58" s="411"/>
      <c r="BS58" s="411"/>
      <c r="BT58" s="411" t="s">
        <v>333</v>
      </c>
      <c r="BU58" s="411" t="s">
        <v>93</v>
      </c>
      <c r="BV58" s="404"/>
      <c r="BW58" s="404"/>
      <c r="BX58" s="404"/>
      <c r="BY58" s="404"/>
      <c r="BZ58" s="404"/>
      <c r="CA58" s="404"/>
      <c r="CB58" s="404"/>
      <c r="CC58" s="404"/>
      <c r="CD58" s="404"/>
      <c r="CE58" s="404"/>
      <c r="CF58" s="405"/>
      <c r="CG58" s="405"/>
      <c r="CH58" s="405"/>
      <c r="CI58" s="405"/>
      <c r="CJ58" s="405"/>
      <c r="CK58" s="405"/>
      <c r="CL58" s="405"/>
      <c r="CM58" s="405"/>
      <c r="CN58" s="405"/>
      <c r="CO58" s="405"/>
    </row>
    <row r="59" spans="1:93" s="94" customFormat="1" ht="42" customHeight="1" thickBot="1">
      <c r="A59" s="3338"/>
      <c r="B59" s="3338"/>
      <c r="C59" s="3349"/>
      <c r="D59" s="463" t="s">
        <v>334</v>
      </c>
      <c r="E59" s="486" t="s">
        <v>335</v>
      </c>
      <c r="F59" s="487">
        <v>1</v>
      </c>
      <c r="G59" s="467" t="s">
        <v>336</v>
      </c>
      <c r="H59" s="467" t="s">
        <v>337</v>
      </c>
      <c r="I59" s="468"/>
      <c r="J59" s="467" t="s">
        <v>338</v>
      </c>
      <c r="K59" s="469">
        <v>42370</v>
      </c>
      <c r="L59" s="469">
        <v>42217</v>
      </c>
      <c r="M59" s="387"/>
      <c r="N59" s="387"/>
      <c r="O59" s="387"/>
      <c r="P59" s="387"/>
      <c r="Q59" s="387"/>
      <c r="R59" s="387"/>
      <c r="S59" s="387"/>
      <c r="T59" s="387"/>
      <c r="U59" s="388">
        <v>1</v>
      </c>
      <c r="V59" s="388"/>
      <c r="W59" s="388"/>
      <c r="X59" s="388"/>
      <c r="Y59" s="389">
        <f>SUM(M59:X59)</f>
        <v>1</v>
      </c>
      <c r="Z59" s="488">
        <v>100000000</v>
      </c>
      <c r="AA59" s="489" t="s">
        <v>124</v>
      </c>
      <c r="AB59" s="490"/>
      <c r="AC59" s="491">
        <v>0</v>
      </c>
      <c r="AD59" s="492">
        <v>0</v>
      </c>
      <c r="AE59" s="493">
        <v>0</v>
      </c>
      <c r="AF59" s="494"/>
      <c r="AG59" s="495"/>
      <c r="AH59" s="80">
        <f t="shared" si="24"/>
        <v>0</v>
      </c>
      <c r="AI59" s="81">
        <f t="shared" si="22"/>
        <v>0</v>
      </c>
      <c r="AJ59" s="80" t="s">
        <v>89</v>
      </c>
      <c r="AK59" s="80"/>
      <c r="AL59" s="80"/>
      <c r="AM59" s="80"/>
      <c r="AN59" s="80" t="s">
        <v>89</v>
      </c>
      <c r="AO59" s="80" t="s">
        <v>89</v>
      </c>
      <c r="AP59" s="80" t="s">
        <v>89</v>
      </c>
      <c r="AQ59" s="80"/>
      <c r="AR59" s="82">
        <v>0</v>
      </c>
      <c r="AS59" s="83">
        <f t="shared" si="19"/>
        <v>0</v>
      </c>
      <c r="AT59" s="82">
        <v>0</v>
      </c>
      <c r="AU59" s="398"/>
      <c r="AV59" s="398"/>
      <c r="AW59" s="398"/>
      <c r="AX59" s="398"/>
      <c r="AY59" s="398"/>
      <c r="AZ59" s="82" t="s">
        <v>339</v>
      </c>
      <c r="BA59" s="82"/>
      <c r="BB59" s="84">
        <f t="shared" si="25"/>
        <v>0</v>
      </c>
      <c r="BC59" s="85">
        <f t="shared" si="26"/>
        <v>0</v>
      </c>
      <c r="BD59" s="142">
        <f t="shared" si="27"/>
        <v>0</v>
      </c>
      <c r="BE59" s="87">
        <v>1</v>
      </c>
      <c r="BF59" s="87">
        <f t="shared" si="28"/>
        <v>0</v>
      </c>
      <c r="BG59" s="87">
        <f t="shared" si="23"/>
        <v>0</v>
      </c>
      <c r="BH59" s="400"/>
      <c r="BI59" s="400"/>
      <c r="BJ59" s="209"/>
      <c r="BK59" s="88" t="s">
        <v>125</v>
      </c>
      <c r="BL59" s="89">
        <f t="shared" si="29"/>
        <v>0</v>
      </c>
      <c r="BM59" s="90">
        <f t="shared" si="21"/>
        <v>0</v>
      </c>
      <c r="BN59" s="89">
        <f t="shared" si="30"/>
        <v>0</v>
      </c>
      <c r="BO59" s="90">
        <f t="shared" si="31"/>
        <v>0</v>
      </c>
      <c r="BP59" s="90">
        <f t="shared" si="32"/>
        <v>0</v>
      </c>
      <c r="BQ59" s="90">
        <f t="shared" si="33"/>
        <v>0</v>
      </c>
      <c r="BR59" s="402">
        <v>0</v>
      </c>
      <c r="BS59" s="403">
        <f>+BR59/Z59</f>
        <v>0</v>
      </c>
      <c r="BT59" s="182" t="s">
        <v>325</v>
      </c>
      <c r="BU59" s="182" t="s">
        <v>125</v>
      </c>
      <c r="BV59" s="404"/>
      <c r="BW59" s="404"/>
      <c r="BX59" s="404"/>
      <c r="BY59" s="404"/>
      <c r="BZ59" s="404"/>
      <c r="CA59" s="404"/>
      <c r="CB59" s="404"/>
      <c r="CC59" s="404"/>
      <c r="CD59" s="404"/>
      <c r="CE59" s="404"/>
      <c r="CF59" s="405"/>
      <c r="CG59" s="405"/>
      <c r="CH59" s="405"/>
      <c r="CI59" s="405"/>
      <c r="CJ59" s="405"/>
      <c r="CK59" s="405"/>
      <c r="CL59" s="405"/>
      <c r="CM59" s="405"/>
      <c r="CN59" s="405"/>
      <c r="CO59" s="405"/>
    </row>
    <row r="60" spans="1:93" s="94" customFormat="1" ht="72" customHeight="1" thickBot="1">
      <c r="A60" s="3338"/>
      <c r="B60" s="3338"/>
      <c r="C60" s="3350"/>
      <c r="D60" s="496" t="s">
        <v>340</v>
      </c>
      <c r="E60" s="497" t="s">
        <v>296</v>
      </c>
      <c r="F60" s="498">
        <v>1</v>
      </c>
      <c r="G60" s="499" t="s">
        <v>297</v>
      </c>
      <c r="H60" s="342" t="s">
        <v>285</v>
      </c>
      <c r="I60" s="343"/>
      <c r="J60" s="342" t="s">
        <v>298</v>
      </c>
      <c r="K60" s="344">
        <v>42430</v>
      </c>
      <c r="L60" s="344">
        <v>42735</v>
      </c>
      <c r="M60" s="500"/>
      <c r="N60" s="500"/>
      <c r="O60" s="500"/>
      <c r="P60" s="500"/>
      <c r="Q60" s="500"/>
      <c r="R60" s="501"/>
      <c r="S60" s="500"/>
      <c r="T60" s="500"/>
      <c r="U60" s="346"/>
      <c r="V60" s="346"/>
      <c r="W60" s="346"/>
      <c r="X60" s="346">
        <v>1</v>
      </c>
      <c r="Y60" s="502">
        <f>SUM(M60:X60)</f>
        <v>1</v>
      </c>
      <c r="Z60" s="503">
        <v>550000000</v>
      </c>
      <c r="AA60" s="391" t="s">
        <v>124</v>
      </c>
      <c r="AB60" s="504"/>
      <c r="AC60" s="505">
        <v>0</v>
      </c>
      <c r="AD60" s="506">
        <v>0</v>
      </c>
      <c r="AE60" s="507">
        <v>0</v>
      </c>
      <c r="AF60" s="508"/>
      <c r="AG60" s="509"/>
      <c r="AH60" s="80">
        <f t="shared" si="24"/>
        <v>0</v>
      </c>
      <c r="AI60" s="81">
        <f t="shared" si="22"/>
        <v>0</v>
      </c>
      <c r="AJ60" s="80"/>
      <c r="AK60" s="80"/>
      <c r="AL60" s="80"/>
      <c r="AM60" s="80"/>
      <c r="AN60" s="80"/>
      <c r="AO60" s="80"/>
      <c r="AP60" s="80"/>
      <c r="AQ60" s="80"/>
      <c r="AR60" s="82">
        <v>0</v>
      </c>
      <c r="AS60" s="83">
        <f t="shared" si="19"/>
        <v>0</v>
      </c>
      <c r="AT60" s="82">
        <v>0</v>
      </c>
      <c r="AU60" s="398"/>
      <c r="AV60" s="398"/>
      <c r="AW60" s="398"/>
      <c r="AX60" s="398"/>
      <c r="AY60" s="398"/>
      <c r="AZ60" s="82" t="s">
        <v>341</v>
      </c>
      <c r="BA60" s="82"/>
      <c r="BB60" s="84">
        <f t="shared" si="25"/>
        <v>0</v>
      </c>
      <c r="BC60" s="85">
        <f t="shared" si="26"/>
        <v>0</v>
      </c>
      <c r="BD60" s="142">
        <f t="shared" si="27"/>
        <v>0</v>
      </c>
      <c r="BE60" s="87">
        <v>1</v>
      </c>
      <c r="BF60" s="87">
        <f t="shared" si="28"/>
        <v>0</v>
      </c>
      <c r="BG60" s="87">
        <f t="shared" si="23"/>
        <v>0</v>
      </c>
      <c r="BH60" s="400"/>
      <c r="BI60" s="400"/>
      <c r="BJ60" s="209"/>
      <c r="BK60" s="88" t="s">
        <v>125</v>
      </c>
      <c r="BL60" s="89">
        <f t="shared" si="29"/>
        <v>0</v>
      </c>
      <c r="BM60" s="90">
        <f t="shared" si="21"/>
        <v>0</v>
      </c>
      <c r="BN60" s="89">
        <f t="shared" si="30"/>
        <v>0</v>
      </c>
      <c r="BO60" s="90">
        <f t="shared" si="31"/>
        <v>0</v>
      </c>
      <c r="BP60" s="90">
        <f t="shared" si="32"/>
        <v>0</v>
      </c>
      <c r="BQ60" s="90">
        <f t="shared" si="33"/>
        <v>0</v>
      </c>
      <c r="BR60" s="402">
        <v>0</v>
      </c>
      <c r="BS60" s="403">
        <f>+BR60/Z60</f>
        <v>0</v>
      </c>
      <c r="BT60" s="182" t="s">
        <v>342</v>
      </c>
      <c r="BU60" s="182" t="s">
        <v>343</v>
      </c>
      <c r="BV60" s="404"/>
      <c r="BW60" s="404"/>
      <c r="BX60" s="404"/>
      <c r="BY60" s="404"/>
      <c r="BZ60" s="404"/>
      <c r="CA60" s="404"/>
      <c r="CB60" s="404"/>
      <c r="CC60" s="404"/>
      <c r="CD60" s="404"/>
      <c r="CE60" s="404"/>
      <c r="CF60" s="405"/>
      <c r="CG60" s="405"/>
      <c r="CH60" s="405"/>
      <c r="CI60" s="405"/>
      <c r="CJ60" s="405"/>
      <c r="CK60" s="405"/>
      <c r="CL60" s="405"/>
      <c r="CM60" s="405"/>
      <c r="CN60" s="405"/>
      <c r="CO60" s="405"/>
    </row>
    <row r="61" spans="1:93" s="94" customFormat="1" ht="90" thickBot="1">
      <c r="A61" s="3338"/>
      <c r="B61" s="3338"/>
      <c r="C61" s="510" t="s">
        <v>344</v>
      </c>
      <c r="D61" s="511" t="s">
        <v>345</v>
      </c>
      <c r="E61" s="512" t="s">
        <v>296</v>
      </c>
      <c r="F61" s="513">
        <v>1</v>
      </c>
      <c r="G61" s="513" t="s">
        <v>297</v>
      </c>
      <c r="H61" s="514" t="s">
        <v>87</v>
      </c>
      <c r="I61" s="515">
        <v>0.2</v>
      </c>
      <c r="J61" s="64" t="s">
        <v>298</v>
      </c>
      <c r="K61" s="67">
        <v>42430</v>
      </c>
      <c r="L61" s="67">
        <v>42735</v>
      </c>
      <c r="M61" s="516"/>
      <c r="N61" s="516"/>
      <c r="O61" s="516"/>
      <c r="P61" s="516"/>
      <c r="Q61" s="516"/>
      <c r="R61" s="516"/>
      <c r="S61" s="516"/>
      <c r="T61" s="516"/>
      <c r="U61" s="517"/>
      <c r="V61" s="517"/>
      <c r="W61" s="517"/>
      <c r="X61" s="517">
        <v>1</v>
      </c>
      <c r="Y61" s="518">
        <f>SUM(M61:X61)</f>
        <v>1</v>
      </c>
      <c r="Z61" s="519">
        <v>80000000</v>
      </c>
      <c r="AA61" s="115" t="s">
        <v>124</v>
      </c>
      <c r="AB61" s="520"/>
      <c r="AC61" s="521">
        <v>0</v>
      </c>
      <c r="AD61" s="522">
        <v>0</v>
      </c>
      <c r="AE61" s="523">
        <v>1</v>
      </c>
      <c r="AF61" s="524"/>
      <c r="AG61" s="525"/>
      <c r="AH61" s="80">
        <f t="shared" si="24"/>
        <v>0</v>
      </c>
      <c r="AI61" s="81">
        <f t="shared" si="22"/>
        <v>0</v>
      </c>
      <c r="AJ61" s="80" t="s">
        <v>89</v>
      </c>
      <c r="AK61" s="80"/>
      <c r="AL61" s="80"/>
      <c r="AM61" s="80"/>
      <c r="AN61" s="80" t="s">
        <v>89</v>
      </c>
      <c r="AO61" s="80" t="s">
        <v>89</v>
      </c>
      <c r="AP61" s="80" t="s">
        <v>346</v>
      </c>
      <c r="AQ61" s="80"/>
      <c r="AR61" s="82">
        <v>0</v>
      </c>
      <c r="AS61" s="83">
        <f t="shared" si="19"/>
        <v>0</v>
      </c>
      <c r="AT61" s="82">
        <v>0</v>
      </c>
      <c r="AU61" s="398"/>
      <c r="AV61" s="398"/>
      <c r="AW61" s="398"/>
      <c r="AX61" s="398"/>
      <c r="AY61" s="398"/>
      <c r="AZ61" s="82" t="s">
        <v>347</v>
      </c>
      <c r="BA61" s="82"/>
      <c r="BB61" s="84">
        <f t="shared" si="25"/>
        <v>0</v>
      </c>
      <c r="BC61" s="85">
        <f t="shared" si="26"/>
        <v>0</v>
      </c>
      <c r="BD61" s="142">
        <f t="shared" si="27"/>
        <v>1</v>
      </c>
      <c r="BE61" s="87">
        <v>1</v>
      </c>
      <c r="BF61" s="87">
        <f t="shared" si="28"/>
        <v>1</v>
      </c>
      <c r="BG61" s="87">
        <f t="shared" si="23"/>
        <v>1</v>
      </c>
      <c r="BH61" s="400"/>
      <c r="BI61" s="400"/>
      <c r="BJ61" s="209"/>
      <c r="BK61" s="88"/>
      <c r="BL61" s="89">
        <f t="shared" si="29"/>
        <v>0</v>
      </c>
      <c r="BM61" s="90">
        <f t="shared" si="21"/>
        <v>0</v>
      </c>
      <c r="BN61" s="89">
        <f t="shared" si="30"/>
        <v>1</v>
      </c>
      <c r="BO61" s="90">
        <f t="shared" si="31"/>
        <v>1</v>
      </c>
      <c r="BP61" s="90">
        <f t="shared" si="32"/>
        <v>1</v>
      </c>
      <c r="BQ61" s="90">
        <f t="shared" si="33"/>
        <v>1</v>
      </c>
      <c r="BR61" s="402">
        <v>0</v>
      </c>
      <c r="BS61" s="403">
        <f>+BR61/Z61</f>
        <v>0</v>
      </c>
      <c r="BT61" s="182" t="s">
        <v>348</v>
      </c>
      <c r="BU61" s="411" t="s">
        <v>93</v>
      </c>
      <c r="BV61" s="404"/>
      <c r="BW61" s="404"/>
      <c r="BX61" s="404"/>
      <c r="BY61" s="404"/>
      <c r="BZ61" s="404"/>
      <c r="CA61" s="404"/>
      <c r="CB61" s="404"/>
      <c r="CC61" s="404"/>
      <c r="CD61" s="404"/>
      <c r="CE61" s="404"/>
      <c r="CF61" s="405"/>
      <c r="CG61" s="405"/>
      <c r="CH61" s="405"/>
      <c r="CI61" s="405"/>
      <c r="CJ61" s="405"/>
      <c r="CK61" s="405"/>
      <c r="CL61" s="405"/>
      <c r="CM61" s="405"/>
      <c r="CN61" s="405"/>
      <c r="CO61" s="405"/>
    </row>
    <row r="62" spans="1:93" s="94" customFormat="1" ht="64.5" thickBot="1">
      <c r="A62" s="3338"/>
      <c r="B62" s="3338"/>
      <c r="C62" s="526" t="s">
        <v>349</v>
      </c>
      <c r="D62" s="527" t="s">
        <v>350</v>
      </c>
      <c r="E62" s="528" t="s">
        <v>351</v>
      </c>
      <c r="F62" s="529">
        <v>1</v>
      </c>
      <c r="G62" s="513" t="s">
        <v>352</v>
      </c>
      <c r="H62" s="165" t="s">
        <v>142</v>
      </c>
      <c r="I62" s="65">
        <v>0.2</v>
      </c>
      <c r="J62" s="64" t="s">
        <v>353</v>
      </c>
      <c r="K62" s="67">
        <v>42370</v>
      </c>
      <c r="L62" s="98">
        <v>42735</v>
      </c>
      <c r="M62" s="530"/>
      <c r="N62" s="530"/>
      <c r="O62" s="530"/>
      <c r="P62" s="530"/>
      <c r="Q62" s="68"/>
      <c r="R62" s="68"/>
      <c r="S62" s="68"/>
      <c r="T62" s="68"/>
      <c r="U62" s="199"/>
      <c r="V62" s="199"/>
      <c r="W62" s="531"/>
      <c r="X62" s="200">
        <v>1</v>
      </c>
      <c r="Y62" s="532">
        <f>SUM(M62:X62)</f>
        <v>1</v>
      </c>
      <c r="Z62" s="278">
        <v>150000000</v>
      </c>
      <c r="AA62" s="115" t="s">
        <v>124</v>
      </c>
      <c r="AB62" s="520"/>
      <c r="AC62" s="521">
        <v>0</v>
      </c>
      <c r="AD62" s="522">
        <v>0</v>
      </c>
      <c r="AE62" s="523">
        <v>1</v>
      </c>
      <c r="AF62" s="524"/>
      <c r="AG62" s="525"/>
      <c r="AH62" s="80">
        <f t="shared" si="24"/>
        <v>0</v>
      </c>
      <c r="AI62" s="81">
        <f t="shared" si="22"/>
        <v>0</v>
      </c>
      <c r="AJ62" s="80" t="s">
        <v>89</v>
      </c>
      <c r="AK62" s="80"/>
      <c r="AL62" s="80"/>
      <c r="AM62" s="80"/>
      <c r="AN62" s="80" t="s">
        <v>89</v>
      </c>
      <c r="AO62" s="80" t="s">
        <v>89</v>
      </c>
      <c r="AP62" s="80" t="s">
        <v>89</v>
      </c>
      <c r="AQ62" s="80"/>
      <c r="AR62" s="82">
        <v>0</v>
      </c>
      <c r="AS62" s="83">
        <f t="shared" si="19"/>
        <v>0</v>
      </c>
      <c r="AT62" s="82">
        <v>0</v>
      </c>
      <c r="AU62" s="398"/>
      <c r="AV62" s="398"/>
      <c r="AW62" s="398"/>
      <c r="AX62" s="398"/>
      <c r="AY62" s="398"/>
      <c r="AZ62" s="82" t="s">
        <v>354</v>
      </c>
      <c r="BA62" s="82"/>
      <c r="BB62" s="84">
        <f t="shared" si="25"/>
        <v>0</v>
      </c>
      <c r="BC62" s="85">
        <f t="shared" si="26"/>
        <v>0</v>
      </c>
      <c r="BD62" s="142">
        <f t="shared" si="27"/>
        <v>1</v>
      </c>
      <c r="BE62" s="87">
        <v>1</v>
      </c>
      <c r="BF62" s="87">
        <f t="shared" si="28"/>
        <v>1</v>
      </c>
      <c r="BG62" s="87">
        <f t="shared" si="23"/>
        <v>1</v>
      </c>
      <c r="BH62" s="400"/>
      <c r="BI62" s="400"/>
      <c r="BJ62" s="209"/>
      <c r="BK62" s="88"/>
      <c r="BL62" s="89">
        <f t="shared" si="29"/>
        <v>0</v>
      </c>
      <c r="BM62" s="90">
        <f t="shared" si="21"/>
        <v>0</v>
      </c>
      <c r="BN62" s="89">
        <f t="shared" si="30"/>
        <v>1</v>
      </c>
      <c r="BO62" s="90">
        <f t="shared" si="31"/>
        <v>1</v>
      </c>
      <c r="BP62" s="90">
        <f t="shared" si="32"/>
        <v>1</v>
      </c>
      <c r="BQ62" s="90">
        <f t="shared" si="33"/>
        <v>1</v>
      </c>
      <c r="BR62" s="402">
        <v>0</v>
      </c>
      <c r="BS62" s="403">
        <f>+BR62/Z62</f>
        <v>0</v>
      </c>
      <c r="BT62" s="182" t="s">
        <v>355</v>
      </c>
      <c r="BU62" s="533"/>
      <c r="BV62" s="404"/>
      <c r="BW62" s="404"/>
      <c r="BX62" s="404"/>
      <c r="BY62" s="404"/>
      <c r="BZ62" s="404"/>
      <c r="CA62" s="404"/>
      <c r="CB62" s="404"/>
      <c r="CC62" s="404"/>
      <c r="CD62" s="404"/>
      <c r="CE62" s="404"/>
      <c r="CF62" s="405"/>
      <c r="CG62" s="405"/>
      <c r="CH62" s="405"/>
      <c r="CI62" s="405"/>
      <c r="CJ62" s="405"/>
      <c r="CK62" s="405"/>
      <c r="CL62" s="405"/>
      <c r="CM62" s="405"/>
      <c r="CN62" s="405"/>
      <c r="CO62" s="405"/>
    </row>
    <row r="63" spans="1:93" s="162" customFormat="1" ht="16.5" thickBot="1">
      <c r="A63" s="3351" t="s">
        <v>137</v>
      </c>
      <c r="B63" s="3352"/>
      <c r="C63" s="3352"/>
      <c r="D63" s="3353"/>
      <c r="E63" s="534"/>
      <c r="F63" s="287"/>
      <c r="G63" s="287"/>
      <c r="H63" s="287"/>
      <c r="I63" s="288">
        <f>SUM(I55:I62)</f>
        <v>1</v>
      </c>
      <c r="J63" s="287"/>
      <c r="K63" s="287"/>
      <c r="L63" s="287"/>
      <c r="M63" s="287"/>
      <c r="N63" s="287"/>
      <c r="O63" s="287"/>
      <c r="P63" s="287"/>
      <c r="Q63" s="287"/>
      <c r="R63" s="287"/>
      <c r="S63" s="287"/>
      <c r="T63" s="287"/>
      <c r="U63" s="287"/>
      <c r="V63" s="287"/>
      <c r="W63" s="287"/>
      <c r="X63" s="289"/>
      <c r="Y63" s="289"/>
      <c r="Z63" s="290">
        <f>SUM(Z55:Z62)</f>
        <v>1580000000</v>
      </c>
      <c r="AA63" s="291"/>
      <c r="AB63" s="292"/>
      <c r="AC63" s="292"/>
      <c r="AD63" s="292"/>
      <c r="AE63" s="292"/>
      <c r="AF63" s="292"/>
      <c r="AG63" s="292"/>
      <c r="AH63" s="193"/>
      <c r="AI63" s="193"/>
      <c r="AJ63" s="193"/>
      <c r="AK63" s="193"/>
      <c r="AL63" s="193"/>
      <c r="AM63" s="193"/>
      <c r="AN63" s="193"/>
      <c r="AO63" s="535"/>
      <c r="AP63" s="535"/>
      <c r="AQ63" s="535"/>
      <c r="AR63" s="535"/>
      <c r="AS63" s="535"/>
      <c r="AT63" s="535"/>
      <c r="AU63" s="535"/>
      <c r="AV63" s="535"/>
      <c r="AW63" s="535"/>
      <c r="AX63" s="535"/>
      <c r="AY63" s="535"/>
      <c r="AZ63" s="535"/>
      <c r="BA63" s="535"/>
      <c r="BB63" s="535"/>
      <c r="BC63" s="535"/>
      <c r="BD63" s="535"/>
      <c r="BE63" s="535"/>
      <c r="BF63" s="535"/>
      <c r="BG63" s="535"/>
      <c r="BH63" s="535"/>
      <c r="BI63" s="535"/>
      <c r="BJ63" s="535"/>
      <c r="BK63" s="535"/>
      <c r="BL63" s="535"/>
      <c r="BM63" s="535"/>
      <c r="BN63" s="535"/>
      <c r="BO63" s="535"/>
      <c r="BP63" s="535"/>
      <c r="BQ63" s="535"/>
      <c r="BR63" s="536">
        <f>SUM(BR55:BR62)</f>
        <v>302540000</v>
      </c>
      <c r="BS63" s="535"/>
      <c r="BT63" s="535"/>
      <c r="BU63" s="535"/>
      <c r="BV63" s="535"/>
      <c r="BW63" s="535"/>
      <c r="BX63" s="535"/>
      <c r="BY63" s="535"/>
      <c r="BZ63" s="535"/>
      <c r="CA63" s="535"/>
      <c r="CB63" s="535"/>
      <c r="CC63" s="535"/>
      <c r="CD63" s="535"/>
      <c r="CE63" s="535"/>
      <c r="CF63" s="535"/>
      <c r="CG63" s="535"/>
      <c r="CH63" s="535"/>
      <c r="CI63" s="535"/>
      <c r="CJ63" s="535"/>
      <c r="CK63" s="535"/>
      <c r="CL63" s="535"/>
      <c r="CM63" s="535"/>
      <c r="CN63" s="535"/>
      <c r="CO63" s="535"/>
    </row>
    <row r="64" spans="1:93" s="162" customFormat="1" ht="16.5" thickBot="1">
      <c r="A64" s="3318" t="s">
        <v>212</v>
      </c>
      <c r="B64" s="3319"/>
      <c r="C64" s="3319"/>
      <c r="D64" s="3320"/>
      <c r="E64" s="295"/>
      <c r="F64" s="295"/>
      <c r="G64" s="295"/>
      <c r="H64" s="537"/>
      <c r="I64" s="538"/>
      <c r="J64" s="537"/>
      <c r="K64" s="537"/>
      <c r="L64" s="537"/>
      <c r="M64" s="537"/>
      <c r="N64" s="537"/>
      <c r="O64" s="537"/>
      <c r="P64" s="537"/>
      <c r="Q64" s="537"/>
      <c r="R64" s="537"/>
      <c r="S64" s="537"/>
      <c r="T64" s="537"/>
      <c r="U64" s="537"/>
      <c r="V64" s="537"/>
      <c r="W64" s="537"/>
      <c r="X64" s="539"/>
      <c r="Y64" s="539"/>
      <c r="Z64" s="540">
        <f>SUM(Z63,Z54,Z51,Z45)</f>
        <v>3109970951</v>
      </c>
      <c r="AA64" s="541"/>
      <c r="AB64" s="542"/>
      <c r="AC64" s="542"/>
      <c r="AD64" s="542"/>
      <c r="AE64" s="542"/>
      <c r="AF64" s="542"/>
      <c r="AG64" s="542"/>
      <c r="AH64" s="301"/>
      <c r="AI64" s="301"/>
      <c r="AJ64" s="301"/>
      <c r="AK64" s="301"/>
      <c r="AL64" s="301"/>
      <c r="AM64" s="301"/>
      <c r="AN64" s="543"/>
      <c r="AO64" s="543"/>
      <c r="AP64" s="543"/>
      <c r="AQ64" s="543"/>
      <c r="AR64" s="543"/>
      <c r="AS64" s="543"/>
      <c r="AT64" s="543"/>
      <c r="AU64" s="543"/>
      <c r="AV64" s="543"/>
      <c r="AW64" s="543"/>
      <c r="AX64" s="543"/>
      <c r="AY64" s="543"/>
      <c r="AZ64" s="543"/>
      <c r="BA64" s="543"/>
      <c r="BB64" s="543"/>
      <c r="BC64" s="543"/>
      <c r="BD64" s="543"/>
      <c r="BE64" s="543"/>
      <c r="BF64" s="543"/>
      <c r="BG64" s="543"/>
      <c r="BH64" s="543"/>
      <c r="BI64" s="543"/>
      <c r="BJ64" s="543"/>
      <c r="BK64" s="543"/>
      <c r="BL64" s="543"/>
      <c r="BM64" s="543"/>
      <c r="BN64" s="543"/>
      <c r="BO64" s="543"/>
      <c r="BP64" s="543"/>
      <c r="BQ64" s="543"/>
      <c r="BR64" s="544">
        <f>+BR63+BR54+BR51+BR45</f>
        <v>342740000</v>
      </c>
      <c r="BS64" s="543"/>
      <c r="BT64" s="543"/>
      <c r="BU64" s="543"/>
      <c r="BV64" s="543"/>
      <c r="BW64" s="543"/>
      <c r="BX64" s="543"/>
      <c r="BY64" s="543"/>
      <c r="BZ64" s="543"/>
      <c r="CA64" s="543"/>
      <c r="CB64" s="543"/>
      <c r="CC64" s="543"/>
      <c r="CD64" s="543"/>
      <c r="CE64" s="543"/>
      <c r="CF64" s="543"/>
      <c r="CG64" s="543"/>
      <c r="CH64" s="543"/>
      <c r="CI64" s="543"/>
      <c r="CJ64" s="543"/>
      <c r="CK64" s="543"/>
      <c r="CL64" s="543"/>
      <c r="CM64" s="543"/>
      <c r="CN64" s="543"/>
      <c r="CO64" s="543"/>
    </row>
    <row r="65" spans="1:93" s="19" customFormat="1" ht="17.25" thickBot="1">
      <c r="A65" s="3354"/>
      <c r="B65" s="3354"/>
      <c r="C65" s="3354"/>
      <c r="D65" s="3354"/>
      <c r="E65" s="3354"/>
      <c r="F65" s="3354"/>
      <c r="G65" s="3354"/>
      <c r="H65" s="3354"/>
      <c r="I65" s="3354"/>
      <c r="J65" s="3354"/>
      <c r="K65" s="3354"/>
      <c r="L65" s="3354"/>
      <c r="M65" s="3354"/>
      <c r="N65" s="3354"/>
      <c r="O65" s="3354"/>
      <c r="P65" s="3354"/>
      <c r="Q65" s="3354"/>
      <c r="R65" s="3354"/>
      <c r="S65" s="3354"/>
      <c r="T65" s="3354"/>
      <c r="U65" s="3354"/>
      <c r="V65" s="3354"/>
      <c r="W65" s="3354"/>
      <c r="X65" s="3354"/>
      <c r="Y65" s="3354"/>
      <c r="Z65" s="3354"/>
      <c r="AA65" s="3354"/>
      <c r="AB65" s="3354"/>
      <c r="AC65" s="3354"/>
      <c r="AD65" s="3354"/>
      <c r="AE65" s="3354"/>
      <c r="AF65" s="3354"/>
      <c r="AG65" s="3354"/>
      <c r="AH65" s="303"/>
      <c r="AI65" s="303"/>
      <c r="AJ65" s="303"/>
      <c r="AK65" s="303"/>
      <c r="AL65" s="303"/>
      <c r="AM65" s="303"/>
      <c r="AN65" s="303"/>
      <c r="AO65" s="303"/>
      <c r="AP65" s="303"/>
      <c r="AQ65" s="303"/>
      <c r="AR65" s="545"/>
      <c r="AS65" s="545"/>
      <c r="AT65" s="545"/>
      <c r="AU65" s="545"/>
      <c r="AV65" s="545"/>
      <c r="AW65" s="545"/>
      <c r="AX65" s="545"/>
      <c r="AY65" s="545"/>
      <c r="AZ65" s="545"/>
      <c r="BA65" s="545"/>
      <c r="BB65" s="545"/>
      <c r="BC65" s="545"/>
      <c r="BD65" s="545"/>
      <c r="BE65" s="545"/>
      <c r="BF65" s="545"/>
      <c r="BG65" s="545"/>
      <c r="BH65" s="545"/>
      <c r="BI65" s="545"/>
      <c r="BJ65" s="545"/>
      <c r="BK65" s="545"/>
      <c r="BL65" s="545"/>
      <c r="BM65" s="545"/>
      <c r="BN65" s="545"/>
      <c r="BO65" s="545"/>
      <c r="BP65" s="545"/>
      <c r="BQ65" s="545"/>
      <c r="BR65" s="545"/>
      <c r="BS65" s="545"/>
      <c r="BT65" s="545"/>
      <c r="BU65" s="545"/>
      <c r="BV65" s="545"/>
      <c r="BW65" s="545"/>
      <c r="BX65" s="545"/>
      <c r="BY65" s="545"/>
      <c r="BZ65" s="545"/>
      <c r="CA65" s="545"/>
      <c r="CB65" s="545"/>
      <c r="CC65" s="545"/>
      <c r="CD65" s="545"/>
      <c r="CE65" s="545"/>
      <c r="CF65" s="545"/>
      <c r="CG65" s="545"/>
      <c r="CH65" s="545"/>
      <c r="CI65" s="545"/>
      <c r="CJ65" s="545"/>
      <c r="CK65" s="545"/>
      <c r="CL65" s="545"/>
      <c r="CM65" s="545"/>
      <c r="CN65" s="545"/>
      <c r="CO65" s="545"/>
    </row>
    <row r="66" spans="1:93" s="8" customFormat="1" ht="24" customHeight="1" thickBot="1">
      <c r="A66" s="3367" t="s">
        <v>14</v>
      </c>
      <c r="B66" s="3368"/>
      <c r="C66" s="3368"/>
      <c r="D66" s="3369"/>
      <c r="E66" s="3370" t="s">
        <v>356</v>
      </c>
      <c r="F66" s="3371"/>
      <c r="G66" s="3371"/>
      <c r="H66" s="3371"/>
      <c r="I66" s="3371"/>
      <c r="J66" s="3371"/>
      <c r="K66" s="3371"/>
      <c r="L66" s="3371"/>
      <c r="M66" s="3371"/>
      <c r="N66" s="3371"/>
      <c r="O66" s="3371"/>
      <c r="P66" s="3371"/>
      <c r="Q66" s="3371"/>
      <c r="R66" s="3371"/>
      <c r="S66" s="3371"/>
      <c r="T66" s="3371"/>
      <c r="U66" s="3371"/>
      <c r="V66" s="3371"/>
      <c r="W66" s="3371"/>
      <c r="X66" s="3371"/>
      <c r="Y66" s="3371"/>
      <c r="Z66" s="3371"/>
      <c r="AA66" s="3371"/>
      <c r="AB66" s="3371"/>
      <c r="AC66" s="3371"/>
      <c r="AD66" s="3371"/>
      <c r="AE66" s="3371"/>
      <c r="AF66" s="3371"/>
      <c r="AG66" s="3371"/>
      <c r="AH66" s="3335" t="s">
        <v>356</v>
      </c>
      <c r="AI66" s="3335"/>
      <c r="AJ66" s="3335"/>
      <c r="AK66" s="3335"/>
      <c r="AL66" s="3335"/>
      <c r="AM66" s="3335"/>
      <c r="AN66" s="3335"/>
      <c r="AO66" s="3335"/>
      <c r="AP66" s="3335"/>
      <c r="AQ66" s="3335"/>
      <c r="AR66" s="3335"/>
      <c r="AS66" s="3335"/>
      <c r="AT66" s="3335"/>
      <c r="AU66" s="3335"/>
      <c r="AV66" s="3335"/>
      <c r="AW66" s="3335"/>
      <c r="AX66" s="3335"/>
      <c r="AY66" s="3335"/>
      <c r="AZ66" s="3335"/>
      <c r="BA66" s="3335"/>
      <c r="BB66" s="3335"/>
      <c r="BC66" s="3335"/>
      <c r="BD66" s="3335"/>
      <c r="BE66" s="3335"/>
      <c r="BF66" s="3335"/>
      <c r="BG66" s="3335"/>
      <c r="BH66" s="3335"/>
      <c r="BI66" s="3335"/>
      <c r="BJ66" s="3335"/>
      <c r="BK66" s="3335"/>
      <c r="BL66" s="307"/>
      <c r="BM66" s="307"/>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c r="CM66" s="307"/>
      <c r="CN66" s="307"/>
      <c r="CO66" s="307"/>
    </row>
    <row r="67" spans="1:93" s="19" customFormat="1" ht="17.25" thickBot="1">
      <c r="A67" s="3336"/>
      <c r="B67" s="3336"/>
      <c r="C67" s="3336"/>
      <c r="D67" s="3336"/>
      <c r="E67" s="3336"/>
      <c r="F67" s="3336"/>
      <c r="G67" s="3336"/>
      <c r="H67" s="3336"/>
      <c r="I67" s="3336"/>
      <c r="J67" s="3336"/>
      <c r="K67" s="3336"/>
      <c r="L67" s="3336"/>
      <c r="M67" s="3336"/>
      <c r="N67" s="3336"/>
      <c r="O67" s="3336"/>
      <c r="P67" s="3336"/>
      <c r="Q67" s="3336"/>
      <c r="R67" s="3336"/>
      <c r="S67" s="3336"/>
      <c r="T67" s="3336"/>
      <c r="U67" s="3336"/>
      <c r="V67" s="3336"/>
      <c r="W67" s="3336"/>
      <c r="X67" s="3336"/>
      <c r="Y67" s="3336"/>
      <c r="Z67" s="3336"/>
      <c r="AA67" s="3336"/>
      <c r="AB67" s="3336"/>
      <c r="AC67" s="3336"/>
      <c r="AD67" s="3336"/>
      <c r="AE67" s="3336"/>
      <c r="AF67" s="3336"/>
      <c r="AG67" s="3336"/>
      <c r="AH67" s="284"/>
      <c r="AI67" s="284"/>
      <c r="AJ67" s="284"/>
      <c r="AK67" s="284"/>
      <c r="AL67" s="284"/>
      <c r="AM67" s="284"/>
      <c r="AN67" s="284"/>
      <c r="AO67" s="284"/>
      <c r="AP67" s="284"/>
      <c r="AQ67" s="284"/>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545"/>
      <c r="BY67" s="545"/>
      <c r="BZ67" s="545"/>
      <c r="CA67" s="545"/>
      <c r="CB67" s="545"/>
      <c r="CC67" s="545"/>
      <c r="CD67" s="545"/>
      <c r="CE67" s="545"/>
      <c r="CF67" s="545"/>
      <c r="CG67" s="545"/>
      <c r="CH67" s="545"/>
      <c r="CI67" s="545"/>
      <c r="CJ67" s="545"/>
      <c r="CK67" s="545"/>
      <c r="CL67" s="545"/>
      <c r="CM67" s="545"/>
      <c r="CN67" s="545"/>
      <c r="CO67" s="545"/>
    </row>
    <row r="68" spans="1:93" s="59" customFormat="1" ht="39" customHeight="1" thickBot="1">
      <c r="A68" s="37" t="s">
        <v>16</v>
      </c>
      <c r="B68" s="38" t="s">
        <v>17</v>
      </c>
      <c r="C68" s="37" t="s">
        <v>18</v>
      </c>
      <c r="D68" s="48" t="s">
        <v>19</v>
      </c>
      <c r="E68" s="48" t="s">
        <v>20</v>
      </c>
      <c r="F68" s="48" t="s">
        <v>21</v>
      </c>
      <c r="G68" s="48" t="s">
        <v>22</v>
      </c>
      <c r="H68" s="48" t="s">
        <v>23</v>
      </c>
      <c r="I68" s="546" t="s">
        <v>24</v>
      </c>
      <c r="J68" s="48" t="s">
        <v>25</v>
      </c>
      <c r="K68" s="48" t="s">
        <v>26</v>
      </c>
      <c r="L68" s="48" t="s">
        <v>27</v>
      </c>
      <c r="M68" s="547" t="s">
        <v>28</v>
      </c>
      <c r="N68" s="547" t="s">
        <v>29</v>
      </c>
      <c r="O68" s="547" t="s">
        <v>30</v>
      </c>
      <c r="P68" s="547" t="s">
        <v>31</v>
      </c>
      <c r="Q68" s="547" t="s">
        <v>32</v>
      </c>
      <c r="R68" s="547" t="s">
        <v>33</v>
      </c>
      <c r="S68" s="547" t="s">
        <v>34</v>
      </c>
      <c r="T68" s="547" t="s">
        <v>35</v>
      </c>
      <c r="U68" s="547" t="s">
        <v>36</v>
      </c>
      <c r="V68" s="547" t="s">
        <v>37</v>
      </c>
      <c r="W68" s="547" t="s">
        <v>38</v>
      </c>
      <c r="X68" s="548" t="s">
        <v>39</v>
      </c>
      <c r="Y68" s="549" t="s">
        <v>40</v>
      </c>
      <c r="Z68" s="550" t="s">
        <v>41</v>
      </c>
      <c r="AA68" s="48" t="s">
        <v>42</v>
      </c>
      <c r="AB68" s="550"/>
      <c r="AC68" s="49" t="s">
        <v>43</v>
      </c>
      <c r="AD68" s="49" t="s">
        <v>44</v>
      </c>
      <c r="AE68" s="49" t="s">
        <v>45</v>
      </c>
      <c r="AF68" s="49" t="s">
        <v>46</v>
      </c>
      <c r="AG68" s="49" t="s">
        <v>47</v>
      </c>
      <c r="AH68" s="50" t="s">
        <v>48</v>
      </c>
      <c r="AI68" s="50" t="s">
        <v>49</v>
      </c>
      <c r="AJ68" s="50" t="s">
        <v>50</v>
      </c>
      <c r="AK68" s="50" t="s">
        <v>51</v>
      </c>
      <c r="AL68" s="50" t="s">
        <v>52</v>
      </c>
      <c r="AM68" s="50" t="s">
        <v>53</v>
      </c>
      <c r="AN68" s="50" t="s">
        <v>54</v>
      </c>
      <c r="AO68" s="50" t="s">
        <v>55</v>
      </c>
      <c r="AP68" s="50" t="s">
        <v>56</v>
      </c>
      <c r="AQ68" s="50"/>
      <c r="AR68" s="51" t="s">
        <v>58</v>
      </c>
      <c r="AS68" s="51" t="s">
        <v>59</v>
      </c>
      <c r="AT68" s="51" t="s">
        <v>60</v>
      </c>
      <c r="AU68" s="51" t="s">
        <v>61</v>
      </c>
      <c r="AV68" s="51" t="s">
        <v>52</v>
      </c>
      <c r="AW68" s="51" t="s">
        <v>62</v>
      </c>
      <c r="AX68" s="51" t="s">
        <v>54</v>
      </c>
      <c r="AY68" s="51" t="s">
        <v>55</v>
      </c>
      <c r="AZ68" s="52" t="s">
        <v>56</v>
      </c>
      <c r="BA68" s="52" t="s">
        <v>57</v>
      </c>
      <c r="BB68" s="53" t="s">
        <v>64</v>
      </c>
      <c r="BC68" s="53" t="s">
        <v>65</v>
      </c>
      <c r="BD68" s="53" t="s">
        <v>52</v>
      </c>
      <c r="BE68" s="53" t="s">
        <v>66</v>
      </c>
      <c r="BF68" s="53" t="s">
        <v>54</v>
      </c>
      <c r="BG68" s="53" t="s">
        <v>55</v>
      </c>
      <c r="BH68" s="53" t="s">
        <v>54</v>
      </c>
      <c r="BI68" s="53" t="s">
        <v>55</v>
      </c>
      <c r="BJ68" s="54" t="s">
        <v>56</v>
      </c>
      <c r="BK68" s="54" t="s">
        <v>57</v>
      </c>
      <c r="BL68" s="55" t="s">
        <v>67</v>
      </c>
      <c r="BM68" s="55" t="s">
        <v>68</v>
      </c>
      <c r="BN68" s="55" t="s">
        <v>69</v>
      </c>
      <c r="BO68" s="55" t="s">
        <v>70</v>
      </c>
      <c r="BP68" s="55" t="s">
        <v>52</v>
      </c>
      <c r="BQ68" s="55" t="s">
        <v>71</v>
      </c>
      <c r="BR68" s="55" t="s">
        <v>54</v>
      </c>
      <c r="BS68" s="55" t="s">
        <v>55</v>
      </c>
      <c r="BT68" s="56" t="s">
        <v>56</v>
      </c>
      <c r="BU68" s="56" t="s">
        <v>57</v>
      </c>
      <c r="BV68" s="57" t="s">
        <v>72</v>
      </c>
      <c r="BW68" s="57" t="s">
        <v>73</v>
      </c>
      <c r="BX68" s="57" t="s">
        <v>74</v>
      </c>
      <c r="BY68" s="57" t="s">
        <v>75</v>
      </c>
      <c r="BZ68" s="57" t="s">
        <v>52</v>
      </c>
      <c r="CA68" s="57" t="s">
        <v>76</v>
      </c>
      <c r="CB68" s="57" t="s">
        <v>54</v>
      </c>
      <c r="CC68" s="57" t="s">
        <v>55</v>
      </c>
      <c r="CD68" s="57" t="s">
        <v>56</v>
      </c>
      <c r="CE68" s="57" t="s">
        <v>57</v>
      </c>
      <c r="CF68" s="58" t="s">
        <v>77</v>
      </c>
      <c r="CG68" s="58" t="s">
        <v>78</v>
      </c>
      <c r="CH68" s="58" t="s">
        <v>79</v>
      </c>
      <c r="CI68" s="58" t="s">
        <v>80</v>
      </c>
      <c r="CJ68" s="58" t="s">
        <v>52</v>
      </c>
      <c r="CK68" s="58" t="s">
        <v>81</v>
      </c>
      <c r="CL68" s="58" t="s">
        <v>54</v>
      </c>
      <c r="CM68" s="58" t="s">
        <v>55</v>
      </c>
      <c r="CN68" s="58" t="s">
        <v>56</v>
      </c>
      <c r="CO68" s="58" t="s">
        <v>57</v>
      </c>
    </row>
    <row r="69" spans="1:93" s="94" customFormat="1" ht="81.75" customHeight="1" thickBot="1">
      <c r="A69" s="3337">
        <v>1</v>
      </c>
      <c r="B69" s="3339" t="s">
        <v>357</v>
      </c>
      <c r="C69" s="3324" t="s">
        <v>358</v>
      </c>
      <c r="D69" s="210" t="s">
        <v>359</v>
      </c>
      <c r="E69" s="551" t="s">
        <v>315</v>
      </c>
      <c r="F69" s="108" t="s">
        <v>360</v>
      </c>
      <c r="G69" s="552" t="s">
        <v>361</v>
      </c>
      <c r="H69" s="553" t="s">
        <v>278</v>
      </c>
      <c r="I69" s="554">
        <v>0.16</v>
      </c>
      <c r="J69" s="555" t="s">
        <v>362</v>
      </c>
      <c r="K69" s="556">
        <v>42370</v>
      </c>
      <c r="L69" s="330">
        <v>42735</v>
      </c>
      <c r="M69" s="3342">
        <v>1</v>
      </c>
      <c r="N69" s="3343"/>
      <c r="O69" s="3343"/>
      <c r="P69" s="3343"/>
      <c r="Q69" s="3343"/>
      <c r="R69" s="3343"/>
      <c r="S69" s="3343"/>
      <c r="T69" s="3343"/>
      <c r="U69" s="3343"/>
      <c r="V69" s="3343"/>
      <c r="W69" s="3343"/>
      <c r="X69" s="3344"/>
      <c r="Y69" s="263">
        <v>1</v>
      </c>
      <c r="Z69" s="215">
        <v>0</v>
      </c>
      <c r="AA69" s="115"/>
      <c r="AB69" s="216"/>
      <c r="AC69" s="3329">
        <v>1</v>
      </c>
      <c r="AD69" s="3330"/>
      <c r="AE69" s="3330"/>
      <c r="AF69" s="3330"/>
      <c r="AG69" s="3330"/>
      <c r="AH69" s="80">
        <f aca="true" t="shared" si="34" ref="AH69:AH75">SUM(M69:N69)</f>
        <v>1</v>
      </c>
      <c r="AI69" s="81">
        <f aca="true" t="shared" si="35" ref="AI69:AI78">IF(AH69=0,0%,100%)</f>
        <v>1</v>
      </c>
      <c r="AJ69" s="80" t="s">
        <v>89</v>
      </c>
      <c r="AK69" s="80"/>
      <c r="AL69" s="80"/>
      <c r="AM69" s="80"/>
      <c r="AN69" s="80"/>
      <c r="AO69" s="80"/>
      <c r="AP69" s="80" t="s">
        <v>363</v>
      </c>
      <c r="AQ69" s="80"/>
      <c r="AR69" s="82">
        <v>0</v>
      </c>
      <c r="AS69" s="83">
        <f aca="true" t="shared" si="36" ref="AS69:AS75">IF(AR69=0,0%,100%)</f>
        <v>0</v>
      </c>
      <c r="AT69" s="82">
        <v>0</v>
      </c>
      <c r="AU69" s="398"/>
      <c r="AV69" s="398"/>
      <c r="AW69" s="398"/>
      <c r="AX69" s="398"/>
      <c r="AY69" s="398"/>
      <c r="AZ69" s="173" t="s">
        <v>363</v>
      </c>
      <c r="BA69" s="398"/>
      <c r="BB69" s="85">
        <f aca="true" t="shared" si="37" ref="BB69:BB75">SUM(M69:R69)</f>
        <v>1</v>
      </c>
      <c r="BC69" s="85">
        <f aca="true" t="shared" si="38" ref="BC69:BC75">IF(BB69=0,0%,100%)</f>
        <v>1</v>
      </c>
      <c r="BD69" s="85">
        <f aca="true" t="shared" si="39" ref="BD69:BD75">SUM(AC69:AG69)</f>
        <v>1</v>
      </c>
      <c r="BE69" s="87">
        <f aca="true" t="shared" si="40" ref="BE69:BE75">+BD69/BB69</f>
        <v>1</v>
      </c>
      <c r="BF69" s="87">
        <f aca="true" t="shared" si="41" ref="BF69:BF75">+BD69/Y69</f>
        <v>1</v>
      </c>
      <c r="BG69" s="87">
        <f aca="true" t="shared" si="42" ref="BG69:BG78">+BF69</f>
        <v>1</v>
      </c>
      <c r="BH69" s="557"/>
      <c r="BI69" s="557"/>
      <c r="BJ69" s="179"/>
      <c r="BK69" s="557"/>
      <c r="BL69" s="90">
        <f aca="true" t="shared" si="43" ref="BL69:BL75">SUM(M69:T69)</f>
        <v>1</v>
      </c>
      <c r="BM69" s="90">
        <f aca="true" t="shared" si="44" ref="BM69:BM78">IF(BL69=0,0%,100%)</f>
        <v>1</v>
      </c>
      <c r="BN69" s="102">
        <f aca="true" t="shared" si="45" ref="BN69:BN75">SUM(AC69:AE69)</f>
        <v>1</v>
      </c>
      <c r="BO69" s="90">
        <f aca="true" t="shared" si="46" ref="BO69:BO75">+BN69/Y69</f>
        <v>1</v>
      </c>
      <c r="BP69" s="90">
        <f aca="true" t="shared" si="47" ref="BP69:BP75">+BN69/Y69</f>
        <v>1</v>
      </c>
      <c r="BQ69" s="90">
        <f aca="true" t="shared" si="48" ref="BQ69:BQ75">+BN69/Y69</f>
        <v>1</v>
      </c>
      <c r="BR69" s="411"/>
      <c r="BS69" s="411"/>
      <c r="BT69" s="182" t="s">
        <v>364</v>
      </c>
      <c r="BU69" s="411" t="s">
        <v>93</v>
      </c>
      <c r="BV69" s="404"/>
      <c r="BW69" s="404"/>
      <c r="BX69" s="404"/>
      <c r="BY69" s="404"/>
      <c r="BZ69" s="404"/>
      <c r="CA69" s="404"/>
      <c r="CB69" s="404"/>
      <c r="CC69" s="404"/>
      <c r="CD69" s="404"/>
      <c r="CE69" s="404"/>
      <c r="CF69" s="405"/>
      <c r="CG69" s="405"/>
      <c r="CH69" s="405"/>
      <c r="CI69" s="405"/>
      <c r="CJ69" s="405"/>
      <c r="CK69" s="405"/>
      <c r="CL69" s="405"/>
      <c r="CM69" s="405"/>
      <c r="CN69" s="405"/>
      <c r="CO69" s="405"/>
    </row>
    <row r="70" spans="1:93" s="94" customFormat="1" ht="50.25" customHeight="1" thickBot="1">
      <c r="A70" s="3338"/>
      <c r="B70" s="3340"/>
      <c r="C70" s="3325"/>
      <c r="D70" s="245" t="s">
        <v>365</v>
      </c>
      <c r="E70" s="558" t="s">
        <v>366</v>
      </c>
      <c r="F70" s="559">
        <v>1</v>
      </c>
      <c r="G70" s="560" t="s">
        <v>367</v>
      </c>
      <c r="H70" s="561" t="s">
        <v>278</v>
      </c>
      <c r="I70" s="562">
        <v>0.16</v>
      </c>
      <c r="J70" s="563" t="s">
        <v>368</v>
      </c>
      <c r="K70" s="564">
        <v>42370</v>
      </c>
      <c r="L70" s="273">
        <v>42735</v>
      </c>
      <c r="M70" s="3345">
        <v>1</v>
      </c>
      <c r="N70" s="3346"/>
      <c r="O70" s="3346"/>
      <c r="P70" s="3346"/>
      <c r="Q70" s="3346"/>
      <c r="R70" s="3346"/>
      <c r="S70" s="3346"/>
      <c r="T70" s="3346"/>
      <c r="U70" s="3346"/>
      <c r="V70" s="3346"/>
      <c r="W70" s="3346"/>
      <c r="X70" s="3347"/>
      <c r="Y70" s="147">
        <f>SUM(M70:X70)</f>
        <v>1</v>
      </c>
      <c r="Z70" s="252">
        <v>0</v>
      </c>
      <c r="AA70" s="153"/>
      <c r="AB70" s="154"/>
      <c r="AC70" s="3333">
        <v>1</v>
      </c>
      <c r="AD70" s="3334"/>
      <c r="AE70" s="3334"/>
      <c r="AF70" s="3334"/>
      <c r="AG70" s="3334"/>
      <c r="AH70" s="80">
        <f t="shared" si="34"/>
        <v>1</v>
      </c>
      <c r="AI70" s="81">
        <f t="shared" si="35"/>
        <v>1</v>
      </c>
      <c r="AJ70" s="80" t="s">
        <v>89</v>
      </c>
      <c r="AK70" s="80"/>
      <c r="AL70" s="80"/>
      <c r="AM70" s="80"/>
      <c r="AN70" s="80"/>
      <c r="AO70" s="80"/>
      <c r="AP70" s="80" t="s">
        <v>89</v>
      </c>
      <c r="AQ70" s="80"/>
      <c r="AR70" s="82">
        <v>1</v>
      </c>
      <c r="AS70" s="83">
        <f t="shared" si="36"/>
        <v>1</v>
      </c>
      <c r="AT70" s="82">
        <v>1</v>
      </c>
      <c r="AU70" s="398"/>
      <c r="AV70" s="398"/>
      <c r="AW70" s="398"/>
      <c r="AX70" s="398"/>
      <c r="AY70" s="398"/>
      <c r="AZ70" s="173" t="s">
        <v>369</v>
      </c>
      <c r="BA70" s="398"/>
      <c r="BB70" s="85">
        <f t="shared" si="37"/>
        <v>1</v>
      </c>
      <c r="BC70" s="85">
        <f t="shared" si="38"/>
        <v>1</v>
      </c>
      <c r="BD70" s="85">
        <f t="shared" si="39"/>
        <v>1</v>
      </c>
      <c r="BE70" s="87">
        <f t="shared" si="40"/>
        <v>1</v>
      </c>
      <c r="BF70" s="87">
        <f t="shared" si="41"/>
        <v>1</v>
      </c>
      <c r="BG70" s="87">
        <f t="shared" si="42"/>
        <v>1</v>
      </c>
      <c r="BH70" s="557"/>
      <c r="BI70" s="557"/>
      <c r="BJ70" s="179" t="s">
        <v>370</v>
      </c>
      <c r="BK70" s="557"/>
      <c r="BL70" s="90">
        <f t="shared" si="43"/>
        <v>1</v>
      </c>
      <c r="BM70" s="90">
        <f t="shared" si="44"/>
        <v>1</v>
      </c>
      <c r="BN70" s="102">
        <f t="shared" si="45"/>
        <v>1</v>
      </c>
      <c r="BO70" s="90">
        <f t="shared" si="46"/>
        <v>1</v>
      </c>
      <c r="BP70" s="90">
        <f t="shared" si="47"/>
        <v>1</v>
      </c>
      <c r="BQ70" s="90">
        <f t="shared" si="48"/>
        <v>1</v>
      </c>
      <c r="BR70" s="411"/>
      <c r="BS70" s="411"/>
      <c r="BT70" s="411" t="s">
        <v>371</v>
      </c>
      <c r="BU70" s="411" t="s">
        <v>93</v>
      </c>
      <c r="BV70" s="404"/>
      <c r="BW70" s="404"/>
      <c r="BX70" s="404"/>
      <c r="BY70" s="404"/>
      <c r="BZ70" s="404"/>
      <c r="CA70" s="404"/>
      <c r="CB70" s="404"/>
      <c r="CC70" s="404"/>
      <c r="CD70" s="404"/>
      <c r="CE70" s="404"/>
      <c r="CF70" s="405"/>
      <c r="CG70" s="405"/>
      <c r="CH70" s="405"/>
      <c r="CI70" s="405"/>
      <c r="CJ70" s="405"/>
      <c r="CK70" s="405"/>
      <c r="CL70" s="405"/>
      <c r="CM70" s="405"/>
      <c r="CN70" s="405"/>
      <c r="CO70" s="405"/>
    </row>
    <row r="71" spans="1:93" s="94" customFormat="1" ht="51.75" thickBot="1">
      <c r="A71" s="3338"/>
      <c r="B71" s="3340"/>
      <c r="C71" s="3355" t="s">
        <v>372</v>
      </c>
      <c r="D71" s="210" t="s">
        <v>373</v>
      </c>
      <c r="E71" s="565" t="s">
        <v>218</v>
      </c>
      <c r="F71" s="566">
        <v>12</v>
      </c>
      <c r="G71" s="565" t="s">
        <v>374</v>
      </c>
      <c r="H71" s="553" t="s">
        <v>278</v>
      </c>
      <c r="I71" s="554">
        <v>0.18</v>
      </c>
      <c r="J71" s="555" t="s">
        <v>375</v>
      </c>
      <c r="K71" s="556">
        <v>42370</v>
      </c>
      <c r="L71" s="330">
        <v>42735</v>
      </c>
      <c r="M71" s="110">
        <v>1</v>
      </c>
      <c r="N71" s="110">
        <v>1</v>
      </c>
      <c r="O71" s="110">
        <v>1</v>
      </c>
      <c r="P71" s="110">
        <v>1</v>
      </c>
      <c r="Q71" s="110">
        <v>1</v>
      </c>
      <c r="R71" s="110">
        <v>1</v>
      </c>
      <c r="S71" s="110">
        <v>1</v>
      </c>
      <c r="T71" s="110">
        <v>1</v>
      </c>
      <c r="U71" s="110">
        <v>1</v>
      </c>
      <c r="V71" s="110">
        <v>1</v>
      </c>
      <c r="W71" s="110">
        <v>1</v>
      </c>
      <c r="X71" s="110">
        <v>1</v>
      </c>
      <c r="Y71" s="567">
        <f>SUM(M71:X71)</f>
        <v>12</v>
      </c>
      <c r="Z71" s="215">
        <v>0</v>
      </c>
      <c r="AA71" s="115"/>
      <c r="AB71" s="216"/>
      <c r="AC71" s="217">
        <v>4</v>
      </c>
      <c r="AD71" s="218">
        <v>2</v>
      </c>
      <c r="AE71" s="219">
        <v>2</v>
      </c>
      <c r="AF71" s="220"/>
      <c r="AG71" s="221"/>
      <c r="AH71" s="80">
        <f t="shared" si="34"/>
        <v>2</v>
      </c>
      <c r="AI71" s="81">
        <f t="shared" si="35"/>
        <v>1</v>
      </c>
      <c r="AJ71" s="80">
        <v>2</v>
      </c>
      <c r="AK71" s="80"/>
      <c r="AL71" s="80"/>
      <c r="AM71" s="80"/>
      <c r="AN71" s="80"/>
      <c r="AO71" s="80"/>
      <c r="AP71" s="80" t="s">
        <v>376</v>
      </c>
      <c r="AQ71" s="80"/>
      <c r="AR71" s="82">
        <v>4</v>
      </c>
      <c r="AS71" s="83">
        <f t="shared" si="36"/>
        <v>1</v>
      </c>
      <c r="AT71" s="82">
        <v>4</v>
      </c>
      <c r="AU71" s="398"/>
      <c r="AV71" s="398"/>
      <c r="AW71" s="398"/>
      <c r="AX71" s="398"/>
      <c r="AY71" s="398"/>
      <c r="AZ71" s="173" t="s">
        <v>377</v>
      </c>
      <c r="BA71" s="398"/>
      <c r="BB71" s="84">
        <f t="shared" si="37"/>
        <v>6</v>
      </c>
      <c r="BC71" s="85">
        <f t="shared" si="38"/>
        <v>1</v>
      </c>
      <c r="BD71" s="142">
        <f t="shared" si="39"/>
        <v>8</v>
      </c>
      <c r="BE71" s="87">
        <f t="shared" si="40"/>
        <v>1.3333333333333333</v>
      </c>
      <c r="BF71" s="87">
        <f t="shared" si="41"/>
        <v>0.6666666666666666</v>
      </c>
      <c r="BG71" s="87">
        <f t="shared" si="42"/>
        <v>0.6666666666666666</v>
      </c>
      <c r="BH71" s="557"/>
      <c r="BI71" s="557"/>
      <c r="BJ71" s="179" t="s">
        <v>378</v>
      </c>
      <c r="BK71" s="557"/>
      <c r="BL71" s="89">
        <f t="shared" si="43"/>
        <v>8</v>
      </c>
      <c r="BM71" s="90">
        <f t="shared" si="44"/>
        <v>1</v>
      </c>
      <c r="BN71" s="89">
        <f t="shared" si="45"/>
        <v>8</v>
      </c>
      <c r="BO71" s="90">
        <f t="shared" si="46"/>
        <v>0.6666666666666666</v>
      </c>
      <c r="BP71" s="90">
        <f t="shared" si="47"/>
        <v>0.6666666666666666</v>
      </c>
      <c r="BQ71" s="90">
        <f t="shared" si="48"/>
        <v>0.6666666666666666</v>
      </c>
      <c r="BR71" s="411"/>
      <c r="BS71" s="411"/>
      <c r="BT71" s="182" t="s">
        <v>379</v>
      </c>
      <c r="BU71" s="411" t="s">
        <v>93</v>
      </c>
      <c r="BV71" s="404"/>
      <c r="BW71" s="404"/>
      <c r="BX71" s="404"/>
      <c r="BY71" s="404"/>
      <c r="BZ71" s="404"/>
      <c r="CA71" s="404"/>
      <c r="CB71" s="404"/>
      <c r="CC71" s="404"/>
      <c r="CD71" s="404"/>
      <c r="CE71" s="404"/>
      <c r="CF71" s="405"/>
      <c r="CG71" s="405"/>
      <c r="CH71" s="405"/>
      <c r="CI71" s="405"/>
      <c r="CJ71" s="405"/>
      <c r="CK71" s="405"/>
      <c r="CL71" s="405"/>
      <c r="CM71" s="405"/>
      <c r="CN71" s="405"/>
      <c r="CO71" s="405"/>
    </row>
    <row r="72" spans="1:93" s="94" customFormat="1" ht="115.5" thickBot="1">
      <c r="A72" s="3338"/>
      <c r="B72" s="3340"/>
      <c r="C72" s="3356"/>
      <c r="D72" s="568" t="s">
        <v>380</v>
      </c>
      <c r="E72" s="569" t="s">
        <v>218</v>
      </c>
      <c r="F72" s="570">
        <v>12</v>
      </c>
      <c r="G72" s="571" t="s">
        <v>374</v>
      </c>
      <c r="H72" s="572" t="s">
        <v>278</v>
      </c>
      <c r="I72" s="573">
        <v>0.16</v>
      </c>
      <c r="J72" s="574" t="s">
        <v>375</v>
      </c>
      <c r="K72" s="575">
        <v>42370</v>
      </c>
      <c r="L72" s="374">
        <v>42735</v>
      </c>
      <c r="M72" s="130">
        <v>1</v>
      </c>
      <c r="N72" s="130">
        <v>1</v>
      </c>
      <c r="O72" s="130">
        <v>1</v>
      </c>
      <c r="P72" s="130">
        <v>1</v>
      </c>
      <c r="Q72" s="130">
        <v>1</v>
      </c>
      <c r="R72" s="130">
        <v>1</v>
      </c>
      <c r="S72" s="130">
        <v>1</v>
      </c>
      <c r="T72" s="130">
        <v>1</v>
      </c>
      <c r="U72" s="130">
        <v>1</v>
      </c>
      <c r="V72" s="130">
        <v>1</v>
      </c>
      <c r="W72" s="130">
        <v>1</v>
      </c>
      <c r="X72" s="130">
        <v>1</v>
      </c>
      <c r="Y72" s="576">
        <f>SUM(M72:X72)</f>
        <v>12</v>
      </c>
      <c r="Z72" s="376">
        <v>0</v>
      </c>
      <c r="AA72" s="135"/>
      <c r="AB72" s="577"/>
      <c r="AC72" s="578">
        <v>4</v>
      </c>
      <c r="AD72" s="409">
        <v>2</v>
      </c>
      <c r="AE72" s="410">
        <v>2</v>
      </c>
      <c r="AF72" s="396"/>
      <c r="AG72" s="397"/>
      <c r="AH72" s="80">
        <f t="shared" si="34"/>
        <v>2</v>
      </c>
      <c r="AI72" s="81">
        <f t="shared" si="35"/>
        <v>1</v>
      </c>
      <c r="AJ72" s="80">
        <v>2</v>
      </c>
      <c r="AK72" s="80"/>
      <c r="AL72" s="80"/>
      <c r="AM72" s="80"/>
      <c r="AN72" s="80"/>
      <c r="AO72" s="80"/>
      <c r="AP72" s="80" t="s">
        <v>381</v>
      </c>
      <c r="AQ72" s="80"/>
      <c r="AR72" s="82">
        <v>4</v>
      </c>
      <c r="AS72" s="83">
        <f t="shared" si="36"/>
        <v>1</v>
      </c>
      <c r="AT72" s="82">
        <v>4</v>
      </c>
      <c r="AU72" s="398"/>
      <c r="AV72" s="398"/>
      <c r="AW72" s="398"/>
      <c r="AX72" s="398"/>
      <c r="AY72" s="398"/>
      <c r="AZ72" s="173" t="s">
        <v>382</v>
      </c>
      <c r="BA72" s="398"/>
      <c r="BB72" s="84">
        <f t="shared" si="37"/>
        <v>6</v>
      </c>
      <c r="BC72" s="85">
        <f t="shared" si="38"/>
        <v>1</v>
      </c>
      <c r="BD72" s="142">
        <f t="shared" si="39"/>
        <v>8</v>
      </c>
      <c r="BE72" s="87">
        <f t="shared" si="40"/>
        <v>1.3333333333333333</v>
      </c>
      <c r="BF72" s="87">
        <f t="shared" si="41"/>
        <v>0.6666666666666666</v>
      </c>
      <c r="BG72" s="87">
        <f t="shared" si="42"/>
        <v>0.6666666666666666</v>
      </c>
      <c r="BH72" s="557"/>
      <c r="BI72" s="557"/>
      <c r="BJ72" s="179" t="s">
        <v>383</v>
      </c>
      <c r="BK72" s="557"/>
      <c r="BL72" s="89">
        <f t="shared" si="43"/>
        <v>8</v>
      </c>
      <c r="BM72" s="90">
        <f t="shared" si="44"/>
        <v>1</v>
      </c>
      <c r="BN72" s="89">
        <f t="shared" si="45"/>
        <v>8</v>
      </c>
      <c r="BO72" s="90">
        <f t="shared" si="46"/>
        <v>0.6666666666666666</v>
      </c>
      <c r="BP72" s="90">
        <f t="shared" si="47"/>
        <v>0.6666666666666666</v>
      </c>
      <c r="BQ72" s="90">
        <f t="shared" si="48"/>
        <v>0.6666666666666666</v>
      </c>
      <c r="BR72" s="411"/>
      <c r="BS72" s="411"/>
      <c r="BT72" s="182" t="s">
        <v>384</v>
      </c>
      <c r="BU72" s="411" t="s">
        <v>93</v>
      </c>
      <c r="BV72" s="404"/>
      <c r="BW72" s="404"/>
      <c r="BX72" s="404"/>
      <c r="BY72" s="404"/>
      <c r="BZ72" s="404"/>
      <c r="CA72" s="404"/>
      <c r="CB72" s="404"/>
      <c r="CC72" s="404"/>
      <c r="CD72" s="404"/>
      <c r="CE72" s="404"/>
      <c r="CF72" s="405"/>
      <c r="CG72" s="405"/>
      <c r="CH72" s="405"/>
      <c r="CI72" s="405"/>
      <c r="CJ72" s="405"/>
      <c r="CK72" s="405"/>
      <c r="CL72" s="405"/>
      <c r="CM72" s="405"/>
      <c r="CN72" s="405"/>
      <c r="CO72" s="405"/>
    </row>
    <row r="73" spans="1:93" s="94" customFormat="1" ht="39" thickBot="1">
      <c r="A73" s="3338"/>
      <c r="B73" s="3340"/>
      <c r="C73" s="3356"/>
      <c r="D73" s="568" t="s">
        <v>385</v>
      </c>
      <c r="E73" s="579" t="s">
        <v>386</v>
      </c>
      <c r="F73" s="580" t="s">
        <v>387</v>
      </c>
      <c r="G73" s="128" t="s">
        <v>388</v>
      </c>
      <c r="H73" s="572" t="s">
        <v>278</v>
      </c>
      <c r="I73" s="573">
        <v>0.16</v>
      </c>
      <c r="J73" s="581" t="s">
        <v>389</v>
      </c>
      <c r="K73" s="575">
        <v>42370</v>
      </c>
      <c r="L73" s="374">
        <v>42735</v>
      </c>
      <c r="M73" s="130"/>
      <c r="N73" s="3358">
        <v>3</v>
      </c>
      <c r="O73" s="3359"/>
      <c r="P73" s="3359"/>
      <c r="Q73" s="3359"/>
      <c r="R73" s="3359"/>
      <c r="S73" s="3359"/>
      <c r="T73" s="3359"/>
      <c r="U73" s="3359"/>
      <c r="V73" s="3359"/>
      <c r="W73" s="3359"/>
      <c r="X73" s="3360"/>
      <c r="Y73" s="576">
        <v>3</v>
      </c>
      <c r="Z73" s="376">
        <v>0</v>
      </c>
      <c r="AA73" s="135"/>
      <c r="AB73" s="577"/>
      <c r="AC73" s="3361">
        <v>3</v>
      </c>
      <c r="AD73" s="3362"/>
      <c r="AE73" s="3362"/>
      <c r="AF73" s="3362"/>
      <c r="AG73" s="3363"/>
      <c r="AH73" s="80">
        <f>SUM(M73:N73)</f>
        <v>3</v>
      </c>
      <c r="AI73" s="81">
        <f t="shared" si="35"/>
        <v>1</v>
      </c>
      <c r="AJ73" s="80" t="s">
        <v>89</v>
      </c>
      <c r="AK73" s="80"/>
      <c r="AL73" s="80"/>
      <c r="AM73" s="80"/>
      <c r="AN73" s="80"/>
      <c r="AO73" s="80"/>
      <c r="AP73" s="80" t="s">
        <v>390</v>
      </c>
      <c r="AQ73" s="80"/>
      <c r="AR73" s="82">
        <v>0</v>
      </c>
      <c r="AS73" s="83">
        <f t="shared" si="36"/>
        <v>0</v>
      </c>
      <c r="AT73" s="82">
        <v>0</v>
      </c>
      <c r="AU73" s="398"/>
      <c r="AV73" s="398"/>
      <c r="AW73" s="398"/>
      <c r="AX73" s="398"/>
      <c r="AY73" s="398"/>
      <c r="AZ73" s="173" t="s">
        <v>390</v>
      </c>
      <c r="BA73" s="398"/>
      <c r="BB73" s="84">
        <f t="shared" si="37"/>
        <v>3</v>
      </c>
      <c r="BC73" s="85">
        <f t="shared" si="38"/>
        <v>1</v>
      </c>
      <c r="BD73" s="142">
        <f t="shared" si="39"/>
        <v>3</v>
      </c>
      <c r="BE73" s="87">
        <f t="shared" si="40"/>
        <v>1</v>
      </c>
      <c r="BF73" s="87">
        <f t="shared" si="41"/>
        <v>1</v>
      </c>
      <c r="BG73" s="87">
        <f t="shared" si="42"/>
        <v>1</v>
      </c>
      <c r="BH73" s="557"/>
      <c r="BI73" s="557"/>
      <c r="BJ73" s="179"/>
      <c r="BK73" s="557"/>
      <c r="BL73" s="89">
        <f t="shared" si="43"/>
        <v>3</v>
      </c>
      <c r="BM73" s="90">
        <f t="shared" si="44"/>
        <v>1</v>
      </c>
      <c r="BN73" s="89">
        <f t="shared" si="45"/>
        <v>3</v>
      </c>
      <c r="BO73" s="90">
        <f t="shared" si="46"/>
        <v>1</v>
      </c>
      <c r="BP73" s="90">
        <f t="shared" si="47"/>
        <v>1</v>
      </c>
      <c r="BQ73" s="90">
        <f t="shared" si="48"/>
        <v>1</v>
      </c>
      <c r="BR73" s="411"/>
      <c r="BS73" s="411"/>
      <c r="BT73" s="182" t="s">
        <v>391</v>
      </c>
      <c r="BU73" s="411" t="s">
        <v>93</v>
      </c>
      <c r="BV73" s="404"/>
      <c r="BW73" s="404"/>
      <c r="BX73" s="404"/>
      <c r="BY73" s="404"/>
      <c r="BZ73" s="404"/>
      <c r="CA73" s="404"/>
      <c r="CB73" s="404"/>
      <c r="CC73" s="404"/>
      <c r="CD73" s="404"/>
      <c r="CE73" s="404"/>
      <c r="CF73" s="405"/>
      <c r="CG73" s="405"/>
      <c r="CH73" s="405"/>
      <c r="CI73" s="405"/>
      <c r="CJ73" s="405"/>
      <c r="CK73" s="405"/>
      <c r="CL73" s="405"/>
      <c r="CM73" s="405"/>
      <c r="CN73" s="405"/>
      <c r="CO73" s="405"/>
    </row>
    <row r="74" spans="1:93" s="94" customFormat="1" ht="25.5" customHeight="1" thickBot="1">
      <c r="A74" s="3338"/>
      <c r="B74" s="3340"/>
      <c r="C74" s="3356"/>
      <c r="D74" s="568" t="s">
        <v>392</v>
      </c>
      <c r="E74" s="579" t="s">
        <v>393</v>
      </c>
      <c r="F74" s="579" t="s">
        <v>360</v>
      </c>
      <c r="G74" s="571" t="s">
        <v>394</v>
      </c>
      <c r="H74" s="572" t="s">
        <v>278</v>
      </c>
      <c r="I74" s="573">
        <v>0.18</v>
      </c>
      <c r="J74" s="574" t="s">
        <v>393</v>
      </c>
      <c r="K74" s="575">
        <v>42370</v>
      </c>
      <c r="L74" s="374">
        <v>42735</v>
      </c>
      <c r="M74" s="3364">
        <v>1</v>
      </c>
      <c r="N74" s="3359"/>
      <c r="O74" s="3359"/>
      <c r="P74" s="3359"/>
      <c r="Q74" s="3359"/>
      <c r="R74" s="3359"/>
      <c r="S74" s="3359"/>
      <c r="T74" s="3359"/>
      <c r="U74" s="3359"/>
      <c r="V74" s="3359"/>
      <c r="W74" s="3359"/>
      <c r="X74" s="3360"/>
      <c r="Y74" s="127">
        <v>1</v>
      </c>
      <c r="Z74" s="376">
        <v>0</v>
      </c>
      <c r="AA74" s="135"/>
      <c r="AB74" s="577"/>
      <c r="AC74" s="3365">
        <v>1</v>
      </c>
      <c r="AD74" s="3366"/>
      <c r="AE74" s="3366"/>
      <c r="AF74" s="3366"/>
      <c r="AG74" s="3366"/>
      <c r="AH74" s="80">
        <f t="shared" si="34"/>
        <v>1</v>
      </c>
      <c r="AI74" s="81">
        <f t="shared" si="35"/>
        <v>1</v>
      </c>
      <c r="AJ74" s="80" t="s">
        <v>89</v>
      </c>
      <c r="AK74" s="80"/>
      <c r="AL74" s="80"/>
      <c r="AM74" s="80"/>
      <c r="AN74" s="80"/>
      <c r="AO74" s="80"/>
      <c r="AP74" s="80" t="s">
        <v>390</v>
      </c>
      <c r="AQ74" s="80"/>
      <c r="AR74" s="82">
        <v>1</v>
      </c>
      <c r="AS74" s="83">
        <f t="shared" si="36"/>
        <v>1</v>
      </c>
      <c r="AT74" s="82">
        <v>1</v>
      </c>
      <c r="AU74" s="398"/>
      <c r="AV74" s="398"/>
      <c r="AW74" s="398"/>
      <c r="AX74" s="398"/>
      <c r="AY74" s="398"/>
      <c r="AZ74" s="173" t="s">
        <v>395</v>
      </c>
      <c r="BA74" s="398"/>
      <c r="BB74" s="85">
        <f t="shared" si="37"/>
        <v>1</v>
      </c>
      <c r="BC74" s="85">
        <f t="shared" si="38"/>
        <v>1</v>
      </c>
      <c r="BD74" s="85">
        <f t="shared" si="39"/>
        <v>1</v>
      </c>
      <c r="BE74" s="87">
        <f t="shared" si="40"/>
        <v>1</v>
      </c>
      <c r="BF74" s="87">
        <f t="shared" si="41"/>
        <v>1</v>
      </c>
      <c r="BG74" s="87">
        <f t="shared" si="42"/>
        <v>1</v>
      </c>
      <c r="BH74" s="557"/>
      <c r="BI74" s="557"/>
      <c r="BJ74" s="179"/>
      <c r="BK74" s="557"/>
      <c r="BL74" s="90">
        <f t="shared" si="43"/>
        <v>1</v>
      </c>
      <c r="BM74" s="90">
        <f t="shared" si="44"/>
        <v>1</v>
      </c>
      <c r="BN74" s="102">
        <f t="shared" si="45"/>
        <v>1</v>
      </c>
      <c r="BO74" s="90">
        <f t="shared" si="46"/>
        <v>1</v>
      </c>
      <c r="BP74" s="90">
        <f t="shared" si="47"/>
        <v>1</v>
      </c>
      <c r="BQ74" s="90">
        <f t="shared" si="48"/>
        <v>1</v>
      </c>
      <c r="BR74" s="411"/>
      <c r="BS74" s="411"/>
      <c r="BT74" s="411" t="s">
        <v>396</v>
      </c>
      <c r="BU74" s="411" t="s">
        <v>93</v>
      </c>
      <c r="BV74" s="404"/>
      <c r="BW74" s="404"/>
      <c r="BX74" s="404"/>
      <c r="BY74" s="404"/>
      <c r="BZ74" s="404"/>
      <c r="CA74" s="404"/>
      <c r="CB74" s="404"/>
      <c r="CC74" s="404"/>
      <c r="CD74" s="404"/>
      <c r="CE74" s="404"/>
      <c r="CF74" s="405"/>
      <c r="CG74" s="405"/>
      <c r="CH74" s="405"/>
      <c r="CI74" s="405"/>
      <c r="CJ74" s="405"/>
      <c r="CK74" s="405"/>
      <c r="CL74" s="405"/>
      <c r="CM74" s="405"/>
      <c r="CN74" s="405"/>
      <c r="CO74" s="405"/>
    </row>
    <row r="75" spans="1:93" s="94" customFormat="1" ht="99.75" customHeight="1" thickBot="1">
      <c r="A75" s="3338"/>
      <c r="B75" s="3341"/>
      <c r="C75" s="3357"/>
      <c r="D75" s="582" t="s">
        <v>397</v>
      </c>
      <c r="E75" s="583" t="s">
        <v>366</v>
      </c>
      <c r="F75" s="360">
        <v>3</v>
      </c>
      <c r="G75" s="583" t="s">
        <v>398</v>
      </c>
      <c r="H75" s="561" t="s">
        <v>278</v>
      </c>
      <c r="I75" s="584"/>
      <c r="J75" s="585" t="s">
        <v>368</v>
      </c>
      <c r="K75" s="564">
        <v>42370</v>
      </c>
      <c r="L75" s="149">
        <v>42735</v>
      </c>
      <c r="M75" s="3331">
        <v>1</v>
      </c>
      <c r="N75" s="3332"/>
      <c r="O75" s="3332"/>
      <c r="P75" s="3332"/>
      <c r="Q75" s="3332"/>
      <c r="R75" s="3332"/>
      <c r="S75" s="3332"/>
      <c r="T75" s="3332"/>
      <c r="U75" s="3332"/>
      <c r="V75" s="3332"/>
      <c r="W75" s="3332"/>
      <c r="X75" s="3332"/>
      <c r="Y75" s="274">
        <v>1</v>
      </c>
      <c r="Z75" s="252">
        <v>0</v>
      </c>
      <c r="AA75" s="153"/>
      <c r="AB75" s="154"/>
      <c r="AC75" s="3333">
        <v>1</v>
      </c>
      <c r="AD75" s="3334"/>
      <c r="AE75" s="3334"/>
      <c r="AF75" s="3334"/>
      <c r="AG75" s="3334"/>
      <c r="AH75" s="80">
        <f t="shared" si="34"/>
        <v>1</v>
      </c>
      <c r="AI75" s="81">
        <f t="shared" si="35"/>
        <v>1</v>
      </c>
      <c r="AJ75" s="80" t="s">
        <v>89</v>
      </c>
      <c r="AK75" s="80"/>
      <c r="AL75" s="80"/>
      <c r="AM75" s="80"/>
      <c r="AN75" s="80"/>
      <c r="AO75" s="80"/>
      <c r="AP75" s="80" t="s">
        <v>390</v>
      </c>
      <c r="AQ75" s="80"/>
      <c r="AR75" s="82">
        <v>0</v>
      </c>
      <c r="AS75" s="83">
        <f t="shared" si="36"/>
        <v>0</v>
      </c>
      <c r="AT75" s="82">
        <v>0</v>
      </c>
      <c r="AU75" s="398"/>
      <c r="AV75" s="398"/>
      <c r="AW75" s="398"/>
      <c r="AX75" s="398"/>
      <c r="AY75" s="398"/>
      <c r="AZ75" s="173" t="s">
        <v>89</v>
      </c>
      <c r="BA75" s="398"/>
      <c r="BB75" s="85">
        <f t="shared" si="37"/>
        <v>1</v>
      </c>
      <c r="BC75" s="85">
        <f t="shared" si="38"/>
        <v>1</v>
      </c>
      <c r="BD75" s="85">
        <f t="shared" si="39"/>
        <v>1</v>
      </c>
      <c r="BE75" s="87">
        <f t="shared" si="40"/>
        <v>1</v>
      </c>
      <c r="BF75" s="87">
        <f t="shared" si="41"/>
        <v>1</v>
      </c>
      <c r="BG75" s="87">
        <f t="shared" si="42"/>
        <v>1</v>
      </c>
      <c r="BH75" s="557"/>
      <c r="BI75" s="557"/>
      <c r="BJ75" s="179"/>
      <c r="BK75" s="557"/>
      <c r="BL75" s="90">
        <f t="shared" si="43"/>
        <v>1</v>
      </c>
      <c r="BM75" s="90">
        <f t="shared" si="44"/>
        <v>1</v>
      </c>
      <c r="BN75" s="102">
        <f t="shared" si="45"/>
        <v>1</v>
      </c>
      <c r="BO75" s="90">
        <f t="shared" si="46"/>
        <v>1</v>
      </c>
      <c r="BP75" s="90">
        <f t="shared" si="47"/>
        <v>1</v>
      </c>
      <c r="BQ75" s="90">
        <f t="shared" si="48"/>
        <v>1</v>
      </c>
      <c r="BR75" s="411"/>
      <c r="BS75" s="411"/>
      <c r="BT75" s="182" t="s">
        <v>399</v>
      </c>
      <c r="BU75" s="411" t="s">
        <v>93</v>
      </c>
      <c r="BV75" s="404"/>
      <c r="BW75" s="404"/>
      <c r="BX75" s="404"/>
      <c r="BY75" s="404"/>
      <c r="BZ75" s="404"/>
      <c r="CA75" s="404"/>
      <c r="CB75" s="404"/>
      <c r="CC75" s="404"/>
      <c r="CD75" s="404"/>
      <c r="CE75" s="404"/>
      <c r="CF75" s="405"/>
      <c r="CG75" s="405"/>
      <c r="CH75" s="405"/>
      <c r="CI75" s="405"/>
      <c r="CJ75" s="405"/>
      <c r="CK75" s="405"/>
      <c r="CL75" s="405"/>
      <c r="CM75" s="405"/>
      <c r="CN75" s="405"/>
      <c r="CO75" s="405"/>
    </row>
    <row r="76" spans="1:93" s="162" customFormat="1" ht="24" customHeight="1" thickBot="1">
      <c r="A76" s="3315" t="s">
        <v>137</v>
      </c>
      <c r="B76" s="3316"/>
      <c r="C76" s="3316"/>
      <c r="D76" s="3317"/>
      <c r="E76" s="287"/>
      <c r="F76" s="287"/>
      <c r="G76" s="287"/>
      <c r="H76" s="586"/>
      <c r="I76" s="288">
        <f>SUM(I69:I75)</f>
        <v>1</v>
      </c>
      <c r="J76" s="287"/>
      <c r="K76" s="361"/>
      <c r="L76" s="186"/>
      <c r="M76" s="186"/>
      <c r="N76" s="186"/>
      <c r="O76" s="186"/>
      <c r="P76" s="186"/>
      <c r="Q76" s="186"/>
      <c r="R76" s="186"/>
      <c r="S76" s="186"/>
      <c r="T76" s="186"/>
      <c r="U76" s="186"/>
      <c r="V76" s="186"/>
      <c r="W76" s="186"/>
      <c r="X76" s="186"/>
      <c r="Y76" s="188"/>
      <c r="Z76" s="189">
        <f>SUM(Z69:Z75)</f>
        <v>0</v>
      </c>
      <c r="AA76" s="190"/>
      <c r="AB76" s="587"/>
      <c r="AC76" s="192"/>
      <c r="AD76" s="192"/>
      <c r="AE76" s="192"/>
      <c r="AF76" s="192"/>
      <c r="AG76" s="192"/>
      <c r="AH76" s="193"/>
      <c r="AI76" s="193"/>
      <c r="AJ76" s="193"/>
      <c r="AK76" s="193"/>
      <c r="AL76" s="193"/>
      <c r="AM76" s="193"/>
      <c r="AN76" s="193"/>
      <c r="AO76" s="3321"/>
      <c r="AP76" s="3321"/>
      <c r="AQ76" s="3321"/>
      <c r="AR76" s="3321"/>
      <c r="AS76" s="3321"/>
      <c r="AT76" s="3321"/>
      <c r="AU76" s="3321"/>
      <c r="AV76" s="3321"/>
      <c r="AW76" s="3321"/>
      <c r="AX76" s="3321"/>
      <c r="AY76" s="3321"/>
      <c r="AZ76" s="3321"/>
      <c r="BA76" s="3321"/>
      <c r="BB76" s="3321"/>
      <c r="BC76" s="3321"/>
      <c r="BD76" s="3321"/>
      <c r="BE76" s="3321"/>
      <c r="BF76" s="3321"/>
      <c r="BG76" s="3321"/>
      <c r="BH76" s="3321"/>
      <c r="BI76" s="3321"/>
      <c r="BJ76" s="3321"/>
      <c r="BK76" s="3321"/>
      <c r="BL76" s="193"/>
      <c r="BM76" s="193"/>
      <c r="BN76" s="193"/>
      <c r="BO76" s="193"/>
      <c r="BP76" s="193"/>
      <c r="BQ76" s="193"/>
      <c r="BR76" s="193"/>
      <c r="BS76" s="193"/>
      <c r="BT76" s="193"/>
      <c r="BU76" s="193"/>
      <c r="BV76" s="193"/>
      <c r="BW76" s="193"/>
      <c r="BX76" s="193"/>
      <c r="BY76" s="193"/>
      <c r="BZ76" s="193"/>
      <c r="CA76" s="193"/>
      <c r="CB76" s="193"/>
      <c r="CC76" s="193"/>
      <c r="CD76" s="193"/>
      <c r="CE76" s="193"/>
      <c r="CF76" s="193"/>
      <c r="CG76" s="193"/>
      <c r="CH76" s="193"/>
      <c r="CI76" s="193"/>
      <c r="CJ76" s="193"/>
      <c r="CK76" s="193"/>
      <c r="CL76" s="193"/>
      <c r="CM76" s="193"/>
      <c r="CN76" s="193"/>
      <c r="CO76" s="193"/>
    </row>
    <row r="77" spans="1:93" s="94" customFormat="1" ht="60" customHeight="1" thickBot="1">
      <c r="A77" s="3322">
        <v>2</v>
      </c>
      <c r="B77" s="3322" t="s">
        <v>400</v>
      </c>
      <c r="C77" s="3324" t="s">
        <v>401</v>
      </c>
      <c r="D77" s="210" t="s">
        <v>402</v>
      </c>
      <c r="E77" s="588" t="s">
        <v>393</v>
      </c>
      <c r="F77" s="551" t="s">
        <v>360</v>
      </c>
      <c r="G77" s="589" t="s">
        <v>394</v>
      </c>
      <c r="H77" s="590" t="s">
        <v>278</v>
      </c>
      <c r="I77" s="591">
        <v>1</v>
      </c>
      <c r="J77" s="592" t="s">
        <v>403</v>
      </c>
      <c r="K77" s="556">
        <v>42370</v>
      </c>
      <c r="L77" s="330">
        <v>42735</v>
      </c>
      <c r="M77" s="3326">
        <v>1</v>
      </c>
      <c r="N77" s="3327"/>
      <c r="O77" s="3327"/>
      <c r="P77" s="3327"/>
      <c r="Q77" s="3327"/>
      <c r="R77" s="3327"/>
      <c r="S77" s="3327"/>
      <c r="T77" s="3327"/>
      <c r="U77" s="3327"/>
      <c r="V77" s="3327"/>
      <c r="W77" s="3327"/>
      <c r="X77" s="3328"/>
      <c r="Y77" s="263">
        <f>+M77</f>
        <v>1</v>
      </c>
      <c r="Z77" s="215">
        <v>0</v>
      </c>
      <c r="AA77" s="593"/>
      <c r="AB77" s="216"/>
      <c r="AC77" s="3329">
        <v>1</v>
      </c>
      <c r="AD77" s="3330"/>
      <c r="AE77" s="3330"/>
      <c r="AF77" s="3330"/>
      <c r="AG77" s="3330"/>
      <c r="AH77" s="80">
        <f>SUM(M77:N77)</f>
        <v>1</v>
      </c>
      <c r="AI77" s="81">
        <f t="shared" si="35"/>
        <v>1</v>
      </c>
      <c r="AJ77" s="80" t="s">
        <v>89</v>
      </c>
      <c r="AK77" s="80"/>
      <c r="AL77" s="80"/>
      <c r="AM77" s="80"/>
      <c r="AN77" s="80"/>
      <c r="AO77" s="80"/>
      <c r="AP77" s="80" t="s">
        <v>390</v>
      </c>
      <c r="AQ77" s="80"/>
      <c r="AR77" s="82">
        <v>1</v>
      </c>
      <c r="AS77" s="83">
        <f>IF(AR77=0,0%,100%)</f>
        <v>1</v>
      </c>
      <c r="AT77" s="82">
        <v>1</v>
      </c>
      <c r="AU77" s="398"/>
      <c r="AV77" s="398"/>
      <c r="AW77" s="398"/>
      <c r="AX77" s="398"/>
      <c r="AY77" s="398"/>
      <c r="AZ77" s="173" t="s">
        <v>395</v>
      </c>
      <c r="BA77" s="398"/>
      <c r="BB77" s="85">
        <f>SUM(M77:R77)</f>
        <v>1</v>
      </c>
      <c r="BC77" s="85">
        <f>IF(BB77=0,0%,100%)</f>
        <v>1</v>
      </c>
      <c r="BD77" s="85">
        <f>SUM(AC77:AG77)</f>
        <v>1</v>
      </c>
      <c r="BE77" s="87">
        <f>+BD77/BB77</f>
        <v>1</v>
      </c>
      <c r="BF77" s="87">
        <f>+BD77/Y77</f>
        <v>1</v>
      </c>
      <c r="BG77" s="87">
        <f t="shared" si="42"/>
        <v>1</v>
      </c>
      <c r="BH77" s="400"/>
      <c r="BI77" s="400"/>
      <c r="BJ77" s="594"/>
      <c r="BK77" s="400"/>
      <c r="BL77" s="90">
        <f>SUM(M77:T77)</f>
        <v>1</v>
      </c>
      <c r="BM77" s="90">
        <f t="shared" si="44"/>
        <v>1</v>
      </c>
      <c r="BN77" s="102">
        <f>SUM(AC77:AE77)</f>
        <v>1</v>
      </c>
      <c r="BO77" s="90">
        <f>+BN77/Y77</f>
        <v>1</v>
      </c>
      <c r="BP77" s="90">
        <f>+BN77/Y77</f>
        <v>1</v>
      </c>
      <c r="BQ77" s="90">
        <f>+BN77/Y77</f>
        <v>1</v>
      </c>
      <c r="BR77" s="411"/>
      <c r="BS77" s="411"/>
      <c r="BT77" s="411" t="s">
        <v>396</v>
      </c>
      <c r="BU77" s="411" t="s">
        <v>93</v>
      </c>
      <c r="BV77" s="404"/>
      <c r="BW77" s="404"/>
      <c r="BX77" s="404"/>
      <c r="BY77" s="404"/>
      <c r="BZ77" s="404"/>
      <c r="CA77" s="404"/>
      <c r="CB77" s="404"/>
      <c r="CC77" s="404"/>
      <c r="CD77" s="404"/>
      <c r="CE77" s="404"/>
      <c r="CF77" s="405"/>
      <c r="CG77" s="405"/>
      <c r="CH77" s="405"/>
      <c r="CI77" s="405"/>
      <c r="CJ77" s="405"/>
      <c r="CK77" s="405"/>
      <c r="CL77" s="405"/>
      <c r="CM77" s="405"/>
      <c r="CN77" s="405"/>
      <c r="CO77" s="405"/>
    </row>
    <row r="78" spans="1:93" s="94" customFormat="1" ht="92.25" customHeight="1" thickBot="1">
      <c r="A78" s="3323"/>
      <c r="B78" s="3323"/>
      <c r="C78" s="3325"/>
      <c r="D78" s="582" t="s">
        <v>404</v>
      </c>
      <c r="E78" s="595" t="s">
        <v>366</v>
      </c>
      <c r="F78" s="596">
        <v>3</v>
      </c>
      <c r="G78" s="595" t="s">
        <v>398</v>
      </c>
      <c r="H78" s="597" t="s">
        <v>278</v>
      </c>
      <c r="I78" s="598"/>
      <c r="J78" s="599" t="s">
        <v>368</v>
      </c>
      <c r="K78" s="600">
        <v>42370</v>
      </c>
      <c r="L78" s="273">
        <v>42735</v>
      </c>
      <c r="M78" s="3331">
        <v>1</v>
      </c>
      <c r="N78" s="3332"/>
      <c r="O78" s="3332"/>
      <c r="P78" s="3332"/>
      <c r="Q78" s="3332"/>
      <c r="R78" s="3332"/>
      <c r="S78" s="3332"/>
      <c r="T78" s="3332"/>
      <c r="U78" s="3332"/>
      <c r="V78" s="3332"/>
      <c r="W78" s="3332"/>
      <c r="X78" s="3332"/>
      <c r="Y78" s="274">
        <v>1</v>
      </c>
      <c r="Z78" s="252">
        <v>0</v>
      </c>
      <c r="AA78" s="601"/>
      <c r="AB78" s="154"/>
      <c r="AC78" s="3333">
        <v>1</v>
      </c>
      <c r="AD78" s="3334"/>
      <c r="AE78" s="3334"/>
      <c r="AF78" s="3334"/>
      <c r="AG78" s="3334"/>
      <c r="AH78" s="80">
        <f>SUM(M78:N78)</f>
        <v>1</v>
      </c>
      <c r="AI78" s="81">
        <f t="shared" si="35"/>
        <v>1</v>
      </c>
      <c r="AJ78" s="80" t="s">
        <v>89</v>
      </c>
      <c r="AK78" s="80"/>
      <c r="AL78" s="80"/>
      <c r="AM78" s="80"/>
      <c r="AN78" s="80"/>
      <c r="AO78" s="80"/>
      <c r="AP78" s="80" t="s">
        <v>390</v>
      </c>
      <c r="AQ78" s="80"/>
      <c r="AR78" s="82">
        <v>0</v>
      </c>
      <c r="AS78" s="83">
        <f>IF(AR78=0,0%,100%)</f>
        <v>0</v>
      </c>
      <c r="AT78" s="82">
        <v>0</v>
      </c>
      <c r="AU78" s="398"/>
      <c r="AV78" s="398"/>
      <c r="AW78" s="398"/>
      <c r="AX78" s="398"/>
      <c r="AY78" s="398"/>
      <c r="AZ78" s="173" t="s">
        <v>89</v>
      </c>
      <c r="BA78" s="398"/>
      <c r="BB78" s="85">
        <f>SUM(M78:R78)</f>
        <v>1</v>
      </c>
      <c r="BC78" s="85">
        <f>IF(BB78=0,0%,100%)</f>
        <v>1</v>
      </c>
      <c r="BD78" s="85">
        <f>SUM(AC78:AG78)</f>
        <v>1</v>
      </c>
      <c r="BE78" s="87">
        <f>+BD78/BB78</f>
        <v>1</v>
      </c>
      <c r="BF78" s="87">
        <f>+BD78/Y78</f>
        <v>1</v>
      </c>
      <c r="BG78" s="87">
        <f t="shared" si="42"/>
        <v>1</v>
      </c>
      <c r="BH78" s="400"/>
      <c r="BI78" s="400"/>
      <c r="BJ78" s="594"/>
      <c r="BK78" s="400"/>
      <c r="BL78" s="90">
        <f>SUM(M78:T78)</f>
        <v>1</v>
      </c>
      <c r="BM78" s="90">
        <f t="shared" si="44"/>
        <v>1</v>
      </c>
      <c r="BN78" s="102">
        <f>SUM(AC78:AE78)</f>
        <v>1</v>
      </c>
      <c r="BO78" s="90">
        <f>+BN78/Y78</f>
        <v>1</v>
      </c>
      <c r="BP78" s="90">
        <f>+BN78/Y78</f>
        <v>1</v>
      </c>
      <c r="BQ78" s="90">
        <f>+BN78/Y78</f>
        <v>1</v>
      </c>
      <c r="BR78" s="411"/>
      <c r="BS78" s="411"/>
      <c r="BT78" s="182" t="s">
        <v>399</v>
      </c>
      <c r="BU78" s="411" t="s">
        <v>93</v>
      </c>
      <c r="BV78" s="404"/>
      <c r="BW78" s="404"/>
      <c r="BX78" s="404"/>
      <c r="BY78" s="404"/>
      <c r="BZ78" s="404"/>
      <c r="CA78" s="404"/>
      <c r="CB78" s="404"/>
      <c r="CC78" s="404"/>
      <c r="CD78" s="404"/>
      <c r="CE78" s="404"/>
      <c r="CF78" s="405"/>
      <c r="CG78" s="405"/>
      <c r="CH78" s="405"/>
      <c r="CI78" s="405"/>
      <c r="CJ78" s="405"/>
      <c r="CK78" s="405"/>
      <c r="CL78" s="405"/>
      <c r="CM78" s="405"/>
      <c r="CN78" s="405"/>
      <c r="CO78" s="405"/>
    </row>
    <row r="79" spans="1:93" s="162" customFormat="1" ht="24" customHeight="1" thickBot="1">
      <c r="A79" s="3315" t="s">
        <v>137</v>
      </c>
      <c r="B79" s="3316"/>
      <c r="C79" s="3316"/>
      <c r="D79" s="3317"/>
      <c r="E79" s="287"/>
      <c r="F79" s="287"/>
      <c r="G79" s="287"/>
      <c r="H79" s="287"/>
      <c r="I79" s="288">
        <f>SUM(I77:I78)</f>
        <v>1</v>
      </c>
      <c r="J79" s="287"/>
      <c r="K79" s="287"/>
      <c r="L79" s="287"/>
      <c r="M79" s="287"/>
      <c r="N79" s="287"/>
      <c r="O79" s="287"/>
      <c r="P79" s="287"/>
      <c r="Q79" s="287"/>
      <c r="R79" s="287"/>
      <c r="S79" s="287"/>
      <c r="T79" s="287"/>
      <c r="U79" s="287"/>
      <c r="V79" s="287"/>
      <c r="W79" s="287"/>
      <c r="X79" s="287"/>
      <c r="Y79" s="289"/>
      <c r="Z79" s="290">
        <f>SUM(Z77:Z78)</f>
        <v>0</v>
      </c>
      <c r="AA79" s="190"/>
      <c r="AB79" s="292"/>
      <c r="AC79" s="292"/>
      <c r="AD79" s="292"/>
      <c r="AE79" s="292"/>
      <c r="AF79" s="292"/>
      <c r="AG79" s="292"/>
      <c r="AH79" s="602"/>
      <c r="AI79" s="602"/>
      <c r="AJ79" s="602"/>
      <c r="AK79" s="602"/>
      <c r="AL79" s="602"/>
      <c r="AM79" s="602"/>
      <c r="AN79" s="602"/>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03"/>
      <c r="BT79" s="603"/>
      <c r="BU79" s="603"/>
      <c r="BV79" s="603"/>
      <c r="BW79" s="603"/>
      <c r="BX79" s="603"/>
      <c r="BY79" s="603"/>
      <c r="BZ79" s="603"/>
      <c r="CA79" s="603"/>
      <c r="CB79" s="603"/>
      <c r="CC79" s="603"/>
      <c r="CD79" s="603"/>
      <c r="CE79" s="603"/>
      <c r="CF79" s="603"/>
      <c r="CG79" s="603"/>
      <c r="CH79" s="603"/>
      <c r="CI79" s="603"/>
      <c r="CJ79" s="603"/>
      <c r="CK79" s="603"/>
      <c r="CL79" s="603"/>
      <c r="CM79" s="603"/>
      <c r="CN79" s="603"/>
      <c r="CO79" s="603"/>
    </row>
    <row r="80" spans="1:93" s="162" customFormat="1" ht="24" customHeight="1" thickBot="1">
      <c r="A80" s="3318" t="s">
        <v>212</v>
      </c>
      <c r="B80" s="3319"/>
      <c r="C80" s="3319"/>
      <c r="D80" s="3320"/>
      <c r="E80" s="604"/>
      <c r="F80" s="296"/>
      <c r="G80" s="296"/>
      <c r="H80" s="296"/>
      <c r="I80" s="297"/>
      <c r="J80" s="296"/>
      <c r="K80" s="296"/>
      <c r="L80" s="296"/>
      <c r="M80" s="296"/>
      <c r="N80" s="296"/>
      <c r="O80" s="296"/>
      <c r="P80" s="296"/>
      <c r="Q80" s="296"/>
      <c r="R80" s="296"/>
      <c r="S80" s="296"/>
      <c r="T80" s="296"/>
      <c r="U80" s="296"/>
      <c r="V80" s="296"/>
      <c r="W80" s="296"/>
      <c r="X80" s="298"/>
      <c r="Y80" s="298"/>
      <c r="Z80" s="605">
        <f>SUM(Z79+Z76)</f>
        <v>0</v>
      </c>
      <c r="AA80" s="606"/>
      <c r="AB80" s="542"/>
      <c r="AC80" s="542"/>
      <c r="AD80" s="542"/>
      <c r="AE80" s="542"/>
      <c r="AF80" s="542"/>
      <c r="AG80" s="542"/>
      <c r="AH80" s="607"/>
      <c r="AI80" s="607"/>
      <c r="AJ80" s="607"/>
      <c r="AK80" s="607"/>
      <c r="AL80" s="607"/>
      <c r="AM80" s="607"/>
      <c r="AN80" s="607"/>
      <c r="AO80" s="608"/>
      <c r="AP80" s="608"/>
      <c r="AQ80" s="608"/>
      <c r="AR80" s="608"/>
      <c r="AS80" s="608"/>
      <c r="AT80" s="608"/>
      <c r="AU80" s="608"/>
      <c r="AV80" s="608"/>
      <c r="AW80" s="608"/>
      <c r="AX80" s="608"/>
      <c r="AY80" s="608"/>
      <c r="AZ80" s="608"/>
      <c r="BA80" s="608"/>
      <c r="BB80" s="608"/>
      <c r="BC80" s="608"/>
      <c r="BD80" s="608"/>
      <c r="BE80" s="608"/>
      <c r="BF80" s="608"/>
      <c r="BG80" s="608"/>
      <c r="BH80" s="608"/>
      <c r="BI80" s="608"/>
      <c r="BJ80" s="608"/>
      <c r="BK80" s="608"/>
      <c r="BL80" s="608"/>
      <c r="BM80" s="608"/>
      <c r="BN80" s="608"/>
      <c r="BO80" s="608"/>
      <c r="BP80" s="608"/>
      <c r="BQ80" s="608"/>
      <c r="BR80" s="608"/>
      <c r="BS80" s="608"/>
      <c r="BT80" s="608"/>
      <c r="BU80" s="608"/>
      <c r="BV80" s="608"/>
      <c r="BW80" s="608"/>
      <c r="BX80" s="608"/>
      <c r="BY80" s="608"/>
      <c r="BZ80" s="608"/>
      <c r="CA80" s="608"/>
      <c r="CB80" s="608"/>
      <c r="CC80" s="608"/>
      <c r="CD80" s="608"/>
      <c r="CE80" s="608"/>
      <c r="CF80" s="608"/>
      <c r="CG80" s="608"/>
      <c r="CH80" s="608"/>
      <c r="CI80" s="608"/>
      <c r="CJ80" s="608"/>
      <c r="CK80" s="608"/>
      <c r="CL80" s="608"/>
      <c r="CM80" s="608"/>
      <c r="CN80" s="608"/>
      <c r="CO80" s="608"/>
    </row>
    <row r="81" spans="1:93" s="7" customFormat="1" ht="24" customHeight="1" thickBot="1">
      <c r="A81" s="609"/>
      <c r="B81" s="610"/>
      <c r="C81" s="611" t="s">
        <v>405</v>
      </c>
      <c r="D81" s="611"/>
      <c r="E81" s="611"/>
      <c r="F81" s="612"/>
      <c r="G81" s="611"/>
      <c r="H81" s="611"/>
      <c r="I81" s="613"/>
      <c r="J81" s="611"/>
      <c r="K81" s="614"/>
      <c r="L81" s="614"/>
      <c r="M81" s="611"/>
      <c r="N81" s="611"/>
      <c r="O81" s="611"/>
      <c r="P81" s="611"/>
      <c r="Q81" s="611"/>
      <c r="R81" s="611"/>
      <c r="S81" s="611"/>
      <c r="T81" s="611"/>
      <c r="U81" s="611"/>
      <c r="V81" s="611"/>
      <c r="W81" s="611"/>
      <c r="X81" s="615"/>
      <c r="Y81" s="615"/>
      <c r="Z81" s="616">
        <f>SUM(Z80,Z64,Z36)</f>
        <v>4190170951</v>
      </c>
      <c r="AA81" s="617"/>
      <c r="AB81" s="618"/>
      <c r="AC81" s="618"/>
      <c r="AD81" s="618"/>
      <c r="AE81" s="618"/>
      <c r="AF81" s="618"/>
      <c r="AG81" s="618"/>
      <c r="AH81" s="619"/>
      <c r="AI81" s="619"/>
      <c r="AJ81" s="619"/>
      <c r="AK81" s="619"/>
      <c r="AL81" s="619"/>
      <c r="AM81" s="619"/>
      <c r="AN81" s="619"/>
      <c r="AO81" s="620"/>
      <c r="AP81" s="620"/>
      <c r="AQ81" s="620"/>
      <c r="AR81" s="620"/>
      <c r="AS81" s="620"/>
      <c r="AT81" s="620"/>
      <c r="AU81" s="620"/>
      <c r="AV81" s="620"/>
      <c r="AW81" s="620"/>
      <c r="AX81" s="620"/>
      <c r="AY81" s="620"/>
      <c r="AZ81" s="620"/>
      <c r="BA81" s="620"/>
      <c r="BB81" s="620"/>
      <c r="BC81" s="620"/>
      <c r="BD81" s="620"/>
      <c r="BE81" s="620"/>
      <c r="BF81" s="620"/>
      <c r="BG81" s="620"/>
      <c r="BH81" s="620"/>
      <c r="BI81" s="620"/>
      <c r="BJ81" s="620"/>
      <c r="BK81" s="620"/>
      <c r="BL81" s="620"/>
      <c r="BM81" s="620"/>
      <c r="BN81" s="620"/>
      <c r="BO81" s="620"/>
      <c r="BP81" s="620"/>
      <c r="BQ81" s="620"/>
      <c r="BR81" s="621">
        <f>+BR64+BR36</f>
        <v>342740000</v>
      </c>
      <c r="BS81" s="620"/>
      <c r="BT81" s="620"/>
      <c r="BU81" s="620"/>
      <c r="BV81" s="620"/>
      <c r="BW81" s="620"/>
      <c r="BX81" s="620"/>
      <c r="BY81" s="620"/>
      <c r="BZ81" s="620"/>
      <c r="CA81" s="620"/>
      <c r="CB81" s="620"/>
      <c r="CC81" s="620"/>
      <c r="CD81" s="620"/>
      <c r="CE81" s="620"/>
      <c r="CF81" s="620"/>
      <c r="CG81" s="620"/>
      <c r="CH81" s="620"/>
      <c r="CI81" s="620"/>
      <c r="CJ81" s="620"/>
      <c r="CK81" s="620"/>
      <c r="CL81" s="620"/>
      <c r="CM81" s="620"/>
      <c r="CN81" s="620"/>
      <c r="CO81" s="620"/>
    </row>
  </sheetData>
  <sheetProtection/>
  <mergeCells count="115">
    <mergeCell ref="BV5:CE9"/>
    <mergeCell ref="CF5:CO9"/>
    <mergeCell ref="A6:AG6"/>
    <mergeCell ref="AH6:AP6"/>
    <mergeCell ref="A7:AG7"/>
    <mergeCell ref="AH7:AP9"/>
    <mergeCell ref="AR7:BA9"/>
    <mergeCell ref="A8:AG8"/>
    <mergeCell ref="A1:C4"/>
    <mergeCell ref="A5:AG5"/>
    <mergeCell ref="AH5:AP5"/>
    <mergeCell ref="AR5:BA6"/>
    <mergeCell ref="BT1:BT4"/>
    <mergeCell ref="BU1:BU4"/>
    <mergeCell ref="D1:BS2"/>
    <mergeCell ref="D3:BS4"/>
    <mergeCell ref="BL14:BU14"/>
    <mergeCell ref="A16:A22"/>
    <mergeCell ref="B16:B22"/>
    <mergeCell ref="C18:C21"/>
    <mergeCell ref="A9:AG9"/>
    <mergeCell ref="A11:D11"/>
    <mergeCell ref="E11:AG11"/>
    <mergeCell ref="AH11:BK11"/>
    <mergeCell ref="A13:D13"/>
    <mergeCell ref="E13:AG13"/>
    <mergeCell ref="AH13:BK13"/>
    <mergeCell ref="BB5:BK9"/>
    <mergeCell ref="BL5:BU9"/>
    <mergeCell ref="A23:D23"/>
    <mergeCell ref="AH23:BK23"/>
    <mergeCell ref="A24:A28"/>
    <mergeCell ref="B24:B28"/>
    <mergeCell ref="C25:C27"/>
    <mergeCell ref="M28:X28"/>
    <mergeCell ref="AC28:AG28"/>
    <mergeCell ref="AH14:AP14"/>
    <mergeCell ref="AR14:BA14"/>
    <mergeCell ref="BB14:BK14"/>
    <mergeCell ref="AC32:AG32"/>
    <mergeCell ref="A33:D33"/>
    <mergeCell ref="AH33:BK33"/>
    <mergeCell ref="M34:X34"/>
    <mergeCell ref="AC34:AG34"/>
    <mergeCell ref="A35:D35"/>
    <mergeCell ref="AH35:BK35"/>
    <mergeCell ref="A29:D29"/>
    <mergeCell ref="AH29:BK29"/>
    <mergeCell ref="A30:A32"/>
    <mergeCell ref="B30:B32"/>
    <mergeCell ref="C30:C31"/>
    <mergeCell ref="M30:X30"/>
    <mergeCell ref="AC30:AG30"/>
    <mergeCell ref="M31:X31"/>
    <mergeCell ref="AC31:AG31"/>
    <mergeCell ref="M32:X32"/>
    <mergeCell ref="A36:D36"/>
    <mergeCell ref="A37:AG37"/>
    <mergeCell ref="A38:D38"/>
    <mergeCell ref="E38:AG38"/>
    <mergeCell ref="AH38:BK38"/>
    <mergeCell ref="A41:A44"/>
    <mergeCell ref="B41:B44"/>
    <mergeCell ref="C41:C42"/>
    <mergeCell ref="C43:C44"/>
    <mergeCell ref="A51:D51"/>
    <mergeCell ref="AH51:BK51"/>
    <mergeCell ref="A52:A53"/>
    <mergeCell ref="B52:B53"/>
    <mergeCell ref="C52:C53"/>
    <mergeCell ref="A54:D54"/>
    <mergeCell ref="AH54:BK54"/>
    <mergeCell ref="A45:D45"/>
    <mergeCell ref="AH45:BK45"/>
    <mergeCell ref="A46:A50"/>
    <mergeCell ref="B46:B50"/>
    <mergeCell ref="C46:C50"/>
    <mergeCell ref="M47:X47"/>
    <mergeCell ref="AC47:AG47"/>
    <mergeCell ref="M50:X50"/>
    <mergeCell ref="AH66:BK66"/>
    <mergeCell ref="A67:AG67"/>
    <mergeCell ref="A69:A75"/>
    <mergeCell ref="B69:B75"/>
    <mergeCell ref="C69:C70"/>
    <mergeCell ref="M69:X69"/>
    <mergeCell ref="AC69:AG69"/>
    <mergeCell ref="M70:X70"/>
    <mergeCell ref="A55:A62"/>
    <mergeCell ref="B55:B62"/>
    <mergeCell ref="C55:C60"/>
    <mergeCell ref="A63:D63"/>
    <mergeCell ref="A64:D64"/>
    <mergeCell ref="A65:AG65"/>
    <mergeCell ref="AC70:AG70"/>
    <mergeCell ref="C71:C75"/>
    <mergeCell ref="N73:X73"/>
    <mergeCell ref="AC73:AG73"/>
    <mergeCell ref="M74:X74"/>
    <mergeCell ref="AC74:AG74"/>
    <mergeCell ref="M75:X75"/>
    <mergeCell ref="AC75:AG75"/>
    <mergeCell ref="A66:D66"/>
    <mergeCell ref="E66:AG66"/>
    <mergeCell ref="A79:D79"/>
    <mergeCell ref="A80:D80"/>
    <mergeCell ref="A76:D76"/>
    <mergeCell ref="AO76:BK76"/>
    <mergeCell ref="A77:A78"/>
    <mergeCell ref="B77:B78"/>
    <mergeCell ref="C77:C78"/>
    <mergeCell ref="M77:X77"/>
    <mergeCell ref="AC77:AG77"/>
    <mergeCell ref="M78:X78"/>
    <mergeCell ref="AC78:AG78"/>
  </mergeCells>
  <printOptions/>
  <pageMargins left="0.7" right="0.7" top="0.75" bottom="0.75" header="0.3" footer="0.3"/>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Y114"/>
  <sheetViews>
    <sheetView zoomScale="55" zoomScaleNormal="55" zoomScalePageLayoutView="70" workbookViewId="0" topLeftCell="R1">
      <selection activeCell="CC1" sqref="CC1:CD4"/>
    </sheetView>
  </sheetViews>
  <sheetFormatPr defaultColWidth="11.421875" defaultRowHeight="15"/>
  <cols>
    <col min="1" max="1" width="5.57421875" style="631" customWidth="1"/>
    <col min="2" max="2" width="28.421875" style="633" customWidth="1"/>
    <col min="3" max="3" width="29.140625" style="631" customWidth="1"/>
    <col min="4" max="4" width="54.00390625" style="631" customWidth="1"/>
    <col min="5" max="5" width="7.421875" style="631" hidden="1" customWidth="1"/>
    <col min="6" max="6" width="7.421875" style="631" customWidth="1"/>
    <col min="7" max="7" width="7.421875" style="631" hidden="1" customWidth="1"/>
    <col min="8" max="8" width="15.57421875" style="631" customWidth="1"/>
    <col min="9" max="9" width="13.8515625" style="631" bestFit="1" customWidth="1"/>
    <col min="10" max="10" width="19.421875" style="631" customWidth="1"/>
    <col min="11" max="11" width="18.00390625" style="631" customWidth="1"/>
    <col min="12" max="12" width="18.28125" style="631" customWidth="1"/>
    <col min="13" max="13" width="39.140625" style="631" customWidth="1"/>
    <col min="14" max="14" width="10.7109375" style="631" customWidth="1"/>
    <col min="15" max="15" width="11.28125" style="631" customWidth="1"/>
    <col min="16" max="27" width="6.140625" style="631" bestFit="1" customWidth="1"/>
    <col min="28" max="28" width="10.57421875" style="631" bestFit="1" customWidth="1"/>
    <col min="29" max="29" width="29.57421875" style="632" customWidth="1"/>
    <col min="30" max="30" width="22.140625" style="631" customWidth="1"/>
    <col min="31" max="32" width="6.140625" style="631" customWidth="1"/>
    <col min="33" max="38" width="6.140625" style="626" customWidth="1"/>
    <col min="39" max="42" width="6.140625" style="626" hidden="1" customWidth="1"/>
    <col min="43" max="48" width="14.28125" style="631" hidden="1" customWidth="1"/>
    <col min="49" max="49" width="16.140625" style="631" hidden="1" customWidth="1"/>
    <col min="50" max="50" width="19.8515625" style="631" hidden="1" customWidth="1"/>
    <col min="51" max="51" width="52.140625" style="631" hidden="1" customWidth="1"/>
    <col min="52" max="52" width="49.8515625" style="631" hidden="1" customWidth="1"/>
    <col min="53" max="58" width="11.421875" style="627" hidden="1" customWidth="1"/>
    <col min="59" max="59" width="16.140625" style="627" hidden="1" customWidth="1"/>
    <col min="60" max="60" width="13.140625" style="627" hidden="1" customWidth="1"/>
    <col min="61" max="61" width="59.28125" style="630" hidden="1" customWidth="1"/>
    <col min="62" max="62" width="37.00390625" style="630" hidden="1" customWidth="1"/>
    <col min="63" max="68" width="11.421875" style="627" hidden="1" customWidth="1"/>
    <col min="69" max="69" width="16.140625" style="627" hidden="1" customWidth="1"/>
    <col min="70" max="70" width="11.421875" style="627" hidden="1" customWidth="1"/>
    <col min="71" max="71" width="51.57421875" style="627" hidden="1" customWidth="1"/>
    <col min="72" max="72" width="36.421875" style="627" hidden="1" customWidth="1"/>
    <col min="73" max="73" width="18.28125" style="629" bestFit="1" customWidth="1"/>
    <col min="74" max="74" width="16.28125" style="629" bestFit="1" customWidth="1"/>
    <col min="75" max="75" width="11.8515625" style="629" bestFit="1" customWidth="1"/>
    <col min="76" max="76" width="18.57421875" style="629" bestFit="1" customWidth="1"/>
    <col min="77" max="77" width="18.00390625" style="629" bestFit="1" customWidth="1"/>
    <col min="78" max="78" width="26.57421875" style="629" bestFit="1" customWidth="1"/>
    <col min="79" max="79" width="18.57421875" style="629" bestFit="1" customWidth="1"/>
    <col min="80" max="80" width="20.7109375" style="629" bestFit="1" customWidth="1"/>
    <col min="81" max="81" width="41.421875" style="628" customWidth="1"/>
    <col min="82" max="82" width="38.28125" style="628" customWidth="1"/>
    <col min="83" max="101" width="11.421875" style="627" hidden="1" customWidth="1"/>
    <col min="102" max="102" width="12.00390625" style="627" hidden="1" customWidth="1"/>
    <col min="103" max="103" width="0" style="626" hidden="1" customWidth="1"/>
    <col min="104" max="16384" width="11.421875" style="626" customWidth="1"/>
  </cols>
  <sheetData>
    <row r="1" spans="1:102" ht="18" customHeight="1">
      <c r="A1" s="3488"/>
      <c r="B1" s="3489"/>
      <c r="C1" s="3490"/>
      <c r="D1" s="3537" t="s">
        <v>768</v>
      </c>
      <c r="E1" s="3538"/>
      <c r="F1" s="3538"/>
      <c r="G1" s="3538"/>
      <c r="H1" s="3538"/>
      <c r="I1" s="3538"/>
      <c r="J1" s="3538"/>
      <c r="K1" s="3538"/>
      <c r="L1" s="3538"/>
      <c r="M1" s="3538"/>
      <c r="N1" s="3538"/>
      <c r="O1" s="3538"/>
      <c r="P1" s="3538"/>
      <c r="Q1" s="3538"/>
      <c r="R1" s="3538"/>
      <c r="S1" s="3538"/>
      <c r="T1" s="3538"/>
      <c r="U1" s="3538"/>
      <c r="V1" s="3538"/>
      <c r="W1" s="3538"/>
      <c r="X1" s="3538"/>
      <c r="Y1" s="3538"/>
      <c r="Z1" s="3538"/>
      <c r="AA1" s="3538"/>
      <c r="AB1" s="3538"/>
      <c r="AC1" s="3538"/>
      <c r="AD1" s="3538"/>
      <c r="AE1" s="3538"/>
      <c r="AF1" s="3538"/>
      <c r="AG1" s="3538"/>
      <c r="AH1" s="3538"/>
      <c r="AI1" s="3538"/>
      <c r="AJ1" s="3538"/>
      <c r="AK1" s="3538"/>
      <c r="AL1" s="3538"/>
      <c r="AM1" s="3538"/>
      <c r="AN1" s="3538"/>
      <c r="AO1" s="3538"/>
      <c r="AP1" s="3538"/>
      <c r="AQ1" s="3538"/>
      <c r="AR1" s="3538"/>
      <c r="AS1" s="3538"/>
      <c r="AT1" s="3538"/>
      <c r="AU1" s="3538"/>
      <c r="AV1" s="3538"/>
      <c r="AW1" s="3538"/>
      <c r="AX1" s="3538"/>
      <c r="AY1" s="3538"/>
      <c r="AZ1" s="3538"/>
      <c r="BA1" s="3538"/>
      <c r="BB1" s="3538"/>
      <c r="BC1" s="3538"/>
      <c r="BD1" s="3538"/>
      <c r="BE1" s="3538"/>
      <c r="BF1" s="3538"/>
      <c r="BG1" s="3538"/>
      <c r="BH1" s="3538"/>
      <c r="BI1" s="3538"/>
      <c r="BJ1" s="3538"/>
      <c r="BK1" s="3538"/>
      <c r="BL1" s="3538"/>
      <c r="BM1" s="3538"/>
      <c r="BN1" s="3538"/>
      <c r="BO1" s="3538"/>
      <c r="BP1" s="3538"/>
      <c r="BQ1" s="3538"/>
      <c r="BR1" s="3538"/>
      <c r="BS1" s="3538"/>
      <c r="BT1" s="3538"/>
      <c r="BU1" s="3538"/>
      <c r="BV1" s="3538"/>
      <c r="BW1" s="3538"/>
      <c r="BX1" s="3538"/>
      <c r="BY1" s="3538"/>
      <c r="BZ1" s="3538"/>
      <c r="CA1" s="3538"/>
      <c r="CB1" s="3539"/>
      <c r="CC1" s="3290" t="s">
        <v>898</v>
      </c>
      <c r="CD1" s="3291" t="s">
        <v>1040</v>
      </c>
      <c r="CE1" s="626"/>
      <c r="CF1" s="626"/>
      <c r="CG1" s="626"/>
      <c r="CH1" s="626"/>
      <c r="CI1" s="626"/>
      <c r="CJ1" s="626"/>
      <c r="CK1" s="626"/>
      <c r="CL1" s="626"/>
      <c r="CM1" s="626"/>
      <c r="CN1" s="626"/>
      <c r="CO1" s="626"/>
      <c r="CP1" s="626"/>
      <c r="CQ1" s="626"/>
      <c r="CR1" s="626"/>
      <c r="CS1" s="626"/>
      <c r="CT1" s="626"/>
      <c r="CU1" s="626"/>
      <c r="CV1" s="626"/>
      <c r="CW1" s="626"/>
      <c r="CX1" s="626"/>
    </row>
    <row r="2" spans="1:102" ht="15.75" customHeight="1">
      <c r="A2" s="3491"/>
      <c r="B2" s="3492"/>
      <c r="C2" s="3493"/>
      <c r="D2" s="3537"/>
      <c r="E2" s="3538"/>
      <c r="F2" s="3538"/>
      <c r="G2" s="3538"/>
      <c r="H2" s="3538"/>
      <c r="I2" s="3538"/>
      <c r="J2" s="3538"/>
      <c r="K2" s="3538"/>
      <c r="L2" s="3538"/>
      <c r="M2" s="3538"/>
      <c r="N2" s="3538"/>
      <c r="O2" s="3538"/>
      <c r="P2" s="3538"/>
      <c r="Q2" s="3538"/>
      <c r="R2" s="3538"/>
      <c r="S2" s="3538"/>
      <c r="T2" s="3538"/>
      <c r="U2" s="3538"/>
      <c r="V2" s="3538"/>
      <c r="W2" s="3538"/>
      <c r="X2" s="3538"/>
      <c r="Y2" s="3538"/>
      <c r="Z2" s="3538"/>
      <c r="AA2" s="3538"/>
      <c r="AB2" s="3538"/>
      <c r="AC2" s="3538"/>
      <c r="AD2" s="3538"/>
      <c r="AE2" s="3538"/>
      <c r="AF2" s="3538"/>
      <c r="AG2" s="3538"/>
      <c r="AH2" s="3538"/>
      <c r="AI2" s="3538"/>
      <c r="AJ2" s="3538"/>
      <c r="AK2" s="3538"/>
      <c r="AL2" s="3538"/>
      <c r="AM2" s="3538"/>
      <c r="AN2" s="3538"/>
      <c r="AO2" s="3538"/>
      <c r="AP2" s="3538"/>
      <c r="AQ2" s="3538"/>
      <c r="AR2" s="3538"/>
      <c r="AS2" s="3538"/>
      <c r="AT2" s="3538"/>
      <c r="AU2" s="3538"/>
      <c r="AV2" s="3538"/>
      <c r="AW2" s="3538"/>
      <c r="AX2" s="3538"/>
      <c r="AY2" s="3538"/>
      <c r="AZ2" s="3538"/>
      <c r="BA2" s="3538"/>
      <c r="BB2" s="3538"/>
      <c r="BC2" s="3538"/>
      <c r="BD2" s="3538"/>
      <c r="BE2" s="3538"/>
      <c r="BF2" s="3538"/>
      <c r="BG2" s="3538"/>
      <c r="BH2" s="3538"/>
      <c r="BI2" s="3538"/>
      <c r="BJ2" s="3538"/>
      <c r="BK2" s="3538"/>
      <c r="BL2" s="3538"/>
      <c r="BM2" s="3538"/>
      <c r="BN2" s="3538"/>
      <c r="BO2" s="3538"/>
      <c r="BP2" s="3538"/>
      <c r="BQ2" s="3538"/>
      <c r="BR2" s="3538"/>
      <c r="BS2" s="3538"/>
      <c r="BT2" s="3538"/>
      <c r="BU2" s="3538"/>
      <c r="BV2" s="3538"/>
      <c r="BW2" s="3538"/>
      <c r="BX2" s="3538"/>
      <c r="BY2" s="3538"/>
      <c r="BZ2" s="3538"/>
      <c r="CA2" s="3538"/>
      <c r="CB2" s="3539"/>
      <c r="CC2" s="3290"/>
      <c r="CD2" s="3291"/>
      <c r="CE2" s="626"/>
      <c r="CF2" s="626"/>
      <c r="CG2" s="626"/>
      <c r="CH2" s="626"/>
      <c r="CI2" s="626"/>
      <c r="CJ2" s="626"/>
      <c r="CK2" s="626"/>
      <c r="CL2" s="626"/>
      <c r="CM2" s="626"/>
      <c r="CN2" s="626"/>
      <c r="CO2" s="626"/>
      <c r="CP2" s="626"/>
      <c r="CQ2" s="626"/>
      <c r="CR2" s="626"/>
      <c r="CS2" s="626"/>
      <c r="CT2" s="626"/>
      <c r="CU2" s="626"/>
      <c r="CV2" s="626"/>
      <c r="CW2" s="626"/>
      <c r="CX2" s="626"/>
    </row>
    <row r="3" spans="1:102" ht="15" customHeight="1">
      <c r="A3" s="3491"/>
      <c r="B3" s="3492"/>
      <c r="C3" s="3493"/>
      <c r="D3" s="3540" t="s">
        <v>767</v>
      </c>
      <c r="E3" s="3541"/>
      <c r="F3" s="3541"/>
      <c r="G3" s="3541"/>
      <c r="H3" s="3541"/>
      <c r="I3" s="3541"/>
      <c r="J3" s="3541"/>
      <c r="K3" s="3541"/>
      <c r="L3" s="3541"/>
      <c r="M3" s="3541"/>
      <c r="N3" s="3541"/>
      <c r="O3" s="3541"/>
      <c r="P3" s="3541"/>
      <c r="Q3" s="3541"/>
      <c r="R3" s="3541"/>
      <c r="S3" s="3541"/>
      <c r="T3" s="3541"/>
      <c r="U3" s="3541"/>
      <c r="V3" s="3541"/>
      <c r="W3" s="3541"/>
      <c r="X3" s="3541"/>
      <c r="Y3" s="3541"/>
      <c r="Z3" s="3541"/>
      <c r="AA3" s="3541"/>
      <c r="AB3" s="3541"/>
      <c r="AC3" s="3541"/>
      <c r="AD3" s="3541"/>
      <c r="AE3" s="3541"/>
      <c r="AF3" s="3541"/>
      <c r="AG3" s="3541"/>
      <c r="AH3" s="3541"/>
      <c r="AI3" s="3541"/>
      <c r="AJ3" s="3541"/>
      <c r="AK3" s="3541"/>
      <c r="AL3" s="3541"/>
      <c r="AM3" s="3541"/>
      <c r="AN3" s="3541"/>
      <c r="AO3" s="3541"/>
      <c r="AP3" s="3541"/>
      <c r="AQ3" s="3541"/>
      <c r="AR3" s="3541"/>
      <c r="AS3" s="3541"/>
      <c r="AT3" s="3541"/>
      <c r="AU3" s="3541"/>
      <c r="AV3" s="3541"/>
      <c r="AW3" s="3541"/>
      <c r="AX3" s="3541"/>
      <c r="AY3" s="3541"/>
      <c r="AZ3" s="3541"/>
      <c r="BA3" s="3541"/>
      <c r="BB3" s="3541"/>
      <c r="BC3" s="3541"/>
      <c r="BD3" s="3541"/>
      <c r="BE3" s="3541"/>
      <c r="BF3" s="3541"/>
      <c r="BG3" s="3541"/>
      <c r="BH3" s="3541"/>
      <c r="BI3" s="3541"/>
      <c r="BJ3" s="3541"/>
      <c r="BK3" s="3541"/>
      <c r="BL3" s="3541"/>
      <c r="BM3" s="3541"/>
      <c r="BN3" s="3541"/>
      <c r="BO3" s="3541"/>
      <c r="BP3" s="3541"/>
      <c r="BQ3" s="3541"/>
      <c r="BR3" s="3541"/>
      <c r="BS3" s="3541"/>
      <c r="BT3" s="3541"/>
      <c r="BU3" s="3541"/>
      <c r="BV3" s="3541"/>
      <c r="BW3" s="3541"/>
      <c r="BX3" s="3541"/>
      <c r="BY3" s="3541"/>
      <c r="BZ3" s="3541"/>
      <c r="CA3" s="3541"/>
      <c r="CB3" s="3542"/>
      <c r="CC3" s="3290"/>
      <c r="CD3" s="3291"/>
      <c r="CE3" s="626"/>
      <c r="CF3" s="626"/>
      <c r="CG3" s="626"/>
      <c r="CH3" s="626"/>
      <c r="CI3" s="626"/>
      <c r="CJ3" s="626"/>
      <c r="CK3" s="626"/>
      <c r="CL3" s="626"/>
      <c r="CM3" s="626"/>
      <c r="CN3" s="626"/>
      <c r="CO3" s="626"/>
      <c r="CP3" s="626"/>
      <c r="CQ3" s="626"/>
      <c r="CR3" s="626"/>
      <c r="CS3" s="626"/>
      <c r="CT3" s="626"/>
      <c r="CU3" s="626"/>
      <c r="CV3" s="626"/>
      <c r="CW3" s="626"/>
      <c r="CX3" s="626"/>
    </row>
    <row r="4" spans="1:102" ht="15.75" customHeight="1" thickBot="1">
      <c r="A4" s="3494"/>
      <c r="B4" s="3495"/>
      <c r="C4" s="3496"/>
      <c r="D4" s="3543"/>
      <c r="E4" s="3544"/>
      <c r="F4" s="3544"/>
      <c r="G4" s="3544"/>
      <c r="H4" s="3544"/>
      <c r="I4" s="3544"/>
      <c r="J4" s="3544"/>
      <c r="K4" s="3544"/>
      <c r="L4" s="3544"/>
      <c r="M4" s="3544"/>
      <c r="N4" s="3544"/>
      <c r="O4" s="3544"/>
      <c r="P4" s="3544"/>
      <c r="Q4" s="3544"/>
      <c r="R4" s="3544"/>
      <c r="S4" s="3544"/>
      <c r="T4" s="3544"/>
      <c r="U4" s="3544"/>
      <c r="V4" s="3544"/>
      <c r="W4" s="3544"/>
      <c r="X4" s="3544"/>
      <c r="Y4" s="3544"/>
      <c r="Z4" s="3544"/>
      <c r="AA4" s="3544"/>
      <c r="AB4" s="3544"/>
      <c r="AC4" s="3544"/>
      <c r="AD4" s="3544"/>
      <c r="AE4" s="3544"/>
      <c r="AF4" s="3544"/>
      <c r="AG4" s="3544"/>
      <c r="AH4" s="3544"/>
      <c r="AI4" s="3544"/>
      <c r="AJ4" s="3544"/>
      <c r="AK4" s="3544"/>
      <c r="AL4" s="3544"/>
      <c r="AM4" s="3544"/>
      <c r="AN4" s="3544"/>
      <c r="AO4" s="3544"/>
      <c r="AP4" s="3544"/>
      <c r="AQ4" s="3544"/>
      <c r="AR4" s="3544"/>
      <c r="AS4" s="3544"/>
      <c r="AT4" s="3544"/>
      <c r="AU4" s="3544"/>
      <c r="AV4" s="3544"/>
      <c r="AW4" s="3544"/>
      <c r="AX4" s="3544"/>
      <c r="AY4" s="3544"/>
      <c r="AZ4" s="3544"/>
      <c r="BA4" s="3544"/>
      <c r="BB4" s="3544"/>
      <c r="BC4" s="3544"/>
      <c r="BD4" s="3544"/>
      <c r="BE4" s="3544"/>
      <c r="BF4" s="3544"/>
      <c r="BG4" s="3544"/>
      <c r="BH4" s="3544"/>
      <c r="BI4" s="3544"/>
      <c r="BJ4" s="3544"/>
      <c r="BK4" s="3544"/>
      <c r="BL4" s="3544"/>
      <c r="BM4" s="3544"/>
      <c r="BN4" s="3544"/>
      <c r="BO4" s="3544"/>
      <c r="BP4" s="3544"/>
      <c r="BQ4" s="3544"/>
      <c r="BR4" s="3544"/>
      <c r="BS4" s="3544"/>
      <c r="BT4" s="3544"/>
      <c r="BU4" s="3544"/>
      <c r="BV4" s="3544"/>
      <c r="BW4" s="3544"/>
      <c r="BX4" s="3544"/>
      <c r="BY4" s="3544"/>
      <c r="BZ4" s="3544"/>
      <c r="CA4" s="3544"/>
      <c r="CB4" s="3545"/>
      <c r="CC4" s="3290"/>
      <c r="CD4" s="3291"/>
      <c r="CE4" s="626"/>
      <c r="CF4" s="626"/>
      <c r="CG4" s="626"/>
      <c r="CH4" s="626"/>
      <c r="CI4" s="626"/>
      <c r="CJ4" s="626"/>
      <c r="CK4" s="626"/>
      <c r="CL4" s="626"/>
      <c r="CM4" s="626"/>
      <c r="CN4" s="626"/>
      <c r="CO4" s="626"/>
      <c r="CP4" s="626"/>
      <c r="CQ4" s="626"/>
      <c r="CR4" s="626"/>
      <c r="CS4" s="626"/>
      <c r="CT4" s="626"/>
      <c r="CU4" s="626"/>
      <c r="CV4" s="626"/>
      <c r="CW4" s="626"/>
      <c r="CX4" s="626"/>
    </row>
    <row r="5" spans="1:102" ht="20.25" customHeight="1">
      <c r="A5" s="3497" t="s">
        <v>2</v>
      </c>
      <c r="B5" s="3498"/>
      <c r="C5" s="3498"/>
      <c r="D5" s="3498"/>
      <c r="E5" s="3498"/>
      <c r="F5" s="3498"/>
      <c r="G5" s="3498"/>
      <c r="H5" s="3498"/>
      <c r="I5" s="3498"/>
      <c r="J5" s="3498"/>
      <c r="K5" s="3498"/>
      <c r="L5" s="3498"/>
      <c r="M5" s="3498"/>
      <c r="N5" s="3498"/>
      <c r="O5" s="3498"/>
      <c r="P5" s="3498"/>
      <c r="Q5" s="3498"/>
      <c r="R5" s="3498"/>
      <c r="S5" s="3498"/>
      <c r="T5" s="3498"/>
      <c r="U5" s="3498"/>
      <c r="V5" s="3498"/>
      <c r="W5" s="3498"/>
      <c r="X5" s="3498"/>
      <c r="Y5" s="3498"/>
      <c r="Z5" s="3498"/>
      <c r="AA5" s="3498"/>
      <c r="AB5" s="3498"/>
      <c r="AC5" s="3498"/>
      <c r="AD5" s="3499"/>
      <c r="AE5" s="1162"/>
      <c r="AF5" s="1162"/>
      <c r="AG5" s="1161"/>
      <c r="AH5" s="1161"/>
      <c r="AI5" s="1161"/>
      <c r="AJ5" s="1161"/>
      <c r="AK5" s="1161"/>
      <c r="AL5" s="1161"/>
      <c r="AM5" s="1161"/>
      <c r="AN5" s="1161"/>
      <c r="AO5" s="1161"/>
      <c r="AP5" s="1161"/>
      <c r="AQ5" s="3500" t="s">
        <v>766</v>
      </c>
      <c r="AR5" s="3501"/>
      <c r="AS5" s="3501"/>
      <c r="AT5" s="3501"/>
      <c r="AU5" s="3501"/>
      <c r="AV5" s="3501"/>
      <c r="AW5" s="3501"/>
      <c r="AX5" s="3501"/>
      <c r="AY5" s="3501"/>
      <c r="AZ5" s="3502"/>
      <c r="BA5" s="3476" t="s">
        <v>2</v>
      </c>
      <c r="BB5" s="3477"/>
      <c r="BC5" s="3477"/>
      <c r="BD5" s="3477"/>
      <c r="BE5" s="3477"/>
      <c r="BF5" s="3477"/>
      <c r="BG5" s="3477"/>
      <c r="BH5" s="3477"/>
      <c r="BI5" s="3477"/>
      <c r="BJ5" s="3478"/>
      <c r="BK5" s="3510" t="s">
        <v>765</v>
      </c>
      <c r="BL5" s="3511"/>
      <c r="BM5" s="3511"/>
      <c r="BN5" s="3511"/>
      <c r="BO5" s="3511"/>
      <c r="BP5" s="3511"/>
      <c r="BQ5" s="3511"/>
      <c r="BR5" s="3511"/>
      <c r="BS5" s="3511"/>
      <c r="BT5" s="3512"/>
      <c r="BU5" s="3519" t="s">
        <v>764</v>
      </c>
      <c r="BV5" s="3520"/>
      <c r="BW5" s="3520"/>
      <c r="BX5" s="3520"/>
      <c r="BY5" s="3520"/>
      <c r="BZ5" s="3520"/>
      <c r="CA5" s="3520"/>
      <c r="CB5" s="3520"/>
      <c r="CC5" s="3520"/>
      <c r="CD5" s="3521"/>
      <c r="CE5" s="3528" t="s">
        <v>763</v>
      </c>
      <c r="CF5" s="3529"/>
      <c r="CG5" s="3529"/>
      <c r="CH5" s="3529"/>
      <c r="CI5" s="3529"/>
      <c r="CJ5" s="3529"/>
      <c r="CK5" s="3529"/>
      <c r="CL5" s="3529"/>
      <c r="CM5" s="3529"/>
      <c r="CN5" s="3530"/>
      <c r="CO5" s="3546" t="s">
        <v>763</v>
      </c>
      <c r="CP5" s="3547"/>
      <c r="CQ5" s="3547"/>
      <c r="CR5" s="3547"/>
      <c r="CS5" s="3547"/>
      <c r="CT5" s="3547"/>
      <c r="CU5" s="3547"/>
      <c r="CV5" s="3547"/>
      <c r="CW5" s="3547"/>
      <c r="CX5" s="3548"/>
    </row>
    <row r="6" spans="1:102" ht="15.75" customHeight="1">
      <c r="A6" s="3555" t="s">
        <v>7</v>
      </c>
      <c r="B6" s="3556"/>
      <c r="C6" s="3556"/>
      <c r="D6" s="3556"/>
      <c r="E6" s="3556"/>
      <c r="F6" s="3556"/>
      <c r="G6" s="3556"/>
      <c r="H6" s="3556"/>
      <c r="I6" s="3556"/>
      <c r="J6" s="3556"/>
      <c r="K6" s="3556"/>
      <c r="L6" s="3556"/>
      <c r="M6" s="3556"/>
      <c r="N6" s="3556"/>
      <c r="O6" s="3556"/>
      <c r="P6" s="3556"/>
      <c r="Q6" s="3556"/>
      <c r="R6" s="3556"/>
      <c r="S6" s="3556"/>
      <c r="T6" s="3556"/>
      <c r="U6" s="3556"/>
      <c r="V6" s="3556"/>
      <c r="W6" s="3556"/>
      <c r="X6" s="3556"/>
      <c r="Y6" s="3556"/>
      <c r="Z6" s="3556"/>
      <c r="AA6" s="3556"/>
      <c r="AB6" s="3556"/>
      <c r="AC6" s="3556"/>
      <c r="AD6" s="3557"/>
      <c r="AE6" s="1160"/>
      <c r="AF6" s="1160"/>
      <c r="AG6" s="1159"/>
      <c r="AH6" s="1159"/>
      <c r="AI6" s="1159"/>
      <c r="AJ6" s="1159"/>
      <c r="AK6" s="1159"/>
      <c r="AL6" s="1159"/>
      <c r="AM6" s="1159"/>
      <c r="AN6" s="1159"/>
      <c r="AO6" s="1159"/>
      <c r="AP6" s="1159"/>
      <c r="AQ6" s="3503"/>
      <c r="AR6" s="3504"/>
      <c r="AS6" s="3504"/>
      <c r="AT6" s="3504"/>
      <c r="AU6" s="3504"/>
      <c r="AV6" s="3504"/>
      <c r="AW6" s="3504"/>
      <c r="AX6" s="3504"/>
      <c r="AY6" s="3504"/>
      <c r="AZ6" s="3505"/>
      <c r="BA6" s="3479"/>
      <c r="BB6" s="3480"/>
      <c r="BC6" s="3480"/>
      <c r="BD6" s="3480"/>
      <c r="BE6" s="3480"/>
      <c r="BF6" s="3480"/>
      <c r="BG6" s="3480"/>
      <c r="BH6" s="3480"/>
      <c r="BI6" s="3480"/>
      <c r="BJ6" s="3509"/>
      <c r="BK6" s="3513"/>
      <c r="BL6" s="3514"/>
      <c r="BM6" s="3514"/>
      <c r="BN6" s="3514"/>
      <c r="BO6" s="3514"/>
      <c r="BP6" s="3514"/>
      <c r="BQ6" s="3514"/>
      <c r="BR6" s="3514"/>
      <c r="BS6" s="3514"/>
      <c r="BT6" s="3515"/>
      <c r="BU6" s="3522"/>
      <c r="BV6" s="3523"/>
      <c r="BW6" s="3523"/>
      <c r="BX6" s="3523"/>
      <c r="BY6" s="3523"/>
      <c r="BZ6" s="3523"/>
      <c r="CA6" s="3523"/>
      <c r="CB6" s="3523"/>
      <c r="CC6" s="3523"/>
      <c r="CD6" s="3524"/>
      <c r="CE6" s="3531"/>
      <c r="CF6" s="3532"/>
      <c r="CG6" s="3532"/>
      <c r="CH6" s="3532"/>
      <c r="CI6" s="3532"/>
      <c r="CJ6" s="3532"/>
      <c r="CK6" s="3532"/>
      <c r="CL6" s="3532"/>
      <c r="CM6" s="3532"/>
      <c r="CN6" s="3533"/>
      <c r="CO6" s="3549"/>
      <c r="CP6" s="3550"/>
      <c r="CQ6" s="3550"/>
      <c r="CR6" s="3550"/>
      <c r="CS6" s="3550"/>
      <c r="CT6" s="3550"/>
      <c r="CU6" s="3550"/>
      <c r="CV6" s="3550"/>
      <c r="CW6" s="3550"/>
      <c r="CX6" s="3551"/>
    </row>
    <row r="7" spans="1:102" ht="15.75" customHeight="1">
      <c r="A7" s="3555"/>
      <c r="B7" s="3556"/>
      <c r="C7" s="3556"/>
      <c r="D7" s="3556"/>
      <c r="E7" s="3556"/>
      <c r="F7" s="3556"/>
      <c r="G7" s="3556"/>
      <c r="H7" s="3556"/>
      <c r="I7" s="3556"/>
      <c r="J7" s="3556"/>
      <c r="K7" s="3556"/>
      <c r="L7" s="3556"/>
      <c r="M7" s="3556"/>
      <c r="N7" s="3556"/>
      <c r="O7" s="3556"/>
      <c r="P7" s="3556"/>
      <c r="Q7" s="3556"/>
      <c r="R7" s="3556"/>
      <c r="S7" s="3556"/>
      <c r="T7" s="3556"/>
      <c r="U7" s="3556"/>
      <c r="V7" s="3556"/>
      <c r="W7" s="3556"/>
      <c r="X7" s="3556"/>
      <c r="Y7" s="3556"/>
      <c r="Z7" s="3556"/>
      <c r="AA7" s="3556"/>
      <c r="AB7" s="3556"/>
      <c r="AC7" s="3556"/>
      <c r="AD7" s="3557"/>
      <c r="AE7" s="1160"/>
      <c r="AF7" s="1160"/>
      <c r="AG7" s="1159"/>
      <c r="AH7" s="1159"/>
      <c r="AI7" s="1159"/>
      <c r="AJ7" s="1159"/>
      <c r="AK7" s="1159"/>
      <c r="AL7" s="1159"/>
      <c r="AM7" s="1159"/>
      <c r="AN7" s="1159"/>
      <c r="AO7" s="1159"/>
      <c r="AP7" s="1159"/>
      <c r="AQ7" s="3503"/>
      <c r="AR7" s="3504"/>
      <c r="AS7" s="3504"/>
      <c r="AT7" s="3504"/>
      <c r="AU7" s="3504"/>
      <c r="AV7" s="3504"/>
      <c r="AW7" s="3504"/>
      <c r="AX7" s="3504"/>
      <c r="AY7" s="3504"/>
      <c r="AZ7" s="3505"/>
      <c r="BA7" s="3457" t="s">
        <v>762</v>
      </c>
      <c r="BB7" s="3458"/>
      <c r="BC7" s="3458"/>
      <c r="BD7" s="3458"/>
      <c r="BE7" s="3458"/>
      <c r="BF7" s="3458"/>
      <c r="BG7" s="3458"/>
      <c r="BH7" s="3458"/>
      <c r="BI7" s="3458"/>
      <c r="BJ7" s="3558"/>
      <c r="BK7" s="3513"/>
      <c r="BL7" s="3514"/>
      <c r="BM7" s="3514"/>
      <c r="BN7" s="3514"/>
      <c r="BO7" s="3514"/>
      <c r="BP7" s="3514"/>
      <c r="BQ7" s="3514"/>
      <c r="BR7" s="3514"/>
      <c r="BS7" s="3514"/>
      <c r="BT7" s="3515"/>
      <c r="BU7" s="3522"/>
      <c r="BV7" s="3523"/>
      <c r="BW7" s="3523"/>
      <c r="BX7" s="3523"/>
      <c r="BY7" s="3523"/>
      <c r="BZ7" s="3523"/>
      <c r="CA7" s="3523"/>
      <c r="CB7" s="3523"/>
      <c r="CC7" s="3523"/>
      <c r="CD7" s="3524"/>
      <c r="CE7" s="3531"/>
      <c r="CF7" s="3532"/>
      <c r="CG7" s="3532"/>
      <c r="CH7" s="3532"/>
      <c r="CI7" s="3532"/>
      <c r="CJ7" s="3532"/>
      <c r="CK7" s="3532"/>
      <c r="CL7" s="3532"/>
      <c r="CM7" s="3532"/>
      <c r="CN7" s="3533"/>
      <c r="CO7" s="3549"/>
      <c r="CP7" s="3550"/>
      <c r="CQ7" s="3550"/>
      <c r="CR7" s="3550"/>
      <c r="CS7" s="3550"/>
      <c r="CT7" s="3550"/>
      <c r="CU7" s="3550"/>
      <c r="CV7" s="3550"/>
      <c r="CW7" s="3550"/>
      <c r="CX7" s="3551"/>
    </row>
    <row r="8" spans="1:102" ht="15.75" customHeight="1">
      <c r="A8" s="3555" t="s">
        <v>10</v>
      </c>
      <c r="B8" s="3556"/>
      <c r="C8" s="3556"/>
      <c r="D8" s="3556"/>
      <c r="E8" s="3556"/>
      <c r="F8" s="3556"/>
      <c r="G8" s="3556"/>
      <c r="H8" s="3556"/>
      <c r="I8" s="3556"/>
      <c r="J8" s="3556"/>
      <c r="K8" s="3556"/>
      <c r="L8" s="3556"/>
      <c r="M8" s="3556"/>
      <c r="N8" s="3556"/>
      <c r="O8" s="3556"/>
      <c r="P8" s="3556"/>
      <c r="Q8" s="3556"/>
      <c r="R8" s="3556"/>
      <c r="S8" s="3556"/>
      <c r="T8" s="3556"/>
      <c r="U8" s="3556"/>
      <c r="V8" s="3556"/>
      <c r="W8" s="3556"/>
      <c r="X8" s="3556"/>
      <c r="Y8" s="3556"/>
      <c r="Z8" s="3556"/>
      <c r="AA8" s="3556"/>
      <c r="AB8" s="3556"/>
      <c r="AC8" s="3556"/>
      <c r="AD8" s="3557"/>
      <c r="AE8" s="1160"/>
      <c r="AF8" s="1160"/>
      <c r="AG8" s="1159"/>
      <c r="AH8" s="1159"/>
      <c r="AI8" s="1159"/>
      <c r="AJ8" s="1159"/>
      <c r="AK8" s="1159"/>
      <c r="AL8" s="1159"/>
      <c r="AM8" s="1159"/>
      <c r="AN8" s="1159"/>
      <c r="AO8" s="1159"/>
      <c r="AP8" s="1159"/>
      <c r="AQ8" s="3503"/>
      <c r="AR8" s="3504"/>
      <c r="AS8" s="3504"/>
      <c r="AT8" s="3504"/>
      <c r="AU8" s="3504"/>
      <c r="AV8" s="3504"/>
      <c r="AW8" s="3504"/>
      <c r="AX8" s="3504"/>
      <c r="AY8" s="3504"/>
      <c r="AZ8" s="3505"/>
      <c r="BA8" s="3457"/>
      <c r="BB8" s="3458"/>
      <c r="BC8" s="3458"/>
      <c r="BD8" s="3458"/>
      <c r="BE8" s="3458"/>
      <c r="BF8" s="3458"/>
      <c r="BG8" s="3458"/>
      <c r="BH8" s="3458"/>
      <c r="BI8" s="3458"/>
      <c r="BJ8" s="3558"/>
      <c r="BK8" s="3513"/>
      <c r="BL8" s="3514"/>
      <c r="BM8" s="3514"/>
      <c r="BN8" s="3514"/>
      <c r="BO8" s="3514"/>
      <c r="BP8" s="3514"/>
      <c r="BQ8" s="3514"/>
      <c r="BR8" s="3514"/>
      <c r="BS8" s="3514"/>
      <c r="BT8" s="3515"/>
      <c r="BU8" s="3522"/>
      <c r="BV8" s="3523"/>
      <c r="BW8" s="3523"/>
      <c r="BX8" s="3523"/>
      <c r="BY8" s="3523"/>
      <c r="BZ8" s="3523"/>
      <c r="CA8" s="3523"/>
      <c r="CB8" s="3523"/>
      <c r="CC8" s="3523"/>
      <c r="CD8" s="3524"/>
      <c r="CE8" s="3531"/>
      <c r="CF8" s="3532"/>
      <c r="CG8" s="3532"/>
      <c r="CH8" s="3532"/>
      <c r="CI8" s="3532"/>
      <c r="CJ8" s="3532"/>
      <c r="CK8" s="3532"/>
      <c r="CL8" s="3532"/>
      <c r="CM8" s="3532"/>
      <c r="CN8" s="3533"/>
      <c r="CO8" s="3549"/>
      <c r="CP8" s="3550"/>
      <c r="CQ8" s="3550"/>
      <c r="CR8" s="3550"/>
      <c r="CS8" s="3550"/>
      <c r="CT8" s="3550"/>
      <c r="CU8" s="3550"/>
      <c r="CV8" s="3550"/>
      <c r="CW8" s="3550"/>
      <c r="CX8" s="3551"/>
    </row>
    <row r="9" spans="1:102" ht="16.5" customHeight="1" thickBot="1">
      <c r="A9" s="3560">
        <v>2016</v>
      </c>
      <c r="B9" s="3561"/>
      <c r="C9" s="3561"/>
      <c r="D9" s="3561"/>
      <c r="E9" s="3561"/>
      <c r="F9" s="3561"/>
      <c r="G9" s="3561"/>
      <c r="H9" s="3561"/>
      <c r="I9" s="3561"/>
      <c r="J9" s="3561"/>
      <c r="K9" s="3561"/>
      <c r="L9" s="3561"/>
      <c r="M9" s="3561"/>
      <c r="N9" s="3561"/>
      <c r="O9" s="3561"/>
      <c r="P9" s="3561"/>
      <c r="Q9" s="3561"/>
      <c r="R9" s="3561"/>
      <c r="S9" s="3561"/>
      <c r="T9" s="3561"/>
      <c r="U9" s="3561"/>
      <c r="V9" s="3561"/>
      <c r="W9" s="3561"/>
      <c r="X9" s="3561"/>
      <c r="Y9" s="3561"/>
      <c r="Z9" s="3561"/>
      <c r="AA9" s="3561"/>
      <c r="AB9" s="3561"/>
      <c r="AC9" s="3561"/>
      <c r="AD9" s="3562"/>
      <c r="AE9" s="1158"/>
      <c r="AF9" s="1158"/>
      <c r="AG9" s="1157"/>
      <c r="AH9" s="1157"/>
      <c r="AI9" s="1157"/>
      <c r="AJ9" s="1157"/>
      <c r="AK9" s="1157"/>
      <c r="AL9" s="1157"/>
      <c r="AM9" s="1157"/>
      <c r="AN9" s="1157"/>
      <c r="AO9" s="1157"/>
      <c r="AP9" s="1157"/>
      <c r="AQ9" s="3506"/>
      <c r="AR9" s="3507"/>
      <c r="AS9" s="3507"/>
      <c r="AT9" s="3507"/>
      <c r="AU9" s="3507"/>
      <c r="AV9" s="3507"/>
      <c r="AW9" s="3507"/>
      <c r="AX9" s="3507"/>
      <c r="AY9" s="3507"/>
      <c r="AZ9" s="3508"/>
      <c r="BA9" s="3559"/>
      <c r="BB9" s="3461"/>
      <c r="BC9" s="3461"/>
      <c r="BD9" s="3461"/>
      <c r="BE9" s="3461"/>
      <c r="BF9" s="3461"/>
      <c r="BG9" s="3461"/>
      <c r="BH9" s="3461"/>
      <c r="BI9" s="3461"/>
      <c r="BJ9" s="3462"/>
      <c r="BK9" s="3516"/>
      <c r="BL9" s="3517"/>
      <c r="BM9" s="3517"/>
      <c r="BN9" s="3517"/>
      <c r="BO9" s="3517"/>
      <c r="BP9" s="3517"/>
      <c r="BQ9" s="3517"/>
      <c r="BR9" s="3517"/>
      <c r="BS9" s="3517"/>
      <c r="BT9" s="3518"/>
      <c r="BU9" s="3525"/>
      <c r="BV9" s="3526"/>
      <c r="BW9" s="3526"/>
      <c r="BX9" s="3526"/>
      <c r="BY9" s="3526"/>
      <c r="BZ9" s="3526"/>
      <c r="CA9" s="3526"/>
      <c r="CB9" s="3526"/>
      <c r="CC9" s="3526"/>
      <c r="CD9" s="3527"/>
      <c r="CE9" s="3534"/>
      <c r="CF9" s="3535"/>
      <c r="CG9" s="3535"/>
      <c r="CH9" s="3535"/>
      <c r="CI9" s="3535"/>
      <c r="CJ9" s="3535"/>
      <c r="CK9" s="3535"/>
      <c r="CL9" s="3535"/>
      <c r="CM9" s="3535"/>
      <c r="CN9" s="3536"/>
      <c r="CO9" s="3552"/>
      <c r="CP9" s="3553"/>
      <c r="CQ9" s="3553"/>
      <c r="CR9" s="3553"/>
      <c r="CS9" s="3553"/>
      <c r="CT9" s="3553"/>
      <c r="CU9" s="3553"/>
      <c r="CV9" s="3553"/>
      <c r="CW9" s="3553"/>
      <c r="CX9" s="3554"/>
    </row>
    <row r="10" spans="1:92" ht="15.75" thickBot="1">
      <c r="A10" s="1151"/>
      <c r="B10" s="1156"/>
      <c r="C10" s="1151"/>
      <c r="D10" s="1151"/>
      <c r="E10" s="1151"/>
      <c r="F10" s="1151"/>
      <c r="G10" s="1151"/>
      <c r="H10" s="1151"/>
      <c r="I10" s="1155"/>
      <c r="J10" s="1151"/>
      <c r="K10" s="1151"/>
      <c r="L10" s="1154"/>
      <c r="M10" s="1151"/>
      <c r="N10" s="1153"/>
      <c r="O10" s="1153"/>
      <c r="P10" s="1151"/>
      <c r="Q10" s="1151"/>
      <c r="R10" s="1151"/>
      <c r="S10" s="1151"/>
      <c r="T10" s="1151"/>
      <c r="U10" s="1151"/>
      <c r="V10" s="1151"/>
      <c r="W10" s="1151"/>
      <c r="X10" s="1151"/>
      <c r="Y10" s="1151"/>
      <c r="Z10" s="1151"/>
      <c r="AA10" s="1151"/>
      <c r="AB10" s="1151"/>
      <c r="AC10" s="1152"/>
      <c r="AD10" s="1151"/>
      <c r="AE10" s="1151"/>
      <c r="AF10" s="1151"/>
      <c r="AG10" s="761"/>
      <c r="AH10" s="761"/>
      <c r="AI10" s="761"/>
      <c r="AJ10" s="761"/>
      <c r="AK10" s="761"/>
      <c r="AL10" s="761"/>
      <c r="AM10" s="761"/>
      <c r="AN10" s="761"/>
      <c r="AO10" s="761"/>
      <c r="AP10" s="761"/>
      <c r="CB10" s="1150"/>
      <c r="CC10" s="1149"/>
      <c r="CD10" s="1149"/>
      <c r="CL10" s="626"/>
      <c r="CM10" s="626"/>
      <c r="CN10" s="626"/>
    </row>
    <row r="11" spans="1:102" s="761" customFormat="1" ht="15.75" customHeight="1" thickBot="1">
      <c r="A11" s="3563" t="s">
        <v>12</v>
      </c>
      <c r="B11" s="3563"/>
      <c r="C11" s="3563"/>
      <c r="D11" s="3563"/>
      <c r="E11" s="1148"/>
      <c r="F11" s="1148"/>
      <c r="G11" s="1148"/>
      <c r="H11" s="3564" t="s">
        <v>761</v>
      </c>
      <c r="I11" s="3565"/>
      <c r="J11" s="3565"/>
      <c r="K11" s="3565"/>
      <c r="L11" s="3565"/>
      <c r="M11" s="3565"/>
      <c r="N11" s="3565"/>
      <c r="O11" s="3565"/>
      <c r="P11" s="3565"/>
      <c r="Q11" s="3565"/>
      <c r="R11" s="3565"/>
      <c r="S11" s="3565"/>
      <c r="T11" s="3565"/>
      <c r="U11" s="3565"/>
      <c r="V11" s="3565"/>
      <c r="W11" s="3565"/>
      <c r="X11" s="3565"/>
      <c r="Y11" s="3565"/>
      <c r="Z11" s="3565"/>
      <c r="AA11" s="3565"/>
      <c r="AB11" s="3565"/>
      <c r="AC11" s="3565"/>
      <c r="AD11" s="3566"/>
      <c r="AE11" s="1147"/>
      <c r="AF11" s="1147"/>
      <c r="AG11" s="1146"/>
      <c r="AH11" s="1146"/>
      <c r="AI11" s="1146"/>
      <c r="AJ11" s="1146"/>
      <c r="AK11" s="1146"/>
      <c r="AL11" s="1146"/>
      <c r="AM11" s="1146"/>
      <c r="AN11" s="1146"/>
      <c r="AO11" s="1146"/>
      <c r="AP11" s="1146"/>
      <c r="AQ11" s="3567" t="s">
        <v>761</v>
      </c>
      <c r="AR11" s="3568"/>
      <c r="AS11" s="3568"/>
      <c r="AT11" s="3568"/>
      <c r="AU11" s="3568"/>
      <c r="AV11" s="3568"/>
      <c r="AW11" s="3568"/>
      <c r="AX11" s="3568"/>
      <c r="AY11" s="3568"/>
      <c r="AZ11" s="3569"/>
      <c r="BA11" s="3570" t="s">
        <v>761</v>
      </c>
      <c r="BB11" s="3571"/>
      <c r="BC11" s="3571"/>
      <c r="BD11" s="3571"/>
      <c r="BE11" s="3571"/>
      <c r="BF11" s="3571"/>
      <c r="BG11" s="3571"/>
      <c r="BH11" s="3571"/>
      <c r="BI11" s="3571"/>
      <c r="BJ11" s="3572"/>
      <c r="BK11" s="3570" t="s">
        <v>761</v>
      </c>
      <c r="BL11" s="3571"/>
      <c r="BM11" s="3571"/>
      <c r="BN11" s="3571"/>
      <c r="BO11" s="3571"/>
      <c r="BP11" s="3571"/>
      <c r="BQ11" s="3571"/>
      <c r="BR11" s="3571"/>
      <c r="BS11" s="3571"/>
      <c r="BT11" s="3572"/>
      <c r="BU11" s="3573" t="s">
        <v>761</v>
      </c>
      <c r="BV11" s="3574"/>
      <c r="BW11" s="3574"/>
      <c r="BX11" s="3574"/>
      <c r="BY11" s="3574"/>
      <c r="BZ11" s="3574"/>
      <c r="CA11" s="3574"/>
      <c r="CB11" s="3574"/>
      <c r="CC11" s="3574"/>
      <c r="CD11" s="3575"/>
      <c r="CE11" s="3570" t="s">
        <v>761</v>
      </c>
      <c r="CF11" s="3571"/>
      <c r="CG11" s="3571"/>
      <c r="CH11" s="3571"/>
      <c r="CI11" s="3571"/>
      <c r="CJ11" s="3571"/>
      <c r="CK11" s="3571"/>
      <c r="CL11" s="3571"/>
      <c r="CM11" s="3571"/>
      <c r="CN11" s="3572"/>
      <c r="CO11" s="3570" t="s">
        <v>761</v>
      </c>
      <c r="CP11" s="3571"/>
      <c r="CQ11" s="3571"/>
      <c r="CR11" s="3571"/>
      <c r="CS11" s="3571"/>
      <c r="CT11" s="3571"/>
      <c r="CU11" s="3571"/>
      <c r="CV11" s="3571"/>
      <c r="CW11" s="3571"/>
      <c r="CX11" s="3572"/>
    </row>
    <row r="12" spans="1:102" s="894" customFormat="1" ht="15.75" thickBot="1">
      <c r="A12" s="1085"/>
      <c r="B12" s="1090"/>
      <c r="C12" s="1085"/>
      <c r="D12" s="1085"/>
      <c r="E12" s="1085"/>
      <c r="F12" s="1085"/>
      <c r="G12" s="1085"/>
      <c r="H12" s="1085"/>
      <c r="I12" s="1089"/>
      <c r="J12" s="1085"/>
      <c r="K12" s="1085"/>
      <c r="L12" s="1088"/>
      <c r="M12" s="1085"/>
      <c r="N12" s="1087"/>
      <c r="O12" s="1087"/>
      <c r="P12" s="1085"/>
      <c r="Q12" s="1085"/>
      <c r="R12" s="1085"/>
      <c r="S12" s="1085"/>
      <c r="T12" s="1085"/>
      <c r="U12" s="1085"/>
      <c r="V12" s="1085"/>
      <c r="W12" s="1085"/>
      <c r="X12" s="1085"/>
      <c r="Y12" s="1085"/>
      <c r="Z12" s="1085"/>
      <c r="AA12" s="1085"/>
      <c r="AB12" s="1085"/>
      <c r="AC12" s="1086"/>
      <c r="AD12" s="1085"/>
      <c r="AE12" s="1085"/>
      <c r="AF12" s="1085"/>
      <c r="AQ12" s="1085"/>
      <c r="AR12" s="1085"/>
      <c r="AS12" s="1085"/>
      <c r="AT12" s="1085"/>
      <c r="AU12" s="1085"/>
      <c r="AV12" s="1085"/>
      <c r="AW12" s="1085"/>
      <c r="AX12" s="1085"/>
      <c r="AY12" s="1085"/>
      <c r="AZ12" s="1085"/>
      <c r="BI12" s="1144"/>
      <c r="BJ12" s="1144"/>
      <c r="BU12" s="1143"/>
      <c r="BV12" s="1143"/>
      <c r="BW12" s="1143"/>
      <c r="BX12" s="1143"/>
      <c r="BY12" s="1143"/>
      <c r="BZ12" s="1143"/>
      <c r="CA12" s="1143"/>
      <c r="CB12" s="1143"/>
      <c r="CC12" s="1142"/>
      <c r="CD12" s="1142"/>
      <c r="CO12" s="627"/>
      <c r="CP12" s="627"/>
      <c r="CQ12" s="627"/>
      <c r="CR12" s="627"/>
      <c r="CS12" s="627"/>
      <c r="CT12" s="627"/>
      <c r="CU12" s="627"/>
      <c r="CV12" s="627"/>
      <c r="CW12" s="627"/>
      <c r="CX12" s="627"/>
    </row>
    <row r="13" spans="1:102" s="904" customFormat="1" ht="15.75" customHeight="1" thickBot="1">
      <c r="A13" s="3576" t="s">
        <v>14</v>
      </c>
      <c r="B13" s="3576"/>
      <c r="C13" s="3576"/>
      <c r="D13" s="3576"/>
      <c r="E13" s="817"/>
      <c r="F13" s="817"/>
      <c r="G13" s="817"/>
      <c r="H13" s="3577" t="s">
        <v>15</v>
      </c>
      <c r="I13" s="3578"/>
      <c r="J13" s="3578"/>
      <c r="K13" s="3578"/>
      <c r="L13" s="3578"/>
      <c r="M13" s="3578"/>
      <c r="N13" s="3578"/>
      <c r="O13" s="3578"/>
      <c r="P13" s="3578"/>
      <c r="Q13" s="3578"/>
      <c r="R13" s="3578"/>
      <c r="S13" s="3578"/>
      <c r="T13" s="3578"/>
      <c r="U13" s="3578"/>
      <c r="V13" s="3578"/>
      <c r="W13" s="3578"/>
      <c r="X13" s="3578"/>
      <c r="Y13" s="3578"/>
      <c r="Z13" s="3578"/>
      <c r="AA13" s="3578"/>
      <c r="AB13" s="3578"/>
      <c r="AC13" s="3578"/>
      <c r="AD13" s="3579"/>
      <c r="AE13" s="1092"/>
      <c r="AF13" s="1092"/>
      <c r="AG13" s="1145"/>
      <c r="AH13" s="1145"/>
      <c r="AI13" s="1145"/>
      <c r="AJ13" s="1145"/>
      <c r="AK13" s="1145"/>
      <c r="AL13" s="1145"/>
      <c r="AM13" s="1145"/>
      <c r="AN13" s="1145"/>
      <c r="AO13" s="1145"/>
      <c r="AP13" s="1145"/>
      <c r="AQ13" s="3580" t="s">
        <v>15</v>
      </c>
      <c r="AR13" s="3581"/>
      <c r="AS13" s="3581"/>
      <c r="AT13" s="3581"/>
      <c r="AU13" s="3581"/>
      <c r="AV13" s="3581"/>
      <c r="AW13" s="3581"/>
      <c r="AX13" s="3581"/>
      <c r="AY13" s="3581"/>
      <c r="AZ13" s="3582"/>
      <c r="BA13" s="3583" t="s">
        <v>15</v>
      </c>
      <c r="BB13" s="3584"/>
      <c r="BC13" s="3584"/>
      <c r="BD13" s="3584"/>
      <c r="BE13" s="3584"/>
      <c r="BF13" s="3584"/>
      <c r="BG13" s="3584"/>
      <c r="BH13" s="3584"/>
      <c r="BI13" s="3584"/>
      <c r="BJ13" s="3585"/>
      <c r="BK13" s="3583" t="s">
        <v>15</v>
      </c>
      <c r="BL13" s="3584"/>
      <c r="BM13" s="3584"/>
      <c r="BN13" s="3584"/>
      <c r="BO13" s="3584"/>
      <c r="BP13" s="3584"/>
      <c r="BQ13" s="3584"/>
      <c r="BR13" s="3584"/>
      <c r="BS13" s="3584"/>
      <c r="BT13" s="3585"/>
      <c r="BU13" s="3586" t="s">
        <v>15</v>
      </c>
      <c r="BV13" s="3587"/>
      <c r="BW13" s="3587"/>
      <c r="BX13" s="3587"/>
      <c r="BY13" s="3587"/>
      <c r="BZ13" s="3587"/>
      <c r="CA13" s="3587"/>
      <c r="CB13" s="3587"/>
      <c r="CC13" s="3587"/>
      <c r="CD13" s="3588"/>
      <c r="CE13" s="3583" t="s">
        <v>15</v>
      </c>
      <c r="CF13" s="3584"/>
      <c r="CG13" s="3584"/>
      <c r="CH13" s="3584"/>
      <c r="CI13" s="3584"/>
      <c r="CJ13" s="3584"/>
      <c r="CK13" s="3584"/>
      <c r="CL13" s="3584"/>
      <c r="CM13" s="3584"/>
      <c r="CN13" s="3585"/>
      <c r="CO13" s="3583" t="s">
        <v>15</v>
      </c>
      <c r="CP13" s="3584"/>
      <c r="CQ13" s="3584"/>
      <c r="CR13" s="3584"/>
      <c r="CS13" s="3584"/>
      <c r="CT13" s="3584"/>
      <c r="CU13" s="3584"/>
      <c r="CV13" s="3584"/>
      <c r="CW13" s="3584"/>
      <c r="CX13" s="3585"/>
    </row>
    <row r="14" spans="1:102" s="894" customFormat="1" ht="15" thickBot="1">
      <c r="A14" s="3589"/>
      <c r="B14" s="3589"/>
      <c r="C14" s="3589"/>
      <c r="D14" s="3589"/>
      <c r="E14" s="3589"/>
      <c r="F14" s="3589"/>
      <c r="G14" s="3589"/>
      <c r="H14" s="3589"/>
      <c r="I14" s="3589"/>
      <c r="J14" s="3589"/>
      <c r="K14" s="3589"/>
      <c r="L14" s="3589"/>
      <c r="M14" s="3589"/>
      <c r="N14" s="3589"/>
      <c r="O14" s="3589"/>
      <c r="P14" s="3589"/>
      <c r="Q14" s="3589"/>
      <c r="R14" s="3589"/>
      <c r="S14" s="3589"/>
      <c r="T14" s="3589"/>
      <c r="U14" s="3589"/>
      <c r="V14" s="3589"/>
      <c r="W14" s="3589"/>
      <c r="X14" s="3589"/>
      <c r="Y14" s="3589"/>
      <c r="Z14" s="3589"/>
      <c r="AA14" s="3589"/>
      <c r="AB14" s="3589"/>
      <c r="AC14" s="3589"/>
      <c r="AD14" s="3589"/>
      <c r="AE14" s="814"/>
      <c r="AF14" s="814"/>
      <c r="AG14" s="1142"/>
      <c r="AH14" s="1142"/>
      <c r="AI14" s="1142"/>
      <c r="AJ14" s="1142"/>
      <c r="AK14" s="1142"/>
      <c r="AL14" s="1142"/>
      <c r="AM14" s="1142"/>
      <c r="AN14" s="1142"/>
      <c r="AO14" s="1142"/>
      <c r="AP14" s="1142"/>
      <c r="AQ14" s="1083"/>
      <c r="AR14" s="1083"/>
      <c r="AS14" s="1083"/>
      <c r="AT14" s="1083"/>
      <c r="AU14" s="1083"/>
      <c r="AV14" s="1083"/>
      <c r="AW14" s="1083"/>
      <c r="AX14" s="1083"/>
      <c r="AY14" s="1083"/>
      <c r="AZ14" s="1083"/>
      <c r="BI14" s="1144"/>
      <c r="BJ14" s="1144"/>
      <c r="BU14" s="1143"/>
      <c r="BV14" s="1143"/>
      <c r="BW14" s="1143"/>
      <c r="BX14" s="1143"/>
      <c r="BY14" s="1143"/>
      <c r="BZ14" s="1143"/>
      <c r="CA14" s="1143"/>
      <c r="CB14" s="1143"/>
      <c r="CC14" s="1142"/>
      <c r="CD14" s="1142"/>
      <c r="CO14" s="627"/>
      <c r="CP14" s="627"/>
      <c r="CQ14" s="627"/>
      <c r="CR14" s="627"/>
      <c r="CS14" s="627"/>
      <c r="CT14" s="627"/>
      <c r="CU14" s="627"/>
      <c r="CV14" s="627"/>
      <c r="CW14" s="627"/>
      <c r="CX14" s="627"/>
    </row>
    <row r="15" spans="1:102" s="1054" customFormat="1" ht="39" thickBot="1">
      <c r="A15" s="810" t="s">
        <v>16</v>
      </c>
      <c r="B15" s="811" t="s">
        <v>17</v>
      </c>
      <c r="C15" s="810" t="s">
        <v>18</v>
      </c>
      <c r="D15" s="806" t="s">
        <v>760</v>
      </c>
      <c r="E15" s="806" t="s">
        <v>759</v>
      </c>
      <c r="F15" s="806" t="s">
        <v>759</v>
      </c>
      <c r="G15" s="806" t="s">
        <v>758</v>
      </c>
      <c r="H15" s="806" t="s">
        <v>20</v>
      </c>
      <c r="I15" s="806" t="s">
        <v>21</v>
      </c>
      <c r="J15" s="806" t="s">
        <v>22</v>
      </c>
      <c r="K15" s="806" t="s">
        <v>23</v>
      </c>
      <c r="L15" s="806" t="s">
        <v>24</v>
      </c>
      <c r="M15" s="806" t="s">
        <v>25</v>
      </c>
      <c r="N15" s="806" t="s">
        <v>26</v>
      </c>
      <c r="O15" s="806" t="s">
        <v>27</v>
      </c>
      <c r="P15" s="805" t="s">
        <v>28</v>
      </c>
      <c r="Q15" s="805" t="s">
        <v>29</v>
      </c>
      <c r="R15" s="805" t="s">
        <v>30</v>
      </c>
      <c r="S15" s="805" t="s">
        <v>31</v>
      </c>
      <c r="T15" s="805" t="s">
        <v>32</v>
      </c>
      <c r="U15" s="805" t="s">
        <v>33</v>
      </c>
      <c r="V15" s="805" t="s">
        <v>34</v>
      </c>
      <c r="W15" s="805" t="s">
        <v>35</v>
      </c>
      <c r="X15" s="805" t="s">
        <v>36</v>
      </c>
      <c r="Y15" s="805" t="s">
        <v>37</v>
      </c>
      <c r="Z15" s="805" t="s">
        <v>38</v>
      </c>
      <c r="AA15" s="805" t="s">
        <v>39</v>
      </c>
      <c r="AB15" s="806" t="s">
        <v>40</v>
      </c>
      <c r="AC15" s="807" t="s">
        <v>41</v>
      </c>
      <c r="AD15" s="806" t="s">
        <v>42</v>
      </c>
      <c r="AE15" s="805" t="s">
        <v>28</v>
      </c>
      <c r="AF15" s="805" t="s">
        <v>29</v>
      </c>
      <c r="AG15" s="805" t="s">
        <v>30</v>
      </c>
      <c r="AH15" s="805" t="s">
        <v>31</v>
      </c>
      <c r="AI15" s="805" t="s">
        <v>32</v>
      </c>
      <c r="AJ15" s="805" t="s">
        <v>33</v>
      </c>
      <c r="AK15" s="805" t="s">
        <v>34</v>
      </c>
      <c r="AL15" s="805" t="s">
        <v>35</v>
      </c>
      <c r="AM15" s="805" t="s">
        <v>36</v>
      </c>
      <c r="AN15" s="805" t="s">
        <v>37</v>
      </c>
      <c r="AO15" s="805" t="s">
        <v>38</v>
      </c>
      <c r="AP15" s="805" t="s">
        <v>39</v>
      </c>
      <c r="AQ15" s="803" t="s">
        <v>48</v>
      </c>
      <c r="AR15" s="803" t="s">
        <v>49</v>
      </c>
      <c r="AS15" s="803" t="s">
        <v>50</v>
      </c>
      <c r="AT15" s="803" t="s">
        <v>51</v>
      </c>
      <c r="AU15" s="803" t="s">
        <v>52</v>
      </c>
      <c r="AV15" s="803" t="s">
        <v>53</v>
      </c>
      <c r="AW15" s="803" t="s">
        <v>54</v>
      </c>
      <c r="AX15" s="803" t="s">
        <v>55</v>
      </c>
      <c r="AY15" s="803" t="s">
        <v>56</v>
      </c>
      <c r="AZ15" s="802" t="s">
        <v>57</v>
      </c>
      <c r="BA15" s="801" t="s">
        <v>435</v>
      </c>
      <c r="BB15" s="801" t="s">
        <v>49</v>
      </c>
      <c r="BC15" s="801" t="s">
        <v>60</v>
      </c>
      <c r="BD15" s="801" t="s">
        <v>61</v>
      </c>
      <c r="BE15" s="801" t="s">
        <v>52</v>
      </c>
      <c r="BF15" s="801" t="s">
        <v>62</v>
      </c>
      <c r="BG15" s="801" t="s">
        <v>54</v>
      </c>
      <c r="BH15" s="801" t="s">
        <v>55</v>
      </c>
      <c r="BI15" s="800" t="s">
        <v>56</v>
      </c>
      <c r="BJ15" s="800" t="s">
        <v>57</v>
      </c>
      <c r="BK15" s="799" t="s">
        <v>63</v>
      </c>
      <c r="BL15" s="799" t="s">
        <v>49</v>
      </c>
      <c r="BM15" s="799" t="s">
        <v>64</v>
      </c>
      <c r="BN15" s="799" t="s">
        <v>65</v>
      </c>
      <c r="BO15" s="799" t="s">
        <v>52</v>
      </c>
      <c r="BP15" s="799" t="s">
        <v>66</v>
      </c>
      <c r="BQ15" s="799" t="s">
        <v>54</v>
      </c>
      <c r="BR15" s="799" t="s">
        <v>55</v>
      </c>
      <c r="BS15" s="799" t="s">
        <v>56</v>
      </c>
      <c r="BT15" s="799" t="s">
        <v>57</v>
      </c>
      <c r="BU15" s="798" t="s">
        <v>434</v>
      </c>
      <c r="BV15" s="798" t="s">
        <v>49</v>
      </c>
      <c r="BW15" s="798" t="s">
        <v>69</v>
      </c>
      <c r="BX15" s="798" t="s">
        <v>70</v>
      </c>
      <c r="BY15" s="798" t="s">
        <v>52</v>
      </c>
      <c r="BZ15" s="798" t="s">
        <v>71</v>
      </c>
      <c r="CA15" s="798" t="s">
        <v>54</v>
      </c>
      <c r="CB15" s="798" t="s">
        <v>55</v>
      </c>
      <c r="CC15" s="797" t="s">
        <v>56</v>
      </c>
      <c r="CD15" s="797" t="s">
        <v>57</v>
      </c>
      <c r="CE15" s="796" t="s">
        <v>72</v>
      </c>
      <c r="CF15" s="796" t="s">
        <v>49</v>
      </c>
      <c r="CG15" s="796" t="s">
        <v>74</v>
      </c>
      <c r="CH15" s="796" t="s">
        <v>75</v>
      </c>
      <c r="CI15" s="796" t="s">
        <v>52</v>
      </c>
      <c r="CJ15" s="796" t="s">
        <v>76</v>
      </c>
      <c r="CK15" s="796" t="s">
        <v>54</v>
      </c>
      <c r="CL15" s="796" t="s">
        <v>55</v>
      </c>
      <c r="CM15" s="796" t="s">
        <v>56</v>
      </c>
      <c r="CN15" s="796" t="s">
        <v>57</v>
      </c>
      <c r="CO15" s="795" t="s">
        <v>72</v>
      </c>
      <c r="CP15" s="795" t="s">
        <v>49</v>
      </c>
      <c r="CQ15" s="795" t="s">
        <v>74</v>
      </c>
      <c r="CR15" s="795" t="s">
        <v>75</v>
      </c>
      <c r="CS15" s="795" t="s">
        <v>52</v>
      </c>
      <c r="CT15" s="795" t="s">
        <v>76</v>
      </c>
      <c r="CU15" s="795" t="s">
        <v>54</v>
      </c>
      <c r="CV15" s="795" t="s">
        <v>55</v>
      </c>
      <c r="CW15" s="795" t="s">
        <v>56</v>
      </c>
      <c r="CX15" s="795" t="s">
        <v>57</v>
      </c>
    </row>
    <row r="16" spans="1:102" s="765" customFormat="1" ht="177" customHeight="1" thickBot="1">
      <c r="A16" s="3590">
        <v>1</v>
      </c>
      <c r="B16" s="3590" t="s">
        <v>757</v>
      </c>
      <c r="C16" s="3591" t="s">
        <v>756</v>
      </c>
      <c r="D16" s="1141" t="s">
        <v>755</v>
      </c>
      <c r="E16" s="944" t="s">
        <v>746</v>
      </c>
      <c r="F16" s="889" t="s">
        <v>754</v>
      </c>
      <c r="G16" s="1017" t="s">
        <v>455</v>
      </c>
      <c r="H16" s="1140" t="s">
        <v>753</v>
      </c>
      <c r="I16" s="1139">
        <v>1</v>
      </c>
      <c r="J16" s="1138" t="s">
        <v>500</v>
      </c>
      <c r="K16" s="1137" t="s">
        <v>752</v>
      </c>
      <c r="L16" s="1116">
        <v>0.3</v>
      </c>
      <c r="M16" s="1020" t="s">
        <v>751</v>
      </c>
      <c r="N16" s="1136">
        <v>42384</v>
      </c>
      <c r="O16" s="1136">
        <v>42720</v>
      </c>
      <c r="P16" s="3594">
        <v>1</v>
      </c>
      <c r="Q16" s="3595"/>
      <c r="R16" s="3595"/>
      <c r="S16" s="3595"/>
      <c r="T16" s="3595"/>
      <c r="U16" s="3595"/>
      <c r="V16" s="3595"/>
      <c r="W16" s="3595"/>
      <c r="X16" s="3595"/>
      <c r="Y16" s="3595"/>
      <c r="Z16" s="3595"/>
      <c r="AA16" s="3596"/>
      <c r="AB16" s="1135">
        <f>SUM(P16:Z16)</f>
        <v>1</v>
      </c>
      <c r="AC16" s="882">
        <v>0</v>
      </c>
      <c r="AD16" s="847"/>
      <c r="AE16" s="3597">
        <v>1</v>
      </c>
      <c r="AF16" s="3598"/>
      <c r="AG16" s="3598"/>
      <c r="AH16" s="3598"/>
      <c r="AI16" s="3598"/>
      <c r="AJ16" s="3598"/>
      <c r="AK16" s="3598"/>
      <c r="AL16" s="3598"/>
      <c r="AM16" s="3598"/>
      <c r="AN16" s="3598"/>
      <c r="AO16" s="3598"/>
      <c r="AP16" s="3599"/>
      <c r="AQ16" s="1134">
        <f>SUM(P16:Q16)</f>
        <v>1</v>
      </c>
      <c r="AR16" s="695">
        <f>IF(AQ16=0,0%,100%)</f>
        <v>1</v>
      </c>
      <c r="AS16" s="735">
        <f>SUM(AE16:AF16)</f>
        <v>1</v>
      </c>
      <c r="AT16" s="695">
        <f>+AS16/AB16</f>
        <v>1</v>
      </c>
      <c r="AU16" s="695">
        <f>+AS16/AB16</f>
        <v>1</v>
      </c>
      <c r="AV16" s="695">
        <f>+AS16/AB16</f>
        <v>1</v>
      </c>
      <c r="AW16" s="735"/>
      <c r="AX16" s="735"/>
      <c r="AY16" s="734" t="s">
        <v>750</v>
      </c>
      <c r="AZ16" s="735" t="s">
        <v>93</v>
      </c>
      <c r="BA16" s="1008">
        <f>SUM(P16:S16)</f>
        <v>1</v>
      </c>
      <c r="BB16" s="1006">
        <f>IF(BA16=0,0%,100%)</f>
        <v>1</v>
      </c>
      <c r="BC16" s="1007">
        <f>SUM(AE16:AH16)</f>
        <v>1</v>
      </c>
      <c r="BD16" s="1006">
        <v>1</v>
      </c>
      <c r="BE16" s="1006">
        <f>+BC16/AB16</f>
        <v>1</v>
      </c>
      <c r="BF16" s="1006">
        <f>+BC16/AB16</f>
        <v>1</v>
      </c>
      <c r="BG16" s="731"/>
      <c r="BH16" s="730"/>
      <c r="BI16" s="729" t="s">
        <v>749</v>
      </c>
      <c r="BJ16" s="729" t="s">
        <v>93</v>
      </c>
      <c r="BK16" s="727">
        <f>SUM(P16:U16)</f>
        <v>1</v>
      </c>
      <c r="BL16" s="727">
        <f>IF(BK16=0,0%,100%)</f>
        <v>1</v>
      </c>
      <c r="BM16" s="727">
        <f>SUM(AE16:AJ16)</f>
        <v>1</v>
      </c>
      <c r="BN16" s="727">
        <f>+BM16/AB16</f>
        <v>1</v>
      </c>
      <c r="BO16" s="727">
        <f>+BM16/AB16</f>
        <v>1</v>
      </c>
      <c r="BP16" s="727">
        <f>+BM16/AB16</f>
        <v>1</v>
      </c>
      <c r="BQ16" s="726"/>
      <c r="BR16" s="725"/>
      <c r="BS16" s="724" t="s">
        <v>748</v>
      </c>
      <c r="BT16" s="724" t="s">
        <v>93</v>
      </c>
      <c r="BU16" s="1133">
        <f>SUM(P16:W16)</f>
        <v>1</v>
      </c>
      <c r="BV16" s="722">
        <f>IF(BU16=0,0%,100%)</f>
        <v>1</v>
      </c>
      <c r="BW16" s="1133">
        <f>SUM(AE16:AL16)</f>
        <v>1</v>
      </c>
      <c r="BX16" s="722">
        <f>+BW16/AB16</f>
        <v>1</v>
      </c>
      <c r="BY16" s="722">
        <f>+BW16/AB16</f>
        <v>1</v>
      </c>
      <c r="BZ16" s="722">
        <f>+BW16/AB16</f>
        <v>1</v>
      </c>
      <c r="CA16" s="905"/>
      <c r="CB16" s="720"/>
      <c r="CC16" s="752" t="s">
        <v>528</v>
      </c>
      <c r="CD16" s="719" t="s">
        <v>93</v>
      </c>
      <c r="CE16" s="718"/>
      <c r="CF16" s="717"/>
      <c r="CG16" s="718"/>
      <c r="CH16" s="717"/>
      <c r="CI16" s="717"/>
      <c r="CJ16" s="717"/>
      <c r="CK16" s="716"/>
      <c r="CL16" s="718"/>
      <c r="CM16" s="714"/>
      <c r="CN16" s="715"/>
      <c r="CO16" s="713"/>
      <c r="CP16" s="712"/>
      <c r="CQ16" s="713"/>
      <c r="CR16" s="712"/>
      <c r="CS16" s="712"/>
      <c r="CT16" s="712"/>
      <c r="CU16" s="711"/>
      <c r="CV16" s="713"/>
      <c r="CW16" s="709"/>
      <c r="CX16" s="710"/>
    </row>
    <row r="17" spans="1:102" s="765" customFormat="1" ht="155.25" customHeight="1" thickBot="1">
      <c r="A17" s="3590"/>
      <c r="B17" s="3590"/>
      <c r="C17" s="3592"/>
      <c r="D17" s="3600" t="s">
        <v>747</v>
      </c>
      <c r="E17" s="3602" t="s">
        <v>746</v>
      </c>
      <c r="F17" s="3604" t="s">
        <v>745</v>
      </c>
      <c r="G17" s="3606" t="s">
        <v>744</v>
      </c>
      <c r="H17" s="1129" t="s">
        <v>742</v>
      </c>
      <c r="I17" s="1130">
        <v>3</v>
      </c>
      <c r="J17" s="1129" t="s">
        <v>743</v>
      </c>
      <c r="K17" s="1117" t="s">
        <v>735</v>
      </c>
      <c r="L17" s="1116">
        <v>0.34</v>
      </c>
      <c r="M17" s="959" t="s">
        <v>742</v>
      </c>
      <c r="N17" s="957">
        <v>42384</v>
      </c>
      <c r="O17" s="957">
        <v>42551</v>
      </c>
      <c r="P17" s="926"/>
      <c r="Q17" s="1132"/>
      <c r="R17" s="1132"/>
      <c r="S17" s="932"/>
      <c r="T17" s="932"/>
      <c r="U17" s="932">
        <v>3</v>
      </c>
      <c r="V17" s="932"/>
      <c r="W17" s="932"/>
      <c r="X17" s="932"/>
      <c r="Y17" s="932"/>
      <c r="Z17" s="932"/>
      <c r="AA17" s="932"/>
      <c r="AB17" s="1114">
        <f>SUM(P17:AA17)</f>
        <v>3</v>
      </c>
      <c r="AC17" s="882">
        <v>0</v>
      </c>
      <c r="AD17" s="924"/>
      <c r="AE17" s="1009">
        <v>0</v>
      </c>
      <c r="AF17" s="1009">
        <v>0</v>
      </c>
      <c r="AG17" s="743">
        <v>0</v>
      </c>
      <c r="AH17" s="743">
        <v>0</v>
      </c>
      <c r="AI17" s="742">
        <v>2</v>
      </c>
      <c r="AJ17" s="741">
        <v>1</v>
      </c>
      <c r="AK17" s="740">
        <v>0</v>
      </c>
      <c r="AL17" s="740">
        <v>0</v>
      </c>
      <c r="AM17" s="739"/>
      <c r="AN17" s="739"/>
      <c r="AO17" s="738"/>
      <c r="AP17" s="966"/>
      <c r="AQ17" s="735">
        <f>SUM(P17:Q17)</f>
        <v>0</v>
      </c>
      <c r="AR17" s="695">
        <f>IF(AQ17=0,0%,100%)</f>
        <v>0</v>
      </c>
      <c r="AS17" s="735">
        <f>SUM(AE17:AF17)</f>
        <v>0</v>
      </c>
      <c r="AT17" s="695">
        <f>+AS17/AB17</f>
        <v>0</v>
      </c>
      <c r="AU17" s="695">
        <f>+AS17/AB17</f>
        <v>0</v>
      </c>
      <c r="AV17" s="695">
        <f>+AS17/AB17</f>
        <v>0</v>
      </c>
      <c r="AW17" s="735"/>
      <c r="AX17" s="735"/>
      <c r="AY17" s="734" t="s">
        <v>741</v>
      </c>
      <c r="AZ17" s="735" t="s">
        <v>733</v>
      </c>
      <c r="BA17" s="1131">
        <f>SUM(P17:S17)</f>
        <v>0</v>
      </c>
      <c r="BB17" s="1006">
        <f>IF(BA17=0,0%,100%)</f>
        <v>0</v>
      </c>
      <c r="BC17" s="1007">
        <f>SUM(AE17:AH17)</f>
        <v>0</v>
      </c>
      <c r="BD17" s="1006">
        <v>1</v>
      </c>
      <c r="BE17" s="1006">
        <f>+BC17/AB17</f>
        <v>0</v>
      </c>
      <c r="BF17" s="1006">
        <f>+BC17/AB17</f>
        <v>0</v>
      </c>
      <c r="BG17" s="731"/>
      <c r="BH17" s="730"/>
      <c r="BI17" s="729" t="s">
        <v>740</v>
      </c>
      <c r="BJ17" s="729" t="s">
        <v>739</v>
      </c>
      <c r="BK17" s="725">
        <f>SUM(P17:U17)</f>
        <v>3</v>
      </c>
      <c r="BL17" s="727">
        <f>IF(BK17=0,0%,100%)</f>
        <v>1</v>
      </c>
      <c r="BM17" s="725">
        <f>SUM(AE17:AJ17)</f>
        <v>3</v>
      </c>
      <c r="BN17" s="727">
        <f>+BM17/AB17</f>
        <v>1</v>
      </c>
      <c r="BO17" s="727">
        <f>+BM17/AB17</f>
        <v>1</v>
      </c>
      <c r="BP17" s="727">
        <f>+BM17/AB17</f>
        <v>1</v>
      </c>
      <c r="BQ17" s="726"/>
      <c r="BR17" s="725"/>
      <c r="BS17" s="724" t="s">
        <v>738</v>
      </c>
      <c r="BT17" s="724" t="s">
        <v>93</v>
      </c>
      <c r="BU17" s="723">
        <f>SUM(P17:W17)</f>
        <v>3</v>
      </c>
      <c r="BV17" s="722">
        <f>IF(BU17=0,0%,100%)</f>
        <v>1</v>
      </c>
      <c r="BW17" s="723">
        <f>SUM(AE17:AL17)</f>
        <v>3</v>
      </c>
      <c r="BX17" s="722">
        <f>+BW17/AB17</f>
        <v>1</v>
      </c>
      <c r="BY17" s="722">
        <f>+BW17/AB17</f>
        <v>1</v>
      </c>
      <c r="BZ17" s="722">
        <f>+BW17/AB17</f>
        <v>1</v>
      </c>
      <c r="CA17" s="905"/>
      <c r="CB17" s="720"/>
      <c r="CC17" s="752" t="s">
        <v>528</v>
      </c>
      <c r="CD17" s="719" t="s">
        <v>93</v>
      </c>
      <c r="CE17" s="718"/>
      <c r="CF17" s="717"/>
      <c r="CG17" s="718"/>
      <c r="CH17" s="717"/>
      <c r="CI17" s="717"/>
      <c r="CJ17" s="717"/>
      <c r="CK17" s="716"/>
      <c r="CL17" s="718"/>
      <c r="CM17" s="714"/>
      <c r="CN17" s="715"/>
      <c r="CO17" s="713"/>
      <c r="CP17" s="712"/>
      <c r="CQ17" s="713"/>
      <c r="CR17" s="712"/>
      <c r="CS17" s="712"/>
      <c r="CT17" s="712"/>
      <c r="CU17" s="711"/>
      <c r="CV17" s="713"/>
      <c r="CW17" s="709"/>
      <c r="CX17" s="710"/>
    </row>
    <row r="18" spans="1:102" s="765" customFormat="1" ht="45.75" customHeight="1" thickBot="1">
      <c r="A18" s="3590"/>
      <c r="B18" s="3590"/>
      <c r="C18" s="3593"/>
      <c r="D18" s="3601"/>
      <c r="E18" s="3603"/>
      <c r="F18" s="3605"/>
      <c r="G18" s="3607"/>
      <c r="H18" s="1129" t="s">
        <v>737</v>
      </c>
      <c r="I18" s="1130">
        <v>2</v>
      </c>
      <c r="J18" s="1129" t="s">
        <v>736</v>
      </c>
      <c r="K18" s="1117" t="s">
        <v>735</v>
      </c>
      <c r="L18" s="1116">
        <v>0.36</v>
      </c>
      <c r="M18" s="959" t="s">
        <v>734</v>
      </c>
      <c r="N18" s="957">
        <v>42384</v>
      </c>
      <c r="O18" s="957">
        <v>42719</v>
      </c>
      <c r="P18" s="932"/>
      <c r="Q18" s="932"/>
      <c r="R18" s="932"/>
      <c r="S18" s="932"/>
      <c r="T18" s="932"/>
      <c r="U18" s="932"/>
      <c r="V18" s="932">
        <v>1</v>
      </c>
      <c r="W18" s="932"/>
      <c r="X18" s="932"/>
      <c r="Y18" s="932"/>
      <c r="Z18" s="932"/>
      <c r="AA18" s="932">
        <v>1</v>
      </c>
      <c r="AB18" s="1114">
        <f>SUM(P18:AA18)</f>
        <v>2</v>
      </c>
      <c r="AC18" s="882">
        <v>0</v>
      </c>
      <c r="AD18" s="924"/>
      <c r="AE18" s="1009">
        <v>0</v>
      </c>
      <c r="AF18" s="1009">
        <v>0</v>
      </c>
      <c r="AG18" s="743">
        <v>0</v>
      </c>
      <c r="AH18" s="743">
        <v>0</v>
      </c>
      <c r="AI18" s="742">
        <v>0</v>
      </c>
      <c r="AJ18" s="741">
        <v>0</v>
      </c>
      <c r="AK18" s="740">
        <v>1</v>
      </c>
      <c r="AL18" s="740">
        <v>0</v>
      </c>
      <c r="AM18" s="739"/>
      <c r="AN18" s="739"/>
      <c r="AO18" s="738"/>
      <c r="AP18" s="966"/>
      <c r="AQ18" s="735">
        <f>SUM(P18:Q18)</f>
        <v>0</v>
      </c>
      <c r="AR18" s="695">
        <f>IF(AQ18=0,0%,100%)</f>
        <v>0</v>
      </c>
      <c r="AS18" s="735">
        <f>SUM(AE18:AF18)</f>
        <v>0</v>
      </c>
      <c r="AT18" s="695">
        <f>+AS18/AB18</f>
        <v>0</v>
      </c>
      <c r="AU18" s="695">
        <f>+AS18/AB18</f>
        <v>0</v>
      </c>
      <c r="AV18" s="695">
        <f>+AS18/AB18</f>
        <v>0</v>
      </c>
      <c r="AW18" s="694"/>
      <c r="AX18" s="694"/>
      <c r="AY18" s="693" t="s">
        <v>580</v>
      </c>
      <c r="AZ18" s="694" t="s">
        <v>733</v>
      </c>
      <c r="BA18" s="1008">
        <f>SUM(P18:S18)</f>
        <v>0</v>
      </c>
      <c r="BB18" s="1006">
        <f>IF(BA18=0,0%,100%)</f>
        <v>0</v>
      </c>
      <c r="BC18" s="1007">
        <f>SUM(AE18:AH18)</f>
        <v>0</v>
      </c>
      <c r="BD18" s="1006">
        <v>1</v>
      </c>
      <c r="BE18" s="1006">
        <f>+BC18/AB18</f>
        <v>0</v>
      </c>
      <c r="BF18" s="1006">
        <f>+BC18/AB18</f>
        <v>0</v>
      </c>
      <c r="BG18" s="731"/>
      <c r="BH18" s="730"/>
      <c r="BI18" s="729" t="s">
        <v>732</v>
      </c>
      <c r="BJ18" s="729" t="s">
        <v>93</v>
      </c>
      <c r="BK18" s="725">
        <f>SUM(P18:U18)</f>
        <v>0</v>
      </c>
      <c r="BL18" s="727">
        <f>IF(BK18=0,0%,100%)</f>
        <v>0</v>
      </c>
      <c r="BM18" s="725">
        <f>SUM(AE18:AJ18)</f>
        <v>0</v>
      </c>
      <c r="BN18" s="727">
        <f>+BM18/AB18</f>
        <v>0</v>
      </c>
      <c r="BO18" s="727">
        <f>+BM18/AB18</f>
        <v>0</v>
      </c>
      <c r="BP18" s="727">
        <f>+BM18/AB18</f>
        <v>0</v>
      </c>
      <c r="BQ18" s="726"/>
      <c r="BR18" s="725"/>
      <c r="BS18" s="724" t="s">
        <v>580</v>
      </c>
      <c r="BT18" s="724" t="s">
        <v>93</v>
      </c>
      <c r="BU18" s="723">
        <f>SUM(P18:W18)</f>
        <v>1</v>
      </c>
      <c r="BV18" s="722">
        <f>IF(BU18=0,0%,100%)</f>
        <v>1</v>
      </c>
      <c r="BW18" s="723">
        <f>SUM(AE18:AL18)</f>
        <v>1</v>
      </c>
      <c r="BX18" s="722">
        <f>+BW18/AB18</f>
        <v>0.5</v>
      </c>
      <c r="BY18" s="722">
        <f>+BW18/AB18</f>
        <v>0.5</v>
      </c>
      <c r="BZ18" s="722">
        <f>+BW18/AB18</f>
        <v>0.5</v>
      </c>
      <c r="CA18" s="905"/>
      <c r="CB18" s="720"/>
      <c r="CC18" s="719" t="s">
        <v>731</v>
      </c>
      <c r="CD18" s="719" t="s">
        <v>93</v>
      </c>
      <c r="CE18" s="718"/>
      <c r="CF18" s="717"/>
      <c r="CG18" s="718"/>
      <c r="CH18" s="717"/>
      <c r="CI18" s="717"/>
      <c r="CJ18" s="717"/>
      <c r="CK18" s="716"/>
      <c r="CL18" s="718"/>
      <c r="CM18" s="714"/>
      <c r="CN18" s="715"/>
      <c r="CO18" s="713"/>
      <c r="CP18" s="712"/>
      <c r="CQ18" s="713"/>
      <c r="CR18" s="712"/>
      <c r="CS18" s="712"/>
      <c r="CT18" s="712"/>
      <c r="CU18" s="711"/>
      <c r="CV18" s="713"/>
      <c r="CW18" s="709"/>
      <c r="CX18" s="710"/>
    </row>
    <row r="19" spans="1:102" s="765" customFormat="1" ht="15.75" customHeight="1" thickBot="1">
      <c r="A19" s="3608" t="s">
        <v>137</v>
      </c>
      <c r="B19" s="3609"/>
      <c r="C19" s="3609"/>
      <c r="D19" s="3610"/>
      <c r="E19" s="669"/>
      <c r="F19" s="669"/>
      <c r="G19" s="669"/>
      <c r="H19" s="669"/>
      <c r="I19" s="669"/>
      <c r="J19" s="669"/>
      <c r="K19" s="669"/>
      <c r="L19" s="829">
        <f>SUM(L16:L18)</f>
        <v>1</v>
      </c>
      <c r="M19" s="669"/>
      <c r="N19" s="669"/>
      <c r="O19" s="669"/>
      <c r="P19" s="669"/>
      <c r="Q19" s="669"/>
      <c r="R19" s="669"/>
      <c r="S19" s="669"/>
      <c r="T19" s="669"/>
      <c r="U19" s="669"/>
      <c r="V19" s="669"/>
      <c r="W19" s="669"/>
      <c r="X19" s="669"/>
      <c r="Y19" s="669"/>
      <c r="Z19" s="669"/>
      <c r="AA19" s="669"/>
      <c r="AB19" s="669"/>
      <c r="AC19" s="1111">
        <f>SUM(AC16:AC18)</f>
        <v>0</v>
      </c>
      <c r="AD19" s="669"/>
      <c r="AE19" s="1128"/>
      <c r="AF19" s="1128"/>
      <c r="AG19" s="1128"/>
      <c r="AH19" s="1128"/>
      <c r="AI19" s="1127"/>
      <c r="AJ19" s="1127"/>
      <c r="AK19" s="1127"/>
      <c r="AL19" s="1127"/>
      <c r="AM19" s="1127"/>
      <c r="AN19" s="1127"/>
      <c r="AO19" s="1127"/>
      <c r="AP19" s="1127"/>
      <c r="AQ19" s="667"/>
      <c r="AR19" s="666"/>
      <c r="AS19" s="666"/>
      <c r="AT19" s="666"/>
      <c r="AU19" s="666"/>
      <c r="AV19" s="666"/>
      <c r="AW19" s="666"/>
      <c r="AX19" s="666"/>
      <c r="AY19" s="666"/>
      <c r="AZ19" s="665"/>
      <c r="BA19" s="1126">
        <f>SUM(BA16:BA18)</f>
        <v>1</v>
      </c>
      <c r="BB19" s="1125">
        <f>AVERAGE(BB16:BB18)</f>
        <v>0.3333333333333333</v>
      </c>
      <c r="BC19" s="1106">
        <f>AVERAGE(BC16:BC18)</f>
        <v>0.3333333333333333</v>
      </c>
      <c r="BD19" s="1104">
        <f>AVERAGE(BD16:BD18)</f>
        <v>1</v>
      </c>
      <c r="BE19" s="665"/>
      <c r="BF19" s="1104">
        <f>AVERAGE(BF16:BF18)</f>
        <v>0.3333333333333333</v>
      </c>
      <c r="BG19" s="1123"/>
      <c r="BH19" s="1123"/>
      <c r="BI19" s="663"/>
      <c r="BJ19" s="663"/>
      <c r="BK19" s="1123"/>
      <c r="BL19" s="1123"/>
      <c r="BM19" s="1123"/>
      <c r="BN19" s="1123"/>
      <c r="BO19" s="1123"/>
      <c r="BP19" s="1123"/>
      <c r="BQ19" s="1123"/>
      <c r="BR19" s="1123"/>
      <c r="BS19" s="1123"/>
      <c r="BT19" s="1123"/>
      <c r="BU19" s="1124"/>
      <c r="BV19" s="1124"/>
      <c r="BW19" s="1124"/>
      <c r="BX19" s="1124"/>
      <c r="BY19" s="1124"/>
      <c r="BZ19" s="1124"/>
      <c r="CA19" s="1124"/>
      <c r="CB19" s="1124"/>
      <c r="CC19" s="1123"/>
      <c r="CD19" s="1123"/>
      <c r="CE19" s="1123"/>
      <c r="CF19" s="1123"/>
      <c r="CG19" s="1123"/>
      <c r="CH19" s="1123"/>
      <c r="CI19" s="1123"/>
      <c r="CJ19" s="1123"/>
      <c r="CK19" s="1123"/>
      <c r="CL19" s="1123"/>
      <c r="CM19" s="1123"/>
      <c r="CN19" s="1123"/>
      <c r="CO19" s="1123"/>
      <c r="CP19" s="1123"/>
      <c r="CQ19" s="1123"/>
      <c r="CR19" s="1123"/>
      <c r="CS19" s="1123"/>
      <c r="CT19" s="1123"/>
      <c r="CU19" s="1123"/>
      <c r="CV19" s="1123"/>
      <c r="CW19" s="1123"/>
      <c r="CX19" s="1123"/>
    </row>
    <row r="20" spans="1:102" s="765" customFormat="1" ht="294" thickBot="1">
      <c r="A20" s="1122">
        <v>2</v>
      </c>
      <c r="B20" s="1122" t="s">
        <v>82</v>
      </c>
      <c r="C20" s="1121" t="s">
        <v>147</v>
      </c>
      <c r="D20" s="1120" t="s">
        <v>730</v>
      </c>
      <c r="E20" s="1001" t="s">
        <v>559</v>
      </c>
      <c r="F20" s="1001" t="s">
        <v>559</v>
      </c>
      <c r="G20" s="1001" t="s">
        <v>558</v>
      </c>
      <c r="H20" s="1118" t="s">
        <v>729</v>
      </c>
      <c r="I20" s="1119">
        <v>28</v>
      </c>
      <c r="J20" s="1118" t="s">
        <v>728</v>
      </c>
      <c r="K20" s="1117" t="s">
        <v>727</v>
      </c>
      <c r="L20" s="1116">
        <v>1</v>
      </c>
      <c r="M20" s="959" t="s">
        <v>726</v>
      </c>
      <c r="N20" s="1115">
        <v>42379</v>
      </c>
      <c r="O20" s="1115">
        <v>42735</v>
      </c>
      <c r="P20" s="932"/>
      <c r="Q20" s="932"/>
      <c r="R20" s="932"/>
      <c r="S20" s="932"/>
      <c r="T20" s="932"/>
      <c r="U20" s="932"/>
      <c r="V20" s="932"/>
      <c r="W20" s="932"/>
      <c r="X20" s="932"/>
      <c r="Y20" s="932"/>
      <c r="Z20" s="932"/>
      <c r="AA20" s="932">
        <v>28</v>
      </c>
      <c r="AB20" s="1114">
        <f>SUM(P20:AA20)</f>
        <v>28</v>
      </c>
      <c r="AC20" s="882">
        <v>0</v>
      </c>
      <c r="AD20" s="924"/>
      <c r="AE20" s="1113">
        <v>0</v>
      </c>
      <c r="AF20" s="1113">
        <v>0</v>
      </c>
      <c r="AG20" s="743">
        <v>0</v>
      </c>
      <c r="AH20" s="743">
        <v>5</v>
      </c>
      <c r="AI20" s="742">
        <v>5</v>
      </c>
      <c r="AJ20" s="741">
        <v>0</v>
      </c>
      <c r="AK20" s="740">
        <v>9</v>
      </c>
      <c r="AL20" s="740">
        <v>9</v>
      </c>
      <c r="AM20" s="739"/>
      <c r="AN20" s="739"/>
      <c r="AO20" s="738"/>
      <c r="AP20" s="966"/>
      <c r="AQ20" s="694">
        <f>SUM(P20:Q20)</f>
        <v>0</v>
      </c>
      <c r="AR20" s="784">
        <f>IF(AQ20=0,0%,100%)</f>
        <v>0</v>
      </c>
      <c r="AS20" s="735">
        <f>SUM(AE20:AF20)</f>
        <v>0</v>
      </c>
      <c r="AT20" s="695">
        <f>+AS20/AB20</f>
        <v>0</v>
      </c>
      <c r="AU20" s="695">
        <f>+AS20/AB20</f>
        <v>0</v>
      </c>
      <c r="AV20" s="695">
        <f>+AS20/AB20</f>
        <v>0</v>
      </c>
      <c r="AW20" s="694"/>
      <c r="AX20" s="694"/>
      <c r="AY20" s="693" t="s">
        <v>725</v>
      </c>
      <c r="AZ20" s="694" t="s">
        <v>93</v>
      </c>
      <c r="BA20" s="1008">
        <f>SUM(P20:S20)</f>
        <v>0</v>
      </c>
      <c r="BB20" s="1006">
        <f>IF(BA20=0,0%,100%)</f>
        <v>0</v>
      </c>
      <c r="BC20" s="1007">
        <f>SUM(AE20:AH20)</f>
        <v>5</v>
      </c>
      <c r="BD20" s="1006">
        <v>0</v>
      </c>
      <c r="BE20" s="1006">
        <f>+BC20/AB20</f>
        <v>0.17857142857142858</v>
      </c>
      <c r="BF20" s="1006">
        <f>+BC20/AB20</f>
        <v>0.17857142857142858</v>
      </c>
      <c r="BG20" s="731"/>
      <c r="BH20" s="730"/>
      <c r="BI20" s="729" t="s">
        <v>724</v>
      </c>
      <c r="BJ20" s="729" t="s">
        <v>93</v>
      </c>
      <c r="BK20" s="725">
        <f>SUM(P20:U20)</f>
        <v>0</v>
      </c>
      <c r="BL20" s="727">
        <f>IF(BK20=0,0%,100%)</f>
        <v>0</v>
      </c>
      <c r="BM20" s="725">
        <f>SUM(AE20:AJ20)</f>
        <v>10</v>
      </c>
      <c r="BN20" s="727">
        <f>+BM20/AB20</f>
        <v>0.35714285714285715</v>
      </c>
      <c r="BO20" s="727">
        <f>+BM20/AB20</f>
        <v>0.35714285714285715</v>
      </c>
      <c r="BP20" s="727">
        <f>+BM20/AB20</f>
        <v>0.35714285714285715</v>
      </c>
      <c r="BQ20" s="726"/>
      <c r="BR20" s="725"/>
      <c r="BS20" s="724" t="s">
        <v>723</v>
      </c>
      <c r="BT20" s="724" t="s">
        <v>93</v>
      </c>
      <c r="BU20" s="723">
        <f>SUM(P20:W20)</f>
        <v>0</v>
      </c>
      <c r="BV20" s="722">
        <f>IF(BU20=0,0%,100%)</f>
        <v>0</v>
      </c>
      <c r="BW20" s="723">
        <f>SUM(AE20:AL20)</f>
        <v>28</v>
      </c>
      <c r="BX20" s="722">
        <f>+BW20/AB20</f>
        <v>1</v>
      </c>
      <c r="BY20" s="722">
        <f>+BW20/AB20</f>
        <v>1</v>
      </c>
      <c r="BZ20" s="722">
        <f>+BW20/AB20</f>
        <v>1</v>
      </c>
      <c r="CA20" s="721"/>
      <c r="CB20" s="1112"/>
      <c r="CC20" s="719" t="s">
        <v>722</v>
      </c>
      <c r="CD20" s="719" t="s">
        <v>93</v>
      </c>
      <c r="CE20" s="718"/>
      <c r="CF20" s="717"/>
      <c r="CG20" s="718"/>
      <c r="CH20" s="717"/>
      <c r="CI20" s="717"/>
      <c r="CJ20" s="717"/>
      <c r="CK20" s="716"/>
      <c r="CL20" s="718"/>
      <c r="CM20" s="714"/>
      <c r="CN20" s="715"/>
      <c r="CO20" s="713"/>
      <c r="CP20" s="712"/>
      <c r="CQ20" s="713"/>
      <c r="CR20" s="712"/>
      <c r="CS20" s="712"/>
      <c r="CT20" s="712"/>
      <c r="CU20" s="711"/>
      <c r="CV20" s="713"/>
      <c r="CW20" s="709"/>
      <c r="CX20" s="710"/>
    </row>
    <row r="21" spans="1:102" s="765" customFormat="1" ht="15" thickBot="1">
      <c r="A21" s="3608" t="s">
        <v>137</v>
      </c>
      <c r="B21" s="3609"/>
      <c r="C21" s="3611"/>
      <c r="D21" s="3610"/>
      <c r="E21" s="669"/>
      <c r="F21" s="669"/>
      <c r="G21" s="669"/>
      <c r="H21" s="669"/>
      <c r="I21" s="669"/>
      <c r="J21" s="669"/>
      <c r="K21" s="669"/>
      <c r="L21" s="829">
        <f>SUM(L20)</f>
        <v>1</v>
      </c>
      <c r="M21" s="669"/>
      <c r="N21" s="669"/>
      <c r="O21" s="669"/>
      <c r="P21" s="669"/>
      <c r="Q21" s="669"/>
      <c r="R21" s="669"/>
      <c r="S21" s="669"/>
      <c r="T21" s="669"/>
      <c r="U21" s="669"/>
      <c r="V21" s="669"/>
      <c r="W21" s="669"/>
      <c r="X21" s="669"/>
      <c r="Y21" s="669"/>
      <c r="Z21" s="669"/>
      <c r="AA21" s="669"/>
      <c r="AB21" s="669"/>
      <c r="AC21" s="1111">
        <f>SUM(AC20)</f>
        <v>0</v>
      </c>
      <c r="AD21" s="669"/>
      <c r="AE21" s="669"/>
      <c r="AF21" s="669"/>
      <c r="AG21" s="669"/>
      <c r="AH21" s="669"/>
      <c r="AI21" s="828"/>
      <c r="AJ21" s="828"/>
      <c r="AK21" s="828"/>
      <c r="AL21" s="828"/>
      <c r="AM21" s="828"/>
      <c r="AN21" s="828"/>
      <c r="AO21" s="828"/>
      <c r="AP21" s="828"/>
      <c r="AQ21" s="1110"/>
      <c r="AR21" s="1109"/>
      <c r="AS21" s="1109"/>
      <c r="AT21" s="1109"/>
      <c r="AU21" s="1109"/>
      <c r="AV21" s="1109"/>
      <c r="AW21" s="1109"/>
      <c r="AX21" s="1109"/>
      <c r="AY21" s="1109"/>
      <c r="AZ21" s="1108"/>
      <c r="BA21" s="1107">
        <f>SUM(BA20)</f>
        <v>0</v>
      </c>
      <c r="BB21" s="1107">
        <f>IF(BA21=0,0%,100%)</f>
        <v>0</v>
      </c>
      <c r="BC21" s="1106">
        <f>AVERAGE(BC20)</f>
        <v>5</v>
      </c>
      <c r="BD21" s="1105">
        <v>1</v>
      </c>
      <c r="BE21" s="1102"/>
      <c r="BF21" s="1104">
        <f>AVERAGE(BF20)</f>
        <v>0.17857142857142858</v>
      </c>
      <c r="BG21" s="1102"/>
      <c r="BH21" s="1102"/>
      <c r="BI21" s="1103"/>
      <c r="BJ21" s="1103"/>
      <c r="BK21" s="1102"/>
      <c r="BL21" s="1102"/>
      <c r="BM21" s="1102"/>
      <c r="BN21" s="1102"/>
      <c r="BO21" s="1102"/>
      <c r="BP21" s="1102"/>
      <c r="BQ21" s="1102"/>
      <c r="BR21" s="1102"/>
      <c r="BS21" s="1102"/>
      <c r="BT21" s="1102"/>
      <c r="BU21" s="662"/>
      <c r="BV21" s="662"/>
      <c r="BW21" s="662"/>
      <c r="BX21" s="662"/>
      <c r="BY21" s="662"/>
      <c r="BZ21" s="662"/>
      <c r="CA21" s="662"/>
      <c r="CB21" s="662"/>
      <c r="CC21" s="661"/>
      <c r="CD21" s="661"/>
      <c r="CE21" s="1102"/>
      <c r="CF21" s="1102"/>
      <c r="CG21" s="1102"/>
      <c r="CH21" s="1102"/>
      <c r="CI21" s="1102"/>
      <c r="CJ21" s="1102"/>
      <c r="CK21" s="1102"/>
      <c r="CL21" s="1102"/>
      <c r="CM21" s="1102"/>
      <c r="CN21" s="1102"/>
      <c r="CO21" s="1102"/>
      <c r="CP21" s="1102"/>
      <c r="CQ21" s="1102"/>
      <c r="CR21" s="1102"/>
      <c r="CS21" s="1102"/>
      <c r="CT21" s="1102"/>
      <c r="CU21" s="1102"/>
      <c r="CV21" s="1102"/>
      <c r="CW21" s="1102"/>
      <c r="CX21" s="1102"/>
    </row>
    <row r="22" spans="1:102" s="765" customFormat="1" ht="15" thickBot="1">
      <c r="A22" s="3612" t="s">
        <v>212</v>
      </c>
      <c r="B22" s="3613"/>
      <c r="C22" s="3613"/>
      <c r="D22" s="3613"/>
      <c r="E22" s="657"/>
      <c r="F22" s="657"/>
      <c r="G22" s="657"/>
      <c r="H22" s="660"/>
      <c r="I22" s="657"/>
      <c r="J22" s="657"/>
      <c r="K22" s="657"/>
      <c r="L22" s="657"/>
      <c r="M22" s="657"/>
      <c r="N22" s="657"/>
      <c r="O22" s="657"/>
      <c r="P22" s="657"/>
      <c r="Q22" s="657"/>
      <c r="R22" s="657"/>
      <c r="S22" s="657"/>
      <c r="T22" s="657"/>
      <c r="U22" s="657"/>
      <c r="V22" s="657"/>
      <c r="W22" s="657"/>
      <c r="X22" s="657"/>
      <c r="Y22" s="657"/>
      <c r="Z22" s="657"/>
      <c r="AA22" s="657"/>
      <c r="AB22" s="657"/>
      <c r="AC22" s="659"/>
      <c r="AD22" s="658"/>
      <c r="AE22" s="657"/>
      <c r="AF22" s="657"/>
      <c r="AG22" s="657"/>
      <c r="AH22" s="657"/>
      <c r="AI22" s="1101"/>
      <c r="AJ22" s="1101"/>
      <c r="AK22" s="1101"/>
      <c r="AL22" s="1101"/>
      <c r="AM22" s="1101"/>
      <c r="AN22" s="1101"/>
      <c r="AO22" s="1101"/>
      <c r="AP22" s="1101"/>
      <c r="AQ22" s="1100"/>
      <c r="AR22" s="1099"/>
      <c r="AS22" s="1099"/>
      <c r="AT22" s="1099"/>
      <c r="AU22" s="1099"/>
      <c r="AV22" s="1099"/>
      <c r="AW22" s="1099"/>
      <c r="AX22" s="1099"/>
      <c r="AY22" s="1099"/>
      <c r="AZ22" s="1098"/>
      <c r="BA22" s="1094"/>
      <c r="BB22" s="1094"/>
      <c r="BC22" s="1094"/>
      <c r="BD22" s="1094"/>
      <c r="BE22" s="1094"/>
      <c r="BF22" s="1094"/>
      <c r="BG22" s="1094"/>
      <c r="BH22" s="1094"/>
      <c r="BI22" s="1097"/>
      <c r="BJ22" s="1097"/>
      <c r="BK22" s="1094"/>
      <c r="BL22" s="1094"/>
      <c r="BM22" s="1094"/>
      <c r="BN22" s="1094"/>
      <c r="BO22" s="1094"/>
      <c r="BP22" s="1094"/>
      <c r="BQ22" s="1094"/>
      <c r="BR22" s="1094"/>
      <c r="BS22" s="1094"/>
      <c r="BT22" s="1094"/>
      <c r="BU22" s="1096"/>
      <c r="BV22" s="1096"/>
      <c r="BW22" s="1096"/>
      <c r="BX22" s="1096"/>
      <c r="BY22" s="1096"/>
      <c r="BZ22" s="1096"/>
      <c r="CA22" s="1096"/>
      <c r="CB22" s="1096"/>
      <c r="CC22" s="1095"/>
      <c r="CD22" s="1095"/>
      <c r="CE22" s="1094"/>
      <c r="CF22" s="1094"/>
      <c r="CG22" s="1094"/>
      <c r="CH22" s="1094"/>
      <c r="CI22" s="1094"/>
      <c r="CJ22" s="1094"/>
      <c r="CK22" s="1094"/>
      <c r="CL22" s="1094"/>
      <c r="CM22" s="1094"/>
      <c r="CN22" s="1094"/>
      <c r="CO22" s="1094"/>
      <c r="CP22" s="1094"/>
      <c r="CQ22" s="1094"/>
      <c r="CR22" s="1094"/>
      <c r="CS22" s="1094"/>
      <c r="CT22" s="1094"/>
      <c r="CU22" s="1094"/>
      <c r="CV22" s="1094"/>
      <c r="CW22" s="1094"/>
      <c r="CX22" s="1094"/>
    </row>
    <row r="23" spans="1:102" s="894" customFormat="1" ht="15.75" thickBot="1">
      <c r="A23" s="3589"/>
      <c r="B23" s="3589"/>
      <c r="C23" s="3589"/>
      <c r="D23" s="3589"/>
      <c r="E23" s="3589"/>
      <c r="F23" s="3589"/>
      <c r="G23" s="3589"/>
      <c r="H23" s="3589"/>
      <c r="I23" s="3589"/>
      <c r="J23" s="3589"/>
      <c r="K23" s="3589"/>
      <c r="L23" s="3589"/>
      <c r="M23" s="3589"/>
      <c r="N23" s="3589"/>
      <c r="O23" s="3589"/>
      <c r="P23" s="3589"/>
      <c r="Q23" s="3589"/>
      <c r="R23" s="3589"/>
      <c r="S23" s="3589"/>
      <c r="T23" s="3589"/>
      <c r="U23" s="3589"/>
      <c r="V23" s="3589"/>
      <c r="W23" s="3589"/>
      <c r="X23" s="3589"/>
      <c r="Y23" s="3589"/>
      <c r="Z23" s="3589"/>
      <c r="AA23" s="3589"/>
      <c r="AB23" s="3589"/>
      <c r="AC23" s="3589"/>
      <c r="AD23" s="3589"/>
      <c r="AE23" s="814"/>
      <c r="AF23" s="814"/>
      <c r="AG23" s="814"/>
      <c r="AH23" s="814"/>
      <c r="AI23" s="813"/>
      <c r="AJ23" s="813"/>
      <c r="AK23" s="813"/>
      <c r="AL23" s="813"/>
      <c r="AM23" s="813"/>
      <c r="AN23" s="813"/>
      <c r="AO23" s="813"/>
      <c r="AP23" s="813"/>
      <c r="AQ23" s="1083"/>
      <c r="AR23" s="1083"/>
      <c r="AS23" s="1083"/>
      <c r="AT23" s="1083"/>
      <c r="AU23" s="1083"/>
      <c r="AV23" s="1083"/>
      <c r="AW23" s="1083"/>
      <c r="AX23" s="1083"/>
      <c r="AY23" s="1083"/>
      <c r="AZ23" s="1083"/>
      <c r="BA23" s="1080"/>
      <c r="BB23" s="1078"/>
      <c r="BC23" s="1082"/>
      <c r="BD23" s="1081"/>
      <c r="BE23" s="1081"/>
      <c r="BF23" s="1080"/>
      <c r="BG23" s="1079"/>
      <c r="BH23" s="1078"/>
      <c r="BI23" s="1077"/>
      <c r="BJ23" s="1077"/>
      <c r="BK23" s="1070"/>
      <c r="BL23" s="1076"/>
      <c r="BM23" s="1070"/>
      <c r="BN23" s="1076"/>
      <c r="BO23" s="1076"/>
      <c r="BP23" s="1076"/>
      <c r="BQ23" s="1072"/>
      <c r="BR23" s="1075"/>
      <c r="BS23" s="1074"/>
      <c r="BT23" s="1075"/>
      <c r="BU23" s="1074"/>
      <c r="BV23" s="1073"/>
      <c r="BW23" s="1074"/>
      <c r="BX23" s="1073"/>
      <c r="BY23" s="1073"/>
      <c r="BZ23" s="1073"/>
      <c r="CA23" s="1072"/>
      <c r="CB23" s="1071"/>
      <c r="CC23" s="1070"/>
      <c r="CD23" s="1069"/>
      <c r="CE23" s="1068"/>
      <c r="CF23" s="1067"/>
      <c r="CG23" s="1068"/>
      <c r="CH23" s="1067"/>
      <c r="CI23" s="1067"/>
      <c r="CJ23" s="1067"/>
      <c r="CK23" s="1066"/>
      <c r="CL23" s="1064"/>
      <c r="CM23" s="1065"/>
      <c r="CN23" s="1064"/>
      <c r="CO23" s="1068"/>
      <c r="CP23" s="1067"/>
      <c r="CQ23" s="1068"/>
      <c r="CR23" s="1067"/>
      <c r="CS23" s="1067"/>
      <c r="CT23" s="1067"/>
      <c r="CU23" s="1066"/>
      <c r="CV23" s="1064"/>
      <c r="CW23" s="1065"/>
      <c r="CX23" s="1064"/>
    </row>
    <row r="24" spans="1:102" s="904" customFormat="1" ht="15.75" customHeight="1" thickBot="1">
      <c r="A24" s="3614" t="s">
        <v>14</v>
      </c>
      <c r="B24" s="3615"/>
      <c r="C24" s="3615"/>
      <c r="D24" s="3616"/>
      <c r="E24" s="1093"/>
      <c r="F24" s="1093"/>
      <c r="G24" s="1093"/>
      <c r="H24" s="3577" t="s">
        <v>721</v>
      </c>
      <c r="I24" s="3578"/>
      <c r="J24" s="3578"/>
      <c r="K24" s="3578"/>
      <c r="L24" s="3578"/>
      <c r="M24" s="3578"/>
      <c r="N24" s="3578"/>
      <c r="O24" s="3578"/>
      <c r="P24" s="3578"/>
      <c r="Q24" s="3578"/>
      <c r="R24" s="3578"/>
      <c r="S24" s="3578"/>
      <c r="T24" s="3578"/>
      <c r="U24" s="3578"/>
      <c r="V24" s="3578"/>
      <c r="W24" s="3578"/>
      <c r="X24" s="3578"/>
      <c r="Y24" s="3578"/>
      <c r="Z24" s="3578"/>
      <c r="AA24" s="3578"/>
      <c r="AB24" s="3578"/>
      <c r="AC24" s="3578"/>
      <c r="AD24" s="3579"/>
      <c r="AE24" s="1092"/>
      <c r="AF24" s="1092"/>
      <c r="AG24" s="1092"/>
      <c r="AH24" s="1092"/>
      <c r="AI24" s="1091"/>
      <c r="AJ24" s="1091"/>
      <c r="AK24" s="1091"/>
      <c r="AL24" s="1091"/>
      <c r="AM24" s="1091"/>
      <c r="AN24" s="1091"/>
      <c r="AO24" s="1091"/>
      <c r="AP24" s="1091"/>
      <c r="AQ24" s="3580" t="s">
        <v>721</v>
      </c>
      <c r="AR24" s="3581"/>
      <c r="AS24" s="3581"/>
      <c r="AT24" s="3581"/>
      <c r="AU24" s="3581"/>
      <c r="AV24" s="3581"/>
      <c r="AW24" s="3581"/>
      <c r="AX24" s="3581"/>
      <c r="AY24" s="3581"/>
      <c r="AZ24" s="3582"/>
      <c r="BA24" s="3583" t="s">
        <v>721</v>
      </c>
      <c r="BB24" s="3584"/>
      <c r="BC24" s="3584"/>
      <c r="BD24" s="3584"/>
      <c r="BE24" s="3584"/>
      <c r="BF24" s="3584"/>
      <c r="BG24" s="3584"/>
      <c r="BH24" s="3584"/>
      <c r="BI24" s="3584"/>
      <c r="BJ24" s="3585"/>
      <c r="BK24" s="3583" t="s">
        <v>721</v>
      </c>
      <c r="BL24" s="3584"/>
      <c r="BM24" s="3584"/>
      <c r="BN24" s="3584"/>
      <c r="BO24" s="3584"/>
      <c r="BP24" s="3584"/>
      <c r="BQ24" s="3584"/>
      <c r="BR24" s="3584"/>
      <c r="BS24" s="3584"/>
      <c r="BT24" s="3585"/>
      <c r="BU24" s="3586" t="s">
        <v>721</v>
      </c>
      <c r="BV24" s="3587"/>
      <c r="BW24" s="3587"/>
      <c r="BX24" s="3587"/>
      <c r="BY24" s="3587"/>
      <c r="BZ24" s="3587"/>
      <c r="CA24" s="3587"/>
      <c r="CB24" s="3587"/>
      <c r="CC24" s="3587"/>
      <c r="CD24" s="3588"/>
      <c r="CE24" s="3583" t="s">
        <v>721</v>
      </c>
      <c r="CF24" s="3584"/>
      <c r="CG24" s="3584"/>
      <c r="CH24" s="3584"/>
      <c r="CI24" s="3584"/>
      <c r="CJ24" s="3584"/>
      <c r="CK24" s="3584"/>
      <c r="CL24" s="3584"/>
      <c r="CM24" s="3584"/>
      <c r="CN24" s="3585"/>
      <c r="CO24" s="3583" t="s">
        <v>721</v>
      </c>
      <c r="CP24" s="3584"/>
      <c r="CQ24" s="3584"/>
      <c r="CR24" s="3584"/>
      <c r="CS24" s="3584"/>
      <c r="CT24" s="3584"/>
      <c r="CU24" s="3584"/>
      <c r="CV24" s="3584"/>
      <c r="CW24" s="3584"/>
      <c r="CX24" s="3585"/>
    </row>
    <row r="25" spans="1:102" s="894" customFormat="1" ht="15.75" thickBot="1">
      <c r="A25" s="1085"/>
      <c r="B25" s="1090"/>
      <c r="C25" s="1085"/>
      <c r="D25" s="1085"/>
      <c r="E25" s="1085"/>
      <c r="F25" s="1085"/>
      <c r="G25" s="1085"/>
      <c r="H25" s="1085"/>
      <c r="I25" s="1089"/>
      <c r="J25" s="1085"/>
      <c r="K25" s="1085"/>
      <c r="L25" s="1088"/>
      <c r="M25" s="1085"/>
      <c r="N25" s="1087"/>
      <c r="O25" s="1087"/>
      <c r="P25" s="1085"/>
      <c r="Q25" s="1085"/>
      <c r="R25" s="1085"/>
      <c r="S25" s="1085"/>
      <c r="T25" s="1085"/>
      <c r="U25" s="1085"/>
      <c r="V25" s="1085"/>
      <c r="W25" s="1085"/>
      <c r="X25" s="1085"/>
      <c r="Y25" s="1085"/>
      <c r="Z25" s="1085"/>
      <c r="AA25" s="1085"/>
      <c r="AB25" s="1085"/>
      <c r="AC25" s="1086"/>
      <c r="AD25" s="1085"/>
      <c r="AE25" s="1085"/>
      <c r="AF25" s="1085"/>
      <c r="AG25" s="1085"/>
      <c r="AH25" s="1085"/>
      <c r="AI25" s="1084"/>
      <c r="AJ25" s="1084"/>
      <c r="AK25" s="1084"/>
      <c r="AL25" s="1084"/>
      <c r="AM25" s="1084"/>
      <c r="AN25" s="1084"/>
      <c r="AO25" s="1084"/>
      <c r="AP25" s="1084"/>
      <c r="AQ25" s="1083"/>
      <c r="AR25" s="1083"/>
      <c r="AS25" s="1083"/>
      <c r="AT25" s="1083"/>
      <c r="AU25" s="1083"/>
      <c r="AV25" s="1083"/>
      <c r="AW25" s="1083"/>
      <c r="AX25" s="1083"/>
      <c r="AY25" s="1083"/>
      <c r="AZ25" s="1083"/>
      <c r="BA25" s="1080"/>
      <c r="BB25" s="1078"/>
      <c r="BC25" s="1082"/>
      <c r="BD25" s="1081"/>
      <c r="BE25" s="1081"/>
      <c r="BF25" s="1080"/>
      <c r="BG25" s="1079"/>
      <c r="BH25" s="1078"/>
      <c r="BI25" s="1077"/>
      <c r="BJ25" s="1077"/>
      <c r="BK25" s="1070"/>
      <c r="BL25" s="1076"/>
      <c r="BM25" s="1070"/>
      <c r="BN25" s="1076"/>
      <c r="BO25" s="1076"/>
      <c r="BP25" s="1076"/>
      <c r="BQ25" s="1072"/>
      <c r="BR25" s="1075"/>
      <c r="BS25" s="1074"/>
      <c r="BT25" s="1075"/>
      <c r="BU25" s="1074"/>
      <c r="BV25" s="1073"/>
      <c r="BW25" s="1074"/>
      <c r="BX25" s="1073"/>
      <c r="BY25" s="1073"/>
      <c r="BZ25" s="1073"/>
      <c r="CA25" s="1072"/>
      <c r="CB25" s="1071"/>
      <c r="CC25" s="1070"/>
      <c r="CD25" s="1069"/>
      <c r="CE25" s="1068"/>
      <c r="CF25" s="1067"/>
      <c r="CG25" s="1068"/>
      <c r="CH25" s="1067"/>
      <c r="CI25" s="1067"/>
      <c r="CJ25" s="1067"/>
      <c r="CK25" s="1066"/>
      <c r="CL25" s="1064"/>
      <c r="CM25" s="1065"/>
      <c r="CN25" s="1064"/>
      <c r="CO25" s="1068"/>
      <c r="CP25" s="1067"/>
      <c r="CQ25" s="1068"/>
      <c r="CR25" s="1067"/>
      <c r="CS25" s="1067"/>
      <c r="CT25" s="1067"/>
      <c r="CU25" s="1066"/>
      <c r="CV25" s="1064"/>
      <c r="CW25" s="1065"/>
      <c r="CX25" s="1064"/>
    </row>
    <row r="26" spans="1:102" s="1054" customFormat="1" ht="51" customHeight="1" thickBot="1">
      <c r="A26" s="810" t="s">
        <v>16</v>
      </c>
      <c r="B26" s="1063" t="s">
        <v>17</v>
      </c>
      <c r="C26" s="810" t="s">
        <v>18</v>
      </c>
      <c r="D26" s="809" t="s">
        <v>19</v>
      </c>
      <c r="E26" s="1063"/>
      <c r="F26" s="1063"/>
      <c r="G26" s="1063"/>
      <c r="H26" s="1062" t="s">
        <v>20</v>
      </c>
      <c r="I26" s="1061" t="s">
        <v>21</v>
      </c>
      <c r="J26" s="1059" t="s">
        <v>22</v>
      </c>
      <c r="K26" s="1059" t="s">
        <v>23</v>
      </c>
      <c r="L26" s="1060" t="s">
        <v>24</v>
      </c>
      <c r="M26" s="1059" t="s">
        <v>25</v>
      </c>
      <c r="N26" s="1059" t="s">
        <v>26</v>
      </c>
      <c r="O26" s="1059" t="s">
        <v>27</v>
      </c>
      <c r="P26" s="1056" t="s">
        <v>28</v>
      </c>
      <c r="Q26" s="1056" t="s">
        <v>29</v>
      </c>
      <c r="R26" s="1056" t="s">
        <v>30</v>
      </c>
      <c r="S26" s="1056" t="s">
        <v>31</v>
      </c>
      <c r="T26" s="1056" t="s">
        <v>32</v>
      </c>
      <c r="U26" s="1056" t="s">
        <v>33</v>
      </c>
      <c r="V26" s="1056" t="s">
        <v>34</v>
      </c>
      <c r="W26" s="1056" t="s">
        <v>35</v>
      </c>
      <c r="X26" s="1056" t="s">
        <v>36</v>
      </c>
      <c r="Y26" s="1056" t="s">
        <v>37</v>
      </c>
      <c r="Z26" s="1056" t="s">
        <v>38</v>
      </c>
      <c r="AA26" s="1056" t="s">
        <v>39</v>
      </c>
      <c r="AB26" s="1059" t="s">
        <v>40</v>
      </c>
      <c r="AC26" s="1058" t="s">
        <v>41</v>
      </c>
      <c r="AD26" s="1057" t="s">
        <v>42</v>
      </c>
      <c r="AE26" s="1056" t="s">
        <v>28</v>
      </c>
      <c r="AF26" s="1056" t="s">
        <v>29</v>
      </c>
      <c r="AG26" s="1056" t="s">
        <v>30</v>
      </c>
      <c r="AH26" s="1056" t="s">
        <v>31</v>
      </c>
      <c r="AI26" s="1055" t="s">
        <v>32</v>
      </c>
      <c r="AJ26" s="1055" t="s">
        <v>33</v>
      </c>
      <c r="AK26" s="1055" t="s">
        <v>34</v>
      </c>
      <c r="AL26" s="1055" t="s">
        <v>35</v>
      </c>
      <c r="AM26" s="1055" t="s">
        <v>36</v>
      </c>
      <c r="AN26" s="1055" t="s">
        <v>37</v>
      </c>
      <c r="AO26" s="1055" t="s">
        <v>38</v>
      </c>
      <c r="AP26" s="1055" t="s">
        <v>39</v>
      </c>
      <c r="AQ26" s="803" t="s">
        <v>48</v>
      </c>
      <c r="AR26" s="803" t="s">
        <v>49</v>
      </c>
      <c r="AS26" s="803" t="s">
        <v>50</v>
      </c>
      <c r="AT26" s="803" t="s">
        <v>51</v>
      </c>
      <c r="AU26" s="803" t="s">
        <v>52</v>
      </c>
      <c r="AV26" s="803" t="s">
        <v>53</v>
      </c>
      <c r="AW26" s="803" t="s">
        <v>54</v>
      </c>
      <c r="AX26" s="803" t="s">
        <v>55</v>
      </c>
      <c r="AY26" s="803" t="s">
        <v>56</v>
      </c>
      <c r="AZ26" s="802" t="s">
        <v>57</v>
      </c>
      <c r="BA26" s="801" t="s">
        <v>435</v>
      </c>
      <c r="BB26" s="801" t="s">
        <v>49</v>
      </c>
      <c r="BC26" s="801" t="s">
        <v>60</v>
      </c>
      <c r="BD26" s="801" t="s">
        <v>61</v>
      </c>
      <c r="BE26" s="801" t="s">
        <v>52</v>
      </c>
      <c r="BF26" s="801" t="s">
        <v>62</v>
      </c>
      <c r="BG26" s="801" t="s">
        <v>54</v>
      </c>
      <c r="BH26" s="801" t="s">
        <v>55</v>
      </c>
      <c r="BI26" s="800" t="s">
        <v>56</v>
      </c>
      <c r="BJ26" s="800" t="s">
        <v>57</v>
      </c>
      <c r="BK26" s="799" t="s">
        <v>63</v>
      </c>
      <c r="BL26" s="799" t="s">
        <v>49</v>
      </c>
      <c r="BM26" s="799" t="s">
        <v>64</v>
      </c>
      <c r="BN26" s="799" t="s">
        <v>65</v>
      </c>
      <c r="BO26" s="799" t="s">
        <v>52</v>
      </c>
      <c r="BP26" s="799" t="s">
        <v>66</v>
      </c>
      <c r="BQ26" s="799" t="s">
        <v>54</v>
      </c>
      <c r="BR26" s="799" t="s">
        <v>55</v>
      </c>
      <c r="BS26" s="799" t="s">
        <v>56</v>
      </c>
      <c r="BT26" s="799" t="s">
        <v>57</v>
      </c>
      <c r="BU26" s="798" t="s">
        <v>434</v>
      </c>
      <c r="BV26" s="798" t="s">
        <v>49</v>
      </c>
      <c r="BW26" s="798" t="s">
        <v>69</v>
      </c>
      <c r="BX26" s="798" t="s">
        <v>70</v>
      </c>
      <c r="BY26" s="798" t="s">
        <v>52</v>
      </c>
      <c r="BZ26" s="798" t="s">
        <v>71</v>
      </c>
      <c r="CA26" s="798" t="s">
        <v>54</v>
      </c>
      <c r="CB26" s="798" t="s">
        <v>55</v>
      </c>
      <c r="CC26" s="797" t="s">
        <v>56</v>
      </c>
      <c r="CD26" s="797" t="s">
        <v>57</v>
      </c>
      <c r="CE26" s="796" t="s">
        <v>72</v>
      </c>
      <c r="CF26" s="796" t="s">
        <v>49</v>
      </c>
      <c r="CG26" s="796" t="s">
        <v>74</v>
      </c>
      <c r="CH26" s="796" t="s">
        <v>75</v>
      </c>
      <c r="CI26" s="796" t="s">
        <v>52</v>
      </c>
      <c r="CJ26" s="796" t="s">
        <v>76</v>
      </c>
      <c r="CK26" s="796" t="s">
        <v>54</v>
      </c>
      <c r="CL26" s="796" t="s">
        <v>55</v>
      </c>
      <c r="CM26" s="796" t="s">
        <v>56</v>
      </c>
      <c r="CN26" s="796" t="s">
        <v>57</v>
      </c>
      <c r="CO26" s="795" t="s">
        <v>72</v>
      </c>
      <c r="CP26" s="795" t="s">
        <v>49</v>
      </c>
      <c r="CQ26" s="795" t="s">
        <v>74</v>
      </c>
      <c r="CR26" s="795" t="s">
        <v>75</v>
      </c>
      <c r="CS26" s="795" t="s">
        <v>52</v>
      </c>
      <c r="CT26" s="795" t="s">
        <v>76</v>
      </c>
      <c r="CU26" s="795" t="s">
        <v>54</v>
      </c>
      <c r="CV26" s="795" t="s">
        <v>55</v>
      </c>
      <c r="CW26" s="795" t="s">
        <v>56</v>
      </c>
      <c r="CX26" s="795" t="s">
        <v>57</v>
      </c>
    </row>
    <row r="27" spans="1:102" s="945" customFormat="1" ht="90" thickBot="1">
      <c r="A27" s="3639">
        <v>3</v>
      </c>
      <c r="B27" s="3639" t="s">
        <v>720</v>
      </c>
      <c r="C27" s="3632" t="s">
        <v>719</v>
      </c>
      <c r="D27" s="867" t="s">
        <v>718</v>
      </c>
      <c r="E27" s="944" t="s">
        <v>411</v>
      </c>
      <c r="F27" s="889" t="s">
        <v>411</v>
      </c>
      <c r="G27" s="866" t="s">
        <v>558</v>
      </c>
      <c r="H27" s="976" t="s">
        <v>717</v>
      </c>
      <c r="I27" s="976">
        <v>100</v>
      </c>
      <c r="J27" s="976" t="s">
        <v>716</v>
      </c>
      <c r="K27" s="996" t="s">
        <v>700</v>
      </c>
      <c r="L27" s="917">
        <v>0.07</v>
      </c>
      <c r="M27" s="996" t="s">
        <v>699</v>
      </c>
      <c r="N27" s="1041">
        <v>42384</v>
      </c>
      <c r="O27" s="1041">
        <v>42719</v>
      </c>
      <c r="P27" s="3641">
        <v>1</v>
      </c>
      <c r="Q27" s="3642"/>
      <c r="R27" s="3642"/>
      <c r="S27" s="3642"/>
      <c r="T27" s="3642"/>
      <c r="U27" s="3642"/>
      <c r="V27" s="3642"/>
      <c r="W27" s="3642"/>
      <c r="X27" s="3642"/>
      <c r="Y27" s="3642"/>
      <c r="Z27" s="3642"/>
      <c r="AA27" s="3643"/>
      <c r="AB27" s="883">
        <f>SUM(P27:Z27)</f>
        <v>1</v>
      </c>
      <c r="AC27" s="882">
        <v>0</v>
      </c>
      <c r="AD27" s="1053"/>
      <c r="AE27" s="3617">
        <v>1</v>
      </c>
      <c r="AF27" s="3618"/>
      <c r="AG27" s="3618"/>
      <c r="AH27" s="3618"/>
      <c r="AI27" s="3618"/>
      <c r="AJ27" s="3618"/>
      <c r="AK27" s="3618"/>
      <c r="AL27" s="3618"/>
      <c r="AM27" s="3618"/>
      <c r="AN27" s="3618"/>
      <c r="AO27" s="3618"/>
      <c r="AP27" s="3619"/>
      <c r="AQ27" s="784">
        <f aca="true" t="shared" si="0" ref="AQ27:AQ35">SUM(P27:Q27)</f>
        <v>1</v>
      </c>
      <c r="AR27" s="695">
        <f aca="true" t="shared" si="1" ref="AR27:AR35">IF(AQ27=0,0%,100%)</f>
        <v>1</v>
      </c>
      <c r="AS27" s="695">
        <f aca="true" t="shared" si="2" ref="AS27:AS41">SUM(AE27:AF27)</f>
        <v>1</v>
      </c>
      <c r="AT27" s="695">
        <f aca="true" t="shared" si="3" ref="AT27:AT41">+AS27/AB27</f>
        <v>1</v>
      </c>
      <c r="AU27" s="695">
        <f aca="true" t="shared" si="4" ref="AU27:AU41">+AS27/AB27</f>
        <v>1</v>
      </c>
      <c r="AV27" s="695">
        <f aca="true" t="shared" si="5" ref="AV27:AV41">+AS27/AB27</f>
        <v>1</v>
      </c>
      <c r="AW27" s="1052">
        <v>18703938</v>
      </c>
      <c r="AX27" s="695">
        <f>+AW27/AW27</f>
        <v>1</v>
      </c>
      <c r="AY27" s="734" t="s">
        <v>715</v>
      </c>
      <c r="AZ27" s="734" t="s">
        <v>93</v>
      </c>
      <c r="BA27" s="1006">
        <f aca="true" t="shared" si="6" ref="BA27:BA41">SUM(P27:S27)</f>
        <v>1</v>
      </c>
      <c r="BB27" s="1006">
        <f aca="true" t="shared" si="7" ref="BB27:BB35">IF(BA27=0,0%,100%)</f>
        <v>1</v>
      </c>
      <c r="BC27" s="1051">
        <f aca="true" t="shared" si="8" ref="BC27:BC41">SUM(AE27:AH27)</f>
        <v>1</v>
      </c>
      <c r="BD27" s="1006">
        <f>+BC27/AB27</f>
        <v>1</v>
      </c>
      <c r="BE27" s="1006">
        <f aca="true" t="shared" si="9" ref="BE27:BE41">+BC27/AB27</f>
        <v>1</v>
      </c>
      <c r="BF27" s="1006">
        <f aca="true" t="shared" si="10" ref="BF27:BF41">+BC27/AB27</f>
        <v>1</v>
      </c>
      <c r="BG27" s="731">
        <v>19678389</v>
      </c>
      <c r="BH27" s="730">
        <f>+BG27/BG27</f>
        <v>1</v>
      </c>
      <c r="BI27" s="729" t="s">
        <v>714</v>
      </c>
      <c r="BJ27" s="729" t="s">
        <v>93</v>
      </c>
      <c r="BK27" s="727">
        <f aca="true" t="shared" si="11" ref="BK27:BK41">SUM(P27:U27)</f>
        <v>1</v>
      </c>
      <c r="BL27" s="727">
        <f aca="true" t="shared" si="12" ref="BL27:BL41">IF(BK27=0,0%,100%)</f>
        <v>1</v>
      </c>
      <c r="BM27" s="727">
        <f aca="true" t="shared" si="13" ref="BM27:BM41">SUM(AE27:AJ27)</f>
        <v>1</v>
      </c>
      <c r="BN27" s="727">
        <f aca="true" t="shared" si="14" ref="BN27:BN41">+BM27/AB27</f>
        <v>1</v>
      </c>
      <c r="BO27" s="727">
        <f aca="true" t="shared" si="15" ref="BO27:BO41">+BM27/AB27</f>
        <v>1</v>
      </c>
      <c r="BP27" s="727">
        <f aca="true" t="shared" si="16" ref="BP27:BP41">+BM27/AB27</f>
        <v>1</v>
      </c>
      <c r="BQ27" s="726">
        <v>27348172</v>
      </c>
      <c r="BR27" s="727">
        <f>+BG27/BG27</f>
        <v>1</v>
      </c>
      <c r="BS27" s="724" t="s">
        <v>712</v>
      </c>
      <c r="BT27" s="724" t="s">
        <v>713</v>
      </c>
      <c r="BU27" s="722">
        <f aca="true" t="shared" si="17" ref="BU27:BU41">SUM(P27:W27)</f>
        <v>1</v>
      </c>
      <c r="BV27" s="722">
        <f aca="true" t="shared" si="18" ref="BV27:BV41">IF(BU27=0,0%,100%)</f>
        <v>1</v>
      </c>
      <c r="BW27" s="722">
        <f aca="true" t="shared" si="19" ref="BW27:BW41">SUM(AE27:AL27)</f>
        <v>1</v>
      </c>
      <c r="BX27" s="722">
        <f aca="true" t="shared" si="20" ref="BX27:BX41">+BW27/AB27</f>
        <v>1</v>
      </c>
      <c r="BY27" s="722">
        <f aca="true" t="shared" si="21" ref="BY27:BY41">+BW27/AB27</f>
        <v>1</v>
      </c>
      <c r="BZ27" s="722">
        <f aca="true" t="shared" si="22" ref="BZ27:BZ41">+BW27/AB27</f>
        <v>1</v>
      </c>
      <c r="CA27" s="905">
        <v>27348172</v>
      </c>
      <c r="CB27" s="722">
        <f>+CA27/CA27</f>
        <v>1</v>
      </c>
      <c r="CC27" s="719" t="s">
        <v>712</v>
      </c>
      <c r="CD27" s="719" t="s">
        <v>711</v>
      </c>
      <c r="CE27" s="718"/>
      <c r="CF27" s="717"/>
      <c r="CG27" s="718"/>
      <c r="CH27" s="717"/>
      <c r="CI27" s="717"/>
      <c r="CJ27" s="717"/>
      <c r="CK27" s="716"/>
      <c r="CL27" s="715"/>
      <c r="CM27" s="714"/>
      <c r="CN27" s="715"/>
      <c r="CO27" s="713"/>
      <c r="CP27" s="712"/>
      <c r="CQ27" s="713"/>
      <c r="CR27" s="712"/>
      <c r="CS27" s="712"/>
      <c r="CT27" s="712"/>
      <c r="CU27" s="711"/>
      <c r="CV27" s="710"/>
      <c r="CW27" s="709"/>
      <c r="CX27" s="710"/>
    </row>
    <row r="28" spans="1:102" s="945" customFormat="1" ht="141" thickBot="1">
      <c r="A28" s="3590"/>
      <c r="B28" s="3590"/>
      <c r="C28" s="3633"/>
      <c r="D28" s="867" t="s">
        <v>710</v>
      </c>
      <c r="E28" s="944" t="s">
        <v>411</v>
      </c>
      <c r="F28" s="1050" t="s">
        <v>411</v>
      </c>
      <c r="G28" s="1049" t="s">
        <v>558</v>
      </c>
      <c r="H28" s="976" t="s">
        <v>709</v>
      </c>
      <c r="I28" s="976">
        <v>100</v>
      </c>
      <c r="J28" s="976" t="s">
        <v>708</v>
      </c>
      <c r="K28" s="976" t="s">
        <v>700</v>
      </c>
      <c r="L28" s="917">
        <v>0.07</v>
      </c>
      <c r="M28" s="996" t="s">
        <v>699</v>
      </c>
      <c r="N28" s="974">
        <v>42384</v>
      </c>
      <c r="O28" s="974">
        <v>42719</v>
      </c>
      <c r="P28" s="3620">
        <v>1</v>
      </c>
      <c r="Q28" s="3621"/>
      <c r="R28" s="3621"/>
      <c r="S28" s="3621"/>
      <c r="T28" s="3621"/>
      <c r="U28" s="3621"/>
      <c r="V28" s="3621"/>
      <c r="W28" s="3621"/>
      <c r="X28" s="3621"/>
      <c r="Y28" s="3621"/>
      <c r="Z28" s="3621"/>
      <c r="AA28" s="3622"/>
      <c r="AB28" s="1044">
        <f>SUM(P28)</f>
        <v>1</v>
      </c>
      <c r="AC28" s="882">
        <v>0</v>
      </c>
      <c r="AD28" s="1048"/>
      <c r="AE28" s="3623">
        <v>1</v>
      </c>
      <c r="AF28" s="3624"/>
      <c r="AG28" s="3624"/>
      <c r="AH28" s="3624"/>
      <c r="AI28" s="3624"/>
      <c r="AJ28" s="3624"/>
      <c r="AK28" s="3624"/>
      <c r="AL28" s="3624"/>
      <c r="AM28" s="3624"/>
      <c r="AN28" s="3624"/>
      <c r="AO28" s="3624"/>
      <c r="AP28" s="3625"/>
      <c r="AQ28" s="946">
        <f t="shared" si="0"/>
        <v>1</v>
      </c>
      <c r="AR28" s="695">
        <f t="shared" si="1"/>
        <v>1</v>
      </c>
      <c r="AS28" s="695">
        <f t="shared" si="2"/>
        <v>1</v>
      </c>
      <c r="AT28" s="695">
        <f t="shared" si="3"/>
        <v>1</v>
      </c>
      <c r="AU28" s="695">
        <f t="shared" si="4"/>
        <v>1</v>
      </c>
      <c r="AV28" s="695">
        <f t="shared" si="5"/>
        <v>1</v>
      </c>
      <c r="AW28" s="735"/>
      <c r="AX28" s="735"/>
      <c r="AY28" s="734" t="s">
        <v>707</v>
      </c>
      <c r="AZ28" s="734" t="s">
        <v>93</v>
      </c>
      <c r="BA28" s="1006">
        <f t="shared" si="6"/>
        <v>1</v>
      </c>
      <c r="BB28" s="1006">
        <f t="shared" si="7"/>
        <v>1</v>
      </c>
      <c r="BC28" s="1006">
        <f t="shared" si="8"/>
        <v>1</v>
      </c>
      <c r="BD28" s="1006">
        <f>+BC28/BA28</f>
        <v>1</v>
      </c>
      <c r="BE28" s="1006">
        <f t="shared" si="9"/>
        <v>1</v>
      </c>
      <c r="BF28" s="1006">
        <f t="shared" si="10"/>
        <v>1</v>
      </c>
      <c r="BG28" s="731"/>
      <c r="BH28" s="730"/>
      <c r="BI28" s="729" t="s">
        <v>706</v>
      </c>
      <c r="BJ28" s="729" t="s">
        <v>93</v>
      </c>
      <c r="BK28" s="727">
        <f t="shared" si="11"/>
        <v>1</v>
      </c>
      <c r="BL28" s="727">
        <f t="shared" si="12"/>
        <v>1</v>
      </c>
      <c r="BM28" s="727">
        <f t="shared" si="13"/>
        <v>1</v>
      </c>
      <c r="BN28" s="727">
        <f t="shared" si="14"/>
        <v>1</v>
      </c>
      <c r="BO28" s="727">
        <f t="shared" si="15"/>
        <v>1</v>
      </c>
      <c r="BP28" s="727">
        <f t="shared" si="16"/>
        <v>1</v>
      </c>
      <c r="BQ28" s="726"/>
      <c r="BR28" s="725"/>
      <c r="BS28" s="724" t="s">
        <v>705</v>
      </c>
      <c r="BT28" s="724" t="s">
        <v>93</v>
      </c>
      <c r="BU28" s="722">
        <f t="shared" si="17"/>
        <v>1</v>
      </c>
      <c r="BV28" s="722">
        <f t="shared" si="18"/>
        <v>1</v>
      </c>
      <c r="BW28" s="722">
        <f t="shared" si="19"/>
        <v>1</v>
      </c>
      <c r="BX28" s="722">
        <f t="shared" si="20"/>
        <v>1</v>
      </c>
      <c r="BY28" s="722">
        <f t="shared" si="21"/>
        <v>1</v>
      </c>
      <c r="BZ28" s="722">
        <f t="shared" si="22"/>
        <v>1</v>
      </c>
      <c r="CA28" s="721"/>
      <c r="CB28" s="720"/>
      <c r="CC28" s="719" t="s">
        <v>704</v>
      </c>
      <c r="CD28" s="719" t="s">
        <v>93</v>
      </c>
      <c r="CE28" s="718"/>
      <c r="CF28" s="717"/>
      <c r="CG28" s="718"/>
      <c r="CH28" s="717"/>
      <c r="CI28" s="717"/>
      <c r="CJ28" s="717"/>
      <c r="CK28" s="716"/>
      <c r="CL28" s="715"/>
      <c r="CM28" s="714"/>
      <c r="CN28" s="715"/>
      <c r="CO28" s="713"/>
      <c r="CP28" s="712"/>
      <c r="CQ28" s="713"/>
      <c r="CR28" s="712"/>
      <c r="CS28" s="712"/>
      <c r="CT28" s="712"/>
      <c r="CU28" s="711"/>
      <c r="CV28" s="710"/>
      <c r="CW28" s="709"/>
      <c r="CX28" s="710"/>
    </row>
    <row r="29" spans="1:102" s="945" customFormat="1" ht="228" customHeight="1" thickBot="1">
      <c r="A29" s="3590"/>
      <c r="B29" s="3590"/>
      <c r="C29" s="3633"/>
      <c r="D29" s="867" t="s">
        <v>703</v>
      </c>
      <c r="E29" s="1047" t="s">
        <v>411</v>
      </c>
      <c r="F29" s="866" t="s">
        <v>411</v>
      </c>
      <c r="G29" s="934" t="s">
        <v>558</v>
      </c>
      <c r="H29" s="976" t="s">
        <v>702</v>
      </c>
      <c r="I29" s="976">
        <v>100</v>
      </c>
      <c r="J29" s="976" t="s">
        <v>701</v>
      </c>
      <c r="K29" s="996" t="s">
        <v>700</v>
      </c>
      <c r="L29" s="917">
        <v>0.07</v>
      </c>
      <c r="M29" s="996" t="s">
        <v>699</v>
      </c>
      <c r="N29" s="1041">
        <v>42384</v>
      </c>
      <c r="O29" s="1041">
        <v>42719</v>
      </c>
      <c r="P29" s="1046"/>
      <c r="Q29" s="1045"/>
      <c r="R29" s="1045">
        <v>0.1</v>
      </c>
      <c r="S29" s="1045">
        <v>0.1</v>
      </c>
      <c r="T29" s="1045">
        <v>0.1</v>
      </c>
      <c r="U29" s="1045">
        <v>0.1</v>
      </c>
      <c r="V29" s="1045">
        <v>0.1</v>
      </c>
      <c r="W29" s="1045">
        <v>0.1</v>
      </c>
      <c r="X29" s="1045">
        <v>0.1</v>
      </c>
      <c r="Y29" s="1045">
        <v>0.1</v>
      </c>
      <c r="Z29" s="1045">
        <v>0.1</v>
      </c>
      <c r="AA29" s="1045">
        <v>0.1</v>
      </c>
      <c r="AB29" s="1044">
        <f>SUM(P29:AA29)</f>
        <v>0.9999999999999999</v>
      </c>
      <c r="AC29" s="954">
        <v>271145440</v>
      </c>
      <c r="AD29" s="1037"/>
      <c r="AE29" s="1043">
        <v>0</v>
      </c>
      <c r="AF29" s="1043">
        <v>0.05</v>
      </c>
      <c r="AG29" s="877">
        <v>0.29</v>
      </c>
      <c r="AH29" s="877">
        <v>0.16</v>
      </c>
      <c r="AI29" s="876">
        <v>0.11</v>
      </c>
      <c r="AJ29" s="912">
        <v>0.09</v>
      </c>
      <c r="AK29" s="874">
        <v>0.14</v>
      </c>
      <c r="AL29" s="874">
        <v>0.16</v>
      </c>
      <c r="AM29" s="911"/>
      <c r="AN29" s="911"/>
      <c r="AO29" s="910"/>
      <c r="AP29" s="909"/>
      <c r="AQ29" s="784">
        <f t="shared" si="0"/>
        <v>0</v>
      </c>
      <c r="AR29" s="695">
        <f t="shared" si="1"/>
        <v>0</v>
      </c>
      <c r="AS29" s="695">
        <f t="shared" si="2"/>
        <v>0.05</v>
      </c>
      <c r="AT29" s="695">
        <f t="shared" si="3"/>
        <v>0.05000000000000001</v>
      </c>
      <c r="AU29" s="695">
        <f t="shared" si="4"/>
        <v>0.05000000000000001</v>
      </c>
      <c r="AV29" s="695">
        <f t="shared" si="5"/>
        <v>0.05000000000000001</v>
      </c>
      <c r="AW29" s="735"/>
      <c r="AX29" s="952">
        <f>+AW29/AC29</f>
        <v>0</v>
      </c>
      <c r="AY29" s="734" t="s">
        <v>698</v>
      </c>
      <c r="AZ29" s="734" t="s">
        <v>93</v>
      </c>
      <c r="BA29" s="1006">
        <f t="shared" si="6"/>
        <v>0.2</v>
      </c>
      <c r="BB29" s="1006">
        <f t="shared" si="7"/>
        <v>1</v>
      </c>
      <c r="BC29" s="1006">
        <f t="shared" si="8"/>
        <v>0.5</v>
      </c>
      <c r="BD29" s="1006">
        <f>+BC29/BA29</f>
        <v>2.5</v>
      </c>
      <c r="BE29" s="1006">
        <f t="shared" si="9"/>
        <v>0.5</v>
      </c>
      <c r="BF29" s="1006">
        <f t="shared" si="10"/>
        <v>0.5</v>
      </c>
      <c r="BG29" s="907">
        <v>0</v>
      </c>
      <c r="BH29" s="730">
        <f>+BG29/AC29</f>
        <v>0</v>
      </c>
      <c r="BI29" s="729" t="s">
        <v>697</v>
      </c>
      <c r="BJ29" s="729" t="s">
        <v>93</v>
      </c>
      <c r="BK29" s="727">
        <f t="shared" si="11"/>
        <v>0.4</v>
      </c>
      <c r="BL29" s="727">
        <f t="shared" si="12"/>
        <v>1</v>
      </c>
      <c r="BM29" s="727">
        <f t="shared" si="13"/>
        <v>0.7</v>
      </c>
      <c r="BN29" s="727">
        <f t="shared" si="14"/>
        <v>0.7000000000000001</v>
      </c>
      <c r="BO29" s="727">
        <f t="shared" si="15"/>
        <v>0.7000000000000001</v>
      </c>
      <c r="BP29" s="727">
        <f t="shared" si="16"/>
        <v>0.7000000000000001</v>
      </c>
      <c r="BQ29" s="726">
        <v>92895789</v>
      </c>
      <c r="BR29" s="727">
        <f>+BQ29/AC29</f>
        <v>0.34260502039053287</v>
      </c>
      <c r="BS29" s="724" t="s">
        <v>696</v>
      </c>
      <c r="BT29" s="724" t="s">
        <v>93</v>
      </c>
      <c r="BU29" s="722">
        <f t="shared" si="17"/>
        <v>0.6</v>
      </c>
      <c r="BV29" s="722">
        <f t="shared" si="18"/>
        <v>1</v>
      </c>
      <c r="BW29" s="722">
        <f t="shared" si="19"/>
        <v>1</v>
      </c>
      <c r="BX29" s="722">
        <f t="shared" si="20"/>
        <v>1</v>
      </c>
      <c r="BY29" s="722">
        <f t="shared" si="21"/>
        <v>1</v>
      </c>
      <c r="BZ29" s="722">
        <f t="shared" si="22"/>
        <v>1</v>
      </c>
      <c r="CA29" s="905">
        <v>166987073</v>
      </c>
      <c r="CB29" s="722">
        <f>+CA29/AC29</f>
        <v>0.6158579432499399</v>
      </c>
      <c r="CC29" s="719" t="s">
        <v>695</v>
      </c>
      <c r="CD29" s="719" t="s">
        <v>93</v>
      </c>
      <c r="CE29" s="718"/>
      <c r="CF29" s="717"/>
      <c r="CG29" s="718"/>
      <c r="CH29" s="717"/>
      <c r="CI29" s="717"/>
      <c r="CJ29" s="717"/>
      <c r="CK29" s="716"/>
      <c r="CL29" s="715"/>
      <c r="CM29" s="714"/>
      <c r="CN29" s="714"/>
      <c r="CO29" s="713"/>
      <c r="CP29" s="712"/>
      <c r="CQ29" s="713"/>
      <c r="CR29" s="712"/>
      <c r="CS29" s="712"/>
      <c r="CT29" s="712"/>
      <c r="CU29" s="711"/>
      <c r="CV29" s="710"/>
      <c r="CW29" s="709"/>
      <c r="CX29" s="709"/>
    </row>
    <row r="30" spans="1:102" s="945" customFormat="1" ht="115.5" thickBot="1">
      <c r="A30" s="3590"/>
      <c r="B30" s="3590"/>
      <c r="C30" s="3633"/>
      <c r="D30" s="867" t="s">
        <v>694</v>
      </c>
      <c r="E30" s="944" t="s">
        <v>693</v>
      </c>
      <c r="F30" s="889" t="s">
        <v>693</v>
      </c>
      <c r="G30" s="934" t="s">
        <v>692</v>
      </c>
      <c r="H30" s="976" t="s">
        <v>691</v>
      </c>
      <c r="I30" s="976">
        <v>30</v>
      </c>
      <c r="J30" s="976" t="s">
        <v>690</v>
      </c>
      <c r="K30" s="976" t="s">
        <v>689</v>
      </c>
      <c r="L30" s="886">
        <v>0.09</v>
      </c>
      <c r="M30" s="976" t="s">
        <v>679</v>
      </c>
      <c r="N30" s="1041">
        <v>42384</v>
      </c>
      <c r="O30" s="1041">
        <v>42719</v>
      </c>
      <c r="P30" s="1040">
        <v>0</v>
      </c>
      <c r="Q30" s="1040">
        <v>2</v>
      </c>
      <c r="R30" s="1040">
        <v>1</v>
      </c>
      <c r="S30" s="1040">
        <v>3</v>
      </c>
      <c r="T30" s="1040">
        <v>1</v>
      </c>
      <c r="U30" s="1039">
        <v>1</v>
      </c>
      <c r="V30" s="1042">
        <v>2</v>
      </c>
      <c r="W30" s="1040">
        <v>11</v>
      </c>
      <c r="X30" s="1039">
        <v>6</v>
      </c>
      <c r="Y30" s="1039">
        <v>2</v>
      </c>
      <c r="Z30" s="1039">
        <v>0</v>
      </c>
      <c r="AA30" s="1039">
        <v>1</v>
      </c>
      <c r="AB30" s="1038">
        <f>SUM(P30:AA30)</f>
        <v>30</v>
      </c>
      <c r="AC30" s="882">
        <v>0</v>
      </c>
      <c r="AD30" s="1037"/>
      <c r="AE30" s="1036">
        <v>7</v>
      </c>
      <c r="AF30" s="1036">
        <v>2</v>
      </c>
      <c r="AG30" s="743">
        <v>2</v>
      </c>
      <c r="AH30" s="743">
        <v>2</v>
      </c>
      <c r="AI30" s="742">
        <v>1</v>
      </c>
      <c r="AJ30" s="741">
        <v>1</v>
      </c>
      <c r="AK30" s="740">
        <v>2</v>
      </c>
      <c r="AL30" s="740">
        <v>4</v>
      </c>
      <c r="AM30" s="739"/>
      <c r="AN30" s="739"/>
      <c r="AO30" s="738"/>
      <c r="AP30" s="966"/>
      <c r="AQ30" s="694">
        <f t="shared" si="0"/>
        <v>2</v>
      </c>
      <c r="AR30" s="695">
        <f t="shared" si="1"/>
        <v>1</v>
      </c>
      <c r="AS30" s="735">
        <f t="shared" si="2"/>
        <v>9</v>
      </c>
      <c r="AT30" s="695">
        <f t="shared" si="3"/>
        <v>0.3</v>
      </c>
      <c r="AU30" s="695">
        <f t="shared" si="4"/>
        <v>0.3</v>
      </c>
      <c r="AV30" s="695">
        <f t="shared" si="5"/>
        <v>0.3</v>
      </c>
      <c r="AW30" s="735"/>
      <c r="AX30" s="735"/>
      <c r="AY30" s="734" t="s">
        <v>688</v>
      </c>
      <c r="AZ30" s="734" t="s">
        <v>687</v>
      </c>
      <c r="BA30" s="1008">
        <f t="shared" si="6"/>
        <v>6</v>
      </c>
      <c r="BB30" s="1006">
        <f t="shared" si="7"/>
        <v>1</v>
      </c>
      <c r="BC30" s="1007">
        <f t="shared" si="8"/>
        <v>13</v>
      </c>
      <c r="BD30" s="1006">
        <f>+BC30/BA30</f>
        <v>2.1666666666666665</v>
      </c>
      <c r="BE30" s="1006">
        <f t="shared" si="9"/>
        <v>0.43333333333333335</v>
      </c>
      <c r="BF30" s="1006">
        <f t="shared" si="10"/>
        <v>0.43333333333333335</v>
      </c>
      <c r="BG30" s="731"/>
      <c r="BH30" s="730"/>
      <c r="BI30" s="729" t="s">
        <v>686</v>
      </c>
      <c r="BJ30" s="729" t="s">
        <v>93</v>
      </c>
      <c r="BK30" s="728">
        <f t="shared" si="11"/>
        <v>8</v>
      </c>
      <c r="BL30" s="727">
        <f t="shared" si="12"/>
        <v>1</v>
      </c>
      <c r="BM30" s="725">
        <f t="shared" si="13"/>
        <v>15</v>
      </c>
      <c r="BN30" s="727">
        <f t="shared" si="14"/>
        <v>0.5</v>
      </c>
      <c r="BO30" s="727">
        <f t="shared" si="15"/>
        <v>0.5</v>
      </c>
      <c r="BP30" s="727">
        <f t="shared" si="16"/>
        <v>0.5</v>
      </c>
      <c r="BQ30" s="726"/>
      <c r="BR30" s="725"/>
      <c r="BS30" s="724" t="s">
        <v>685</v>
      </c>
      <c r="BT30" s="724" t="s">
        <v>93</v>
      </c>
      <c r="BU30" s="723">
        <f t="shared" si="17"/>
        <v>21</v>
      </c>
      <c r="BV30" s="722">
        <f t="shared" si="18"/>
        <v>1</v>
      </c>
      <c r="BW30" s="723">
        <f t="shared" si="19"/>
        <v>21</v>
      </c>
      <c r="BX30" s="722">
        <f t="shared" si="20"/>
        <v>0.7</v>
      </c>
      <c r="BY30" s="722">
        <f t="shared" si="21"/>
        <v>0.7</v>
      </c>
      <c r="BZ30" s="722">
        <f t="shared" si="22"/>
        <v>0.7</v>
      </c>
      <c r="CA30" s="721"/>
      <c r="CB30" s="720"/>
      <c r="CC30" s="752" t="s">
        <v>684</v>
      </c>
      <c r="CD30" s="719" t="s">
        <v>93</v>
      </c>
      <c r="CE30" s="718"/>
      <c r="CF30" s="717"/>
      <c r="CG30" s="718"/>
      <c r="CH30" s="717"/>
      <c r="CI30" s="717"/>
      <c r="CJ30" s="717"/>
      <c r="CK30" s="716"/>
      <c r="CL30" s="715"/>
      <c r="CM30" s="714"/>
      <c r="CN30" s="714"/>
      <c r="CO30" s="713"/>
      <c r="CP30" s="712"/>
      <c r="CQ30" s="713"/>
      <c r="CR30" s="712"/>
      <c r="CS30" s="712"/>
      <c r="CT30" s="712"/>
      <c r="CU30" s="711"/>
      <c r="CV30" s="710"/>
      <c r="CW30" s="709"/>
      <c r="CX30" s="709"/>
    </row>
    <row r="31" spans="1:102" s="945" customFormat="1" ht="319.5" thickBot="1">
      <c r="A31" s="3590"/>
      <c r="B31" s="3590"/>
      <c r="C31" s="3633"/>
      <c r="D31" s="867" t="s">
        <v>683</v>
      </c>
      <c r="E31" s="866" t="s">
        <v>411</v>
      </c>
      <c r="F31" s="866" t="s">
        <v>411</v>
      </c>
      <c r="G31" s="866" t="s">
        <v>411</v>
      </c>
      <c r="H31" s="976" t="s">
        <v>682</v>
      </c>
      <c r="I31" s="976">
        <v>5</v>
      </c>
      <c r="J31" s="976" t="s">
        <v>681</v>
      </c>
      <c r="K31" s="976" t="s">
        <v>680</v>
      </c>
      <c r="L31" s="917">
        <v>0.07</v>
      </c>
      <c r="M31" s="976" t="s">
        <v>679</v>
      </c>
      <c r="N31" s="1041">
        <v>42384</v>
      </c>
      <c r="O31" s="1041">
        <v>42734</v>
      </c>
      <c r="P31" s="1040"/>
      <c r="Q31" s="1040"/>
      <c r="R31" s="1040"/>
      <c r="S31" s="1040"/>
      <c r="T31" s="1040"/>
      <c r="U31" s="1039"/>
      <c r="V31" s="1039"/>
      <c r="W31" s="1040"/>
      <c r="X31" s="1039"/>
      <c r="Y31" s="1039"/>
      <c r="Z31" s="1039"/>
      <c r="AA31" s="1039">
        <v>5</v>
      </c>
      <c r="AB31" s="1038">
        <f>SUM(P31:AA31)</f>
        <v>5</v>
      </c>
      <c r="AC31" s="882">
        <v>0</v>
      </c>
      <c r="AD31" s="1037"/>
      <c r="AE31" s="1036">
        <v>0</v>
      </c>
      <c r="AF31" s="1036">
        <v>0</v>
      </c>
      <c r="AG31" s="743">
        <v>0</v>
      </c>
      <c r="AH31" s="743">
        <v>0</v>
      </c>
      <c r="AI31" s="742">
        <v>0</v>
      </c>
      <c r="AJ31" s="741">
        <v>0</v>
      </c>
      <c r="AK31" s="740">
        <v>0</v>
      </c>
      <c r="AL31" s="740">
        <v>0</v>
      </c>
      <c r="AM31" s="739"/>
      <c r="AN31" s="739"/>
      <c r="AO31" s="738"/>
      <c r="AP31" s="966"/>
      <c r="AQ31" s="694">
        <f t="shared" si="0"/>
        <v>0</v>
      </c>
      <c r="AR31" s="695">
        <f t="shared" si="1"/>
        <v>0</v>
      </c>
      <c r="AS31" s="735">
        <f t="shared" si="2"/>
        <v>0</v>
      </c>
      <c r="AT31" s="695">
        <f t="shared" si="3"/>
        <v>0</v>
      </c>
      <c r="AU31" s="695">
        <f t="shared" si="4"/>
        <v>0</v>
      </c>
      <c r="AV31" s="695">
        <f t="shared" si="5"/>
        <v>0</v>
      </c>
      <c r="AW31" s="735"/>
      <c r="AX31" s="735"/>
      <c r="AY31" s="734" t="s">
        <v>678</v>
      </c>
      <c r="AZ31" s="734" t="s">
        <v>677</v>
      </c>
      <c r="BA31" s="1008">
        <f t="shared" si="6"/>
        <v>0</v>
      </c>
      <c r="BB31" s="1006">
        <f t="shared" si="7"/>
        <v>0</v>
      </c>
      <c r="BC31" s="1007">
        <f t="shared" si="8"/>
        <v>0</v>
      </c>
      <c r="BD31" s="1006">
        <v>1</v>
      </c>
      <c r="BE31" s="1006">
        <f t="shared" si="9"/>
        <v>0</v>
      </c>
      <c r="BF31" s="1006">
        <f t="shared" si="10"/>
        <v>0</v>
      </c>
      <c r="BG31" s="731"/>
      <c r="BH31" s="730"/>
      <c r="BI31" s="729" t="s">
        <v>676</v>
      </c>
      <c r="BJ31" s="729" t="s">
        <v>675</v>
      </c>
      <c r="BK31" s="728">
        <f t="shared" si="11"/>
        <v>0</v>
      </c>
      <c r="BL31" s="727">
        <f t="shared" si="12"/>
        <v>0</v>
      </c>
      <c r="BM31" s="725">
        <f t="shared" si="13"/>
        <v>0</v>
      </c>
      <c r="BN31" s="727">
        <f t="shared" si="14"/>
        <v>0</v>
      </c>
      <c r="BO31" s="727">
        <f t="shared" si="15"/>
        <v>0</v>
      </c>
      <c r="BP31" s="727">
        <f t="shared" si="16"/>
        <v>0</v>
      </c>
      <c r="BQ31" s="726"/>
      <c r="BR31" s="725"/>
      <c r="BS31" s="922" t="s">
        <v>674</v>
      </c>
      <c r="BT31" s="724" t="s">
        <v>673</v>
      </c>
      <c r="BU31" s="723">
        <f t="shared" si="17"/>
        <v>0</v>
      </c>
      <c r="BV31" s="722">
        <f t="shared" si="18"/>
        <v>0</v>
      </c>
      <c r="BW31" s="723">
        <f t="shared" si="19"/>
        <v>0</v>
      </c>
      <c r="BX31" s="722">
        <f t="shared" si="20"/>
        <v>0</v>
      </c>
      <c r="BY31" s="722">
        <f t="shared" si="21"/>
        <v>0</v>
      </c>
      <c r="BZ31" s="722">
        <f t="shared" si="22"/>
        <v>0</v>
      </c>
      <c r="CA31" s="721"/>
      <c r="CB31" s="720"/>
      <c r="CC31" s="1035" t="s">
        <v>672</v>
      </c>
      <c r="CD31" s="1035" t="s">
        <v>671</v>
      </c>
      <c r="CE31" s="718"/>
      <c r="CF31" s="717"/>
      <c r="CG31" s="718"/>
      <c r="CH31" s="717"/>
      <c r="CI31" s="717"/>
      <c r="CJ31" s="717"/>
      <c r="CK31" s="716"/>
      <c r="CL31" s="715"/>
      <c r="CM31" s="714"/>
      <c r="CN31" s="714"/>
      <c r="CO31" s="713"/>
      <c r="CP31" s="712"/>
      <c r="CQ31" s="713"/>
      <c r="CR31" s="712"/>
      <c r="CS31" s="712"/>
      <c r="CT31" s="712"/>
      <c r="CU31" s="711"/>
      <c r="CV31" s="710"/>
      <c r="CW31" s="709"/>
      <c r="CX31" s="709"/>
    </row>
    <row r="32" spans="1:102" s="945" customFormat="1" ht="102.75" thickBot="1">
      <c r="A32" s="3590"/>
      <c r="B32" s="3590"/>
      <c r="C32" s="3633"/>
      <c r="D32" s="1032" t="s">
        <v>670</v>
      </c>
      <c r="E32" s="1034" t="s">
        <v>669</v>
      </c>
      <c r="F32" s="1033" t="s">
        <v>669</v>
      </c>
      <c r="G32" s="1000" t="s">
        <v>455</v>
      </c>
      <c r="H32" s="996" t="s">
        <v>668</v>
      </c>
      <c r="I32" s="1029">
        <v>1</v>
      </c>
      <c r="J32" s="996" t="s">
        <v>667</v>
      </c>
      <c r="K32" s="996" t="s">
        <v>659</v>
      </c>
      <c r="L32" s="917">
        <v>0.07</v>
      </c>
      <c r="M32" s="996" t="s">
        <v>658</v>
      </c>
      <c r="N32" s="974">
        <v>42370</v>
      </c>
      <c r="O32" s="974">
        <v>42735</v>
      </c>
      <c r="P32" s="3620">
        <v>1</v>
      </c>
      <c r="Q32" s="3621"/>
      <c r="R32" s="3621"/>
      <c r="S32" s="3621"/>
      <c r="T32" s="3621"/>
      <c r="U32" s="3621"/>
      <c r="V32" s="3621"/>
      <c r="W32" s="3621"/>
      <c r="X32" s="3621"/>
      <c r="Y32" s="3621"/>
      <c r="Z32" s="3621"/>
      <c r="AA32" s="3622"/>
      <c r="AB32" s="883">
        <v>1</v>
      </c>
      <c r="AC32" s="882">
        <v>0</v>
      </c>
      <c r="AD32" s="847"/>
      <c r="AE32" s="3626">
        <f>+(500/500)</f>
        <v>1</v>
      </c>
      <c r="AF32" s="3627"/>
      <c r="AG32" s="3627"/>
      <c r="AH32" s="3627"/>
      <c r="AI32" s="3627"/>
      <c r="AJ32" s="3627"/>
      <c r="AK32" s="3627"/>
      <c r="AL32" s="3627"/>
      <c r="AM32" s="3627"/>
      <c r="AN32" s="3627"/>
      <c r="AO32" s="3627"/>
      <c r="AP32" s="3628"/>
      <c r="AQ32" s="946">
        <f t="shared" si="0"/>
        <v>1</v>
      </c>
      <c r="AR32" s="695">
        <f t="shared" si="1"/>
        <v>1</v>
      </c>
      <c r="AS32" s="695">
        <f t="shared" si="2"/>
        <v>1</v>
      </c>
      <c r="AT32" s="695">
        <f t="shared" si="3"/>
        <v>1</v>
      </c>
      <c r="AU32" s="695">
        <f t="shared" si="4"/>
        <v>1</v>
      </c>
      <c r="AV32" s="695">
        <f t="shared" si="5"/>
        <v>1</v>
      </c>
      <c r="AW32" s="735"/>
      <c r="AX32" s="735"/>
      <c r="AY32" s="734" t="s">
        <v>666</v>
      </c>
      <c r="AZ32" s="734" t="s">
        <v>93</v>
      </c>
      <c r="BA32" s="1006">
        <f t="shared" si="6"/>
        <v>1</v>
      </c>
      <c r="BB32" s="1006">
        <f t="shared" si="7"/>
        <v>1</v>
      </c>
      <c r="BC32" s="1006">
        <f t="shared" si="8"/>
        <v>1</v>
      </c>
      <c r="BD32" s="1006">
        <f>+BC32/BA32</f>
        <v>1</v>
      </c>
      <c r="BE32" s="1006">
        <f t="shared" si="9"/>
        <v>1</v>
      </c>
      <c r="BF32" s="1006">
        <f t="shared" si="10"/>
        <v>1</v>
      </c>
      <c r="BG32" s="731"/>
      <c r="BH32" s="730"/>
      <c r="BI32" s="729" t="s">
        <v>665</v>
      </c>
      <c r="BJ32" s="729" t="s">
        <v>93</v>
      </c>
      <c r="BK32" s="727">
        <f t="shared" si="11"/>
        <v>1</v>
      </c>
      <c r="BL32" s="727">
        <f t="shared" si="12"/>
        <v>1</v>
      </c>
      <c r="BM32" s="727">
        <f t="shared" si="13"/>
        <v>1</v>
      </c>
      <c r="BN32" s="727">
        <f t="shared" si="14"/>
        <v>1</v>
      </c>
      <c r="BO32" s="727">
        <f t="shared" si="15"/>
        <v>1</v>
      </c>
      <c r="BP32" s="727">
        <f t="shared" si="16"/>
        <v>1</v>
      </c>
      <c r="BQ32" s="726"/>
      <c r="BR32" s="725"/>
      <c r="BS32" s="724" t="s">
        <v>664</v>
      </c>
      <c r="BT32" s="724" t="s">
        <v>93</v>
      </c>
      <c r="BU32" s="722">
        <f t="shared" si="17"/>
        <v>1</v>
      </c>
      <c r="BV32" s="722">
        <f t="shared" si="18"/>
        <v>1</v>
      </c>
      <c r="BW32" s="722">
        <f t="shared" si="19"/>
        <v>1</v>
      </c>
      <c r="BX32" s="722">
        <f t="shared" si="20"/>
        <v>1</v>
      </c>
      <c r="BY32" s="722">
        <f t="shared" si="21"/>
        <v>1</v>
      </c>
      <c r="BZ32" s="722">
        <f t="shared" si="22"/>
        <v>1</v>
      </c>
      <c r="CA32" s="721"/>
      <c r="CB32" s="720"/>
      <c r="CC32" s="719" t="s">
        <v>663</v>
      </c>
      <c r="CD32" s="719" t="s">
        <v>93</v>
      </c>
      <c r="CE32" s="718"/>
      <c r="CF32" s="717"/>
      <c r="CG32" s="718"/>
      <c r="CH32" s="717"/>
      <c r="CI32" s="717"/>
      <c r="CJ32" s="717"/>
      <c r="CK32" s="716"/>
      <c r="CL32" s="715"/>
      <c r="CM32" s="714"/>
      <c r="CN32" s="714"/>
      <c r="CO32" s="713"/>
      <c r="CP32" s="712"/>
      <c r="CQ32" s="713"/>
      <c r="CR32" s="712"/>
      <c r="CS32" s="712"/>
      <c r="CT32" s="712"/>
      <c r="CU32" s="711"/>
      <c r="CV32" s="710"/>
      <c r="CW32" s="709"/>
      <c r="CX32" s="709"/>
    </row>
    <row r="33" spans="1:102" s="945" customFormat="1" ht="64.5" thickBot="1">
      <c r="A33" s="3590"/>
      <c r="B33" s="3590"/>
      <c r="C33" s="3640"/>
      <c r="D33" s="1032" t="s">
        <v>662</v>
      </c>
      <c r="E33" s="1031" t="s">
        <v>411</v>
      </c>
      <c r="F33" s="1031" t="s">
        <v>411</v>
      </c>
      <c r="G33" s="1030" t="s">
        <v>455</v>
      </c>
      <c r="H33" s="996" t="s">
        <v>661</v>
      </c>
      <c r="I33" s="1029">
        <v>1</v>
      </c>
      <c r="J33" s="996" t="s">
        <v>660</v>
      </c>
      <c r="K33" s="996" t="s">
        <v>659</v>
      </c>
      <c r="L33" s="917">
        <v>0.07</v>
      </c>
      <c r="M33" s="996" t="s">
        <v>658</v>
      </c>
      <c r="N33" s="974">
        <v>42370</v>
      </c>
      <c r="O33" s="974">
        <v>42735</v>
      </c>
      <c r="P33" s="3620">
        <v>1</v>
      </c>
      <c r="Q33" s="3621"/>
      <c r="R33" s="3621"/>
      <c r="S33" s="3621"/>
      <c r="T33" s="3621"/>
      <c r="U33" s="3621"/>
      <c r="V33" s="3621"/>
      <c r="W33" s="3621"/>
      <c r="X33" s="3621"/>
      <c r="Y33" s="3621"/>
      <c r="Z33" s="3621"/>
      <c r="AA33" s="3622"/>
      <c r="AB33" s="883">
        <v>1</v>
      </c>
      <c r="AC33" s="882">
        <v>0</v>
      </c>
      <c r="AD33" s="1028"/>
      <c r="AE33" s="3629">
        <v>1</v>
      </c>
      <c r="AF33" s="3630"/>
      <c r="AG33" s="3630"/>
      <c r="AH33" s="3630"/>
      <c r="AI33" s="3630"/>
      <c r="AJ33" s="3630"/>
      <c r="AK33" s="3630"/>
      <c r="AL33" s="3630"/>
      <c r="AM33" s="3630"/>
      <c r="AN33" s="3630"/>
      <c r="AO33" s="3630"/>
      <c r="AP33" s="3631"/>
      <c r="AQ33" s="946">
        <f t="shared" si="0"/>
        <v>1</v>
      </c>
      <c r="AR33" s="695">
        <f t="shared" si="1"/>
        <v>1</v>
      </c>
      <c r="AS33" s="695">
        <f t="shared" si="2"/>
        <v>1</v>
      </c>
      <c r="AT33" s="695">
        <f t="shared" si="3"/>
        <v>1</v>
      </c>
      <c r="AU33" s="695">
        <f t="shared" si="4"/>
        <v>1</v>
      </c>
      <c r="AV33" s="695">
        <f t="shared" si="5"/>
        <v>1</v>
      </c>
      <c r="AW33" s="735"/>
      <c r="AX33" s="735"/>
      <c r="AY33" s="734" t="s">
        <v>657</v>
      </c>
      <c r="AZ33" s="734" t="s">
        <v>93</v>
      </c>
      <c r="BA33" s="1006">
        <f t="shared" si="6"/>
        <v>1</v>
      </c>
      <c r="BB33" s="1006">
        <f t="shared" si="7"/>
        <v>1</v>
      </c>
      <c r="BC33" s="1006">
        <f t="shared" si="8"/>
        <v>1</v>
      </c>
      <c r="BD33" s="1006">
        <f>+BC33/BA33</f>
        <v>1</v>
      </c>
      <c r="BE33" s="1006">
        <f t="shared" si="9"/>
        <v>1</v>
      </c>
      <c r="BF33" s="1006">
        <f t="shared" si="10"/>
        <v>1</v>
      </c>
      <c r="BG33" s="731"/>
      <c r="BH33" s="730"/>
      <c r="BI33" s="729" t="s">
        <v>656</v>
      </c>
      <c r="BJ33" s="729" t="s">
        <v>93</v>
      </c>
      <c r="BK33" s="727">
        <f t="shared" si="11"/>
        <v>1</v>
      </c>
      <c r="BL33" s="727">
        <f t="shared" si="12"/>
        <v>1</v>
      </c>
      <c r="BM33" s="727">
        <f t="shared" si="13"/>
        <v>1</v>
      </c>
      <c r="BN33" s="727">
        <f t="shared" si="14"/>
        <v>1</v>
      </c>
      <c r="BO33" s="727">
        <f t="shared" si="15"/>
        <v>1</v>
      </c>
      <c r="BP33" s="727">
        <f t="shared" si="16"/>
        <v>1</v>
      </c>
      <c r="BQ33" s="726"/>
      <c r="BR33" s="725"/>
      <c r="BS33" s="724" t="s">
        <v>655</v>
      </c>
      <c r="BT33" s="724" t="s">
        <v>93</v>
      </c>
      <c r="BU33" s="722">
        <f t="shared" si="17"/>
        <v>1</v>
      </c>
      <c r="BV33" s="722">
        <f t="shared" si="18"/>
        <v>1</v>
      </c>
      <c r="BW33" s="722">
        <f t="shared" si="19"/>
        <v>1</v>
      </c>
      <c r="BX33" s="722">
        <f t="shared" si="20"/>
        <v>1</v>
      </c>
      <c r="BY33" s="722">
        <f t="shared" si="21"/>
        <v>1</v>
      </c>
      <c r="BZ33" s="722">
        <f t="shared" si="22"/>
        <v>1</v>
      </c>
      <c r="CA33" s="721"/>
      <c r="CB33" s="720"/>
      <c r="CC33" s="719" t="s">
        <v>654</v>
      </c>
      <c r="CD33" s="719" t="s">
        <v>577</v>
      </c>
      <c r="CE33" s="718"/>
      <c r="CF33" s="717"/>
      <c r="CG33" s="718"/>
      <c r="CH33" s="717"/>
      <c r="CI33" s="717"/>
      <c r="CJ33" s="717"/>
      <c r="CK33" s="716"/>
      <c r="CL33" s="715"/>
      <c r="CM33" s="714"/>
      <c r="CN33" s="714"/>
      <c r="CO33" s="713"/>
      <c r="CP33" s="712"/>
      <c r="CQ33" s="713"/>
      <c r="CR33" s="712"/>
      <c r="CS33" s="712"/>
      <c r="CT33" s="712"/>
      <c r="CU33" s="711"/>
      <c r="CV33" s="710"/>
      <c r="CW33" s="709"/>
      <c r="CX33" s="709"/>
    </row>
    <row r="34" spans="1:102" s="945" customFormat="1" ht="126.75" customHeight="1" thickBot="1">
      <c r="A34" s="3590"/>
      <c r="B34" s="3590"/>
      <c r="C34" s="3632" t="s">
        <v>653</v>
      </c>
      <c r="D34" s="867" t="s">
        <v>652</v>
      </c>
      <c r="E34" s="866" t="s">
        <v>651</v>
      </c>
      <c r="F34" s="866" t="s">
        <v>650</v>
      </c>
      <c r="G34" s="866" t="s">
        <v>502</v>
      </c>
      <c r="H34" s="918" t="s">
        <v>649</v>
      </c>
      <c r="I34" s="918">
        <v>3</v>
      </c>
      <c r="J34" s="918" t="s">
        <v>648</v>
      </c>
      <c r="K34" s="918" t="s">
        <v>610</v>
      </c>
      <c r="L34" s="886">
        <v>0.07</v>
      </c>
      <c r="M34" s="918" t="s">
        <v>647</v>
      </c>
      <c r="N34" s="1011">
        <v>42384</v>
      </c>
      <c r="O34" s="1011">
        <v>42719</v>
      </c>
      <c r="P34" s="932"/>
      <c r="Q34" s="932"/>
      <c r="R34" s="932"/>
      <c r="S34" s="932"/>
      <c r="T34" s="932">
        <v>1</v>
      </c>
      <c r="U34" s="932"/>
      <c r="V34" s="932">
        <v>1</v>
      </c>
      <c r="W34" s="932"/>
      <c r="X34" s="932"/>
      <c r="Y34" s="932"/>
      <c r="Z34" s="932"/>
      <c r="AA34" s="932">
        <v>1</v>
      </c>
      <c r="AB34" s="969">
        <f aca="true" t="shared" si="23" ref="AB34:AB41">SUM(P34:AA34)</f>
        <v>3</v>
      </c>
      <c r="AC34" s="882">
        <v>0</v>
      </c>
      <c r="AD34" s="847"/>
      <c r="AE34" s="1009">
        <v>0</v>
      </c>
      <c r="AF34" s="1009">
        <v>0</v>
      </c>
      <c r="AG34" s="743">
        <v>0.4</v>
      </c>
      <c r="AH34" s="743">
        <v>0.65</v>
      </c>
      <c r="AI34" s="742">
        <v>0.1</v>
      </c>
      <c r="AJ34" s="741">
        <v>0.2</v>
      </c>
      <c r="AK34" s="740">
        <v>0</v>
      </c>
      <c r="AL34" s="740">
        <v>0</v>
      </c>
      <c r="AM34" s="739"/>
      <c r="AN34" s="739"/>
      <c r="AO34" s="738"/>
      <c r="AP34" s="966"/>
      <c r="AQ34" s="694">
        <f t="shared" si="0"/>
        <v>0</v>
      </c>
      <c r="AR34" s="695">
        <f t="shared" si="1"/>
        <v>0</v>
      </c>
      <c r="AS34" s="735">
        <f t="shared" si="2"/>
        <v>0</v>
      </c>
      <c r="AT34" s="695">
        <f t="shared" si="3"/>
        <v>0</v>
      </c>
      <c r="AU34" s="695">
        <f t="shared" si="4"/>
        <v>0</v>
      </c>
      <c r="AV34" s="695">
        <f t="shared" si="5"/>
        <v>0</v>
      </c>
      <c r="AW34" s="735"/>
      <c r="AX34" s="735"/>
      <c r="AY34" s="734" t="s">
        <v>646</v>
      </c>
      <c r="AZ34" s="734" t="s">
        <v>580</v>
      </c>
      <c r="BA34" s="1008">
        <f t="shared" si="6"/>
        <v>0</v>
      </c>
      <c r="BB34" s="1006">
        <f t="shared" si="7"/>
        <v>0</v>
      </c>
      <c r="BC34" s="1007">
        <f t="shared" si="8"/>
        <v>1.05</v>
      </c>
      <c r="BD34" s="1006">
        <v>1</v>
      </c>
      <c r="BE34" s="1006">
        <f t="shared" si="9"/>
        <v>0.35000000000000003</v>
      </c>
      <c r="BF34" s="1006">
        <f t="shared" si="10"/>
        <v>0.35000000000000003</v>
      </c>
      <c r="BG34" s="731"/>
      <c r="BH34" s="730"/>
      <c r="BI34" s="729" t="s">
        <v>645</v>
      </c>
      <c r="BJ34" s="729" t="s">
        <v>644</v>
      </c>
      <c r="BK34" s="728">
        <f t="shared" si="11"/>
        <v>1</v>
      </c>
      <c r="BL34" s="727">
        <f t="shared" si="12"/>
        <v>1</v>
      </c>
      <c r="BM34" s="728">
        <f t="shared" si="13"/>
        <v>1.35</v>
      </c>
      <c r="BN34" s="727">
        <f t="shared" si="14"/>
        <v>0.45</v>
      </c>
      <c r="BO34" s="727">
        <f t="shared" si="15"/>
        <v>0.45</v>
      </c>
      <c r="BP34" s="727">
        <f t="shared" si="16"/>
        <v>0.45</v>
      </c>
      <c r="BQ34" s="726"/>
      <c r="BR34" s="725"/>
      <c r="BS34" s="724" t="s">
        <v>643</v>
      </c>
      <c r="BT34" s="724" t="s">
        <v>93</v>
      </c>
      <c r="BU34" s="723">
        <f t="shared" si="17"/>
        <v>2</v>
      </c>
      <c r="BV34" s="722">
        <f t="shared" si="18"/>
        <v>1</v>
      </c>
      <c r="BW34" s="723">
        <f t="shared" si="19"/>
        <v>1.35</v>
      </c>
      <c r="BX34" s="722">
        <f t="shared" si="20"/>
        <v>0.45</v>
      </c>
      <c r="BY34" s="722">
        <f t="shared" si="21"/>
        <v>0.45</v>
      </c>
      <c r="BZ34" s="722">
        <f t="shared" si="22"/>
        <v>0.45</v>
      </c>
      <c r="CA34" s="721"/>
      <c r="CB34" s="720"/>
      <c r="CC34" s="719" t="s">
        <v>642</v>
      </c>
      <c r="CD34" s="719" t="s">
        <v>641</v>
      </c>
      <c r="CE34" s="718"/>
      <c r="CF34" s="717"/>
      <c r="CG34" s="718"/>
      <c r="CH34" s="717"/>
      <c r="CI34" s="717"/>
      <c r="CJ34" s="717"/>
      <c r="CK34" s="716"/>
      <c r="CL34" s="715"/>
      <c r="CM34" s="714"/>
      <c r="CN34" s="714"/>
      <c r="CO34" s="713"/>
      <c r="CP34" s="712"/>
      <c r="CQ34" s="713"/>
      <c r="CR34" s="712"/>
      <c r="CS34" s="712"/>
      <c r="CT34" s="712"/>
      <c r="CU34" s="711"/>
      <c r="CV34" s="710"/>
      <c r="CW34" s="709"/>
      <c r="CX34" s="709"/>
    </row>
    <row r="35" spans="1:102" s="945" customFormat="1" ht="102.75" thickBot="1">
      <c r="A35" s="3590"/>
      <c r="B35" s="3590"/>
      <c r="C35" s="3633"/>
      <c r="D35" s="892" t="s">
        <v>640</v>
      </c>
      <c r="E35" s="866" t="s">
        <v>639</v>
      </c>
      <c r="F35" s="866" t="s">
        <v>639</v>
      </c>
      <c r="G35" s="866" t="s">
        <v>502</v>
      </c>
      <c r="H35" s="918" t="s">
        <v>638</v>
      </c>
      <c r="I35" s="918">
        <v>3</v>
      </c>
      <c r="J35" s="918" t="s">
        <v>637</v>
      </c>
      <c r="K35" s="918" t="s">
        <v>636</v>
      </c>
      <c r="L35" s="886">
        <v>0.07</v>
      </c>
      <c r="M35" s="918" t="s">
        <v>635</v>
      </c>
      <c r="N35" s="1011">
        <v>42430</v>
      </c>
      <c r="O35" s="1011">
        <v>42719</v>
      </c>
      <c r="P35" s="932"/>
      <c r="Q35" s="932"/>
      <c r="R35" s="932"/>
      <c r="S35" s="932"/>
      <c r="T35" s="932"/>
      <c r="U35" s="932">
        <v>1</v>
      </c>
      <c r="V35" s="932"/>
      <c r="W35" s="932"/>
      <c r="X35" s="932">
        <v>1</v>
      </c>
      <c r="Y35" s="932"/>
      <c r="Z35" s="932">
        <v>1</v>
      </c>
      <c r="AA35" s="932"/>
      <c r="AB35" s="1022">
        <f t="shared" si="23"/>
        <v>3</v>
      </c>
      <c r="AC35" s="1021">
        <v>0</v>
      </c>
      <c r="AD35" s="1020"/>
      <c r="AE35" s="1009">
        <v>0</v>
      </c>
      <c r="AF35" s="1009">
        <v>0</v>
      </c>
      <c r="AG35" s="743">
        <v>0</v>
      </c>
      <c r="AH35" s="743">
        <v>0.02</v>
      </c>
      <c r="AI35" s="742">
        <v>0</v>
      </c>
      <c r="AJ35" s="741">
        <v>0</v>
      </c>
      <c r="AK35" s="740">
        <v>1</v>
      </c>
      <c r="AL35" s="740">
        <v>0</v>
      </c>
      <c r="AM35" s="739"/>
      <c r="AN35" s="739"/>
      <c r="AO35" s="738"/>
      <c r="AP35" s="966"/>
      <c r="AQ35" s="694">
        <f t="shared" si="0"/>
        <v>0</v>
      </c>
      <c r="AR35" s="695">
        <f t="shared" si="1"/>
        <v>0</v>
      </c>
      <c r="AS35" s="735">
        <f t="shared" si="2"/>
        <v>0</v>
      </c>
      <c r="AT35" s="695">
        <f t="shared" si="3"/>
        <v>0</v>
      </c>
      <c r="AU35" s="695">
        <f t="shared" si="4"/>
        <v>0</v>
      </c>
      <c r="AV35" s="695">
        <f t="shared" si="5"/>
        <v>0</v>
      </c>
      <c r="AW35" s="735"/>
      <c r="AX35" s="735"/>
      <c r="AY35" s="734" t="s">
        <v>634</v>
      </c>
      <c r="AZ35" s="734" t="s">
        <v>580</v>
      </c>
      <c r="BA35" s="1008">
        <f t="shared" si="6"/>
        <v>0</v>
      </c>
      <c r="BB35" s="1006">
        <f t="shared" si="7"/>
        <v>0</v>
      </c>
      <c r="BC35" s="1007">
        <f t="shared" si="8"/>
        <v>0.02</v>
      </c>
      <c r="BD35" s="1006">
        <v>1</v>
      </c>
      <c r="BE35" s="1006">
        <f t="shared" si="9"/>
        <v>0.006666666666666667</v>
      </c>
      <c r="BF35" s="1006">
        <f t="shared" si="10"/>
        <v>0.006666666666666667</v>
      </c>
      <c r="BG35" s="731"/>
      <c r="BH35" s="730"/>
      <c r="BI35" s="729" t="s">
        <v>633</v>
      </c>
      <c r="BJ35" s="729" t="s">
        <v>93</v>
      </c>
      <c r="BK35" s="1027">
        <f t="shared" si="11"/>
        <v>1</v>
      </c>
      <c r="BL35" s="727">
        <f t="shared" si="12"/>
        <v>1</v>
      </c>
      <c r="BM35" s="1026">
        <f t="shared" si="13"/>
        <v>0.02</v>
      </c>
      <c r="BN35" s="727">
        <f t="shared" si="14"/>
        <v>0.006666666666666667</v>
      </c>
      <c r="BO35" s="727">
        <f t="shared" si="15"/>
        <v>0.006666666666666667</v>
      </c>
      <c r="BP35" s="727">
        <f t="shared" si="16"/>
        <v>0.006666666666666667</v>
      </c>
      <c r="BQ35" s="726"/>
      <c r="BR35" s="725"/>
      <c r="BS35" s="724" t="s">
        <v>580</v>
      </c>
      <c r="BT35" s="724" t="s">
        <v>632</v>
      </c>
      <c r="BU35" s="723">
        <f t="shared" si="17"/>
        <v>1</v>
      </c>
      <c r="BV35" s="722">
        <f t="shared" si="18"/>
        <v>1</v>
      </c>
      <c r="BW35" s="723">
        <f t="shared" si="19"/>
        <v>1.02</v>
      </c>
      <c r="BX35" s="722">
        <f t="shared" si="20"/>
        <v>0.34</v>
      </c>
      <c r="BY35" s="722">
        <f t="shared" si="21"/>
        <v>0.34</v>
      </c>
      <c r="BZ35" s="722">
        <f t="shared" si="22"/>
        <v>0.34</v>
      </c>
      <c r="CA35" s="721"/>
      <c r="CB35" s="720"/>
      <c r="CC35" s="719" t="s">
        <v>631</v>
      </c>
      <c r="CD35" s="719" t="s">
        <v>630</v>
      </c>
      <c r="CE35" s="718"/>
      <c r="CF35" s="717"/>
      <c r="CG35" s="718"/>
      <c r="CH35" s="717"/>
      <c r="CI35" s="717"/>
      <c r="CJ35" s="717"/>
      <c r="CK35" s="716"/>
      <c r="CL35" s="715"/>
      <c r="CM35" s="714"/>
      <c r="CN35" s="714"/>
      <c r="CO35" s="713"/>
      <c r="CP35" s="712"/>
      <c r="CQ35" s="713"/>
      <c r="CR35" s="712"/>
      <c r="CS35" s="712"/>
      <c r="CT35" s="712"/>
      <c r="CU35" s="711"/>
      <c r="CV35" s="710"/>
      <c r="CW35" s="709"/>
      <c r="CX35" s="709"/>
    </row>
    <row r="36" spans="1:102" s="945" customFormat="1" ht="199.5" customHeight="1" thickBot="1">
      <c r="A36" s="3590"/>
      <c r="B36" s="3590"/>
      <c r="C36" s="3633"/>
      <c r="D36" s="892" t="s">
        <v>629</v>
      </c>
      <c r="E36" s="866"/>
      <c r="F36" s="866" t="s">
        <v>628</v>
      </c>
      <c r="G36" s="1025"/>
      <c r="H36" s="918" t="s">
        <v>627</v>
      </c>
      <c r="I36" s="918">
        <v>1</v>
      </c>
      <c r="J36" s="918" t="s">
        <v>626</v>
      </c>
      <c r="K36" s="918" t="s">
        <v>610</v>
      </c>
      <c r="L36" s="1024">
        <v>0.05</v>
      </c>
      <c r="M36" s="1015" t="s">
        <v>625</v>
      </c>
      <c r="N36" s="1023">
        <v>42371</v>
      </c>
      <c r="O36" s="1023">
        <v>42490</v>
      </c>
      <c r="P36" s="932"/>
      <c r="Q36" s="932"/>
      <c r="R36" s="932"/>
      <c r="S36" s="932">
        <v>1</v>
      </c>
      <c r="T36" s="932"/>
      <c r="U36" s="932"/>
      <c r="V36" s="932"/>
      <c r="W36" s="932"/>
      <c r="X36" s="932"/>
      <c r="Y36" s="932"/>
      <c r="Z36" s="932"/>
      <c r="AA36" s="932"/>
      <c r="AB36" s="1022">
        <f t="shared" si="23"/>
        <v>1</v>
      </c>
      <c r="AC36" s="1021">
        <v>0</v>
      </c>
      <c r="AD36" s="1020"/>
      <c r="AE36" s="1009">
        <v>0</v>
      </c>
      <c r="AF36" s="1009">
        <v>0</v>
      </c>
      <c r="AG36" s="743">
        <v>1</v>
      </c>
      <c r="AH36" s="743">
        <v>0</v>
      </c>
      <c r="AI36" s="742">
        <v>0</v>
      </c>
      <c r="AJ36" s="741">
        <v>0</v>
      </c>
      <c r="AK36" s="740">
        <v>0</v>
      </c>
      <c r="AL36" s="740">
        <v>0</v>
      </c>
      <c r="AM36" s="739"/>
      <c r="AN36" s="739"/>
      <c r="AO36" s="738"/>
      <c r="AP36" s="966"/>
      <c r="AQ36" s="694"/>
      <c r="AR36" s="695"/>
      <c r="AS36" s="735">
        <f t="shared" si="2"/>
        <v>0</v>
      </c>
      <c r="AT36" s="695">
        <f t="shared" si="3"/>
        <v>0</v>
      </c>
      <c r="AU36" s="695">
        <f t="shared" si="4"/>
        <v>0</v>
      </c>
      <c r="AV36" s="695">
        <f t="shared" si="5"/>
        <v>0</v>
      </c>
      <c r="AW36" s="735"/>
      <c r="AX36" s="735"/>
      <c r="AY36" s="734"/>
      <c r="AZ36" s="734"/>
      <c r="BA36" s="1008">
        <f t="shared" si="6"/>
        <v>1</v>
      </c>
      <c r="BB36" s="1006"/>
      <c r="BC36" s="1007">
        <f t="shared" si="8"/>
        <v>1</v>
      </c>
      <c r="BD36" s="1006">
        <v>1</v>
      </c>
      <c r="BE36" s="1006">
        <f t="shared" si="9"/>
        <v>1</v>
      </c>
      <c r="BF36" s="1006">
        <f t="shared" si="10"/>
        <v>1</v>
      </c>
      <c r="BG36" s="731"/>
      <c r="BH36" s="730"/>
      <c r="BI36" s="729" t="s">
        <v>624</v>
      </c>
      <c r="BJ36" s="729" t="s">
        <v>93</v>
      </c>
      <c r="BK36" s="728">
        <f t="shared" si="11"/>
        <v>1</v>
      </c>
      <c r="BL36" s="727">
        <f t="shared" si="12"/>
        <v>1</v>
      </c>
      <c r="BM36" s="725">
        <f t="shared" si="13"/>
        <v>1</v>
      </c>
      <c r="BN36" s="727">
        <f t="shared" si="14"/>
        <v>1</v>
      </c>
      <c r="BO36" s="727">
        <f t="shared" si="15"/>
        <v>1</v>
      </c>
      <c r="BP36" s="727">
        <f t="shared" si="16"/>
        <v>1</v>
      </c>
      <c r="BQ36" s="726"/>
      <c r="BR36" s="725"/>
      <c r="BS36" s="922" t="s">
        <v>152</v>
      </c>
      <c r="BT36" s="922" t="s">
        <v>152</v>
      </c>
      <c r="BU36" s="723">
        <f t="shared" si="17"/>
        <v>1</v>
      </c>
      <c r="BV36" s="722">
        <f t="shared" si="18"/>
        <v>1</v>
      </c>
      <c r="BW36" s="723">
        <f t="shared" si="19"/>
        <v>1</v>
      </c>
      <c r="BX36" s="722">
        <f t="shared" si="20"/>
        <v>1</v>
      </c>
      <c r="BY36" s="722">
        <f t="shared" si="21"/>
        <v>1</v>
      </c>
      <c r="BZ36" s="722">
        <f t="shared" si="22"/>
        <v>1</v>
      </c>
      <c r="CA36" s="721"/>
      <c r="CB36" s="720"/>
      <c r="CC36" s="752" t="s">
        <v>152</v>
      </c>
      <c r="CD36" s="719" t="s">
        <v>577</v>
      </c>
      <c r="CE36" s="718"/>
      <c r="CF36" s="717"/>
      <c r="CG36" s="718"/>
      <c r="CH36" s="717"/>
      <c r="CI36" s="717"/>
      <c r="CJ36" s="717"/>
      <c r="CK36" s="716"/>
      <c r="CL36" s="715"/>
      <c r="CM36" s="714"/>
      <c r="CN36" s="714"/>
      <c r="CO36" s="713"/>
      <c r="CP36" s="712"/>
      <c r="CQ36" s="713"/>
      <c r="CR36" s="712"/>
      <c r="CS36" s="712"/>
      <c r="CT36" s="712"/>
      <c r="CU36" s="711"/>
      <c r="CV36" s="710"/>
      <c r="CW36" s="709"/>
      <c r="CX36" s="709"/>
    </row>
    <row r="37" spans="1:102" s="945" customFormat="1" ht="102.75" thickBot="1">
      <c r="A37" s="3590"/>
      <c r="B37" s="3590"/>
      <c r="C37" s="3633"/>
      <c r="D37" s="1019" t="s">
        <v>623</v>
      </c>
      <c r="E37" s="866" t="s">
        <v>614</v>
      </c>
      <c r="F37" s="866" t="s">
        <v>622</v>
      </c>
      <c r="G37" s="866" t="s">
        <v>502</v>
      </c>
      <c r="H37" s="1016" t="s">
        <v>621</v>
      </c>
      <c r="I37" s="1016">
        <v>1</v>
      </c>
      <c r="J37" s="1016" t="s">
        <v>620</v>
      </c>
      <c r="K37" s="1016" t="s">
        <v>610</v>
      </c>
      <c r="L37" s="917">
        <v>0.06</v>
      </c>
      <c r="M37" s="1016" t="s">
        <v>440</v>
      </c>
      <c r="N37" s="957">
        <v>42415</v>
      </c>
      <c r="O37" s="957">
        <v>42719</v>
      </c>
      <c r="P37" s="932"/>
      <c r="Q37" s="932"/>
      <c r="R37" s="932"/>
      <c r="S37" s="932"/>
      <c r="T37" s="932"/>
      <c r="U37" s="932"/>
      <c r="V37" s="932">
        <v>1</v>
      </c>
      <c r="W37" s="932"/>
      <c r="X37" s="932"/>
      <c r="Y37" s="932"/>
      <c r="Z37" s="932"/>
      <c r="AA37" s="932"/>
      <c r="AB37" s="1018">
        <f t="shared" si="23"/>
        <v>1</v>
      </c>
      <c r="AC37" s="882">
        <v>0</v>
      </c>
      <c r="AD37" s="847"/>
      <c r="AE37" s="1009">
        <v>0</v>
      </c>
      <c r="AF37" s="1009">
        <v>0</v>
      </c>
      <c r="AG37" s="743">
        <v>0</v>
      </c>
      <c r="AH37" s="743">
        <v>0</v>
      </c>
      <c r="AI37" s="742">
        <v>1</v>
      </c>
      <c r="AJ37" s="741">
        <v>2</v>
      </c>
      <c r="AK37" s="740">
        <v>1</v>
      </c>
      <c r="AL37" s="740">
        <v>0</v>
      </c>
      <c r="AM37" s="739"/>
      <c r="AN37" s="739"/>
      <c r="AO37" s="738"/>
      <c r="AP37" s="966"/>
      <c r="AQ37" s="694">
        <f>SUM(P37:Q37)</f>
        <v>0</v>
      </c>
      <c r="AR37" s="695">
        <f>IF(AQ37=0,0%,100%)</f>
        <v>0</v>
      </c>
      <c r="AS37" s="735">
        <f t="shared" si="2"/>
        <v>0</v>
      </c>
      <c r="AT37" s="695">
        <f t="shared" si="3"/>
        <v>0</v>
      </c>
      <c r="AU37" s="695">
        <f t="shared" si="4"/>
        <v>0</v>
      </c>
      <c r="AV37" s="695">
        <f t="shared" si="5"/>
        <v>0</v>
      </c>
      <c r="AW37" s="735"/>
      <c r="AX37" s="735"/>
      <c r="AY37" s="734" t="s">
        <v>619</v>
      </c>
      <c r="AZ37" s="734" t="s">
        <v>580</v>
      </c>
      <c r="BA37" s="1008">
        <f t="shared" si="6"/>
        <v>0</v>
      </c>
      <c r="BB37" s="1006">
        <f>IF(BA37=0,0%,100%)</f>
        <v>0</v>
      </c>
      <c r="BC37" s="1007">
        <f t="shared" si="8"/>
        <v>0</v>
      </c>
      <c r="BD37" s="1006">
        <v>1</v>
      </c>
      <c r="BE37" s="1006">
        <f t="shared" si="9"/>
        <v>0</v>
      </c>
      <c r="BF37" s="1006">
        <f t="shared" si="10"/>
        <v>0</v>
      </c>
      <c r="BG37" s="731"/>
      <c r="BH37" s="730"/>
      <c r="BI37" s="729" t="s">
        <v>618</v>
      </c>
      <c r="BJ37" s="729" t="s">
        <v>93</v>
      </c>
      <c r="BK37" s="728">
        <f t="shared" si="11"/>
        <v>0</v>
      </c>
      <c r="BL37" s="727">
        <f t="shared" si="12"/>
        <v>0</v>
      </c>
      <c r="BM37" s="725">
        <f t="shared" si="13"/>
        <v>3</v>
      </c>
      <c r="BN37" s="727">
        <f t="shared" si="14"/>
        <v>3</v>
      </c>
      <c r="BO37" s="727">
        <f t="shared" si="15"/>
        <v>3</v>
      </c>
      <c r="BP37" s="727">
        <f t="shared" si="16"/>
        <v>3</v>
      </c>
      <c r="BQ37" s="726"/>
      <c r="BR37" s="725"/>
      <c r="BS37" s="724" t="s">
        <v>580</v>
      </c>
      <c r="BT37" s="724" t="s">
        <v>93</v>
      </c>
      <c r="BU37" s="723">
        <f t="shared" si="17"/>
        <v>1</v>
      </c>
      <c r="BV37" s="722">
        <f t="shared" si="18"/>
        <v>1</v>
      </c>
      <c r="BW37" s="723">
        <f t="shared" si="19"/>
        <v>4</v>
      </c>
      <c r="BX37" s="722">
        <f t="shared" si="20"/>
        <v>4</v>
      </c>
      <c r="BY37" s="722">
        <f t="shared" si="21"/>
        <v>4</v>
      </c>
      <c r="BZ37" s="722">
        <f t="shared" si="22"/>
        <v>4</v>
      </c>
      <c r="CA37" s="721"/>
      <c r="CB37" s="720"/>
      <c r="CC37" s="719" t="s">
        <v>617</v>
      </c>
      <c r="CD37" s="719" t="s">
        <v>616</v>
      </c>
      <c r="CE37" s="718"/>
      <c r="CF37" s="717"/>
      <c r="CG37" s="718"/>
      <c r="CH37" s="717"/>
      <c r="CI37" s="717"/>
      <c r="CJ37" s="717"/>
      <c r="CK37" s="716"/>
      <c r="CL37" s="715"/>
      <c r="CM37" s="714"/>
      <c r="CN37" s="714"/>
      <c r="CO37" s="713"/>
      <c r="CP37" s="712"/>
      <c r="CQ37" s="713"/>
      <c r="CR37" s="712"/>
      <c r="CS37" s="712"/>
      <c r="CT37" s="712"/>
      <c r="CU37" s="711"/>
      <c r="CV37" s="710"/>
      <c r="CW37" s="709"/>
      <c r="CX37" s="709"/>
    </row>
    <row r="38" spans="1:102" s="945" customFormat="1" ht="53.25" customHeight="1" thickBot="1">
      <c r="A38" s="3590"/>
      <c r="B38" s="3590"/>
      <c r="C38" s="3633"/>
      <c r="D38" s="1019" t="s">
        <v>615</v>
      </c>
      <c r="E38" s="866" t="s">
        <v>614</v>
      </c>
      <c r="F38" s="866" t="s">
        <v>613</v>
      </c>
      <c r="G38" s="866" t="s">
        <v>502</v>
      </c>
      <c r="H38" s="1016" t="s">
        <v>612</v>
      </c>
      <c r="I38" s="1016">
        <v>2</v>
      </c>
      <c r="J38" s="1016" t="s">
        <v>611</v>
      </c>
      <c r="K38" s="1016" t="s">
        <v>610</v>
      </c>
      <c r="L38" s="917">
        <v>0.06</v>
      </c>
      <c r="M38" s="1016" t="s">
        <v>609</v>
      </c>
      <c r="N38" s="957">
        <v>42415</v>
      </c>
      <c r="O38" s="957">
        <v>42719</v>
      </c>
      <c r="P38" s="932"/>
      <c r="Q38" s="932"/>
      <c r="R38" s="932"/>
      <c r="S38" s="932"/>
      <c r="T38" s="932"/>
      <c r="U38" s="932"/>
      <c r="V38" s="932"/>
      <c r="W38" s="932"/>
      <c r="X38" s="932"/>
      <c r="Y38" s="932"/>
      <c r="Z38" s="932"/>
      <c r="AA38" s="932">
        <v>2</v>
      </c>
      <c r="AB38" s="1018">
        <f t="shared" si="23"/>
        <v>2</v>
      </c>
      <c r="AC38" s="882">
        <v>400000000</v>
      </c>
      <c r="AD38" s="847"/>
      <c r="AE38" s="1009">
        <v>0</v>
      </c>
      <c r="AF38" s="1009">
        <v>0</v>
      </c>
      <c r="AG38" s="743">
        <v>0</v>
      </c>
      <c r="AH38" s="743">
        <v>0</v>
      </c>
      <c r="AI38" s="742">
        <v>0</v>
      </c>
      <c r="AJ38" s="741">
        <v>0</v>
      </c>
      <c r="AK38" s="740">
        <v>0</v>
      </c>
      <c r="AL38" s="740">
        <v>0</v>
      </c>
      <c r="AM38" s="739"/>
      <c r="AN38" s="739"/>
      <c r="AO38" s="738"/>
      <c r="AP38" s="966"/>
      <c r="AQ38" s="694">
        <f>SUM(P38:Q38)</f>
        <v>0</v>
      </c>
      <c r="AR38" s="695">
        <f>IF(AQ38=0,0%,100%)</f>
        <v>0</v>
      </c>
      <c r="AS38" s="735">
        <f t="shared" si="2"/>
        <v>0</v>
      </c>
      <c r="AT38" s="695">
        <f t="shared" si="3"/>
        <v>0</v>
      </c>
      <c r="AU38" s="695">
        <f t="shared" si="4"/>
        <v>0</v>
      </c>
      <c r="AV38" s="695">
        <f t="shared" si="5"/>
        <v>0</v>
      </c>
      <c r="AW38" s="735"/>
      <c r="AX38" s="952">
        <f>+AW38/AC38</f>
        <v>0</v>
      </c>
      <c r="AY38" s="734" t="s">
        <v>582</v>
      </c>
      <c r="AZ38" s="734" t="s">
        <v>580</v>
      </c>
      <c r="BA38" s="1008">
        <f t="shared" si="6"/>
        <v>0</v>
      </c>
      <c r="BB38" s="1006">
        <f>IF(BA38=0,0%,100%)</f>
        <v>0</v>
      </c>
      <c r="BC38" s="1007">
        <f t="shared" si="8"/>
        <v>0</v>
      </c>
      <c r="BD38" s="1006">
        <v>1</v>
      </c>
      <c r="BE38" s="1006">
        <f t="shared" si="9"/>
        <v>0</v>
      </c>
      <c r="BF38" s="1006">
        <f t="shared" si="10"/>
        <v>0</v>
      </c>
      <c r="BG38" s="907"/>
      <c r="BH38" s="730">
        <f>+BG38/AC38</f>
        <v>0</v>
      </c>
      <c r="BI38" s="729" t="s">
        <v>608</v>
      </c>
      <c r="BJ38" s="729" t="s">
        <v>588</v>
      </c>
      <c r="BK38" s="728">
        <f t="shared" si="11"/>
        <v>0</v>
      </c>
      <c r="BL38" s="727">
        <f t="shared" si="12"/>
        <v>0</v>
      </c>
      <c r="BM38" s="725">
        <f t="shared" si="13"/>
        <v>0</v>
      </c>
      <c r="BN38" s="727">
        <f t="shared" si="14"/>
        <v>0</v>
      </c>
      <c r="BO38" s="727">
        <f t="shared" si="15"/>
        <v>0</v>
      </c>
      <c r="BP38" s="727">
        <f t="shared" si="16"/>
        <v>0</v>
      </c>
      <c r="BQ38" s="726"/>
      <c r="BR38" s="727">
        <f>+BQ38/AC38</f>
        <v>0</v>
      </c>
      <c r="BS38" s="724" t="s">
        <v>580</v>
      </c>
      <c r="BT38" s="724" t="s">
        <v>93</v>
      </c>
      <c r="BU38" s="723">
        <f t="shared" si="17"/>
        <v>0</v>
      </c>
      <c r="BV38" s="722">
        <f t="shared" si="18"/>
        <v>0</v>
      </c>
      <c r="BW38" s="723">
        <f t="shared" si="19"/>
        <v>0</v>
      </c>
      <c r="BX38" s="722">
        <f t="shared" si="20"/>
        <v>0</v>
      </c>
      <c r="BY38" s="722">
        <f t="shared" si="21"/>
        <v>0</v>
      </c>
      <c r="BZ38" s="722">
        <f t="shared" si="22"/>
        <v>0</v>
      </c>
      <c r="CA38" s="905">
        <v>0</v>
      </c>
      <c r="CB38" s="722">
        <f>+CA38/AC38</f>
        <v>0</v>
      </c>
      <c r="CC38" s="719" t="s">
        <v>607</v>
      </c>
      <c r="CD38" s="719" t="s">
        <v>606</v>
      </c>
      <c r="CE38" s="718"/>
      <c r="CF38" s="717"/>
      <c r="CG38" s="718"/>
      <c r="CH38" s="717"/>
      <c r="CI38" s="717"/>
      <c r="CJ38" s="717"/>
      <c r="CK38" s="716"/>
      <c r="CL38" s="715"/>
      <c r="CM38" s="714"/>
      <c r="CN38" s="714"/>
      <c r="CO38" s="713"/>
      <c r="CP38" s="712"/>
      <c r="CQ38" s="713"/>
      <c r="CR38" s="712"/>
      <c r="CS38" s="712"/>
      <c r="CT38" s="712"/>
      <c r="CU38" s="711"/>
      <c r="CV38" s="710"/>
      <c r="CW38" s="709"/>
      <c r="CX38" s="709"/>
    </row>
    <row r="39" spans="1:102" s="765" customFormat="1" ht="360.75" customHeight="1" thickBot="1">
      <c r="A39" s="3590"/>
      <c r="B39" s="3590"/>
      <c r="C39" s="3633"/>
      <c r="D39" s="892" t="s">
        <v>605</v>
      </c>
      <c r="E39" s="866" t="s">
        <v>485</v>
      </c>
      <c r="F39" s="866" t="s">
        <v>485</v>
      </c>
      <c r="G39" s="1017" t="s">
        <v>502</v>
      </c>
      <c r="H39" s="918" t="s">
        <v>604</v>
      </c>
      <c r="I39" s="918">
        <v>16</v>
      </c>
      <c r="J39" s="918" t="s">
        <v>603</v>
      </c>
      <c r="K39" s="918" t="s">
        <v>602</v>
      </c>
      <c r="L39" s="917">
        <v>0.06</v>
      </c>
      <c r="M39" s="1016" t="s">
        <v>601</v>
      </c>
      <c r="N39" s="1011">
        <v>42401</v>
      </c>
      <c r="O39" s="1011">
        <v>42719</v>
      </c>
      <c r="P39" s="932"/>
      <c r="Q39" s="932"/>
      <c r="R39" s="1015">
        <v>1</v>
      </c>
      <c r="S39" s="1015">
        <v>3</v>
      </c>
      <c r="T39" s="1015">
        <v>1</v>
      </c>
      <c r="U39" s="932">
        <v>2</v>
      </c>
      <c r="V39" s="1015">
        <v>3</v>
      </c>
      <c r="W39" s="932"/>
      <c r="X39" s="932">
        <v>2</v>
      </c>
      <c r="Y39" s="932">
        <v>3</v>
      </c>
      <c r="Z39" s="932">
        <v>1</v>
      </c>
      <c r="AA39" s="932"/>
      <c r="AB39" s="969">
        <f t="shared" si="23"/>
        <v>16</v>
      </c>
      <c r="AC39" s="882">
        <v>0</v>
      </c>
      <c r="AD39" s="847"/>
      <c r="AE39" s="1009">
        <v>0</v>
      </c>
      <c r="AF39" s="1009">
        <v>0</v>
      </c>
      <c r="AG39" s="743">
        <v>0.41</v>
      </c>
      <c r="AH39" s="743">
        <v>3.59</v>
      </c>
      <c r="AI39" s="742">
        <v>0.67</v>
      </c>
      <c r="AJ39" s="741">
        <v>3.85</v>
      </c>
      <c r="AK39" s="740">
        <v>0.58</v>
      </c>
      <c r="AL39" s="740">
        <v>0.65</v>
      </c>
      <c r="AM39" s="739"/>
      <c r="AN39" s="739"/>
      <c r="AO39" s="738"/>
      <c r="AP39" s="966"/>
      <c r="AQ39" s="694">
        <f>SUM(P39:Q39)</f>
        <v>0</v>
      </c>
      <c r="AR39" s="695">
        <f>IF(AQ39=0,0%,100%)</f>
        <v>0</v>
      </c>
      <c r="AS39" s="735">
        <f t="shared" si="2"/>
        <v>0</v>
      </c>
      <c r="AT39" s="695">
        <f t="shared" si="3"/>
        <v>0</v>
      </c>
      <c r="AU39" s="695">
        <f t="shared" si="4"/>
        <v>0</v>
      </c>
      <c r="AV39" s="695">
        <f t="shared" si="5"/>
        <v>0</v>
      </c>
      <c r="AW39" s="735"/>
      <c r="AX39" s="735"/>
      <c r="AY39" s="734" t="s">
        <v>600</v>
      </c>
      <c r="AZ39" s="734" t="s">
        <v>580</v>
      </c>
      <c r="BA39" s="1008">
        <f t="shared" si="6"/>
        <v>4</v>
      </c>
      <c r="BB39" s="1006">
        <f>IF(BA39=0,0%,100%)</f>
        <v>1</v>
      </c>
      <c r="BC39" s="1007">
        <f t="shared" si="8"/>
        <v>4</v>
      </c>
      <c r="BD39" s="1006">
        <f>+BC39/BA39</f>
        <v>1</v>
      </c>
      <c r="BE39" s="1006">
        <f t="shared" si="9"/>
        <v>0.25</v>
      </c>
      <c r="BF39" s="1006">
        <f t="shared" si="10"/>
        <v>0.25</v>
      </c>
      <c r="BG39" s="731"/>
      <c r="BH39" s="730"/>
      <c r="BI39" s="729" t="s">
        <v>599</v>
      </c>
      <c r="BJ39" s="729" t="s">
        <v>598</v>
      </c>
      <c r="BK39" s="728">
        <f t="shared" si="11"/>
        <v>7</v>
      </c>
      <c r="BL39" s="727">
        <f t="shared" si="12"/>
        <v>1</v>
      </c>
      <c r="BM39" s="725">
        <f t="shared" si="13"/>
        <v>8.52</v>
      </c>
      <c r="BN39" s="727">
        <f t="shared" si="14"/>
        <v>0.5325</v>
      </c>
      <c r="BO39" s="727">
        <f t="shared" si="15"/>
        <v>0.5325</v>
      </c>
      <c r="BP39" s="727">
        <f t="shared" si="16"/>
        <v>0.5325</v>
      </c>
      <c r="BQ39" s="726"/>
      <c r="BR39" s="725"/>
      <c r="BS39" s="724" t="s">
        <v>597</v>
      </c>
      <c r="BT39" s="724" t="s">
        <v>596</v>
      </c>
      <c r="BU39" s="723">
        <f t="shared" si="17"/>
        <v>10</v>
      </c>
      <c r="BV39" s="722">
        <f t="shared" si="18"/>
        <v>1</v>
      </c>
      <c r="BW39" s="723">
        <f t="shared" si="19"/>
        <v>9.75</v>
      </c>
      <c r="BX39" s="722">
        <f t="shared" si="20"/>
        <v>0.609375</v>
      </c>
      <c r="BY39" s="722">
        <f t="shared" si="21"/>
        <v>0.609375</v>
      </c>
      <c r="BZ39" s="722">
        <f t="shared" si="22"/>
        <v>0.609375</v>
      </c>
      <c r="CA39" s="721"/>
      <c r="CB39" s="720"/>
      <c r="CC39" s="719" t="s">
        <v>595</v>
      </c>
      <c r="CD39" s="719" t="s">
        <v>594</v>
      </c>
      <c r="CE39" s="718"/>
      <c r="CF39" s="717"/>
      <c r="CG39" s="718"/>
      <c r="CH39" s="717"/>
      <c r="CI39" s="717"/>
      <c r="CJ39" s="717"/>
      <c r="CK39" s="716"/>
      <c r="CL39" s="715"/>
      <c r="CM39" s="714"/>
      <c r="CN39" s="714"/>
      <c r="CO39" s="713"/>
      <c r="CP39" s="712"/>
      <c r="CQ39" s="713"/>
      <c r="CR39" s="712"/>
      <c r="CS39" s="712"/>
      <c r="CT39" s="712"/>
      <c r="CU39" s="711"/>
      <c r="CV39" s="710"/>
      <c r="CW39" s="709"/>
      <c r="CX39" s="709"/>
    </row>
    <row r="40" spans="1:102" s="945" customFormat="1" ht="45.75" customHeight="1" thickBot="1">
      <c r="A40" s="3590"/>
      <c r="B40" s="3590"/>
      <c r="C40" s="3633"/>
      <c r="D40" s="3634" t="s">
        <v>593</v>
      </c>
      <c r="E40" s="944"/>
      <c r="F40" s="3636" t="s">
        <v>592</v>
      </c>
      <c r="G40" s="3637" t="s">
        <v>502</v>
      </c>
      <c r="H40" s="918" t="s">
        <v>173</v>
      </c>
      <c r="I40" s="1014">
        <v>1</v>
      </c>
      <c r="J40" s="918" t="s">
        <v>591</v>
      </c>
      <c r="K40" s="918" t="s">
        <v>590</v>
      </c>
      <c r="L40" s="886">
        <v>0.06</v>
      </c>
      <c r="M40" s="918" t="s">
        <v>589</v>
      </c>
      <c r="N40" s="1011">
        <v>42461</v>
      </c>
      <c r="O40" s="1011">
        <v>42719</v>
      </c>
      <c r="P40" s="932"/>
      <c r="Q40" s="932"/>
      <c r="R40" s="932"/>
      <c r="S40" s="932"/>
      <c r="T40" s="932"/>
      <c r="U40" s="932"/>
      <c r="V40" s="932"/>
      <c r="W40" s="932"/>
      <c r="X40" s="932"/>
      <c r="Y40" s="932"/>
      <c r="Z40" s="1013">
        <v>1</v>
      </c>
      <c r="AA40" s="932"/>
      <c r="AB40" s="969">
        <f t="shared" si="23"/>
        <v>1</v>
      </c>
      <c r="AC40" s="914">
        <f>15000000+40000000+30000000</f>
        <v>85000000</v>
      </c>
      <c r="AD40" s="847"/>
      <c r="AE40" s="1009">
        <v>0</v>
      </c>
      <c r="AF40" s="1009">
        <v>0</v>
      </c>
      <c r="AG40" s="743">
        <v>0</v>
      </c>
      <c r="AH40" s="743">
        <v>0</v>
      </c>
      <c r="AI40" s="742">
        <v>0</v>
      </c>
      <c r="AJ40" s="741">
        <v>0</v>
      </c>
      <c r="AK40" s="740">
        <v>0</v>
      </c>
      <c r="AL40" s="740">
        <v>0</v>
      </c>
      <c r="AM40" s="739"/>
      <c r="AN40" s="739"/>
      <c r="AO40" s="738"/>
      <c r="AP40" s="966"/>
      <c r="AQ40" s="694">
        <f>SUM(P40:Q40)</f>
        <v>0</v>
      </c>
      <c r="AR40" s="695">
        <f>IF(AQ40=0,0%,100%)</f>
        <v>0</v>
      </c>
      <c r="AS40" s="735">
        <f t="shared" si="2"/>
        <v>0</v>
      </c>
      <c r="AT40" s="695">
        <f t="shared" si="3"/>
        <v>0</v>
      </c>
      <c r="AU40" s="695">
        <f t="shared" si="4"/>
        <v>0</v>
      </c>
      <c r="AV40" s="695">
        <f t="shared" si="5"/>
        <v>0</v>
      </c>
      <c r="AW40" s="735"/>
      <c r="AX40" s="952">
        <f>+AW40/AC40</f>
        <v>0</v>
      </c>
      <c r="AY40" s="734" t="s">
        <v>582</v>
      </c>
      <c r="AZ40" s="734" t="s">
        <v>580</v>
      </c>
      <c r="BA40" s="1008">
        <f t="shared" si="6"/>
        <v>0</v>
      </c>
      <c r="BB40" s="1006">
        <f>IF(BA40=0,0%,100%)</f>
        <v>0</v>
      </c>
      <c r="BC40" s="1007">
        <f t="shared" si="8"/>
        <v>0</v>
      </c>
      <c r="BD40" s="1006">
        <v>1</v>
      </c>
      <c r="BE40" s="1006">
        <f t="shared" si="9"/>
        <v>0</v>
      </c>
      <c r="BF40" s="1006">
        <f t="shared" si="10"/>
        <v>0</v>
      </c>
      <c r="BG40" s="907"/>
      <c r="BH40" s="730">
        <f>+BG40/AC40</f>
        <v>0</v>
      </c>
      <c r="BI40" s="729" t="s">
        <v>581</v>
      </c>
      <c r="BJ40" s="729" t="s">
        <v>588</v>
      </c>
      <c r="BK40" s="728">
        <f t="shared" si="11"/>
        <v>0</v>
      </c>
      <c r="BL40" s="727">
        <f t="shared" si="12"/>
        <v>0</v>
      </c>
      <c r="BM40" s="725">
        <f t="shared" si="13"/>
        <v>0</v>
      </c>
      <c r="BN40" s="727">
        <f t="shared" si="14"/>
        <v>0</v>
      </c>
      <c r="BO40" s="727">
        <f t="shared" si="15"/>
        <v>0</v>
      </c>
      <c r="BP40" s="727">
        <f t="shared" si="16"/>
        <v>0</v>
      </c>
      <c r="BQ40" s="726"/>
      <c r="BR40" s="727">
        <f>+BQ40/AC40</f>
        <v>0</v>
      </c>
      <c r="BS40" s="724" t="s">
        <v>580</v>
      </c>
      <c r="BT40" s="724" t="s">
        <v>579</v>
      </c>
      <c r="BU40" s="723">
        <f t="shared" si="17"/>
        <v>0</v>
      </c>
      <c r="BV40" s="722">
        <f t="shared" si="18"/>
        <v>0</v>
      </c>
      <c r="BW40" s="723">
        <f t="shared" si="19"/>
        <v>0</v>
      </c>
      <c r="BX40" s="722">
        <f t="shared" si="20"/>
        <v>0</v>
      </c>
      <c r="BY40" s="722">
        <f t="shared" si="21"/>
        <v>0</v>
      </c>
      <c r="BZ40" s="722">
        <f t="shared" si="22"/>
        <v>0</v>
      </c>
      <c r="CA40" s="905">
        <v>0</v>
      </c>
      <c r="CB40" s="722">
        <f>+CA40/AC40</f>
        <v>0</v>
      </c>
      <c r="CC40" s="719" t="s">
        <v>587</v>
      </c>
      <c r="CD40" s="719" t="s">
        <v>586</v>
      </c>
      <c r="CE40" s="718"/>
      <c r="CF40" s="717"/>
      <c r="CG40" s="718"/>
      <c r="CH40" s="717"/>
      <c r="CI40" s="717"/>
      <c r="CJ40" s="717"/>
      <c r="CK40" s="716"/>
      <c r="CL40" s="715"/>
      <c r="CM40" s="714"/>
      <c r="CN40" s="714"/>
      <c r="CO40" s="713"/>
      <c r="CP40" s="712"/>
      <c r="CQ40" s="713"/>
      <c r="CR40" s="712"/>
      <c r="CS40" s="712"/>
      <c r="CT40" s="712"/>
      <c r="CU40" s="711"/>
      <c r="CV40" s="710"/>
      <c r="CW40" s="709"/>
      <c r="CX40" s="709"/>
    </row>
    <row r="41" spans="1:102" s="945" customFormat="1" ht="51.75" thickBot="1">
      <c r="A41" s="3590"/>
      <c r="B41" s="3590"/>
      <c r="C41" s="3633"/>
      <c r="D41" s="3635"/>
      <c r="E41" s="934" t="s">
        <v>411</v>
      </c>
      <c r="F41" s="3605"/>
      <c r="G41" s="3638"/>
      <c r="H41" s="918" t="s">
        <v>120</v>
      </c>
      <c r="I41" s="918">
        <v>3</v>
      </c>
      <c r="J41" s="918" t="s">
        <v>585</v>
      </c>
      <c r="K41" s="918" t="s">
        <v>584</v>
      </c>
      <c r="L41" s="1012">
        <v>0.06</v>
      </c>
      <c r="M41" s="918" t="s">
        <v>583</v>
      </c>
      <c r="N41" s="1011">
        <v>42522</v>
      </c>
      <c r="O41" s="1011">
        <v>42719</v>
      </c>
      <c r="P41" s="932"/>
      <c r="Q41" s="932"/>
      <c r="R41" s="932"/>
      <c r="S41" s="932"/>
      <c r="T41" s="932"/>
      <c r="U41" s="932"/>
      <c r="V41" s="932"/>
      <c r="W41" s="932"/>
      <c r="X41" s="932">
        <v>1</v>
      </c>
      <c r="Y41" s="932">
        <v>1</v>
      </c>
      <c r="Z41" s="932">
        <v>1</v>
      </c>
      <c r="AA41" s="932"/>
      <c r="AB41" s="1010">
        <f t="shared" si="23"/>
        <v>3</v>
      </c>
      <c r="AC41" s="914">
        <v>0</v>
      </c>
      <c r="AD41" s="924"/>
      <c r="AE41" s="1009">
        <v>0</v>
      </c>
      <c r="AF41" s="1009">
        <v>0</v>
      </c>
      <c r="AG41" s="743">
        <v>0</v>
      </c>
      <c r="AH41" s="743">
        <v>0</v>
      </c>
      <c r="AI41" s="742">
        <v>0</v>
      </c>
      <c r="AJ41" s="741">
        <v>0</v>
      </c>
      <c r="AK41" s="740">
        <v>0</v>
      </c>
      <c r="AL41" s="740">
        <v>0</v>
      </c>
      <c r="AM41" s="739"/>
      <c r="AN41" s="739"/>
      <c r="AO41" s="738"/>
      <c r="AP41" s="966"/>
      <c r="AQ41" s="694">
        <f>SUM(P41:Q41)</f>
        <v>0</v>
      </c>
      <c r="AR41" s="695">
        <f>IF(AQ41=0,0%,100%)</f>
        <v>0</v>
      </c>
      <c r="AS41" s="735">
        <f t="shared" si="2"/>
        <v>0</v>
      </c>
      <c r="AT41" s="695">
        <f t="shared" si="3"/>
        <v>0</v>
      </c>
      <c r="AU41" s="695">
        <f t="shared" si="4"/>
        <v>0</v>
      </c>
      <c r="AV41" s="695">
        <f t="shared" si="5"/>
        <v>0</v>
      </c>
      <c r="AW41" s="694"/>
      <c r="AX41" s="694"/>
      <c r="AY41" s="693" t="s">
        <v>582</v>
      </c>
      <c r="AZ41" s="693" t="s">
        <v>580</v>
      </c>
      <c r="BA41" s="1008">
        <f t="shared" si="6"/>
        <v>0</v>
      </c>
      <c r="BB41" s="1006">
        <f>IF(BA41=0,0%,100%)</f>
        <v>0</v>
      </c>
      <c r="BC41" s="1007">
        <f t="shared" si="8"/>
        <v>0</v>
      </c>
      <c r="BD41" s="1006">
        <v>1</v>
      </c>
      <c r="BE41" s="1006">
        <f t="shared" si="9"/>
        <v>0</v>
      </c>
      <c r="BF41" s="1006">
        <f t="shared" si="10"/>
        <v>0</v>
      </c>
      <c r="BG41" s="731"/>
      <c r="BH41" s="730"/>
      <c r="BI41" s="729" t="s">
        <v>581</v>
      </c>
      <c r="BJ41" s="729" t="s">
        <v>93</v>
      </c>
      <c r="BK41" s="728">
        <f t="shared" si="11"/>
        <v>0</v>
      </c>
      <c r="BL41" s="727">
        <f t="shared" si="12"/>
        <v>0</v>
      </c>
      <c r="BM41" s="725">
        <f t="shared" si="13"/>
        <v>0</v>
      </c>
      <c r="BN41" s="727">
        <f t="shared" si="14"/>
        <v>0</v>
      </c>
      <c r="BO41" s="727">
        <f t="shared" si="15"/>
        <v>0</v>
      </c>
      <c r="BP41" s="727">
        <f t="shared" si="16"/>
        <v>0</v>
      </c>
      <c r="BQ41" s="726"/>
      <c r="BR41" s="725"/>
      <c r="BS41" s="724" t="s">
        <v>580</v>
      </c>
      <c r="BT41" s="724" t="s">
        <v>579</v>
      </c>
      <c r="BU41" s="723">
        <f t="shared" si="17"/>
        <v>0</v>
      </c>
      <c r="BV41" s="722">
        <f t="shared" si="18"/>
        <v>0</v>
      </c>
      <c r="BW41" s="723">
        <f t="shared" si="19"/>
        <v>0</v>
      </c>
      <c r="BX41" s="722">
        <f t="shared" si="20"/>
        <v>0</v>
      </c>
      <c r="BY41" s="722">
        <f t="shared" si="21"/>
        <v>0</v>
      </c>
      <c r="BZ41" s="722">
        <f t="shared" si="22"/>
        <v>0</v>
      </c>
      <c r="CA41" s="721"/>
      <c r="CB41" s="720"/>
      <c r="CC41" s="719" t="s">
        <v>578</v>
      </c>
      <c r="CD41" s="719" t="s">
        <v>577</v>
      </c>
      <c r="CE41" s="718"/>
      <c r="CF41" s="717"/>
      <c r="CG41" s="718"/>
      <c r="CH41" s="717"/>
      <c r="CI41" s="717"/>
      <c r="CJ41" s="717"/>
      <c r="CK41" s="716"/>
      <c r="CL41" s="715"/>
      <c r="CM41" s="714"/>
      <c r="CN41" s="714"/>
      <c r="CO41" s="713"/>
      <c r="CP41" s="712"/>
      <c r="CQ41" s="713"/>
      <c r="CR41" s="712"/>
      <c r="CS41" s="712"/>
      <c r="CT41" s="712"/>
      <c r="CU41" s="711"/>
      <c r="CV41" s="710"/>
      <c r="CW41" s="709"/>
      <c r="CX41" s="709"/>
    </row>
    <row r="42" spans="1:102" s="945" customFormat="1" ht="13.5" thickBot="1">
      <c r="A42" s="3608" t="s">
        <v>137</v>
      </c>
      <c r="B42" s="3609"/>
      <c r="C42" s="3609"/>
      <c r="D42" s="3610"/>
      <c r="E42" s="669"/>
      <c r="F42" s="669"/>
      <c r="G42" s="669"/>
      <c r="H42" s="1005"/>
      <c r="I42" s="669"/>
      <c r="J42" s="669"/>
      <c r="K42" s="669"/>
      <c r="L42" s="829">
        <f>SUM(L27:L41)</f>
        <v>1.0000000000000004</v>
      </c>
      <c r="M42" s="669"/>
      <c r="N42" s="669"/>
      <c r="O42" s="669"/>
      <c r="P42" s="669"/>
      <c r="Q42" s="669"/>
      <c r="R42" s="669"/>
      <c r="S42" s="669"/>
      <c r="T42" s="669"/>
      <c r="U42" s="669"/>
      <c r="V42" s="669"/>
      <c r="W42" s="669"/>
      <c r="X42" s="669"/>
      <c r="Y42" s="669"/>
      <c r="Z42" s="669"/>
      <c r="AA42" s="669"/>
      <c r="AB42" s="669"/>
      <c r="AC42" s="670">
        <f>SUM(AC27:AC41)</f>
        <v>756145440</v>
      </c>
      <c r="AD42" s="669"/>
      <c r="AE42" s="1004"/>
      <c r="AF42" s="1004"/>
      <c r="AG42" s="903"/>
      <c r="AH42" s="903"/>
      <c r="AI42" s="902"/>
      <c r="AJ42" s="902"/>
      <c r="AK42" s="902"/>
      <c r="AL42" s="902"/>
      <c r="AM42" s="902"/>
      <c r="AN42" s="902"/>
      <c r="AO42" s="902"/>
      <c r="AP42" s="902"/>
      <c r="AQ42" s="667"/>
      <c r="AR42" s="666"/>
      <c r="AS42" s="666"/>
      <c r="AT42" s="666"/>
      <c r="AU42" s="666"/>
      <c r="AV42" s="666"/>
      <c r="AW42" s="666"/>
      <c r="AX42" s="666"/>
      <c r="AY42" s="901"/>
      <c r="AZ42" s="900"/>
      <c r="BA42" s="895"/>
      <c r="BB42" s="895"/>
      <c r="BC42" s="895"/>
      <c r="BD42" s="898">
        <f>AVERAGE(BD27:BD41)</f>
        <v>1.1777777777777776</v>
      </c>
      <c r="BE42" s="895"/>
      <c r="BF42" s="898">
        <f>AVERAGE(BF27:BF41)</f>
        <v>0.436</v>
      </c>
      <c r="BG42" s="895"/>
      <c r="BH42" s="895"/>
      <c r="BI42" s="897"/>
      <c r="BJ42" s="897"/>
      <c r="BK42" s="895"/>
      <c r="BL42" s="895"/>
      <c r="BM42" s="895"/>
      <c r="BN42" s="895"/>
      <c r="BO42" s="895"/>
      <c r="BP42" s="895"/>
      <c r="BQ42" s="895"/>
      <c r="BR42" s="895"/>
      <c r="BS42" s="895"/>
      <c r="BT42" s="895"/>
      <c r="BU42" s="896"/>
      <c r="BV42" s="896"/>
      <c r="BW42" s="896"/>
      <c r="BX42" s="896"/>
      <c r="BY42" s="896"/>
      <c r="BZ42" s="896"/>
      <c r="CA42" s="896"/>
      <c r="CB42" s="896"/>
      <c r="CC42" s="895"/>
      <c r="CD42" s="895"/>
      <c r="CE42" s="895"/>
      <c r="CF42" s="895"/>
      <c r="CG42" s="895"/>
      <c r="CH42" s="895"/>
      <c r="CI42" s="895"/>
      <c r="CJ42" s="895"/>
      <c r="CK42" s="895"/>
      <c r="CL42" s="895"/>
      <c r="CM42" s="895"/>
      <c r="CN42" s="895"/>
      <c r="CO42" s="895"/>
      <c r="CP42" s="895"/>
      <c r="CQ42" s="895"/>
      <c r="CR42" s="895"/>
      <c r="CS42" s="895"/>
      <c r="CT42" s="895"/>
      <c r="CU42" s="895"/>
      <c r="CV42" s="895"/>
      <c r="CW42" s="895"/>
      <c r="CX42" s="895"/>
    </row>
    <row r="43" spans="1:102" s="945" customFormat="1" ht="157.5" customHeight="1" thickBot="1">
      <c r="A43" s="3590">
        <v>2</v>
      </c>
      <c r="B43" s="3590" t="s">
        <v>576</v>
      </c>
      <c r="C43" s="3650" t="s">
        <v>575</v>
      </c>
      <c r="D43" s="986" t="s">
        <v>574</v>
      </c>
      <c r="E43" s="998" t="s">
        <v>411</v>
      </c>
      <c r="F43" s="998" t="s">
        <v>411</v>
      </c>
      <c r="G43" s="998" t="s">
        <v>558</v>
      </c>
      <c r="H43" s="997" t="s">
        <v>501</v>
      </c>
      <c r="I43" s="1003">
        <v>1</v>
      </c>
      <c r="J43" s="997" t="s">
        <v>500</v>
      </c>
      <c r="K43" s="996" t="s">
        <v>555</v>
      </c>
      <c r="L43" s="917">
        <v>0.08</v>
      </c>
      <c r="M43" s="996" t="s">
        <v>573</v>
      </c>
      <c r="N43" s="995">
        <v>42384</v>
      </c>
      <c r="O43" s="974">
        <v>42720</v>
      </c>
      <c r="P43" s="3620">
        <v>1</v>
      </c>
      <c r="Q43" s="3621"/>
      <c r="R43" s="3621"/>
      <c r="S43" s="3621"/>
      <c r="T43" s="3621"/>
      <c r="U43" s="3621"/>
      <c r="V43" s="3621"/>
      <c r="W43" s="3621"/>
      <c r="X43" s="3621"/>
      <c r="Y43" s="3621"/>
      <c r="Z43" s="3621"/>
      <c r="AA43" s="3622"/>
      <c r="AB43" s="883">
        <v>1</v>
      </c>
      <c r="AC43" s="882">
        <v>0</v>
      </c>
      <c r="AD43" s="924"/>
      <c r="AE43" s="3623">
        <v>1</v>
      </c>
      <c r="AF43" s="3624"/>
      <c r="AG43" s="3624"/>
      <c r="AH43" s="3624"/>
      <c r="AI43" s="3624"/>
      <c r="AJ43" s="3624"/>
      <c r="AK43" s="3624"/>
      <c r="AL43" s="3624"/>
      <c r="AM43" s="3624"/>
      <c r="AN43" s="3624"/>
      <c r="AO43" s="3624"/>
      <c r="AP43" s="3625"/>
      <c r="AQ43" s="946">
        <f>SUM(P43)</f>
        <v>1</v>
      </c>
      <c r="AR43" s="695">
        <f aca="true" t="shared" si="24" ref="AR43:AR55">IF(AQ43=0,0%,100%)</f>
        <v>1</v>
      </c>
      <c r="AS43" s="695">
        <f aca="true" t="shared" si="25" ref="AS43:AS55">SUM(AE43:AF43)</f>
        <v>1</v>
      </c>
      <c r="AT43" s="695">
        <f aca="true" t="shared" si="26" ref="AT43:AT55">+AS43/AB43</f>
        <v>1</v>
      </c>
      <c r="AU43" s="695">
        <f aca="true" t="shared" si="27" ref="AU43:AU55">+AS43/AB43</f>
        <v>1</v>
      </c>
      <c r="AV43" s="695">
        <f aca="true" t="shared" si="28" ref="AV43:AV55">+AS43/AB43</f>
        <v>1</v>
      </c>
      <c r="AW43" s="735"/>
      <c r="AX43" s="735"/>
      <c r="AY43" s="734" t="s">
        <v>572</v>
      </c>
      <c r="AZ43" s="734" t="s">
        <v>93</v>
      </c>
      <c r="BA43" s="730">
        <f aca="true" t="shared" si="29" ref="BA43:BA55">SUM(P43:S43)</f>
        <v>1</v>
      </c>
      <c r="BB43" s="730">
        <f aca="true" t="shared" si="30" ref="BB43:BB55">IF(BA43=0,0%,100%)</f>
        <v>1</v>
      </c>
      <c r="BC43" s="730">
        <f aca="true" t="shared" si="31" ref="BC43:BC55">SUM(AE43:AH43)</f>
        <v>1</v>
      </c>
      <c r="BD43" s="730">
        <f>+BC43/BA43</f>
        <v>1</v>
      </c>
      <c r="BE43" s="730">
        <f aca="true" t="shared" si="32" ref="BE43:BE55">+BC43/AB43</f>
        <v>1</v>
      </c>
      <c r="BF43" s="730">
        <f aca="true" t="shared" si="33" ref="BF43:BF55">+BC43/AB43</f>
        <v>1</v>
      </c>
      <c r="BG43" s="731"/>
      <c r="BH43" s="730"/>
      <c r="BI43" s="729" t="s">
        <v>571</v>
      </c>
      <c r="BJ43" s="729" t="s">
        <v>93</v>
      </c>
      <c r="BK43" s="727">
        <f aca="true" t="shared" si="34" ref="BK43:BK55">SUM(P43:U43)</f>
        <v>1</v>
      </c>
      <c r="BL43" s="727">
        <f aca="true" t="shared" si="35" ref="BL43:BL55">IF(BK43=0,0%,100%)</f>
        <v>1</v>
      </c>
      <c r="BM43" s="727">
        <f aca="true" t="shared" si="36" ref="BM43:BM55">SUM(AE43:AJ43)</f>
        <v>1</v>
      </c>
      <c r="BN43" s="727">
        <f aca="true" t="shared" si="37" ref="BN43:BN55">+BM43/AB43</f>
        <v>1</v>
      </c>
      <c r="BO43" s="727">
        <f aca="true" t="shared" si="38" ref="BO43:BO55">+BM43/AB43</f>
        <v>1</v>
      </c>
      <c r="BP43" s="727">
        <f aca="true" t="shared" si="39" ref="BP43:BP55">+BM43/AB43</f>
        <v>1</v>
      </c>
      <c r="BQ43" s="726"/>
      <c r="BR43" s="725"/>
      <c r="BS43" s="922" t="s">
        <v>570</v>
      </c>
      <c r="BT43" s="724" t="s">
        <v>93</v>
      </c>
      <c r="BU43" s="722">
        <f aca="true" t="shared" si="40" ref="BU43:BU55">SUM(P43:W43)</f>
        <v>1</v>
      </c>
      <c r="BV43" s="722">
        <f aca="true" t="shared" si="41" ref="BV43:BV55">IF(BU43=0,0%,100%)</f>
        <v>1</v>
      </c>
      <c r="BW43" s="722">
        <f aca="true" t="shared" si="42" ref="BW43:BW55">SUM(AE43:AL43)</f>
        <v>1</v>
      </c>
      <c r="BX43" s="722">
        <f aca="true" t="shared" si="43" ref="BX43:BX55">+BW43/AB43</f>
        <v>1</v>
      </c>
      <c r="BY43" s="722">
        <f aca="true" t="shared" si="44" ref="BY43:BY55">+BW43/AB43</f>
        <v>1</v>
      </c>
      <c r="BZ43" s="722">
        <f aca="true" t="shared" si="45" ref="BZ43:BZ55">+BW43/AB43</f>
        <v>1</v>
      </c>
      <c r="CA43" s="721"/>
      <c r="CB43" s="720"/>
      <c r="CC43" s="719" t="s">
        <v>569</v>
      </c>
      <c r="CD43" s="719" t="s">
        <v>93</v>
      </c>
      <c r="CE43" s="718"/>
      <c r="CF43" s="717"/>
      <c r="CG43" s="718"/>
      <c r="CH43" s="717"/>
      <c r="CI43" s="717"/>
      <c r="CJ43" s="717"/>
      <c r="CK43" s="716"/>
      <c r="CL43" s="715"/>
      <c r="CM43" s="714"/>
      <c r="CN43" s="714"/>
      <c r="CO43" s="713"/>
      <c r="CP43" s="712"/>
      <c r="CQ43" s="713"/>
      <c r="CR43" s="712"/>
      <c r="CS43" s="712"/>
      <c r="CT43" s="712"/>
      <c r="CU43" s="711"/>
      <c r="CV43" s="710"/>
      <c r="CW43" s="709"/>
      <c r="CX43" s="709"/>
    </row>
    <row r="44" spans="1:102" s="945" customFormat="1" ht="152.25" customHeight="1" thickBot="1">
      <c r="A44" s="3590"/>
      <c r="B44" s="3590"/>
      <c r="C44" s="3651"/>
      <c r="D44" s="986" t="s">
        <v>568</v>
      </c>
      <c r="E44" s="1002" t="s">
        <v>559</v>
      </c>
      <c r="F44" s="1001" t="s">
        <v>559</v>
      </c>
      <c r="G44" s="1000" t="s">
        <v>558</v>
      </c>
      <c r="H44" s="997" t="s">
        <v>567</v>
      </c>
      <c r="I44" s="997">
        <v>28</v>
      </c>
      <c r="J44" s="997" t="s">
        <v>566</v>
      </c>
      <c r="K44" s="996" t="s">
        <v>555</v>
      </c>
      <c r="L44" s="917">
        <v>0.08</v>
      </c>
      <c r="M44" s="996" t="s">
        <v>554</v>
      </c>
      <c r="N44" s="995">
        <v>42384</v>
      </c>
      <c r="O44" s="974">
        <v>42720</v>
      </c>
      <c r="P44" s="994"/>
      <c r="Q44" s="993"/>
      <c r="R44" s="993"/>
      <c r="S44" s="993"/>
      <c r="T44" s="993"/>
      <c r="U44" s="993"/>
      <c r="V44" s="993"/>
      <c r="W44" s="992"/>
      <c r="X44" s="991"/>
      <c r="Y44" s="990"/>
      <c r="Z44" s="990"/>
      <c r="AA44" s="989">
        <v>28</v>
      </c>
      <c r="AB44" s="969">
        <f aca="true" t="shared" si="46" ref="AB44:AB50">SUM(P44:AA44)</f>
        <v>28</v>
      </c>
      <c r="AC44" s="925">
        <v>0</v>
      </c>
      <c r="AD44" s="924"/>
      <c r="AE44" s="988">
        <v>0</v>
      </c>
      <c r="AF44" s="987">
        <v>0</v>
      </c>
      <c r="AG44" s="743">
        <v>0</v>
      </c>
      <c r="AH44" s="743">
        <v>0</v>
      </c>
      <c r="AI44" s="742">
        <v>0</v>
      </c>
      <c r="AJ44" s="741">
        <v>0</v>
      </c>
      <c r="AK44" s="740">
        <v>28</v>
      </c>
      <c r="AL44" s="740">
        <v>0</v>
      </c>
      <c r="AM44" s="739"/>
      <c r="AN44" s="739"/>
      <c r="AO44" s="738"/>
      <c r="AP44" s="966"/>
      <c r="AQ44" s="735">
        <f aca="true" t="shared" si="47" ref="AQ44:AQ50">SUM(P44:Q44)</f>
        <v>0</v>
      </c>
      <c r="AR44" s="695">
        <f t="shared" si="24"/>
        <v>0</v>
      </c>
      <c r="AS44" s="735">
        <f t="shared" si="25"/>
        <v>0</v>
      </c>
      <c r="AT44" s="695">
        <f t="shared" si="26"/>
        <v>0</v>
      </c>
      <c r="AU44" s="695">
        <f t="shared" si="27"/>
        <v>0</v>
      </c>
      <c r="AV44" s="695">
        <f t="shared" si="28"/>
        <v>0</v>
      </c>
      <c r="AW44" s="735"/>
      <c r="AX44" s="735"/>
      <c r="AY44" s="734" t="s">
        <v>565</v>
      </c>
      <c r="AZ44" s="734" t="s">
        <v>93</v>
      </c>
      <c r="BA44" s="733">
        <f t="shared" si="29"/>
        <v>0</v>
      </c>
      <c r="BB44" s="730">
        <f t="shared" si="30"/>
        <v>0</v>
      </c>
      <c r="BC44" s="732">
        <f t="shared" si="31"/>
        <v>0</v>
      </c>
      <c r="BD44" s="730">
        <v>1</v>
      </c>
      <c r="BE44" s="730">
        <f t="shared" si="32"/>
        <v>0</v>
      </c>
      <c r="BF44" s="730">
        <f t="shared" si="33"/>
        <v>0</v>
      </c>
      <c r="BG44" s="731"/>
      <c r="BH44" s="730"/>
      <c r="BI44" s="729" t="s">
        <v>564</v>
      </c>
      <c r="BJ44" s="729" t="s">
        <v>93</v>
      </c>
      <c r="BK44" s="728">
        <f t="shared" si="34"/>
        <v>0</v>
      </c>
      <c r="BL44" s="727">
        <f t="shared" si="35"/>
        <v>0</v>
      </c>
      <c r="BM44" s="725">
        <f t="shared" si="36"/>
        <v>0</v>
      </c>
      <c r="BN44" s="727">
        <f t="shared" si="37"/>
        <v>0</v>
      </c>
      <c r="BO44" s="727">
        <f t="shared" si="38"/>
        <v>0</v>
      </c>
      <c r="BP44" s="727">
        <f t="shared" si="39"/>
        <v>0</v>
      </c>
      <c r="BQ44" s="726"/>
      <c r="BR44" s="725"/>
      <c r="BS44" s="724" t="s">
        <v>563</v>
      </c>
      <c r="BT44" s="724" t="s">
        <v>562</v>
      </c>
      <c r="BU44" s="723">
        <f t="shared" si="40"/>
        <v>0</v>
      </c>
      <c r="BV44" s="722">
        <f t="shared" si="41"/>
        <v>0</v>
      </c>
      <c r="BW44" s="723">
        <f t="shared" si="42"/>
        <v>28</v>
      </c>
      <c r="BX44" s="722">
        <f t="shared" si="43"/>
        <v>1</v>
      </c>
      <c r="BY44" s="722">
        <f t="shared" si="44"/>
        <v>1</v>
      </c>
      <c r="BZ44" s="722">
        <f t="shared" si="45"/>
        <v>1</v>
      </c>
      <c r="CA44" s="721"/>
      <c r="CB44" s="720"/>
      <c r="CC44" s="752" t="s">
        <v>561</v>
      </c>
      <c r="CD44" s="719" t="s">
        <v>93</v>
      </c>
      <c r="CE44" s="718"/>
      <c r="CF44" s="717"/>
      <c r="CG44" s="718"/>
      <c r="CH44" s="717"/>
      <c r="CI44" s="717"/>
      <c r="CJ44" s="717"/>
      <c r="CK44" s="716"/>
      <c r="CL44" s="715"/>
      <c r="CM44" s="714"/>
      <c r="CN44" s="714"/>
      <c r="CO44" s="713"/>
      <c r="CP44" s="712"/>
      <c r="CQ44" s="713"/>
      <c r="CR44" s="712"/>
      <c r="CS44" s="712"/>
      <c r="CT44" s="712"/>
      <c r="CU44" s="711"/>
      <c r="CV44" s="710"/>
      <c r="CW44" s="709"/>
      <c r="CX44" s="709"/>
    </row>
    <row r="45" spans="1:102" s="945" customFormat="1" ht="52.5" customHeight="1" thickBot="1">
      <c r="A45" s="3590"/>
      <c r="B45" s="3590"/>
      <c r="C45" s="3651"/>
      <c r="D45" s="986" t="s">
        <v>560</v>
      </c>
      <c r="E45" s="999" t="s">
        <v>559</v>
      </c>
      <c r="F45" s="999" t="s">
        <v>559</v>
      </c>
      <c r="G45" s="998" t="s">
        <v>558</v>
      </c>
      <c r="H45" s="997" t="s">
        <v>557</v>
      </c>
      <c r="I45" s="997">
        <v>21</v>
      </c>
      <c r="J45" s="997" t="s">
        <v>556</v>
      </c>
      <c r="K45" s="996" t="s">
        <v>555</v>
      </c>
      <c r="L45" s="917">
        <v>0.08</v>
      </c>
      <c r="M45" s="996" t="s">
        <v>554</v>
      </c>
      <c r="N45" s="995">
        <v>42384</v>
      </c>
      <c r="O45" s="974">
        <v>42354</v>
      </c>
      <c r="P45" s="994"/>
      <c r="Q45" s="993"/>
      <c r="R45" s="993"/>
      <c r="S45" s="993"/>
      <c r="T45" s="993"/>
      <c r="U45" s="993"/>
      <c r="V45" s="993"/>
      <c r="W45" s="992"/>
      <c r="X45" s="991"/>
      <c r="Y45" s="990"/>
      <c r="Z45" s="990"/>
      <c r="AA45" s="989">
        <v>21</v>
      </c>
      <c r="AB45" s="969">
        <f t="shared" si="46"/>
        <v>21</v>
      </c>
      <c r="AC45" s="882">
        <v>0</v>
      </c>
      <c r="AD45" s="924"/>
      <c r="AE45" s="988">
        <v>0</v>
      </c>
      <c r="AF45" s="987">
        <v>0</v>
      </c>
      <c r="AG45" s="743">
        <v>0</v>
      </c>
      <c r="AH45" s="743">
        <v>0</v>
      </c>
      <c r="AI45" s="742">
        <v>0</v>
      </c>
      <c r="AJ45" s="741">
        <v>0</v>
      </c>
      <c r="AK45" s="740">
        <v>0</v>
      </c>
      <c r="AL45" s="740">
        <v>0</v>
      </c>
      <c r="AM45" s="739"/>
      <c r="AN45" s="739"/>
      <c r="AO45" s="738"/>
      <c r="AP45" s="966"/>
      <c r="AQ45" s="735">
        <f t="shared" si="47"/>
        <v>0</v>
      </c>
      <c r="AR45" s="695">
        <f t="shared" si="24"/>
        <v>0</v>
      </c>
      <c r="AS45" s="735">
        <f t="shared" si="25"/>
        <v>0</v>
      </c>
      <c r="AT45" s="695">
        <f t="shared" si="26"/>
        <v>0</v>
      </c>
      <c r="AU45" s="695">
        <f t="shared" si="27"/>
        <v>0</v>
      </c>
      <c r="AV45" s="695">
        <f t="shared" si="28"/>
        <v>0</v>
      </c>
      <c r="AW45" s="735"/>
      <c r="AX45" s="735"/>
      <c r="AY45" s="734" t="s">
        <v>553</v>
      </c>
      <c r="AZ45" s="734" t="s">
        <v>93</v>
      </c>
      <c r="BA45" s="733">
        <f t="shared" si="29"/>
        <v>0</v>
      </c>
      <c r="BB45" s="730">
        <f t="shared" si="30"/>
        <v>0</v>
      </c>
      <c r="BC45" s="732">
        <f t="shared" si="31"/>
        <v>0</v>
      </c>
      <c r="BD45" s="730">
        <v>1</v>
      </c>
      <c r="BE45" s="730">
        <f t="shared" si="32"/>
        <v>0</v>
      </c>
      <c r="BF45" s="730">
        <f t="shared" si="33"/>
        <v>0</v>
      </c>
      <c r="BG45" s="731"/>
      <c r="BH45" s="730"/>
      <c r="BI45" s="729" t="s">
        <v>553</v>
      </c>
      <c r="BJ45" s="729" t="s">
        <v>93</v>
      </c>
      <c r="BK45" s="728">
        <f t="shared" si="34"/>
        <v>0</v>
      </c>
      <c r="BL45" s="727">
        <f t="shared" si="35"/>
        <v>0</v>
      </c>
      <c r="BM45" s="725">
        <f t="shared" si="36"/>
        <v>0</v>
      </c>
      <c r="BN45" s="727">
        <f t="shared" si="37"/>
        <v>0</v>
      </c>
      <c r="BO45" s="727">
        <f t="shared" si="38"/>
        <v>0</v>
      </c>
      <c r="BP45" s="727">
        <f t="shared" si="39"/>
        <v>0</v>
      </c>
      <c r="BQ45" s="726"/>
      <c r="BR45" s="725"/>
      <c r="BS45" s="724" t="s">
        <v>553</v>
      </c>
      <c r="BT45" s="724" t="s">
        <v>93</v>
      </c>
      <c r="BU45" s="723">
        <f t="shared" si="40"/>
        <v>0</v>
      </c>
      <c r="BV45" s="722">
        <f t="shared" si="41"/>
        <v>0</v>
      </c>
      <c r="BW45" s="723">
        <f t="shared" si="42"/>
        <v>0</v>
      </c>
      <c r="BX45" s="722">
        <f t="shared" si="43"/>
        <v>0</v>
      </c>
      <c r="BY45" s="722">
        <f t="shared" si="44"/>
        <v>0</v>
      </c>
      <c r="BZ45" s="722">
        <f t="shared" si="45"/>
        <v>0</v>
      </c>
      <c r="CA45" s="721"/>
      <c r="CB45" s="720"/>
      <c r="CC45" s="719" t="s">
        <v>552</v>
      </c>
      <c r="CD45" s="719" t="s">
        <v>93</v>
      </c>
      <c r="CE45" s="718"/>
      <c r="CF45" s="717"/>
      <c r="CG45" s="718"/>
      <c r="CH45" s="717"/>
      <c r="CI45" s="717"/>
      <c r="CJ45" s="717"/>
      <c r="CK45" s="716"/>
      <c r="CL45" s="715"/>
      <c r="CM45" s="714"/>
      <c r="CN45" s="714"/>
      <c r="CO45" s="713"/>
      <c r="CP45" s="712"/>
      <c r="CQ45" s="713"/>
      <c r="CR45" s="712"/>
      <c r="CS45" s="712"/>
      <c r="CT45" s="712"/>
      <c r="CU45" s="711"/>
      <c r="CV45" s="710"/>
      <c r="CW45" s="709"/>
      <c r="CX45" s="709"/>
    </row>
    <row r="46" spans="1:102" s="945" customFormat="1" ht="151.5" customHeight="1" thickBot="1">
      <c r="A46" s="3590"/>
      <c r="B46" s="3645"/>
      <c r="C46" s="3650" t="s">
        <v>551</v>
      </c>
      <c r="D46" s="980" t="s">
        <v>550</v>
      </c>
      <c r="E46" s="979" t="s">
        <v>411</v>
      </c>
      <c r="F46" s="979" t="s">
        <v>411</v>
      </c>
      <c r="G46" s="979" t="s">
        <v>411</v>
      </c>
      <c r="H46" s="978" t="s">
        <v>525</v>
      </c>
      <c r="I46" s="863">
        <v>60</v>
      </c>
      <c r="J46" s="977" t="s">
        <v>549</v>
      </c>
      <c r="K46" s="976" t="s">
        <v>548</v>
      </c>
      <c r="L46" s="886">
        <v>0.08</v>
      </c>
      <c r="M46" s="976" t="s">
        <v>522</v>
      </c>
      <c r="N46" s="975">
        <v>42401</v>
      </c>
      <c r="O46" s="974">
        <v>42735</v>
      </c>
      <c r="P46" s="973"/>
      <c r="Q46" s="972"/>
      <c r="R46" s="972"/>
      <c r="S46" s="972"/>
      <c r="T46" s="972"/>
      <c r="U46" s="972"/>
      <c r="V46" s="972"/>
      <c r="W46" s="972"/>
      <c r="X46" s="972"/>
      <c r="Y46" s="971"/>
      <c r="Z46" s="971"/>
      <c r="AA46" s="970">
        <v>60</v>
      </c>
      <c r="AB46" s="969">
        <f t="shared" si="46"/>
        <v>60</v>
      </c>
      <c r="AC46" s="882">
        <v>0</v>
      </c>
      <c r="AD46" s="847" t="s">
        <v>521</v>
      </c>
      <c r="AE46" s="968">
        <v>0</v>
      </c>
      <c r="AF46" s="967">
        <v>6</v>
      </c>
      <c r="AG46" s="743">
        <v>0</v>
      </c>
      <c r="AH46" s="743">
        <v>0</v>
      </c>
      <c r="AI46" s="742">
        <v>4</v>
      </c>
      <c r="AJ46" s="741">
        <v>9</v>
      </c>
      <c r="AK46" s="740">
        <f>11+8</f>
        <v>19</v>
      </c>
      <c r="AL46" s="740">
        <v>1</v>
      </c>
      <c r="AM46" s="739"/>
      <c r="AN46" s="739"/>
      <c r="AO46" s="738"/>
      <c r="AP46" s="966"/>
      <c r="AQ46" s="735">
        <f t="shared" si="47"/>
        <v>0</v>
      </c>
      <c r="AR46" s="695">
        <f t="shared" si="24"/>
        <v>0</v>
      </c>
      <c r="AS46" s="735">
        <f t="shared" si="25"/>
        <v>6</v>
      </c>
      <c r="AT46" s="695">
        <f t="shared" si="26"/>
        <v>0.1</v>
      </c>
      <c r="AU46" s="695">
        <f t="shared" si="27"/>
        <v>0.1</v>
      </c>
      <c r="AV46" s="695">
        <f t="shared" si="28"/>
        <v>0.1</v>
      </c>
      <c r="AW46" s="735"/>
      <c r="AX46" s="735"/>
      <c r="AY46" s="734" t="s">
        <v>547</v>
      </c>
      <c r="AZ46" s="734" t="s">
        <v>93</v>
      </c>
      <c r="BA46" s="733">
        <f t="shared" si="29"/>
        <v>0</v>
      </c>
      <c r="BB46" s="730">
        <f t="shared" si="30"/>
        <v>0</v>
      </c>
      <c r="BC46" s="732">
        <f t="shared" si="31"/>
        <v>6</v>
      </c>
      <c r="BD46" s="730">
        <v>1</v>
      </c>
      <c r="BE46" s="730">
        <f t="shared" si="32"/>
        <v>0.1</v>
      </c>
      <c r="BF46" s="730">
        <f t="shared" si="33"/>
        <v>0.1</v>
      </c>
      <c r="BG46" s="731"/>
      <c r="BH46" s="730"/>
      <c r="BI46" s="729" t="s">
        <v>546</v>
      </c>
      <c r="BJ46" s="729" t="s">
        <v>93</v>
      </c>
      <c r="BK46" s="728">
        <f t="shared" si="34"/>
        <v>0</v>
      </c>
      <c r="BL46" s="727">
        <f t="shared" si="35"/>
        <v>0</v>
      </c>
      <c r="BM46" s="725">
        <f t="shared" si="36"/>
        <v>19</v>
      </c>
      <c r="BN46" s="727">
        <f t="shared" si="37"/>
        <v>0.31666666666666665</v>
      </c>
      <c r="BO46" s="727">
        <f t="shared" si="38"/>
        <v>0.31666666666666665</v>
      </c>
      <c r="BP46" s="727">
        <f t="shared" si="39"/>
        <v>0.31666666666666665</v>
      </c>
      <c r="BQ46" s="726"/>
      <c r="BR46" s="725"/>
      <c r="BS46" s="724" t="s">
        <v>545</v>
      </c>
      <c r="BT46" s="724" t="s">
        <v>93</v>
      </c>
      <c r="BU46" s="723">
        <f t="shared" si="40"/>
        <v>0</v>
      </c>
      <c r="BV46" s="722">
        <f t="shared" si="41"/>
        <v>0</v>
      </c>
      <c r="BW46" s="723">
        <f t="shared" si="42"/>
        <v>39</v>
      </c>
      <c r="BX46" s="722">
        <f t="shared" si="43"/>
        <v>0.65</v>
      </c>
      <c r="BY46" s="722">
        <f t="shared" si="44"/>
        <v>0.65</v>
      </c>
      <c r="BZ46" s="722">
        <f t="shared" si="45"/>
        <v>0.65</v>
      </c>
      <c r="CA46" s="721"/>
      <c r="CB46" s="720"/>
      <c r="CC46" s="719" t="s">
        <v>544</v>
      </c>
      <c r="CD46" s="719" t="s">
        <v>93</v>
      </c>
      <c r="CE46" s="718"/>
      <c r="CF46" s="717"/>
      <c r="CG46" s="718"/>
      <c r="CH46" s="717"/>
      <c r="CI46" s="717"/>
      <c r="CJ46" s="717"/>
      <c r="CK46" s="716"/>
      <c r="CL46" s="715"/>
      <c r="CM46" s="714"/>
      <c r="CN46" s="714"/>
      <c r="CO46" s="713"/>
      <c r="CP46" s="712"/>
      <c r="CQ46" s="713"/>
      <c r="CR46" s="712"/>
      <c r="CS46" s="712"/>
      <c r="CT46" s="712"/>
      <c r="CU46" s="711"/>
      <c r="CV46" s="710"/>
      <c r="CW46" s="709"/>
      <c r="CX46" s="709"/>
    </row>
    <row r="47" spans="1:103" s="945" customFormat="1" ht="153" customHeight="1" thickBot="1">
      <c r="A47" s="3590"/>
      <c r="B47" s="3645"/>
      <c r="C47" s="3651"/>
      <c r="D47" s="986" t="s">
        <v>543</v>
      </c>
      <c r="E47" s="977" t="s">
        <v>411</v>
      </c>
      <c r="F47" s="977" t="s">
        <v>411</v>
      </c>
      <c r="G47" s="977" t="s">
        <v>411</v>
      </c>
      <c r="H47" s="863" t="s">
        <v>542</v>
      </c>
      <c r="I47" s="863">
        <v>10</v>
      </c>
      <c r="J47" s="977" t="s">
        <v>541</v>
      </c>
      <c r="K47" s="976" t="s">
        <v>540</v>
      </c>
      <c r="L47" s="886">
        <v>0.08</v>
      </c>
      <c r="M47" s="976" t="s">
        <v>522</v>
      </c>
      <c r="N47" s="975">
        <v>42401</v>
      </c>
      <c r="O47" s="974">
        <v>42735</v>
      </c>
      <c r="P47" s="973"/>
      <c r="Q47" s="972"/>
      <c r="R47" s="972"/>
      <c r="S47" s="972"/>
      <c r="T47" s="972"/>
      <c r="U47" s="972"/>
      <c r="V47" s="972"/>
      <c r="W47" s="972"/>
      <c r="X47" s="972"/>
      <c r="Y47" s="971"/>
      <c r="Z47" s="971"/>
      <c r="AA47" s="970">
        <v>10</v>
      </c>
      <c r="AB47" s="969">
        <f t="shared" si="46"/>
        <v>10</v>
      </c>
      <c r="AC47" s="882">
        <v>0</v>
      </c>
      <c r="AD47" s="847" t="s">
        <v>521</v>
      </c>
      <c r="AE47" s="968">
        <v>0</v>
      </c>
      <c r="AF47" s="967">
        <v>3</v>
      </c>
      <c r="AG47" s="743">
        <v>1</v>
      </c>
      <c r="AH47" s="743">
        <v>4</v>
      </c>
      <c r="AI47" s="742">
        <v>0</v>
      </c>
      <c r="AJ47" s="741">
        <v>0</v>
      </c>
      <c r="AK47" s="740"/>
      <c r="AL47" s="740"/>
      <c r="AM47" s="739"/>
      <c r="AN47" s="739"/>
      <c r="AO47" s="738"/>
      <c r="AP47" s="966"/>
      <c r="AQ47" s="735">
        <f t="shared" si="47"/>
        <v>0</v>
      </c>
      <c r="AR47" s="695">
        <f t="shared" si="24"/>
        <v>0</v>
      </c>
      <c r="AS47" s="735">
        <f t="shared" si="25"/>
        <v>3</v>
      </c>
      <c r="AT47" s="695">
        <f t="shared" si="26"/>
        <v>0.3</v>
      </c>
      <c r="AU47" s="695">
        <f t="shared" si="27"/>
        <v>0.3</v>
      </c>
      <c r="AV47" s="695">
        <f t="shared" si="28"/>
        <v>0.3</v>
      </c>
      <c r="AW47" s="735"/>
      <c r="AX47" s="735"/>
      <c r="AY47" s="734" t="s">
        <v>539</v>
      </c>
      <c r="AZ47" s="734" t="s">
        <v>93</v>
      </c>
      <c r="BA47" s="733">
        <f t="shared" si="29"/>
        <v>0</v>
      </c>
      <c r="BB47" s="730">
        <f t="shared" si="30"/>
        <v>0</v>
      </c>
      <c r="BC47" s="732">
        <f t="shared" si="31"/>
        <v>8</v>
      </c>
      <c r="BD47" s="730">
        <v>1</v>
      </c>
      <c r="BE47" s="730">
        <f t="shared" si="32"/>
        <v>0.8</v>
      </c>
      <c r="BF47" s="730">
        <f t="shared" si="33"/>
        <v>0.8</v>
      </c>
      <c r="BG47" s="731"/>
      <c r="BH47" s="730"/>
      <c r="BI47" s="729" t="s">
        <v>538</v>
      </c>
      <c r="BJ47" s="729" t="s">
        <v>93</v>
      </c>
      <c r="BK47" s="728">
        <f t="shared" si="34"/>
        <v>0</v>
      </c>
      <c r="BL47" s="727">
        <f t="shared" si="35"/>
        <v>0</v>
      </c>
      <c r="BM47" s="725">
        <f t="shared" si="36"/>
        <v>8</v>
      </c>
      <c r="BN47" s="727">
        <f t="shared" si="37"/>
        <v>0.8</v>
      </c>
      <c r="BO47" s="727">
        <f t="shared" si="38"/>
        <v>0.8</v>
      </c>
      <c r="BP47" s="727">
        <f t="shared" si="39"/>
        <v>0.8</v>
      </c>
      <c r="BQ47" s="726"/>
      <c r="BR47" s="725"/>
      <c r="BS47" s="724" t="s">
        <v>537</v>
      </c>
      <c r="BT47" s="724" t="s">
        <v>93</v>
      </c>
      <c r="BU47" s="723">
        <f t="shared" si="40"/>
        <v>0</v>
      </c>
      <c r="BV47" s="722">
        <f t="shared" si="41"/>
        <v>0</v>
      </c>
      <c r="BW47" s="723">
        <f t="shared" si="42"/>
        <v>8</v>
      </c>
      <c r="BX47" s="722">
        <f t="shared" si="43"/>
        <v>0.8</v>
      </c>
      <c r="BY47" s="722">
        <f t="shared" si="44"/>
        <v>0.8</v>
      </c>
      <c r="BZ47" s="722">
        <f t="shared" si="45"/>
        <v>0.8</v>
      </c>
      <c r="CA47" s="721"/>
      <c r="CB47" s="720"/>
      <c r="CC47" s="719" t="s">
        <v>536</v>
      </c>
      <c r="CD47" s="719" t="s">
        <v>93</v>
      </c>
      <c r="CE47" s="718"/>
      <c r="CF47" s="717"/>
      <c r="CG47" s="718"/>
      <c r="CH47" s="717"/>
      <c r="CI47" s="717"/>
      <c r="CJ47" s="717"/>
      <c r="CK47" s="716"/>
      <c r="CL47" s="715"/>
      <c r="CM47" s="714"/>
      <c r="CN47" s="714"/>
      <c r="CO47" s="713"/>
      <c r="CP47" s="712"/>
      <c r="CQ47" s="713"/>
      <c r="CR47" s="712"/>
      <c r="CS47" s="712"/>
      <c r="CT47" s="712"/>
      <c r="CU47" s="711"/>
      <c r="CV47" s="710"/>
      <c r="CW47" s="709"/>
      <c r="CX47" s="709"/>
      <c r="CY47" s="985"/>
    </row>
    <row r="48" spans="1:102" s="945" customFormat="1" ht="141" thickBot="1">
      <c r="A48" s="3590"/>
      <c r="B48" s="3645"/>
      <c r="C48" s="3652"/>
      <c r="D48" s="984" t="s">
        <v>535</v>
      </c>
      <c r="E48" s="983" t="s">
        <v>411</v>
      </c>
      <c r="F48" s="983" t="s">
        <v>411</v>
      </c>
      <c r="G48" s="983" t="s">
        <v>411</v>
      </c>
      <c r="H48" s="978" t="s">
        <v>534</v>
      </c>
      <c r="I48" s="863">
        <v>100</v>
      </c>
      <c r="J48" s="977" t="s">
        <v>533</v>
      </c>
      <c r="K48" s="976" t="s">
        <v>532</v>
      </c>
      <c r="L48" s="886">
        <v>0.08</v>
      </c>
      <c r="M48" s="976" t="s">
        <v>522</v>
      </c>
      <c r="N48" s="975">
        <v>42401</v>
      </c>
      <c r="O48" s="974">
        <v>42735</v>
      </c>
      <c r="P48" s="973"/>
      <c r="Q48" s="972"/>
      <c r="R48" s="972"/>
      <c r="S48" s="972"/>
      <c r="T48" s="972"/>
      <c r="U48" s="972"/>
      <c r="V48" s="972"/>
      <c r="W48" s="972"/>
      <c r="X48" s="972"/>
      <c r="Y48" s="972"/>
      <c r="Z48" s="971"/>
      <c r="AA48" s="982">
        <v>100</v>
      </c>
      <c r="AB48" s="969">
        <f t="shared" si="46"/>
        <v>100</v>
      </c>
      <c r="AC48" s="882">
        <v>0</v>
      </c>
      <c r="AD48" s="847" t="s">
        <v>521</v>
      </c>
      <c r="AE48" s="968">
        <v>0</v>
      </c>
      <c r="AF48" s="967">
        <v>3</v>
      </c>
      <c r="AG48" s="743">
        <v>50</v>
      </c>
      <c r="AH48" s="743">
        <v>52</v>
      </c>
      <c r="AI48" s="742">
        <v>49</v>
      </c>
      <c r="AJ48" s="741">
        <v>5</v>
      </c>
      <c r="AK48" s="740"/>
      <c r="AL48" s="740"/>
      <c r="AM48" s="739"/>
      <c r="AN48" s="739"/>
      <c r="AO48" s="738"/>
      <c r="AP48" s="966"/>
      <c r="AQ48" s="735">
        <f t="shared" si="47"/>
        <v>0</v>
      </c>
      <c r="AR48" s="695">
        <f t="shared" si="24"/>
        <v>0</v>
      </c>
      <c r="AS48" s="735">
        <f t="shared" si="25"/>
        <v>3</v>
      </c>
      <c r="AT48" s="695">
        <f t="shared" si="26"/>
        <v>0.03</v>
      </c>
      <c r="AU48" s="695">
        <f t="shared" si="27"/>
        <v>0.03</v>
      </c>
      <c r="AV48" s="695">
        <f t="shared" si="28"/>
        <v>0.03</v>
      </c>
      <c r="AW48" s="735"/>
      <c r="AX48" s="735"/>
      <c r="AY48" s="734" t="s">
        <v>531</v>
      </c>
      <c r="AZ48" s="734" t="s">
        <v>93</v>
      </c>
      <c r="BA48" s="733">
        <f t="shared" si="29"/>
        <v>0</v>
      </c>
      <c r="BB48" s="730">
        <f t="shared" si="30"/>
        <v>0</v>
      </c>
      <c r="BC48" s="732">
        <f t="shared" si="31"/>
        <v>105</v>
      </c>
      <c r="BD48" s="730">
        <v>1</v>
      </c>
      <c r="BE48" s="730">
        <f t="shared" si="32"/>
        <v>1.05</v>
      </c>
      <c r="BF48" s="730">
        <f t="shared" si="33"/>
        <v>1.05</v>
      </c>
      <c r="BG48" s="731"/>
      <c r="BH48" s="730"/>
      <c r="BI48" s="729" t="s">
        <v>530</v>
      </c>
      <c r="BJ48" s="729" t="s">
        <v>93</v>
      </c>
      <c r="BK48" s="728">
        <f t="shared" si="34"/>
        <v>0</v>
      </c>
      <c r="BL48" s="727">
        <f t="shared" si="35"/>
        <v>0</v>
      </c>
      <c r="BM48" s="725">
        <f t="shared" si="36"/>
        <v>159</v>
      </c>
      <c r="BN48" s="727">
        <f t="shared" si="37"/>
        <v>1.59</v>
      </c>
      <c r="BO48" s="727">
        <f t="shared" si="38"/>
        <v>1.59</v>
      </c>
      <c r="BP48" s="727">
        <f t="shared" si="39"/>
        <v>1.59</v>
      </c>
      <c r="BQ48" s="726"/>
      <c r="BR48" s="725"/>
      <c r="BS48" s="724" t="s">
        <v>529</v>
      </c>
      <c r="BT48" s="922" t="s">
        <v>152</v>
      </c>
      <c r="BU48" s="723">
        <f t="shared" si="40"/>
        <v>0</v>
      </c>
      <c r="BV48" s="722">
        <f t="shared" si="41"/>
        <v>0</v>
      </c>
      <c r="BW48" s="723">
        <f t="shared" si="42"/>
        <v>159</v>
      </c>
      <c r="BX48" s="722">
        <f t="shared" si="43"/>
        <v>1.59</v>
      </c>
      <c r="BY48" s="722">
        <f t="shared" si="44"/>
        <v>1.59</v>
      </c>
      <c r="BZ48" s="722">
        <f t="shared" si="45"/>
        <v>1.59</v>
      </c>
      <c r="CA48" s="721"/>
      <c r="CB48" s="720"/>
      <c r="CC48" s="752" t="s">
        <v>528</v>
      </c>
      <c r="CD48" s="719" t="s">
        <v>93</v>
      </c>
      <c r="CE48" s="718"/>
      <c r="CF48" s="717"/>
      <c r="CG48" s="718"/>
      <c r="CH48" s="717"/>
      <c r="CI48" s="717"/>
      <c r="CJ48" s="717"/>
      <c r="CK48" s="716"/>
      <c r="CL48" s="715"/>
      <c r="CM48" s="714"/>
      <c r="CN48" s="714"/>
      <c r="CO48" s="713"/>
      <c r="CP48" s="712"/>
      <c r="CQ48" s="713"/>
      <c r="CR48" s="712"/>
      <c r="CS48" s="712"/>
      <c r="CT48" s="712"/>
      <c r="CU48" s="711"/>
      <c r="CV48" s="710"/>
      <c r="CW48" s="709"/>
      <c r="CX48" s="709"/>
    </row>
    <row r="49" spans="1:102" s="765" customFormat="1" ht="90" thickBot="1">
      <c r="A49" s="3590"/>
      <c r="B49" s="3645"/>
      <c r="C49" s="981" t="s">
        <v>527</v>
      </c>
      <c r="D49" s="980" t="s">
        <v>526</v>
      </c>
      <c r="E49" s="979" t="s">
        <v>411</v>
      </c>
      <c r="F49" s="979" t="s">
        <v>411</v>
      </c>
      <c r="G49" s="979" t="s">
        <v>411</v>
      </c>
      <c r="H49" s="978" t="s">
        <v>525</v>
      </c>
      <c r="I49" s="863">
        <v>23</v>
      </c>
      <c r="J49" s="977" t="s">
        <v>524</v>
      </c>
      <c r="K49" s="976" t="s">
        <v>523</v>
      </c>
      <c r="L49" s="886">
        <v>0.08</v>
      </c>
      <c r="M49" s="976" t="s">
        <v>522</v>
      </c>
      <c r="N49" s="975">
        <v>42401</v>
      </c>
      <c r="O49" s="974">
        <v>42735</v>
      </c>
      <c r="P49" s="973"/>
      <c r="Q49" s="972"/>
      <c r="R49" s="972"/>
      <c r="S49" s="972"/>
      <c r="T49" s="972"/>
      <c r="U49" s="972"/>
      <c r="V49" s="972"/>
      <c r="W49" s="972"/>
      <c r="X49" s="972"/>
      <c r="Y49" s="971"/>
      <c r="Z49" s="971"/>
      <c r="AA49" s="970">
        <v>23</v>
      </c>
      <c r="AB49" s="969">
        <f t="shared" si="46"/>
        <v>23</v>
      </c>
      <c r="AC49" s="882">
        <v>0</v>
      </c>
      <c r="AD49" s="847" t="s">
        <v>521</v>
      </c>
      <c r="AE49" s="968">
        <v>0</v>
      </c>
      <c r="AF49" s="967">
        <v>0</v>
      </c>
      <c r="AG49" s="743">
        <v>0</v>
      </c>
      <c r="AH49" s="743">
        <v>0</v>
      </c>
      <c r="AI49" s="742">
        <v>0</v>
      </c>
      <c r="AJ49" s="741">
        <v>8</v>
      </c>
      <c r="AK49" s="740">
        <v>3</v>
      </c>
      <c r="AL49" s="740">
        <v>3</v>
      </c>
      <c r="AM49" s="739"/>
      <c r="AN49" s="739"/>
      <c r="AO49" s="738"/>
      <c r="AP49" s="966"/>
      <c r="AQ49" s="735">
        <f t="shared" si="47"/>
        <v>0</v>
      </c>
      <c r="AR49" s="695">
        <f t="shared" si="24"/>
        <v>0</v>
      </c>
      <c r="AS49" s="735">
        <f t="shared" si="25"/>
        <v>0</v>
      </c>
      <c r="AT49" s="695">
        <f t="shared" si="26"/>
        <v>0</v>
      </c>
      <c r="AU49" s="695">
        <f t="shared" si="27"/>
        <v>0</v>
      </c>
      <c r="AV49" s="695">
        <f t="shared" si="28"/>
        <v>0</v>
      </c>
      <c r="AW49" s="735"/>
      <c r="AX49" s="735"/>
      <c r="AY49" s="734" t="s">
        <v>520</v>
      </c>
      <c r="AZ49" s="734" t="s">
        <v>93</v>
      </c>
      <c r="BA49" s="733">
        <f t="shared" si="29"/>
        <v>0</v>
      </c>
      <c r="BB49" s="730">
        <f t="shared" si="30"/>
        <v>0</v>
      </c>
      <c r="BC49" s="732">
        <f t="shared" si="31"/>
        <v>0</v>
      </c>
      <c r="BD49" s="730">
        <v>1</v>
      </c>
      <c r="BE49" s="730">
        <f t="shared" si="32"/>
        <v>0</v>
      </c>
      <c r="BF49" s="730">
        <f t="shared" si="33"/>
        <v>0</v>
      </c>
      <c r="BG49" s="731"/>
      <c r="BH49" s="730"/>
      <c r="BI49" s="729" t="s">
        <v>519</v>
      </c>
      <c r="BJ49" s="729" t="s">
        <v>93</v>
      </c>
      <c r="BK49" s="728">
        <f t="shared" si="34"/>
        <v>0</v>
      </c>
      <c r="BL49" s="727">
        <f t="shared" si="35"/>
        <v>0</v>
      </c>
      <c r="BM49" s="725">
        <f t="shared" si="36"/>
        <v>8</v>
      </c>
      <c r="BN49" s="727">
        <f t="shared" si="37"/>
        <v>0.34782608695652173</v>
      </c>
      <c r="BO49" s="727">
        <f t="shared" si="38"/>
        <v>0.34782608695652173</v>
      </c>
      <c r="BP49" s="727">
        <f t="shared" si="39"/>
        <v>0.34782608695652173</v>
      </c>
      <c r="BQ49" s="726"/>
      <c r="BR49" s="725"/>
      <c r="BS49" s="724" t="s">
        <v>518</v>
      </c>
      <c r="BT49" s="724" t="s">
        <v>93</v>
      </c>
      <c r="BU49" s="723">
        <f t="shared" si="40"/>
        <v>0</v>
      </c>
      <c r="BV49" s="722">
        <f t="shared" si="41"/>
        <v>0</v>
      </c>
      <c r="BW49" s="723">
        <f t="shared" si="42"/>
        <v>14</v>
      </c>
      <c r="BX49" s="722">
        <f t="shared" si="43"/>
        <v>0.6086956521739131</v>
      </c>
      <c r="BY49" s="722">
        <f t="shared" si="44"/>
        <v>0.6086956521739131</v>
      </c>
      <c r="BZ49" s="722">
        <f t="shared" si="45"/>
        <v>0.6086956521739131</v>
      </c>
      <c r="CA49" s="721"/>
      <c r="CB49" s="720"/>
      <c r="CC49" s="719" t="s">
        <v>517</v>
      </c>
      <c r="CD49" s="719" t="s">
        <v>93</v>
      </c>
      <c r="CE49" s="718"/>
      <c r="CF49" s="717"/>
      <c r="CG49" s="718"/>
      <c r="CH49" s="717"/>
      <c r="CI49" s="717"/>
      <c r="CJ49" s="717"/>
      <c r="CK49" s="716"/>
      <c r="CL49" s="715"/>
      <c r="CM49" s="714"/>
      <c r="CN49" s="714"/>
      <c r="CO49" s="713"/>
      <c r="CP49" s="712"/>
      <c r="CQ49" s="713"/>
      <c r="CR49" s="712"/>
      <c r="CS49" s="712"/>
      <c r="CT49" s="712"/>
      <c r="CU49" s="711"/>
      <c r="CV49" s="710"/>
      <c r="CW49" s="709"/>
      <c r="CX49" s="709"/>
    </row>
    <row r="50" spans="1:102" s="945" customFormat="1" ht="170.25" customHeight="1" thickBot="1">
      <c r="A50" s="3590"/>
      <c r="B50" s="3590"/>
      <c r="C50" s="965" t="s">
        <v>516</v>
      </c>
      <c r="D50" s="964" t="s">
        <v>515</v>
      </c>
      <c r="E50" s="963" t="s">
        <v>514</v>
      </c>
      <c r="F50" s="963" t="s">
        <v>514</v>
      </c>
      <c r="G50" s="963" t="s">
        <v>502</v>
      </c>
      <c r="H50" s="962" t="s">
        <v>513</v>
      </c>
      <c r="I50" s="961">
        <v>1</v>
      </c>
      <c r="J50" s="960" t="s">
        <v>512</v>
      </c>
      <c r="K50" s="941" t="s">
        <v>499</v>
      </c>
      <c r="L50" s="917">
        <v>0.08</v>
      </c>
      <c r="M50" s="959" t="s">
        <v>511</v>
      </c>
      <c r="N50" s="958">
        <v>42384</v>
      </c>
      <c r="O50" s="957">
        <v>42735</v>
      </c>
      <c r="P50" s="932"/>
      <c r="Q50" s="956"/>
      <c r="R50" s="956"/>
      <c r="S50" s="956"/>
      <c r="T50" s="956"/>
      <c r="U50" s="956"/>
      <c r="V50" s="956"/>
      <c r="W50" s="956"/>
      <c r="X50" s="956"/>
      <c r="Y50" s="956"/>
      <c r="Z50" s="956"/>
      <c r="AA50" s="956">
        <v>1</v>
      </c>
      <c r="AB50" s="955">
        <f t="shared" si="46"/>
        <v>1</v>
      </c>
      <c r="AC50" s="954">
        <v>75000000</v>
      </c>
      <c r="AD50" s="953"/>
      <c r="AE50" s="923">
        <v>0.2</v>
      </c>
      <c r="AF50" s="923">
        <v>0.2</v>
      </c>
      <c r="AG50" s="877">
        <v>0</v>
      </c>
      <c r="AH50" s="877">
        <v>0.26</v>
      </c>
      <c r="AI50" s="876">
        <v>0.02</v>
      </c>
      <c r="AJ50" s="912">
        <v>0.02</v>
      </c>
      <c r="AK50" s="874">
        <v>0.05</v>
      </c>
      <c r="AL50" s="874">
        <v>0</v>
      </c>
      <c r="AM50" s="911"/>
      <c r="AN50" s="911"/>
      <c r="AO50" s="910"/>
      <c r="AP50" s="909"/>
      <c r="AQ50" s="695">
        <f t="shared" si="47"/>
        <v>0</v>
      </c>
      <c r="AR50" s="695">
        <f t="shared" si="24"/>
        <v>0</v>
      </c>
      <c r="AS50" s="695">
        <f t="shared" si="25"/>
        <v>0.4</v>
      </c>
      <c r="AT50" s="695">
        <f t="shared" si="26"/>
        <v>0.4</v>
      </c>
      <c r="AU50" s="695">
        <f t="shared" si="27"/>
        <v>0.4</v>
      </c>
      <c r="AV50" s="695">
        <f t="shared" si="28"/>
        <v>0.4</v>
      </c>
      <c r="AW50" s="735"/>
      <c r="AX50" s="952">
        <f>+AW50/AC50</f>
        <v>0</v>
      </c>
      <c r="AY50" s="734" t="s">
        <v>510</v>
      </c>
      <c r="AZ50" s="734" t="s">
        <v>93</v>
      </c>
      <c r="BA50" s="730">
        <f t="shared" si="29"/>
        <v>0</v>
      </c>
      <c r="BB50" s="730">
        <f t="shared" si="30"/>
        <v>0</v>
      </c>
      <c r="BC50" s="730">
        <f t="shared" si="31"/>
        <v>0.66</v>
      </c>
      <c r="BD50" s="730">
        <v>1</v>
      </c>
      <c r="BE50" s="730">
        <f t="shared" si="32"/>
        <v>0.66</v>
      </c>
      <c r="BF50" s="730">
        <f t="shared" si="33"/>
        <v>0.66</v>
      </c>
      <c r="BG50" s="907">
        <v>30000000</v>
      </c>
      <c r="BH50" s="730">
        <f>+BG50/AC50</f>
        <v>0.4</v>
      </c>
      <c r="BI50" s="729" t="s">
        <v>509</v>
      </c>
      <c r="BJ50" s="729" t="s">
        <v>93</v>
      </c>
      <c r="BK50" s="727">
        <f t="shared" si="34"/>
        <v>0</v>
      </c>
      <c r="BL50" s="727">
        <f t="shared" si="35"/>
        <v>0</v>
      </c>
      <c r="BM50" s="727">
        <f t="shared" si="36"/>
        <v>0.7000000000000001</v>
      </c>
      <c r="BN50" s="727">
        <f t="shared" si="37"/>
        <v>0.7000000000000001</v>
      </c>
      <c r="BO50" s="727">
        <f t="shared" si="38"/>
        <v>0.7000000000000001</v>
      </c>
      <c r="BP50" s="727">
        <f t="shared" si="39"/>
        <v>0.7000000000000001</v>
      </c>
      <c r="BQ50" s="726">
        <v>30000000</v>
      </c>
      <c r="BR50" s="727">
        <f>+BQ50/AC50</f>
        <v>0.4</v>
      </c>
      <c r="BS50" s="724" t="s">
        <v>508</v>
      </c>
      <c r="BT50" s="724" t="s">
        <v>93</v>
      </c>
      <c r="BU50" s="722">
        <f t="shared" si="40"/>
        <v>0</v>
      </c>
      <c r="BV50" s="722">
        <f t="shared" si="41"/>
        <v>0</v>
      </c>
      <c r="BW50" s="722">
        <f t="shared" si="42"/>
        <v>0.7500000000000001</v>
      </c>
      <c r="BX50" s="722">
        <f t="shared" si="43"/>
        <v>0.7500000000000001</v>
      </c>
      <c r="BY50" s="722">
        <f t="shared" si="44"/>
        <v>0.7500000000000001</v>
      </c>
      <c r="BZ50" s="722">
        <f t="shared" si="45"/>
        <v>0.7500000000000001</v>
      </c>
      <c r="CA50" s="905">
        <v>52500000</v>
      </c>
      <c r="CB50" s="722">
        <f>+CA50/AC50</f>
        <v>0.7</v>
      </c>
      <c r="CC50" s="719" t="s">
        <v>507</v>
      </c>
      <c r="CD50" s="719" t="s">
        <v>506</v>
      </c>
      <c r="CE50" s="718"/>
      <c r="CF50" s="717"/>
      <c r="CG50" s="718"/>
      <c r="CH50" s="717"/>
      <c r="CI50" s="717"/>
      <c r="CJ50" s="717"/>
      <c r="CK50" s="716"/>
      <c r="CL50" s="715"/>
      <c r="CM50" s="714"/>
      <c r="CN50" s="714"/>
      <c r="CO50" s="713"/>
      <c r="CP50" s="712"/>
      <c r="CQ50" s="713"/>
      <c r="CR50" s="712"/>
      <c r="CS50" s="712"/>
      <c r="CT50" s="712"/>
      <c r="CU50" s="711"/>
      <c r="CV50" s="710"/>
      <c r="CW50" s="709"/>
      <c r="CX50" s="709"/>
    </row>
    <row r="51" spans="1:102" s="945" customFormat="1" ht="228" customHeight="1" thickBot="1">
      <c r="A51" s="3590"/>
      <c r="B51" s="3590"/>
      <c r="C51" s="951" t="s">
        <v>505</v>
      </c>
      <c r="D51" s="867" t="s">
        <v>504</v>
      </c>
      <c r="E51" s="921" t="s">
        <v>503</v>
      </c>
      <c r="F51" s="921" t="s">
        <v>503</v>
      </c>
      <c r="G51" s="950" t="s">
        <v>502</v>
      </c>
      <c r="H51" s="889" t="s">
        <v>501</v>
      </c>
      <c r="I51" s="949">
        <v>1</v>
      </c>
      <c r="J51" s="948" t="s">
        <v>500</v>
      </c>
      <c r="K51" s="941" t="s">
        <v>499</v>
      </c>
      <c r="L51" s="917">
        <v>0.08</v>
      </c>
      <c r="M51" s="859" t="s">
        <v>498</v>
      </c>
      <c r="N51" s="858">
        <v>42373</v>
      </c>
      <c r="O51" s="916">
        <v>42735</v>
      </c>
      <c r="P51" s="3620">
        <v>1</v>
      </c>
      <c r="Q51" s="3621"/>
      <c r="R51" s="3621"/>
      <c r="S51" s="3621"/>
      <c r="T51" s="3621"/>
      <c r="U51" s="3621"/>
      <c r="V51" s="3621"/>
      <c r="W51" s="3621"/>
      <c r="X51" s="3621"/>
      <c r="Y51" s="3621"/>
      <c r="Z51" s="3621"/>
      <c r="AA51" s="3622"/>
      <c r="AB51" s="883">
        <v>1</v>
      </c>
      <c r="AC51" s="947">
        <v>0</v>
      </c>
      <c r="AD51" s="847"/>
      <c r="AE51" s="3653">
        <v>1</v>
      </c>
      <c r="AF51" s="3654"/>
      <c r="AG51" s="3654"/>
      <c r="AH51" s="3654"/>
      <c r="AI51" s="3654"/>
      <c r="AJ51" s="3654"/>
      <c r="AK51" s="3654"/>
      <c r="AL51" s="3654"/>
      <c r="AM51" s="3654"/>
      <c r="AN51" s="3654"/>
      <c r="AO51" s="3654"/>
      <c r="AP51" s="3655"/>
      <c r="AQ51" s="946">
        <f>SUM(P51)</f>
        <v>1</v>
      </c>
      <c r="AR51" s="695">
        <f t="shared" si="24"/>
        <v>1</v>
      </c>
      <c r="AS51" s="695">
        <f t="shared" si="25"/>
        <v>1</v>
      </c>
      <c r="AT51" s="695">
        <f t="shared" si="26"/>
        <v>1</v>
      </c>
      <c r="AU51" s="695">
        <f t="shared" si="27"/>
        <v>1</v>
      </c>
      <c r="AV51" s="695">
        <f t="shared" si="28"/>
        <v>1</v>
      </c>
      <c r="AW51" s="735"/>
      <c r="AX51" s="735"/>
      <c r="AY51" s="734" t="s">
        <v>497</v>
      </c>
      <c r="AZ51" s="734" t="s">
        <v>93</v>
      </c>
      <c r="BA51" s="730">
        <f t="shared" si="29"/>
        <v>1</v>
      </c>
      <c r="BB51" s="730">
        <f t="shared" si="30"/>
        <v>1</v>
      </c>
      <c r="BC51" s="730">
        <f t="shared" si="31"/>
        <v>1</v>
      </c>
      <c r="BD51" s="730">
        <v>1</v>
      </c>
      <c r="BE51" s="730">
        <f t="shared" si="32"/>
        <v>1</v>
      </c>
      <c r="BF51" s="730">
        <f t="shared" si="33"/>
        <v>1</v>
      </c>
      <c r="BG51" s="731"/>
      <c r="BH51" s="730"/>
      <c r="BI51" s="729" t="s">
        <v>496</v>
      </c>
      <c r="BJ51" s="729" t="s">
        <v>93</v>
      </c>
      <c r="BK51" s="727">
        <f t="shared" si="34"/>
        <v>1</v>
      </c>
      <c r="BL51" s="727">
        <f t="shared" si="35"/>
        <v>1</v>
      </c>
      <c r="BM51" s="727">
        <f t="shared" si="36"/>
        <v>1</v>
      </c>
      <c r="BN51" s="727">
        <f t="shared" si="37"/>
        <v>1</v>
      </c>
      <c r="BO51" s="727">
        <f t="shared" si="38"/>
        <v>1</v>
      </c>
      <c r="BP51" s="727">
        <f t="shared" si="39"/>
        <v>1</v>
      </c>
      <c r="BQ51" s="726"/>
      <c r="BR51" s="725"/>
      <c r="BS51" s="724" t="s">
        <v>495</v>
      </c>
      <c r="BT51" s="724" t="s">
        <v>93</v>
      </c>
      <c r="BU51" s="722">
        <f t="shared" si="40"/>
        <v>1</v>
      </c>
      <c r="BV51" s="722">
        <f t="shared" si="41"/>
        <v>1</v>
      </c>
      <c r="BW51" s="722">
        <f t="shared" si="42"/>
        <v>1</v>
      </c>
      <c r="BX51" s="722">
        <f t="shared" si="43"/>
        <v>1</v>
      </c>
      <c r="BY51" s="722">
        <f t="shared" si="44"/>
        <v>1</v>
      </c>
      <c r="BZ51" s="722">
        <f t="shared" si="45"/>
        <v>1</v>
      </c>
      <c r="CA51" s="721"/>
      <c r="CB51" s="720"/>
      <c r="CC51" s="719" t="s">
        <v>494</v>
      </c>
      <c r="CD51" s="719" t="s">
        <v>93</v>
      </c>
      <c r="CE51" s="718"/>
      <c r="CF51" s="717"/>
      <c r="CG51" s="718"/>
      <c r="CH51" s="717"/>
      <c r="CI51" s="717"/>
      <c r="CJ51" s="717"/>
      <c r="CK51" s="716"/>
      <c r="CL51" s="715"/>
      <c r="CM51" s="714"/>
      <c r="CN51" s="714"/>
      <c r="CO51" s="713"/>
      <c r="CP51" s="712"/>
      <c r="CQ51" s="713"/>
      <c r="CR51" s="712"/>
      <c r="CS51" s="712"/>
      <c r="CT51" s="712"/>
      <c r="CU51" s="711"/>
      <c r="CV51" s="710"/>
      <c r="CW51" s="709"/>
      <c r="CX51" s="709"/>
    </row>
    <row r="52" spans="1:102" s="765" customFormat="1" ht="114.75" customHeight="1" thickBot="1">
      <c r="A52" s="3590"/>
      <c r="B52" s="3590"/>
      <c r="C52" s="3632" t="s">
        <v>493</v>
      </c>
      <c r="D52" s="867" t="s">
        <v>492</v>
      </c>
      <c r="E52" s="944" t="s">
        <v>491</v>
      </c>
      <c r="F52" s="865" t="s">
        <v>477</v>
      </c>
      <c r="G52" s="865" t="s">
        <v>455</v>
      </c>
      <c r="H52" s="942" t="s">
        <v>454</v>
      </c>
      <c r="I52" s="943">
        <v>1</v>
      </c>
      <c r="J52" s="942" t="s">
        <v>453</v>
      </c>
      <c r="K52" s="941" t="s">
        <v>476</v>
      </c>
      <c r="L52" s="917">
        <v>0.07</v>
      </c>
      <c r="M52" s="927" t="s">
        <v>315</v>
      </c>
      <c r="N52" s="858">
        <v>42373</v>
      </c>
      <c r="O52" s="916">
        <v>42735</v>
      </c>
      <c r="P52" s="940"/>
      <c r="Q52" s="940"/>
      <c r="R52" s="940"/>
      <c r="S52" s="940"/>
      <c r="T52" s="940"/>
      <c r="U52" s="940"/>
      <c r="V52" s="938"/>
      <c r="W52" s="926">
        <v>1</v>
      </c>
      <c r="X52" s="940"/>
      <c r="Y52" s="940"/>
      <c r="Z52" s="939"/>
      <c r="AA52" s="938"/>
      <c r="AB52" s="883">
        <v>1</v>
      </c>
      <c r="AC52" s="937">
        <v>0</v>
      </c>
      <c r="AD52" s="936"/>
      <c r="AE52" s="935">
        <v>0.2</v>
      </c>
      <c r="AF52" s="935">
        <v>0.2</v>
      </c>
      <c r="AG52" s="877">
        <v>0.3</v>
      </c>
      <c r="AH52" s="877">
        <v>0.2</v>
      </c>
      <c r="AI52" s="876">
        <v>0.05</v>
      </c>
      <c r="AJ52" s="912">
        <v>0.05</v>
      </c>
      <c r="AK52" s="874"/>
      <c r="AL52" s="874"/>
      <c r="AM52" s="911"/>
      <c r="AN52" s="911"/>
      <c r="AO52" s="910"/>
      <c r="AP52" s="909"/>
      <c r="AQ52" s="695">
        <f>SUM(P52:Q52)</f>
        <v>0</v>
      </c>
      <c r="AR52" s="695">
        <f t="shared" si="24"/>
        <v>0</v>
      </c>
      <c r="AS52" s="695">
        <f t="shared" si="25"/>
        <v>0.4</v>
      </c>
      <c r="AT52" s="695">
        <f t="shared" si="26"/>
        <v>0.4</v>
      </c>
      <c r="AU52" s="695">
        <f t="shared" si="27"/>
        <v>0.4</v>
      </c>
      <c r="AV52" s="695">
        <f t="shared" si="28"/>
        <v>0.4</v>
      </c>
      <c r="AW52" s="735"/>
      <c r="AX52" s="735"/>
      <c r="AY52" s="734" t="s">
        <v>490</v>
      </c>
      <c r="AZ52" s="734" t="s">
        <v>93</v>
      </c>
      <c r="BA52" s="730">
        <f t="shared" si="29"/>
        <v>0</v>
      </c>
      <c r="BB52" s="730">
        <f t="shared" si="30"/>
        <v>0</v>
      </c>
      <c r="BC52" s="730">
        <f t="shared" si="31"/>
        <v>0.8999999999999999</v>
      </c>
      <c r="BD52" s="730">
        <v>1</v>
      </c>
      <c r="BE52" s="730">
        <f t="shared" si="32"/>
        <v>0.8999999999999999</v>
      </c>
      <c r="BF52" s="730">
        <f t="shared" si="33"/>
        <v>0.8999999999999999</v>
      </c>
      <c r="BG52" s="731"/>
      <c r="BH52" s="730"/>
      <c r="BI52" s="729" t="s">
        <v>489</v>
      </c>
      <c r="BJ52" s="729" t="s">
        <v>488</v>
      </c>
      <c r="BK52" s="727">
        <f t="shared" si="34"/>
        <v>0</v>
      </c>
      <c r="BL52" s="727">
        <f t="shared" si="35"/>
        <v>0</v>
      </c>
      <c r="BM52" s="727">
        <f t="shared" si="36"/>
        <v>1</v>
      </c>
      <c r="BN52" s="727">
        <f t="shared" si="37"/>
        <v>1</v>
      </c>
      <c r="BO52" s="727">
        <f t="shared" si="38"/>
        <v>1</v>
      </c>
      <c r="BP52" s="727">
        <f t="shared" si="39"/>
        <v>1</v>
      </c>
      <c r="BQ52" s="726"/>
      <c r="BR52" s="725"/>
      <c r="BS52" s="724" t="s">
        <v>487</v>
      </c>
      <c r="BT52" s="922" t="s">
        <v>152</v>
      </c>
      <c r="BU52" s="722">
        <f t="shared" si="40"/>
        <v>1</v>
      </c>
      <c r="BV52" s="722">
        <f t="shared" si="41"/>
        <v>1</v>
      </c>
      <c r="BW52" s="722">
        <f t="shared" si="42"/>
        <v>1</v>
      </c>
      <c r="BX52" s="722">
        <f t="shared" si="43"/>
        <v>1</v>
      </c>
      <c r="BY52" s="722">
        <f t="shared" si="44"/>
        <v>1</v>
      </c>
      <c r="BZ52" s="722">
        <f t="shared" si="45"/>
        <v>1</v>
      </c>
      <c r="CA52" s="721"/>
      <c r="CB52" s="720"/>
      <c r="CC52" s="752" t="s">
        <v>152</v>
      </c>
      <c r="CD52" s="719" t="s">
        <v>93</v>
      </c>
      <c r="CE52" s="718"/>
      <c r="CF52" s="717"/>
      <c r="CG52" s="718"/>
      <c r="CH52" s="717"/>
      <c r="CI52" s="717"/>
      <c r="CJ52" s="717"/>
      <c r="CK52" s="716"/>
      <c r="CL52" s="715"/>
      <c r="CM52" s="714"/>
      <c r="CN52" s="714"/>
      <c r="CO52" s="713"/>
      <c r="CP52" s="712"/>
      <c r="CQ52" s="713"/>
      <c r="CR52" s="712"/>
      <c r="CS52" s="712"/>
      <c r="CT52" s="712"/>
      <c r="CU52" s="711"/>
      <c r="CV52" s="710"/>
      <c r="CW52" s="709"/>
      <c r="CX52" s="709"/>
    </row>
    <row r="53" spans="1:102" s="765" customFormat="1" ht="64.5" thickBot="1">
      <c r="A53" s="3590"/>
      <c r="B53" s="3590"/>
      <c r="C53" s="3633"/>
      <c r="D53" s="930" t="s">
        <v>486</v>
      </c>
      <c r="E53" s="934" t="s">
        <v>485</v>
      </c>
      <c r="F53" s="889" t="s">
        <v>411</v>
      </c>
      <c r="G53" s="933" t="s">
        <v>455</v>
      </c>
      <c r="H53" s="928" t="s">
        <v>173</v>
      </c>
      <c r="I53" s="929">
        <v>0.8</v>
      </c>
      <c r="J53" s="928" t="s">
        <v>484</v>
      </c>
      <c r="K53" s="918" t="s">
        <v>483</v>
      </c>
      <c r="L53" s="917">
        <v>0.07</v>
      </c>
      <c r="M53" s="859" t="s">
        <v>482</v>
      </c>
      <c r="N53" s="858">
        <v>42373</v>
      </c>
      <c r="O53" s="916">
        <v>42735</v>
      </c>
      <c r="P53" s="932"/>
      <c r="Q53" s="932"/>
      <c r="R53" s="932"/>
      <c r="S53" s="932"/>
      <c r="T53" s="932"/>
      <c r="U53" s="932"/>
      <c r="V53" s="932"/>
      <c r="W53" s="932"/>
      <c r="X53" s="932"/>
      <c r="Y53" s="932"/>
      <c r="Z53" s="932"/>
      <c r="AA53" s="931">
        <v>1</v>
      </c>
      <c r="AB53" s="883">
        <f>SUM(P53:AA53)</f>
        <v>1</v>
      </c>
      <c r="AC53" s="925">
        <v>0</v>
      </c>
      <c r="AD53" s="924"/>
      <c r="AE53" s="3653">
        <v>1</v>
      </c>
      <c r="AF53" s="3654"/>
      <c r="AG53" s="3654"/>
      <c r="AH53" s="3654"/>
      <c r="AI53" s="3654"/>
      <c r="AJ53" s="3654"/>
      <c r="AK53" s="3654"/>
      <c r="AL53" s="3654"/>
      <c r="AM53" s="3654"/>
      <c r="AN53" s="3654"/>
      <c r="AO53" s="3654"/>
      <c r="AP53" s="3655"/>
      <c r="AQ53" s="695">
        <f>SUM(P53:Q53)</f>
        <v>0</v>
      </c>
      <c r="AR53" s="695">
        <f t="shared" si="24"/>
        <v>0</v>
      </c>
      <c r="AS53" s="695">
        <f t="shared" si="25"/>
        <v>1</v>
      </c>
      <c r="AT53" s="695">
        <f t="shared" si="26"/>
        <v>1</v>
      </c>
      <c r="AU53" s="695">
        <f t="shared" si="27"/>
        <v>1</v>
      </c>
      <c r="AV53" s="695">
        <f t="shared" si="28"/>
        <v>1</v>
      </c>
      <c r="AW53" s="735"/>
      <c r="AX53" s="735"/>
      <c r="AY53" s="734" t="s">
        <v>481</v>
      </c>
      <c r="AZ53" s="734" t="s">
        <v>93</v>
      </c>
      <c r="BA53" s="730">
        <f t="shared" si="29"/>
        <v>0</v>
      </c>
      <c r="BB53" s="730">
        <f t="shared" si="30"/>
        <v>0</v>
      </c>
      <c r="BC53" s="730">
        <f t="shared" si="31"/>
        <v>1</v>
      </c>
      <c r="BD53" s="730">
        <v>1</v>
      </c>
      <c r="BE53" s="730">
        <f t="shared" si="32"/>
        <v>1</v>
      </c>
      <c r="BF53" s="730">
        <f t="shared" si="33"/>
        <v>1</v>
      </c>
      <c r="BG53" s="731"/>
      <c r="BH53" s="730"/>
      <c r="BI53" s="729" t="s">
        <v>480</v>
      </c>
      <c r="BJ53" s="729" t="s">
        <v>93</v>
      </c>
      <c r="BK53" s="727">
        <f t="shared" si="34"/>
        <v>0</v>
      </c>
      <c r="BL53" s="727">
        <f t="shared" si="35"/>
        <v>0</v>
      </c>
      <c r="BM53" s="727">
        <f t="shared" si="36"/>
        <v>1</v>
      </c>
      <c r="BN53" s="727">
        <f t="shared" si="37"/>
        <v>1</v>
      </c>
      <c r="BO53" s="727">
        <f t="shared" si="38"/>
        <v>1</v>
      </c>
      <c r="BP53" s="727">
        <f t="shared" si="39"/>
        <v>1</v>
      </c>
      <c r="BQ53" s="726"/>
      <c r="BR53" s="725"/>
      <c r="BS53" s="724" t="s">
        <v>479</v>
      </c>
      <c r="BT53" s="724" t="s">
        <v>93</v>
      </c>
      <c r="BU53" s="722">
        <f t="shared" si="40"/>
        <v>0</v>
      </c>
      <c r="BV53" s="722">
        <f t="shared" si="41"/>
        <v>0</v>
      </c>
      <c r="BW53" s="722">
        <f t="shared" si="42"/>
        <v>1</v>
      </c>
      <c r="BX53" s="722">
        <f t="shared" si="43"/>
        <v>1</v>
      </c>
      <c r="BY53" s="722">
        <f t="shared" si="44"/>
        <v>1</v>
      </c>
      <c r="BZ53" s="722">
        <f t="shared" si="45"/>
        <v>1</v>
      </c>
      <c r="CA53" s="721"/>
      <c r="CB53" s="720"/>
      <c r="CC53" s="752" t="s">
        <v>152</v>
      </c>
      <c r="CD53" s="719" t="s">
        <v>93</v>
      </c>
      <c r="CE53" s="718"/>
      <c r="CF53" s="717"/>
      <c r="CG53" s="718"/>
      <c r="CH53" s="717"/>
      <c r="CI53" s="717"/>
      <c r="CJ53" s="717"/>
      <c r="CK53" s="716"/>
      <c r="CL53" s="715"/>
      <c r="CM53" s="714"/>
      <c r="CN53" s="714"/>
      <c r="CO53" s="713"/>
      <c r="CP53" s="712"/>
      <c r="CQ53" s="713"/>
      <c r="CR53" s="712"/>
      <c r="CS53" s="712"/>
      <c r="CT53" s="712"/>
      <c r="CU53" s="711"/>
      <c r="CV53" s="710"/>
      <c r="CW53" s="709"/>
      <c r="CX53" s="709"/>
    </row>
    <row r="54" spans="1:102" s="894" customFormat="1" ht="77.25" thickBot="1">
      <c r="A54" s="3590"/>
      <c r="B54" s="3590"/>
      <c r="C54" s="3633"/>
      <c r="D54" s="930" t="s">
        <v>478</v>
      </c>
      <c r="E54" s="921" t="s">
        <v>411</v>
      </c>
      <c r="F54" s="865" t="s">
        <v>477</v>
      </c>
      <c r="G54" s="865" t="s">
        <v>411</v>
      </c>
      <c r="H54" s="928" t="s">
        <v>454</v>
      </c>
      <c r="I54" s="929">
        <v>1</v>
      </c>
      <c r="J54" s="928" t="s">
        <v>453</v>
      </c>
      <c r="K54" s="918" t="s">
        <v>476</v>
      </c>
      <c r="L54" s="917">
        <v>0.07</v>
      </c>
      <c r="M54" s="927" t="s">
        <v>315</v>
      </c>
      <c r="N54" s="858">
        <v>42373</v>
      </c>
      <c r="O54" s="916">
        <v>42735</v>
      </c>
      <c r="P54" s="926"/>
      <c r="Q54" s="926"/>
      <c r="R54" s="926"/>
      <c r="S54" s="926"/>
      <c r="T54" s="926"/>
      <c r="U54" s="926"/>
      <c r="V54" s="926"/>
      <c r="W54" s="926">
        <v>1</v>
      </c>
      <c r="X54" s="926"/>
      <c r="Y54" s="926"/>
      <c r="Z54" s="926"/>
      <c r="AA54" s="926"/>
      <c r="AB54" s="883">
        <f>SUM(P54:AA54)</f>
        <v>1</v>
      </c>
      <c r="AC54" s="925">
        <v>0</v>
      </c>
      <c r="AD54" s="924"/>
      <c r="AE54" s="923">
        <v>0.2</v>
      </c>
      <c r="AF54" s="923">
        <v>0.3</v>
      </c>
      <c r="AG54" s="877">
        <v>0.2</v>
      </c>
      <c r="AH54" s="877">
        <v>0.2</v>
      </c>
      <c r="AI54" s="876">
        <v>0.05</v>
      </c>
      <c r="AJ54" s="912">
        <v>0.05</v>
      </c>
      <c r="AK54" s="874"/>
      <c r="AL54" s="874"/>
      <c r="AM54" s="911"/>
      <c r="AN54" s="911"/>
      <c r="AO54" s="910"/>
      <c r="AP54" s="909"/>
      <c r="AQ54" s="695">
        <f>SUM(P54:Q54)</f>
        <v>0</v>
      </c>
      <c r="AR54" s="695">
        <f t="shared" si="24"/>
        <v>0</v>
      </c>
      <c r="AS54" s="695">
        <f t="shared" si="25"/>
        <v>0.5</v>
      </c>
      <c r="AT54" s="695">
        <f t="shared" si="26"/>
        <v>0.5</v>
      </c>
      <c r="AU54" s="695">
        <f t="shared" si="27"/>
        <v>0.5</v>
      </c>
      <c r="AV54" s="695">
        <f t="shared" si="28"/>
        <v>0.5</v>
      </c>
      <c r="AW54" s="735"/>
      <c r="AX54" s="735"/>
      <c r="AY54" s="734" t="s">
        <v>475</v>
      </c>
      <c r="AZ54" s="734" t="s">
        <v>474</v>
      </c>
      <c r="BA54" s="730">
        <f t="shared" si="29"/>
        <v>0</v>
      </c>
      <c r="BB54" s="730">
        <f t="shared" si="30"/>
        <v>0</v>
      </c>
      <c r="BC54" s="730">
        <f t="shared" si="31"/>
        <v>0.8999999999999999</v>
      </c>
      <c r="BD54" s="730">
        <v>1</v>
      </c>
      <c r="BE54" s="730">
        <f t="shared" si="32"/>
        <v>0.8999999999999999</v>
      </c>
      <c r="BF54" s="730">
        <f t="shared" si="33"/>
        <v>0.8999999999999999</v>
      </c>
      <c r="BG54" s="731"/>
      <c r="BH54" s="730"/>
      <c r="BI54" s="729" t="s">
        <v>473</v>
      </c>
      <c r="BJ54" s="729" t="s">
        <v>472</v>
      </c>
      <c r="BK54" s="727">
        <f t="shared" si="34"/>
        <v>0</v>
      </c>
      <c r="BL54" s="727">
        <f t="shared" si="35"/>
        <v>0</v>
      </c>
      <c r="BM54" s="727">
        <f t="shared" si="36"/>
        <v>1</v>
      </c>
      <c r="BN54" s="727">
        <f t="shared" si="37"/>
        <v>1</v>
      </c>
      <c r="BO54" s="727">
        <f t="shared" si="38"/>
        <v>1</v>
      </c>
      <c r="BP54" s="727">
        <f t="shared" si="39"/>
        <v>1</v>
      </c>
      <c r="BQ54" s="726"/>
      <c r="BR54" s="725"/>
      <c r="BS54" s="724" t="s">
        <v>471</v>
      </c>
      <c r="BT54" s="922" t="s">
        <v>152</v>
      </c>
      <c r="BU54" s="722">
        <f t="shared" si="40"/>
        <v>1</v>
      </c>
      <c r="BV54" s="722">
        <f t="shared" si="41"/>
        <v>1</v>
      </c>
      <c r="BW54" s="722">
        <f t="shared" si="42"/>
        <v>1</v>
      </c>
      <c r="BX54" s="722">
        <f t="shared" si="43"/>
        <v>1</v>
      </c>
      <c r="BY54" s="722">
        <f t="shared" si="44"/>
        <v>1</v>
      </c>
      <c r="BZ54" s="722">
        <f t="shared" si="45"/>
        <v>1</v>
      </c>
      <c r="CA54" s="721"/>
      <c r="CB54" s="720"/>
      <c r="CC54" s="752" t="s">
        <v>152</v>
      </c>
      <c r="CD54" s="719" t="s">
        <v>93</v>
      </c>
      <c r="CE54" s="718"/>
      <c r="CF54" s="717"/>
      <c r="CG54" s="718"/>
      <c r="CH54" s="717"/>
      <c r="CI54" s="717"/>
      <c r="CJ54" s="717"/>
      <c r="CK54" s="716"/>
      <c r="CL54" s="715"/>
      <c r="CM54" s="714"/>
      <c r="CN54" s="714"/>
      <c r="CO54" s="713"/>
      <c r="CP54" s="712"/>
      <c r="CQ54" s="713"/>
      <c r="CR54" s="712"/>
      <c r="CS54" s="712"/>
      <c r="CT54" s="712"/>
      <c r="CU54" s="711"/>
      <c r="CV54" s="710"/>
      <c r="CW54" s="709"/>
      <c r="CX54" s="709"/>
    </row>
    <row r="55" spans="1:102" s="904" customFormat="1" ht="409.5" thickBot="1">
      <c r="A55" s="3590"/>
      <c r="B55" s="3590"/>
      <c r="C55" s="3633"/>
      <c r="D55" s="867" t="s">
        <v>470</v>
      </c>
      <c r="E55" s="921" t="s">
        <v>411</v>
      </c>
      <c r="F55" s="865" t="s">
        <v>411</v>
      </c>
      <c r="G55" s="865" t="s">
        <v>469</v>
      </c>
      <c r="H55" s="919" t="s">
        <v>173</v>
      </c>
      <c r="I55" s="920">
        <v>1</v>
      </c>
      <c r="J55" s="919" t="s">
        <v>468</v>
      </c>
      <c r="K55" s="918" t="s">
        <v>467</v>
      </c>
      <c r="L55" s="917">
        <v>0.07</v>
      </c>
      <c r="M55" s="859" t="s">
        <v>466</v>
      </c>
      <c r="N55" s="858">
        <v>42373</v>
      </c>
      <c r="O55" s="916">
        <v>42735</v>
      </c>
      <c r="P55" s="915"/>
      <c r="Q55" s="915"/>
      <c r="R55" s="915"/>
      <c r="S55" s="915"/>
      <c r="T55" s="915"/>
      <c r="U55" s="915"/>
      <c r="V55" s="915"/>
      <c r="W55" s="915"/>
      <c r="X55" s="915"/>
      <c r="Y55" s="915">
        <v>1</v>
      </c>
      <c r="Z55" s="915"/>
      <c r="AA55" s="915"/>
      <c r="AB55" s="883">
        <f>SUM(P55:AA55)</f>
        <v>1</v>
      </c>
      <c r="AC55" s="914">
        <v>210000000</v>
      </c>
      <c r="AD55" s="847"/>
      <c r="AE55" s="913">
        <v>0</v>
      </c>
      <c r="AF55" s="913">
        <v>0.05</v>
      </c>
      <c r="AG55" s="877">
        <v>0</v>
      </c>
      <c r="AH55" s="877">
        <v>0</v>
      </c>
      <c r="AI55" s="876">
        <v>0.05</v>
      </c>
      <c r="AJ55" s="912">
        <v>0.05</v>
      </c>
      <c r="AK55" s="874"/>
      <c r="AL55" s="874"/>
      <c r="AM55" s="911"/>
      <c r="AN55" s="911"/>
      <c r="AO55" s="910"/>
      <c r="AP55" s="909"/>
      <c r="AQ55" s="695">
        <f>SUM(P55:Q55)</f>
        <v>0</v>
      </c>
      <c r="AR55" s="695">
        <f t="shared" si="24"/>
        <v>0</v>
      </c>
      <c r="AS55" s="695">
        <f t="shared" si="25"/>
        <v>0.05</v>
      </c>
      <c r="AT55" s="695">
        <f t="shared" si="26"/>
        <v>0.05</v>
      </c>
      <c r="AU55" s="695">
        <f t="shared" si="27"/>
        <v>0.05</v>
      </c>
      <c r="AV55" s="695">
        <f t="shared" si="28"/>
        <v>0.05</v>
      </c>
      <c r="AW55" s="694"/>
      <c r="AX55" s="908">
        <f>+AW55/AC55</f>
        <v>0</v>
      </c>
      <c r="AY55" s="693" t="s">
        <v>465</v>
      </c>
      <c r="AZ55" s="693" t="s">
        <v>93</v>
      </c>
      <c r="BA55" s="730">
        <f t="shared" si="29"/>
        <v>0</v>
      </c>
      <c r="BB55" s="730">
        <f t="shared" si="30"/>
        <v>0</v>
      </c>
      <c r="BC55" s="730">
        <f t="shared" si="31"/>
        <v>0.05</v>
      </c>
      <c r="BD55" s="730">
        <v>1</v>
      </c>
      <c r="BE55" s="730">
        <f t="shared" si="32"/>
        <v>0.05</v>
      </c>
      <c r="BF55" s="730">
        <f t="shared" si="33"/>
        <v>0.05</v>
      </c>
      <c r="BG55" s="907"/>
      <c r="BH55" s="730">
        <f>+BG55/AC55</f>
        <v>0</v>
      </c>
      <c r="BI55" s="729" t="s">
        <v>464</v>
      </c>
      <c r="BJ55" s="729" t="s">
        <v>93</v>
      </c>
      <c r="BK55" s="727">
        <f t="shared" si="34"/>
        <v>0</v>
      </c>
      <c r="BL55" s="727">
        <f t="shared" si="35"/>
        <v>0</v>
      </c>
      <c r="BM55" s="727">
        <f t="shared" si="36"/>
        <v>0.15000000000000002</v>
      </c>
      <c r="BN55" s="727">
        <f t="shared" si="37"/>
        <v>0.15000000000000002</v>
      </c>
      <c r="BO55" s="727">
        <f t="shared" si="38"/>
        <v>0.15000000000000002</v>
      </c>
      <c r="BP55" s="727">
        <f t="shared" si="39"/>
        <v>0.15000000000000002</v>
      </c>
      <c r="BQ55" s="726"/>
      <c r="BR55" s="727">
        <f>+BQ55/AC55</f>
        <v>0</v>
      </c>
      <c r="BS55" s="906" t="s">
        <v>463</v>
      </c>
      <c r="BT55" s="724" t="s">
        <v>93</v>
      </c>
      <c r="BU55" s="722">
        <f t="shared" si="40"/>
        <v>0</v>
      </c>
      <c r="BV55" s="722">
        <f t="shared" si="41"/>
        <v>0</v>
      </c>
      <c r="BW55" s="722">
        <f t="shared" si="42"/>
        <v>0.15000000000000002</v>
      </c>
      <c r="BX55" s="722">
        <f t="shared" si="43"/>
        <v>0.15000000000000002</v>
      </c>
      <c r="BY55" s="722">
        <f t="shared" si="44"/>
        <v>0.15000000000000002</v>
      </c>
      <c r="BZ55" s="722">
        <f t="shared" si="45"/>
        <v>0.15000000000000002</v>
      </c>
      <c r="CA55" s="905">
        <v>0</v>
      </c>
      <c r="CB55" s="722">
        <f>+CA55/AC55</f>
        <v>0</v>
      </c>
      <c r="CC55" s="719" t="s">
        <v>462</v>
      </c>
      <c r="CD55" s="719" t="s">
        <v>461</v>
      </c>
      <c r="CE55" s="718"/>
      <c r="CF55" s="717"/>
      <c r="CG55" s="718"/>
      <c r="CH55" s="717"/>
      <c r="CI55" s="717"/>
      <c r="CJ55" s="717"/>
      <c r="CK55" s="716"/>
      <c r="CL55" s="715"/>
      <c r="CM55" s="714"/>
      <c r="CN55" s="714"/>
      <c r="CO55" s="713"/>
      <c r="CP55" s="712"/>
      <c r="CQ55" s="713"/>
      <c r="CR55" s="712"/>
      <c r="CS55" s="712"/>
      <c r="CT55" s="712"/>
      <c r="CU55" s="711"/>
      <c r="CV55" s="710"/>
      <c r="CW55" s="709"/>
      <c r="CX55" s="709"/>
    </row>
    <row r="56" spans="1:102" s="894" customFormat="1" ht="15" thickBot="1">
      <c r="A56" s="3608" t="s">
        <v>137</v>
      </c>
      <c r="B56" s="3609"/>
      <c r="C56" s="3609"/>
      <c r="D56" s="3610"/>
      <c r="E56" s="669"/>
      <c r="F56" s="669"/>
      <c r="G56" s="669"/>
      <c r="H56" s="669"/>
      <c r="I56" s="669"/>
      <c r="J56" s="669"/>
      <c r="K56" s="669"/>
      <c r="L56" s="829">
        <f>SUM(L43:L55)</f>
        <v>1.0000000000000002</v>
      </c>
      <c r="M56" s="669"/>
      <c r="N56" s="669"/>
      <c r="O56" s="669"/>
      <c r="P56" s="669"/>
      <c r="Q56" s="669"/>
      <c r="R56" s="669"/>
      <c r="S56" s="669"/>
      <c r="T56" s="669"/>
      <c r="U56" s="669"/>
      <c r="V56" s="669"/>
      <c r="W56" s="669"/>
      <c r="X56" s="669"/>
      <c r="Y56" s="669"/>
      <c r="Z56" s="669"/>
      <c r="AA56" s="669"/>
      <c r="AB56" s="669"/>
      <c r="AC56" s="670">
        <f>SUM(AC43:AC55)</f>
        <v>285000000</v>
      </c>
      <c r="AD56" s="669"/>
      <c r="AE56" s="903"/>
      <c r="AF56" s="903"/>
      <c r="AG56" s="903"/>
      <c r="AH56" s="903"/>
      <c r="AI56" s="902"/>
      <c r="AJ56" s="902"/>
      <c r="AK56" s="902"/>
      <c r="AL56" s="902"/>
      <c r="AM56" s="902"/>
      <c r="AN56" s="902"/>
      <c r="AO56" s="902"/>
      <c r="AP56" s="902"/>
      <c r="AQ56" s="667"/>
      <c r="AR56" s="666"/>
      <c r="AS56" s="666"/>
      <c r="AT56" s="666"/>
      <c r="AU56" s="666"/>
      <c r="AV56" s="666"/>
      <c r="AW56" s="666"/>
      <c r="AX56" s="666"/>
      <c r="AY56" s="901"/>
      <c r="AZ56" s="900"/>
      <c r="BA56" s="895"/>
      <c r="BB56" s="895"/>
      <c r="BC56" s="895"/>
      <c r="BD56" s="898">
        <f>AVERAGE(BD43:BD55)</f>
        <v>1</v>
      </c>
      <c r="BE56" s="899"/>
      <c r="BF56" s="898">
        <f>AVERAGE(BF43:BF55)</f>
        <v>0.5738461538461539</v>
      </c>
      <c r="BG56" s="895"/>
      <c r="BH56" s="895"/>
      <c r="BI56" s="897"/>
      <c r="BJ56" s="897"/>
      <c r="BK56" s="895"/>
      <c r="BL56" s="895"/>
      <c r="BM56" s="895"/>
      <c r="BN56" s="895"/>
      <c r="BO56" s="895"/>
      <c r="BP56" s="895"/>
      <c r="BQ56" s="895"/>
      <c r="BR56" s="895"/>
      <c r="BS56" s="895"/>
      <c r="BT56" s="895"/>
      <c r="BU56" s="896"/>
      <c r="BV56" s="896"/>
      <c r="BW56" s="896"/>
      <c r="BX56" s="896"/>
      <c r="BY56" s="896"/>
      <c r="BZ56" s="896"/>
      <c r="CA56" s="896"/>
      <c r="CB56" s="896"/>
      <c r="CC56" s="895"/>
      <c r="CD56" s="895"/>
      <c r="CE56" s="895"/>
      <c r="CF56" s="895"/>
      <c r="CG56" s="895"/>
      <c r="CH56" s="895"/>
      <c r="CI56" s="895"/>
      <c r="CJ56" s="895"/>
      <c r="CK56" s="895"/>
      <c r="CL56" s="895"/>
      <c r="CM56" s="895"/>
      <c r="CN56" s="895"/>
      <c r="CO56" s="895"/>
      <c r="CP56" s="895"/>
      <c r="CQ56" s="895"/>
      <c r="CR56" s="895"/>
      <c r="CS56" s="895"/>
      <c r="CT56" s="895"/>
      <c r="CU56" s="895"/>
      <c r="CV56" s="895"/>
      <c r="CW56" s="895"/>
      <c r="CX56" s="895"/>
    </row>
    <row r="57" spans="1:102" s="869" customFormat="1" ht="312.75" customHeight="1" thickBot="1">
      <c r="A57" s="3644">
        <v>3</v>
      </c>
      <c r="B57" s="3639" t="s">
        <v>460</v>
      </c>
      <c r="C57" s="893" t="s">
        <v>459</v>
      </c>
      <c r="D57" s="892" t="s">
        <v>458</v>
      </c>
      <c r="E57" s="891" t="s">
        <v>457</v>
      </c>
      <c r="F57" s="865" t="s">
        <v>456</v>
      </c>
      <c r="G57" s="890" t="s">
        <v>455</v>
      </c>
      <c r="H57" s="889" t="s">
        <v>454</v>
      </c>
      <c r="I57" s="888">
        <v>1</v>
      </c>
      <c r="J57" s="887" t="s">
        <v>453</v>
      </c>
      <c r="K57" s="887" t="s">
        <v>441</v>
      </c>
      <c r="L57" s="886">
        <v>0.5</v>
      </c>
      <c r="M57" s="859" t="s">
        <v>452</v>
      </c>
      <c r="N57" s="885">
        <v>42381</v>
      </c>
      <c r="O57" s="885">
        <v>42735</v>
      </c>
      <c r="P57" s="856"/>
      <c r="Q57" s="854"/>
      <c r="R57" s="853"/>
      <c r="S57" s="855"/>
      <c r="T57" s="854"/>
      <c r="U57" s="855"/>
      <c r="V57" s="854"/>
      <c r="W57" s="853"/>
      <c r="X57" s="851"/>
      <c r="Y57" s="852"/>
      <c r="Z57" s="851"/>
      <c r="AA57" s="884">
        <v>1</v>
      </c>
      <c r="AB57" s="883">
        <v>1</v>
      </c>
      <c r="AC57" s="882">
        <v>0</v>
      </c>
      <c r="AD57" s="881"/>
      <c r="AE57" s="880">
        <v>0.01</v>
      </c>
      <c r="AF57" s="879">
        <v>0.04</v>
      </c>
      <c r="AG57" s="878">
        <v>0</v>
      </c>
      <c r="AH57" s="877">
        <v>0.05</v>
      </c>
      <c r="AI57" s="876">
        <v>0.02</v>
      </c>
      <c r="AJ57" s="875">
        <v>0.05</v>
      </c>
      <c r="AK57" s="874">
        <v>0</v>
      </c>
      <c r="AL57" s="874">
        <v>0</v>
      </c>
      <c r="AM57" s="873"/>
      <c r="AN57" s="873"/>
      <c r="AO57" s="872"/>
      <c r="AP57" s="871"/>
      <c r="AQ57" s="837">
        <f>SUM(P57:Q57)</f>
        <v>0</v>
      </c>
      <c r="AR57" s="837">
        <f>IF(AQ57=0,0%,100%)</f>
        <v>0</v>
      </c>
      <c r="AS57" s="837">
        <f>SUM(AE57:AF57)</f>
        <v>0.05</v>
      </c>
      <c r="AT57" s="837">
        <f>+AS57/AB57</f>
        <v>0.05</v>
      </c>
      <c r="AU57" s="837">
        <f>+AS57/AB57</f>
        <v>0.05</v>
      </c>
      <c r="AV57" s="837">
        <f>+AS57/AB57</f>
        <v>0.05</v>
      </c>
      <c r="AW57" s="838"/>
      <c r="AX57" s="838"/>
      <c r="AY57" s="870" t="s">
        <v>451</v>
      </c>
      <c r="AZ57" s="870" t="s">
        <v>93</v>
      </c>
      <c r="BA57" s="730">
        <f>SUM(P57:S57)</f>
        <v>0</v>
      </c>
      <c r="BB57" s="730">
        <f>IF(BA57=0,0%,100%)</f>
        <v>0</v>
      </c>
      <c r="BC57" s="730">
        <f>SUM(AE57:AH57)</f>
        <v>0.1</v>
      </c>
      <c r="BD57" s="730">
        <v>1</v>
      </c>
      <c r="BE57" s="730">
        <f>+BC57/AB57</f>
        <v>0.1</v>
      </c>
      <c r="BF57" s="730">
        <f>+BC57/AB57</f>
        <v>0.1</v>
      </c>
      <c r="BG57" s="832"/>
      <c r="BH57" s="831"/>
      <c r="BI57" s="729" t="s">
        <v>450</v>
      </c>
      <c r="BJ57" s="729" t="s">
        <v>93</v>
      </c>
      <c r="BK57" s="727">
        <f>SUM(P57:U57)</f>
        <v>0</v>
      </c>
      <c r="BL57" s="727">
        <f>IF(BK57=0,0%,100%)</f>
        <v>0</v>
      </c>
      <c r="BM57" s="727">
        <f>SUM(AE57:AJ57)</f>
        <v>0.17</v>
      </c>
      <c r="BN57" s="727">
        <f>+BM57/AB57</f>
        <v>0.17</v>
      </c>
      <c r="BO57" s="727">
        <f>+BM57/AB57</f>
        <v>0.17</v>
      </c>
      <c r="BP57" s="727">
        <f>+BM57/AB57</f>
        <v>0.17</v>
      </c>
      <c r="BQ57" s="726"/>
      <c r="BR57" s="725"/>
      <c r="BS57" s="724" t="s">
        <v>449</v>
      </c>
      <c r="BT57" s="724" t="s">
        <v>93</v>
      </c>
      <c r="BU57" s="722">
        <f>SUM(P57:W57)</f>
        <v>0</v>
      </c>
      <c r="BV57" s="722">
        <f>IF(BU57=0,0%,100%)</f>
        <v>0</v>
      </c>
      <c r="BW57" s="722">
        <f>SUM(AE57:AL57)</f>
        <v>0.17</v>
      </c>
      <c r="BX57" s="722">
        <f>+BW57/AB57</f>
        <v>0.17</v>
      </c>
      <c r="BY57" s="722">
        <f>+BW57/AB57</f>
        <v>0.17</v>
      </c>
      <c r="BZ57" s="722">
        <f>+BW57/AB57</f>
        <v>0.17</v>
      </c>
      <c r="CA57" s="721"/>
      <c r="CB57" s="720"/>
      <c r="CC57" s="830" t="s">
        <v>448</v>
      </c>
      <c r="CD57" s="719" t="s">
        <v>93</v>
      </c>
      <c r="CE57" s="718"/>
      <c r="CF57" s="717"/>
      <c r="CG57" s="718"/>
      <c r="CH57" s="717"/>
      <c r="CI57" s="717"/>
      <c r="CJ57" s="717"/>
      <c r="CK57" s="716"/>
      <c r="CL57" s="715"/>
      <c r="CM57" s="714"/>
      <c r="CN57" s="714"/>
      <c r="CO57" s="713"/>
      <c r="CP57" s="712"/>
      <c r="CQ57" s="713"/>
      <c r="CR57" s="712"/>
      <c r="CS57" s="712"/>
      <c r="CT57" s="712"/>
      <c r="CU57" s="711"/>
      <c r="CV57" s="710"/>
      <c r="CW57" s="709"/>
      <c r="CX57" s="709"/>
    </row>
    <row r="58" spans="1:102" s="783" customFormat="1" ht="146.25" customHeight="1" thickBot="1">
      <c r="A58" s="3645"/>
      <c r="B58" s="3590"/>
      <c r="C58" s="868" t="s">
        <v>447</v>
      </c>
      <c r="D58" s="867" t="s">
        <v>446</v>
      </c>
      <c r="E58" s="866"/>
      <c r="F58" s="865" t="s">
        <v>445</v>
      </c>
      <c r="G58" s="865" t="s">
        <v>444</v>
      </c>
      <c r="H58" s="864" t="s">
        <v>443</v>
      </c>
      <c r="I58" s="863">
        <v>150</v>
      </c>
      <c r="J58" s="862" t="s">
        <v>442</v>
      </c>
      <c r="K58" s="861" t="s">
        <v>441</v>
      </c>
      <c r="L58" s="860">
        <v>0.5</v>
      </c>
      <c r="M58" s="859" t="s">
        <v>440</v>
      </c>
      <c r="N58" s="858">
        <v>42381</v>
      </c>
      <c r="O58" s="857">
        <v>42735</v>
      </c>
      <c r="P58" s="856"/>
      <c r="Q58" s="854"/>
      <c r="R58" s="853"/>
      <c r="S58" s="855"/>
      <c r="T58" s="854"/>
      <c r="U58" s="855"/>
      <c r="V58" s="854"/>
      <c r="W58" s="853"/>
      <c r="X58" s="851"/>
      <c r="Y58" s="852"/>
      <c r="Z58" s="851"/>
      <c r="AA58" s="850">
        <v>150</v>
      </c>
      <c r="AB58" s="849">
        <f>SUM(P58:AA58)</f>
        <v>150</v>
      </c>
      <c r="AC58" s="848">
        <v>0</v>
      </c>
      <c r="AD58" s="847"/>
      <c r="AE58" s="846">
        <v>0</v>
      </c>
      <c r="AF58" s="845">
        <v>0</v>
      </c>
      <c r="AG58" s="844">
        <v>0</v>
      </c>
      <c r="AH58" s="844">
        <v>0</v>
      </c>
      <c r="AI58" s="843">
        <v>0</v>
      </c>
      <c r="AJ58" s="842">
        <v>0</v>
      </c>
      <c r="AK58" s="740">
        <v>0</v>
      </c>
      <c r="AL58" s="740">
        <v>0</v>
      </c>
      <c r="AM58" s="841"/>
      <c r="AN58" s="841"/>
      <c r="AO58" s="840"/>
      <c r="AP58" s="839"/>
      <c r="AQ58" s="838">
        <f>SUM(P58:Q58)</f>
        <v>0</v>
      </c>
      <c r="AR58" s="837">
        <f>IF(AQ58=0,0%,100%)</f>
        <v>0</v>
      </c>
      <c r="AS58" s="838">
        <f>SUM(AE58:AF58)</f>
        <v>0</v>
      </c>
      <c r="AT58" s="837">
        <f>+AS58/AB58</f>
        <v>0</v>
      </c>
      <c r="AU58" s="837">
        <f>+AS58/AB58</f>
        <v>0</v>
      </c>
      <c r="AV58" s="837">
        <f>+AS58/AB58</f>
        <v>0</v>
      </c>
      <c r="AW58" s="836"/>
      <c r="AX58" s="836"/>
      <c r="AY58" s="835" t="s">
        <v>439</v>
      </c>
      <c r="AZ58" s="835" t="s">
        <v>93</v>
      </c>
      <c r="BA58" s="834">
        <f>SUM(P58:S58)</f>
        <v>0</v>
      </c>
      <c r="BB58" s="831">
        <f>IF(BA58=0,0%,100%)</f>
        <v>0</v>
      </c>
      <c r="BC58" s="833">
        <f>SUM(AE58:AH58)</f>
        <v>0</v>
      </c>
      <c r="BD58" s="831">
        <v>1</v>
      </c>
      <c r="BE58" s="831">
        <f>+BC58/AB58</f>
        <v>0</v>
      </c>
      <c r="BF58" s="831">
        <f>+BC58/AB58</f>
        <v>0</v>
      </c>
      <c r="BG58" s="832"/>
      <c r="BH58" s="831"/>
      <c r="BI58" s="729" t="s">
        <v>438</v>
      </c>
      <c r="BJ58" s="729" t="s">
        <v>93</v>
      </c>
      <c r="BK58" s="728">
        <f>SUM(P58:U58)</f>
        <v>0</v>
      </c>
      <c r="BL58" s="727">
        <f>IF(BK58=0,0%,100%)</f>
        <v>0</v>
      </c>
      <c r="BM58" s="728">
        <f>SUM(AE58:AJ58)</f>
        <v>0</v>
      </c>
      <c r="BN58" s="727">
        <f>+BM58/AB58</f>
        <v>0</v>
      </c>
      <c r="BO58" s="727">
        <f>+BM58/AB58</f>
        <v>0</v>
      </c>
      <c r="BP58" s="727">
        <f>+BM58/AB58</f>
        <v>0</v>
      </c>
      <c r="BQ58" s="726"/>
      <c r="BR58" s="725"/>
      <c r="BS58" s="724" t="s">
        <v>437</v>
      </c>
      <c r="BT58" s="724" t="s">
        <v>93</v>
      </c>
      <c r="BU58" s="723">
        <f>SUM(P58:W58)</f>
        <v>0</v>
      </c>
      <c r="BV58" s="722">
        <f>IF(BU58=0,0%,100%)</f>
        <v>0</v>
      </c>
      <c r="BW58" s="723">
        <f>SUM(AE58:AL58)</f>
        <v>0</v>
      </c>
      <c r="BX58" s="722">
        <f>+BW58/AB58</f>
        <v>0</v>
      </c>
      <c r="BY58" s="722">
        <f>+BW58/AB58</f>
        <v>0</v>
      </c>
      <c r="BZ58" s="722">
        <f>+BW58/AB58</f>
        <v>0</v>
      </c>
      <c r="CA58" s="721"/>
      <c r="CB58" s="720"/>
      <c r="CC58" s="830" t="s">
        <v>436</v>
      </c>
      <c r="CD58" s="719" t="s">
        <v>93</v>
      </c>
      <c r="CE58" s="718"/>
      <c r="CF58" s="717"/>
      <c r="CG58" s="718"/>
      <c r="CH58" s="717"/>
      <c r="CI58" s="717"/>
      <c r="CJ58" s="717"/>
      <c r="CK58" s="716"/>
      <c r="CL58" s="715"/>
      <c r="CM58" s="714"/>
      <c r="CN58" s="714"/>
      <c r="CO58" s="713"/>
      <c r="CP58" s="712"/>
      <c r="CQ58" s="713"/>
      <c r="CR58" s="712"/>
      <c r="CS58" s="712"/>
      <c r="CT58" s="712"/>
      <c r="CU58" s="711"/>
      <c r="CV58" s="710"/>
      <c r="CW58" s="709"/>
      <c r="CX58" s="709"/>
    </row>
    <row r="59" spans="1:102" s="765" customFormat="1" ht="13.5" thickBot="1">
      <c r="A59" s="3608" t="s">
        <v>137</v>
      </c>
      <c r="B59" s="3609"/>
      <c r="C59" s="3609"/>
      <c r="D59" s="3610"/>
      <c r="E59" s="669"/>
      <c r="F59" s="669"/>
      <c r="G59" s="669"/>
      <c r="H59" s="669"/>
      <c r="I59" s="669"/>
      <c r="J59" s="669"/>
      <c r="K59" s="669"/>
      <c r="L59" s="829">
        <f>SUM(L57:L58)</f>
        <v>1</v>
      </c>
      <c r="M59" s="669"/>
      <c r="N59" s="669"/>
      <c r="O59" s="669"/>
      <c r="P59" s="669"/>
      <c r="Q59" s="669"/>
      <c r="R59" s="669"/>
      <c r="S59" s="669"/>
      <c r="T59" s="669"/>
      <c r="U59" s="669"/>
      <c r="V59" s="669"/>
      <c r="W59" s="669"/>
      <c r="X59" s="669"/>
      <c r="Y59" s="669"/>
      <c r="Z59" s="669"/>
      <c r="AA59" s="669"/>
      <c r="AB59" s="669"/>
      <c r="AC59" s="670">
        <f>SUM(AC57:AC58)</f>
        <v>0</v>
      </c>
      <c r="AD59" s="669"/>
      <c r="AE59" s="669"/>
      <c r="AF59" s="669"/>
      <c r="AG59" s="669"/>
      <c r="AH59" s="669"/>
      <c r="AI59" s="828"/>
      <c r="AJ59" s="828"/>
      <c r="AK59" s="828"/>
      <c r="AL59" s="828"/>
      <c r="AM59" s="828"/>
      <c r="AN59" s="828"/>
      <c r="AO59" s="828"/>
      <c r="AP59" s="828"/>
      <c r="AQ59" s="667"/>
      <c r="AR59" s="666"/>
      <c r="AS59" s="666"/>
      <c r="AT59" s="666"/>
      <c r="AU59" s="666"/>
      <c r="AV59" s="666"/>
      <c r="AW59" s="666"/>
      <c r="AX59" s="666"/>
      <c r="AY59" s="666"/>
      <c r="AZ59" s="665"/>
      <c r="BA59" s="661"/>
      <c r="BB59" s="661"/>
      <c r="BC59" s="661"/>
      <c r="BD59" s="827">
        <f>AVERAGE(BD57:BD58)</f>
        <v>1</v>
      </c>
      <c r="BE59" s="661"/>
      <c r="BF59" s="664">
        <f>AVERAGE(BF57:BF58)</f>
        <v>0.05</v>
      </c>
      <c r="BG59" s="661"/>
      <c r="BH59" s="661"/>
      <c r="BI59" s="826"/>
      <c r="BJ59" s="826"/>
      <c r="BK59" s="661"/>
      <c r="BL59" s="661"/>
      <c r="BM59" s="661"/>
      <c r="BN59" s="661"/>
      <c r="BO59" s="661"/>
      <c r="BP59" s="661"/>
      <c r="BQ59" s="661"/>
      <c r="BR59" s="661"/>
      <c r="BS59" s="661"/>
      <c r="BT59" s="661"/>
      <c r="BU59" s="662"/>
      <c r="BV59" s="662"/>
      <c r="BW59" s="662"/>
      <c r="BX59" s="662"/>
      <c r="BY59" s="662"/>
      <c r="BZ59" s="662"/>
      <c r="CA59" s="662"/>
      <c r="CB59" s="662"/>
      <c r="CC59" s="661"/>
      <c r="CD59" s="661"/>
      <c r="CE59" s="661"/>
      <c r="CF59" s="661"/>
      <c r="CG59" s="661"/>
      <c r="CH59" s="661"/>
      <c r="CI59" s="661"/>
      <c r="CJ59" s="661"/>
      <c r="CK59" s="661"/>
      <c r="CL59" s="661"/>
      <c r="CM59" s="661"/>
      <c r="CN59" s="661"/>
      <c r="CO59" s="661"/>
      <c r="CP59" s="661"/>
      <c r="CQ59" s="661"/>
      <c r="CR59" s="661"/>
      <c r="CS59" s="661"/>
      <c r="CT59" s="661"/>
      <c r="CU59" s="661"/>
      <c r="CV59" s="661"/>
      <c r="CW59" s="661"/>
      <c r="CX59" s="661"/>
    </row>
    <row r="60" spans="1:102" s="783" customFormat="1" ht="13.5" thickBot="1">
      <c r="A60" s="3612" t="s">
        <v>212</v>
      </c>
      <c r="B60" s="3613"/>
      <c r="C60" s="3613"/>
      <c r="D60" s="3646"/>
      <c r="E60" s="657"/>
      <c r="F60" s="657"/>
      <c r="G60" s="657"/>
      <c r="H60" s="825"/>
      <c r="I60" s="825"/>
      <c r="J60" s="825"/>
      <c r="K60" s="823"/>
      <c r="L60" s="823"/>
      <c r="M60" s="823"/>
      <c r="N60" s="823"/>
      <c r="O60" s="823"/>
      <c r="P60" s="823"/>
      <c r="Q60" s="823"/>
      <c r="R60" s="823"/>
      <c r="S60" s="823"/>
      <c r="T60" s="823"/>
      <c r="U60" s="823"/>
      <c r="V60" s="823"/>
      <c r="W60" s="823"/>
      <c r="X60" s="823"/>
      <c r="Y60" s="823"/>
      <c r="Z60" s="823"/>
      <c r="AA60" s="823"/>
      <c r="AB60" s="823"/>
      <c r="AC60" s="824"/>
      <c r="AD60" s="823"/>
      <c r="AE60" s="823"/>
      <c r="AF60" s="823"/>
      <c r="AG60" s="823"/>
      <c r="AH60" s="823"/>
      <c r="AI60" s="822"/>
      <c r="AJ60" s="822"/>
      <c r="AK60" s="822"/>
      <c r="AL60" s="822"/>
      <c r="AM60" s="822"/>
      <c r="AN60" s="822"/>
      <c r="AO60" s="822"/>
      <c r="AP60" s="822"/>
      <c r="AQ60" s="821"/>
      <c r="AR60" s="821"/>
      <c r="AS60" s="821"/>
      <c r="AT60" s="821"/>
      <c r="AU60" s="821"/>
      <c r="AV60" s="821"/>
      <c r="AW60" s="821"/>
      <c r="AX60" s="821"/>
      <c r="AY60" s="821"/>
      <c r="AZ60" s="821"/>
      <c r="BA60" s="818"/>
      <c r="BB60" s="818"/>
      <c r="BC60" s="818"/>
      <c r="BD60" s="818"/>
      <c r="BE60" s="818"/>
      <c r="BF60" s="818"/>
      <c r="BG60" s="818"/>
      <c r="BH60" s="818"/>
      <c r="BI60" s="820"/>
      <c r="BJ60" s="820"/>
      <c r="BK60" s="818"/>
      <c r="BL60" s="818"/>
      <c r="BM60" s="818"/>
      <c r="BN60" s="818"/>
      <c r="BO60" s="818"/>
      <c r="BP60" s="818"/>
      <c r="BQ60" s="818"/>
      <c r="BR60" s="818"/>
      <c r="BS60" s="818"/>
      <c r="BT60" s="818"/>
      <c r="BU60" s="819"/>
      <c r="BV60" s="819"/>
      <c r="BW60" s="819"/>
      <c r="BX60" s="819"/>
      <c r="BY60" s="819"/>
      <c r="BZ60" s="819"/>
      <c r="CA60" s="819"/>
      <c r="CB60" s="819"/>
      <c r="CC60" s="818"/>
      <c r="CD60" s="818"/>
      <c r="CE60" s="818"/>
      <c r="CF60" s="818"/>
      <c r="CG60" s="818"/>
      <c r="CH60" s="818"/>
      <c r="CI60" s="818"/>
      <c r="CJ60" s="818"/>
      <c r="CK60" s="818"/>
      <c r="CL60" s="818"/>
      <c r="CM60" s="818"/>
      <c r="CN60" s="818"/>
      <c r="CO60" s="818"/>
      <c r="CP60" s="818"/>
      <c r="CQ60" s="818"/>
      <c r="CR60" s="818"/>
      <c r="CS60" s="818"/>
      <c r="CT60" s="818"/>
      <c r="CU60" s="818"/>
      <c r="CV60" s="818"/>
      <c r="CW60" s="818"/>
      <c r="CX60" s="818"/>
    </row>
    <row r="61" spans="1:102" s="783" customFormat="1" ht="15" thickBot="1">
      <c r="A61" s="3589"/>
      <c r="B61" s="3589"/>
      <c r="C61" s="3589"/>
      <c r="D61" s="3589"/>
      <c r="E61" s="3589"/>
      <c r="F61" s="3589"/>
      <c r="G61" s="3589"/>
      <c r="H61" s="3589"/>
      <c r="I61" s="3589"/>
      <c r="J61" s="3589"/>
      <c r="K61" s="3589"/>
      <c r="L61" s="3589"/>
      <c r="M61" s="3589"/>
      <c r="N61" s="3589"/>
      <c r="O61" s="3589"/>
      <c r="P61" s="3589"/>
      <c r="Q61" s="3589"/>
      <c r="R61" s="3589"/>
      <c r="S61" s="3589"/>
      <c r="T61" s="3589"/>
      <c r="U61" s="3589"/>
      <c r="V61" s="3589"/>
      <c r="W61" s="3589"/>
      <c r="X61" s="3589"/>
      <c r="Y61" s="3589"/>
      <c r="Z61" s="3589"/>
      <c r="AA61" s="3589"/>
      <c r="AB61" s="3589"/>
      <c r="AC61" s="3589"/>
      <c r="AD61" s="3589"/>
      <c r="AE61" s="814"/>
      <c r="AF61" s="814"/>
      <c r="AG61" s="814"/>
      <c r="AH61" s="814"/>
      <c r="AI61" s="813"/>
      <c r="AJ61" s="813"/>
      <c r="AK61" s="813"/>
      <c r="AL61" s="813"/>
      <c r="AM61" s="813"/>
      <c r="AN61" s="813"/>
      <c r="AO61" s="813"/>
      <c r="AP61" s="813"/>
      <c r="AQ61" s="812"/>
      <c r="AR61" s="812"/>
      <c r="AS61" s="812"/>
      <c r="AT61" s="812"/>
      <c r="AU61" s="812"/>
      <c r="AV61" s="812"/>
      <c r="AW61" s="812"/>
      <c r="AX61" s="812"/>
      <c r="AY61" s="812"/>
      <c r="AZ61" s="812"/>
      <c r="BA61" s="627"/>
      <c r="BB61" s="627"/>
      <c r="BC61" s="627"/>
      <c r="BD61" s="627"/>
      <c r="BE61" s="627"/>
      <c r="BF61" s="627"/>
      <c r="BG61" s="627"/>
      <c r="BH61" s="627"/>
      <c r="BI61" s="630"/>
      <c r="BJ61" s="630"/>
      <c r="BK61" s="627"/>
      <c r="BL61" s="627"/>
      <c r="BM61" s="627"/>
      <c r="BN61" s="627"/>
      <c r="BO61" s="627"/>
      <c r="BP61" s="627"/>
      <c r="BQ61" s="627"/>
      <c r="BR61" s="627"/>
      <c r="BS61" s="627"/>
      <c r="BT61" s="627"/>
      <c r="BU61" s="629"/>
      <c r="BV61" s="629"/>
      <c r="BW61" s="629"/>
      <c r="BX61" s="629"/>
      <c r="BY61" s="629"/>
      <c r="BZ61" s="629"/>
      <c r="CA61" s="629"/>
      <c r="CB61" s="629"/>
      <c r="CC61" s="628"/>
      <c r="CD61" s="628"/>
      <c r="CE61" s="627"/>
      <c r="CF61" s="627"/>
      <c r="CG61" s="627"/>
      <c r="CH61" s="627"/>
      <c r="CI61" s="627"/>
      <c r="CJ61" s="627"/>
      <c r="CK61" s="627"/>
      <c r="CL61" s="627"/>
      <c r="CM61" s="627"/>
      <c r="CN61" s="627"/>
      <c r="CO61" s="627"/>
      <c r="CP61" s="627"/>
      <c r="CQ61" s="627"/>
      <c r="CR61" s="627"/>
      <c r="CS61" s="627"/>
      <c r="CT61" s="627"/>
      <c r="CU61" s="627"/>
      <c r="CV61" s="627"/>
      <c r="CW61" s="627"/>
      <c r="CX61" s="627"/>
    </row>
    <row r="62" spans="1:102" s="783" customFormat="1" ht="15.75" customHeight="1" thickBot="1">
      <c r="A62" s="3576" t="s">
        <v>14</v>
      </c>
      <c r="B62" s="3576"/>
      <c r="C62" s="3576"/>
      <c r="D62" s="3576"/>
      <c r="E62" s="817"/>
      <c r="F62" s="817"/>
      <c r="G62" s="817"/>
      <c r="H62" s="3577" t="s">
        <v>356</v>
      </c>
      <c r="I62" s="3578"/>
      <c r="J62" s="3578"/>
      <c r="K62" s="3578"/>
      <c r="L62" s="3578"/>
      <c r="M62" s="3578"/>
      <c r="N62" s="3578"/>
      <c r="O62" s="3578"/>
      <c r="P62" s="3578"/>
      <c r="Q62" s="3578"/>
      <c r="R62" s="3578"/>
      <c r="S62" s="3578"/>
      <c r="T62" s="3578"/>
      <c r="U62" s="3578"/>
      <c r="V62" s="3578"/>
      <c r="W62" s="3578"/>
      <c r="X62" s="3578"/>
      <c r="Y62" s="3578"/>
      <c r="Z62" s="3578"/>
      <c r="AA62" s="3578"/>
      <c r="AB62" s="3578"/>
      <c r="AC62" s="3578"/>
      <c r="AD62" s="3579"/>
      <c r="AE62" s="816"/>
      <c r="AF62" s="816"/>
      <c r="AG62" s="816"/>
      <c r="AH62" s="816"/>
      <c r="AI62" s="815"/>
      <c r="AJ62" s="815"/>
      <c r="AK62" s="815"/>
      <c r="AL62" s="815"/>
      <c r="AM62" s="815"/>
      <c r="AN62" s="815"/>
      <c r="AO62" s="815"/>
      <c r="AP62" s="815"/>
      <c r="AQ62" s="3665" t="s">
        <v>356</v>
      </c>
      <c r="AR62" s="3666"/>
      <c r="AS62" s="3666"/>
      <c r="AT62" s="3666"/>
      <c r="AU62" s="3666"/>
      <c r="AV62" s="3666"/>
      <c r="AW62" s="3666"/>
      <c r="AX62" s="3666"/>
      <c r="AY62" s="3666"/>
      <c r="AZ62" s="3667"/>
      <c r="BA62" s="3647" t="s">
        <v>356</v>
      </c>
      <c r="BB62" s="3648"/>
      <c r="BC62" s="3648"/>
      <c r="BD62" s="3648"/>
      <c r="BE62" s="3648"/>
      <c r="BF62" s="3648"/>
      <c r="BG62" s="3648"/>
      <c r="BH62" s="3648"/>
      <c r="BI62" s="3648"/>
      <c r="BJ62" s="3649"/>
      <c r="BK62" s="3647" t="s">
        <v>356</v>
      </c>
      <c r="BL62" s="3648"/>
      <c r="BM62" s="3648"/>
      <c r="BN62" s="3648"/>
      <c r="BO62" s="3648"/>
      <c r="BP62" s="3648"/>
      <c r="BQ62" s="3648"/>
      <c r="BR62" s="3648"/>
      <c r="BS62" s="3648"/>
      <c r="BT62" s="3649"/>
      <c r="BU62" s="3668" t="s">
        <v>356</v>
      </c>
      <c r="BV62" s="3669"/>
      <c r="BW62" s="3669"/>
      <c r="BX62" s="3669"/>
      <c r="BY62" s="3669"/>
      <c r="BZ62" s="3669"/>
      <c r="CA62" s="3669"/>
      <c r="CB62" s="3669"/>
      <c r="CC62" s="3669"/>
      <c r="CD62" s="3670"/>
      <c r="CE62" s="3647" t="s">
        <v>356</v>
      </c>
      <c r="CF62" s="3648"/>
      <c r="CG62" s="3648"/>
      <c r="CH62" s="3648"/>
      <c r="CI62" s="3648"/>
      <c r="CJ62" s="3648"/>
      <c r="CK62" s="3648"/>
      <c r="CL62" s="3648"/>
      <c r="CM62" s="3648"/>
      <c r="CN62" s="3649"/>
      <c r="CO62" s="3647" t="s">
        <v>356</v>
      </c>
      <c r="CP62" s="3648"/>
      <c r="CQ62" s="3648"/>
      <c r="CR62" s="3648"/>
      <c r="CS62" s="3648"/>
      <c r="CT62" s="3648"/>
      <c r="CU62" s="3648"/>
      <c r="CV62" s="3648"/>
      <c r="CW62" s="3648"/>
      <c r="CX62" s="3649"/>
    </row>
    <row r="63" spans="1:102" s="783" customFormat="1" ht="15" thickBot="1">
      <c r="A63" s="3589"/>
      <c r="B63" s="3589"/>
      <c r="C63" s="3589"/>
      <c r="D63" s="3589"/>
      <c r="E63" s="3589"/>
      <c r="F63" s="3589"/>
      <c r="G63" s="3589"/>
      <c r="H63" s="3589"/>
      <c r="I63" s="3589"/>
      <c r="J63" s="3589"/>
      <c r="K63" s="3589"/>
      <c r="L63" s="3589"/>
      <c r="M63" s="3589"/>
      <c r="N63" s="3589"/>
      <c r="O63" s="3589"/>
      <c r="P63" s="3589"/>
      <c r="Q63" s="3589"/>
      <c r="R63" s="3589"/>
      <c r="S63" s="3589"/>
      <c r="T63" s="3589"/>
      <c r="U63" s="3589"/>
      <c r="V63" s="3589"/>
      <c r="W63" s="3589"/>
      <c r="X63" s="3589"/>
      <c r="Y63" s="3589"/>
      <c r="Z63" s="3589"/>
      <c r="AA63" s="3589"/>
      <c r="AB63" s="3589"/>
      <c r="AC63" s="3589"/>
      <c r="AD63" s="3589"/>
      <c r="AE63" s="814"/>
      <c r="AF63" s="814"/>
      <c r="AG63" s="814"/>
      <c r="AH63" s="814"/>
      <c r="AI63" s="813"/>
      <c r="AJ63" s="813"/>
      <c r="AK63" s="813"/>
      <c r="AL63" s="813"/>
      <c r="AM63" s="813"/>
      <c r="AN63" s="813"/>
      <c r="AO63" s="813"/>
      <c r="AP63" s="813"/>
      <c r="AQ63" s="812"/>
      <c r="AR63" s="812"/>
      <c r="AS63" s="812"/>
      <c r="AT63" s="812"/>
      <c r="AU63" s="812"/>
      <c r="AV63" s="812"/>
      <c r="AW63" s="812"/>
      <c r="AX63" s="812"/>
      <c r="AY63" s="812"/>
      <c r="AZ63" s="812"/>
      <c r="BA63" s="627"/>
      <c r="BB63" s="627"/>
      <c r="BC63" s="627"/>
      <c r="BD63" s="627"/>
      <c r="BE63" s="627"/>
      <c r="BF63" s="627"/>
      <c r="BG63" s="627"/>
      <c r="BH63" s="627"/>
      <c r="BI63" s="630"/>
      <c r="BJ63" s="630"/>
      <c r="BK63" s="627"/>
      <c r="BL63" s="627"/>
      <c r="BM63" s="627"/>
      <c r="BN63" s="627"/>
      <c r="BO63" s="627"/>
      <c r="BP63" s="627"/>
      <c r="BQ63" s="627"/>
      <c r="BR63" s="627"/>
      <c r="BS63" s="627"/>
      <c r="BT63" s="627"/>
      <c r="BU63" s="629"/>
      <c r="BV63" s="629"/>
      <c r="BW63" s="629"/>
      <c r="BX63" s="629"/>
      <c r="BY63" s="629"/>
      <c r="BZ63" s="629"/>
      <c r="CA63" s="629"/>
      <c r="CB63" s="629"/>
      <c r="CC63" s="628"/>
      <c r="CD63" s="628"/>
      <c r="CE63" s="627"/>
      <c r="CF63" s="627"/>
      <c r="CG63" s="627"/>
      <c r="CH63" s="627"/>
      <c r="CI63" s="627"/>
      <c r="CJ63" s="627"/>
      <c r="CK63" s="627"/>
      <c r="CL63" s="627"/>
      <c r="CM63" s="627"/>
      <c r="CN63" s="627"/>
      <c r="CO63" s="627"/>
      <c r="CP63" s="627"/>
      <c r="CQ63" s="627"/>
      <c r="CR63" s="627"/>
      <c r="CS63" s="627"/>
      <c r="CT63" s="627"/>
      <c r="CU63" s="627"/>
      <c r="CV63" s="627"/>
      <c r="CW63" s="627"/>
      <c r="CX63" s="627"/>
    </row>
    <row r="64" spans="1:102" s="794" customFormat="1" ht="39" thickBot="1">
      <c r="A64" s="810" t="s">
        <v>16</v>
      </c>
      <c r="B64" s="811" t="s">
        <v>17</v>
      </c>
      <c r="C64" s="810" t="s">
        <v>18</v>
      </c>
      <c r="D64" s="809" t="s">
        <v>19</v>
      </c>
      <c r="E64" s="808"/>
      <c r="F64" s="808"/>
      <c r="G64" s="808"/>
      <c r="H64" s="806" t="s">
        <v>20</v>
      </c>
      <c r="I64" s="806" t="s">
        <v>21</v>
      </c>
      <c r="J64" s="806" t="s">
        <v>22</v>
      </c>
      <c r="K64" s="806" t="s">
        <v>23</v>
      </c>
      <c r="L64" s="806" t="s">
        <v>24</v>
      </c>
      <c r="M64" s="806" t="s">
        <v>25</v>
      </c>
      <c r="N64" s="806" t="s">
        <v>26</v>
      </c>
      <c r="O64" s="806" t="s">
        <v>27</v>
      </c>
      <c r="P64" s="805" t="s">
        <v>28</v>
      </c>
      <c r="Q64" s="805" t="s">
        <v>29</v>
      </c>
      <c r="R64" s="805" t="s">
        <v>30</v>
      </c>
      <c r="S64" s="805" t="s">
        <v>31</v>
      </c>
      <c r="T64" s="805" t="s">
        <v>32</v>
      </c>
      <c r="U64" s="805" t="s">
        <v>33</v>
      </c>
      <c r="V64" s="805" t="s">
        <v>34</v>
      </c>
      <c r="W64" s="805" t="s">
        <v>35</v>
      </c>
      <c r="X64" s="805" t="s">
        <v>36</v>
      </c>
      <c r="Y64" s="805" t="s">
        <v>37</v>
      </c>
      <c r="Z64" s="805" t="s">
        <v>38</v>
      </c>
      <c r="AA64" s="805" t="s">
        <v>39</v>
      </c>
      <c r="AB64" s="806" t="s">
        <v>40</v>
      </c>
      <c r="AC64" s="807" t="s">
        <v>41</v>
      </c>
      <c r="AD64" s="806" t="s">
        <v>42</v>
      </c>
      <c r="AE64" s="805" t="s">
        <v>28</v>
      </c>
      <c r="AF64" s="805" t="s">
        <v>29</v>
      </c>
      <c r="AG64" s="805" t="s">
        <v>30</v>
      </c>
      <c r="AH64" s="805" t="s">
        <v>31</v>
      </c>
      <c r="AI64" s="804" t="s">
        <v>32</v>
      </c>
      <c r="AJ64" s="804" t="s">
        <v>33</v>
      </c>
      <c r="AK64" s="804" t="s">
        <v>34</v>
      </c>
      <c r="AL64" s="804" t="s">
        <v>35</v>
      </c>
      <c r="AM64" s="804" t="s">
        <v>36</v>
      </c>
      <c r="AN64" s="804" t="s">
        <v>37</v>
      </c>
      <c r="AO64" s="804" t="s">
        <v>38</v>
      </c>
      <c r="AP64" s="804" t="s">
        <v>39</v>
      </c>
      <c r="AQ64" s="803" t="s">
        <v>48</v>
      </c>
      <c r="AR64" s="803" t="s">
        <v>49</v>
      </c>
      <c r="AS64" s="803" t="s">
        <v>50</v>
      </c>
      <c r="AT64" s="803" t="s">
        <v>51</v>
      </c>
      <c r="AU64" s="803" t="s">
        <v>52</v>
      </c>
      <c r="AV64" s="803" t="s">
        <v>53</v>
      </c>
      <c r="AW64" s="803" t="s">
        <v>54</v>
      </c>
      <c r="AX64" s="803" t="s">
        <v>55</v>
      </c>
      <c r="AY64" s="803" t="s">
        <v>56</v>
      </c>
      <c r="AZ64" s="802" t="s">
        <v>57</v>
      </c>
      <c r="BA64" s="801" t="s">
        <v>435</v>
      </c>
      <c r="BB64" s="801" t="s">
        <v>49</v>
      </c>
      <c r="BC64" s="801" t="s">
        <v>60</v>
      </c>
      <c r="BD64" s="801" t="s">
        <v>61</v>
      </c>
      <c r="BE64" s="801" t="s">
        <v>52</v>
      </c>
      <c r="BF64" s="801" t="s">
        <v>62</v>
      </c>
      <c r="BG64" s="801" t="s">
        <v>54</v>
      </c>
      <c r="BH64" s="801" t="s">
        <v>55</v>
      </c>
      <c r="BI64" s="800" t="s">
        <v>56</v>
      </c>
      <c r="BJ64" s="800" t="s">
        <v>57</v>
      </c>
      <c r="BK64" s="799" t="s">
        <v>63</v>
      </c>
      <c r="BL64" s="799" t="s">
        <v>49</v>
      </c>
      <c r="BM64" s="799" t="s">
        <v>64</v>
      </c>
      <c r="BN64" s="799" t="s">
        <v>65</v>
      </c>
      <c r="BO64" s="799" t="s">
        <v>52</v>
      </c>
      <c r="BP64" s="799" t="s">
        <v>66</v>
      </c>
      <c r="BQ64" s="799" t="s">
        <v>54</v>
      </c>
      <c r="BR64" s="799" t="s">
        <v>55</v>
      </c>
      <c r="BS64" s="799" t="s">
        <v>56</v>
      </c>
      <c r="BT64" s="799" t="s">
        <v>57</v>
      </c>
      <c r="BU64" s="798" t="s">
        <v>434</v>
      </c>
      <c r="BV64" s="798" t="s">
        <v>49</v>
      </c>
      <c r="BW64" s="798" t="s">
        <v>69</v>
      </c>
      <c r="BX64" s="798" t="s">
        <v>70</v>
      </c>
      <c r="BY64" s="798" t="s">
        <v>52</v>
      </c>
      <c r="BZ64" s="798" t="s">
        <v>71</v>
      </c>
      <c r="CA64" s="798" t="s">
        <v>54</v>
      </c>
      <c r="CB64" s="798" t="s">
        <v>55</v>
      </c>
      <c r="CC64" s="797" t="s">
        <v>56</v>
      </c>
      <c r="CD64" s="797" t="s">
        <v>57</v>
      </c>
      <c r="CE64" s="796" t="s">
        <v>72</v>
      </c>
      <c r="CF64" s="796" t="s">
        <v>49</v>
      </c>
      <c r="CG64" s="796" t="s">
        <v>74</v>
      </c>
      <c r="CH64" s="796" t="s">
        <v>75</v>
      </c>
      <c r="CI64" s="796" t="s">
        <v>52</v>
      </c>
      <c r="CJ64" s="796" t="s">
        <v>76</v>
      </c>
      <c r="CK64" s="796" t="s">
        <v>54</v>
      </c>
      <c r="CL64" s="796" t="s">
        <v>55</v>
      </c>
      <c r="CM64" s="796" t="s">
        <v>56</v>
      </c>
      <c r="CN64" s="796" t="s">
        <v>57</v>
      </c>
      <c r="CO64" s="795" t="s">
        <v>72</v>
      </c>
      <c r="CP64" s="795" t="s">
        <v>49</v>
      </c>
      <c r="CQ64" s="795" t="s">
        <v>74</v>
      </c>
      <c r="CR64" s="795" t="s">
        <v>75</v>
      </c>
      <c r="CS64" s="795" t="s">
        <v>52</v>
      </c>
      <c r="CT64" s="795" t="s">
        <v>76</v>
      </c>
      <c r="CU64" s="795" t="s">
        <v>54</v>
      </c>
      <c r="CV64" s="795" t="s">
        <v>55</v>
      </c>
      <c r="CW64" s="795" t="s">
        <v>56</v>
      </c>
      <c r="CX64" s="795" t="s">
        <v>57</v>
      </c>
    </row>
    <row r="65" spans="1:102" s="783" customFormat="1" ht="123.75" customHeight="1" thickBot="1">
      <c r="A65" s="793">
        <v>1</v>
      </c>
      <c r="B65" s="793" t="s">
        <v>400</v>
      </c>
      <c r="C65" s="792" t="s">
        <v>401</v>
      </c>
      <c r="D65" s="791" t="s">
        <v>402</v>
      </c>
      <c r="E65" s="707" t="s">
        <v>411</v>
      </c>
      <c r="F65" s="706" t="s">
        <v>411</v>
      </c>
      <c r="G65" s="706" t="s">
        <v>411</v>
      </c>
      <c r="H65" s="790" t="s">
        <v>433</v>
      </c>
      <c r="I65" s="704">
        <v>1</v>
      </c>
      <c r="J65" s="789" t="s">
        <v>410</v>
      </c>
      <c r="K65" s="702" t="s">
        <v>278</v>
      </c>
      <c r="L65" s="788">
        <v>1</v>
      </c>
      <c r="M65" s="787" t="s">
        <v>403</v>
      </c>
      <c r="N65" s="786">
        <v>42370</v>
      </c>
      <c r="O65" s="786">
        <v>42735</v>
      </c>
      <c r="P65" s="3656">
        <v>1</v>
      </c>
      <c r="Q65" s="3657"/>
      <c r="R65" s="3657"/>
      <c r="S65" s="3657"/>
      <c r="T65" s="3657"/>
      <c r="U65" s="3657"/>
      <c r="V65" s="3657"/>
      <c r="W65" s="3657"/>
      <c r="X65" s="3657"/>
      <c r="Y65" s="3657"/>
      <c r="Z65" s="3657"/>
      <c r="AA65" s="3658"/>
      <c r="AB65" s="785">
        <v>1</v>
      </c>
      <c r="AC65" s="698">
        <v>0</v>
      </c>
      <c r="AD65" s="696"/>
      <c r="AE65" s="3659">
        <v>1</v>
      </c>
      <c r="AF65" s="3660"/>
      <c r="AG65" s="3660"/>
      <c r="AH65" s="3660"/>
      <c r="AI65" s="3660"/>
      <c r="AJ65" s="3660"/>
      <c r="AK65" s="3660"/>
      <c r="AL65" s="3660"/>
      <c r="AM65" s="3660"/>
      <c r="AN65" s="3660"/>
      <c r="AO65" s="3660"/>
      <c r="AP65" s="3661"/>
      <c r="AQ65" s="695">
        <f>SUM(P65:Q65)</f>
        <v>1</v>
      </c>
      <c r="AR65" s="784">
        <f>IF(AQ65=0,0%,100%)</f>
        <v>1</v>
      </c>
      <c r="AS65" s="695">
        <f>SUM(AE65:AF65)</f>
        <v>1</v>
      </c>
      <c r="AT65" s="695">
        <f>+AS65/AB65</f>
        <v>1</v>
      </c>
      <c r="AU65" s="695">
        <f>+AS65/AB65</f>
        <v>1</v>
      </c>
      <c r="AV65" s="695">
        <f>+AS65/AB65</f>
        <v>1</v>
      </c>
      <c r="AW65" s="694"/>
      <c r="AX65" s="694"/>
      <c r="AY65" s="693" t="s">
        <v>409</v>
      </c>
      <c r="AZ65" s="693" t="s">
        <v>93</v>
      </c>
      <c r="BA65" s="730">
        <f>SUM(P65:S65)</f>
        <v>1</v>
      </c>
      <c r="BB65" s="730">
        <f>IF(BA65=0,0%,100%)</f>
        <v>1</v>
      </c>
      <c r="BC65" s="730">
        <f>SUM(AE65:AH65)</f>
        <v>1</v>
      </c>
      <c r="BD65" s="730">
        <f>+BC65/AB65</f>
        <v>1</v>
      </c>
      <c r="BE65" s="730">
        <f>+BC65/AB65</f>
        <v>1</v>
      </c>
      <c r="BF65" s="730">
        <f>+BC65/AB65</f>
        <v>1</v>
      </c>
      <c r="BG65" s="731"/>
      <c r="BH65" s="730"/>
      <c r="BI65" s="729" t="s">
        <v>432</v>
      </c>
      <c r="BJ65" s="729" t="s">
        <v>93</v>
      </c>
      <c r="BK65" s="727">
        <f>SUM(P65:U65)</f>
        <v>1</v>
      </c>
      <c r="BL65" s="727">
        <f>IF(BK65=0,0%,100%)</f>
        <v>1</v>
      </c>
      <c r="BM65" s="727">
        <f>SUM(AE65:AJ65)</f>
        <v>1</v>
      </c>
      <c r="BN65" s="727">
        <f>+BM65/AB65</f>
        <v>1</v>
      </c>
      <c r="BO65" s="727">
        <f>+BM65/AB65</f>
        <v>1</v>
      </c>
      <c r="BP65" s="727">
        <f>+BM65/AB65</f>
        <v>1</v>
      </c>
      <c r="BQ65" s="726"/>
      <c r="BR65" s="725"/>
      <c r="BS65" s="724" t="s">
        <v>407</v>
      </c>
      <c r="BT65" s="724" t="s">
        <v>93</v>
      </c>
      <c r="BU65" s="722">
        <f>SUM(P65:W65)</f>
        <v>1</v>
      </c>
      <c r="BV65" s="722">
        <f>IF(BU65=0,0%,100%)</f>
        <v>1</v>
      </c>
      <c r="BW65" s="722">
        <f>SUM(AE65:AL65)</f>
        <v>1</v>
      </c>
      <c r="BX65" s="722">
        <f>+BW65/AB65</f>
        <v>1</v>
      </c>
      <c r="BY65" s="722">
        <f>+BW65/AB65</f>
        <v>1</v>
      </c>
      <c r="BZ65" s="722">
        <f>+BW65/AB65</f>
        <v>1</v>
      </c>
      <c r="CA65" s="721"/>
      <c r="CB65" s="720"/>
      <c r="CC65" s="719" t="s">
        <v>431</v>
      </c>
      <c r="CD65" s="719" t="s">
        <v>93</v>
      </c>
      <c r="CE65" s="718"/>
      <c r="CF65" s="717"/>
      <c r="CG65" s="718"/>
      <c r="CH65" s="717"/>
      <c r="CI65" s="717"/>
      <c r="CJ65" s="717"/>
      <c r="CK65" s="716"/>
      <c r="CL65" s="715"/>
      <c r="CM65" s="714"/>
      <c r="CN65" s="714"/>
      <c r="CO65" s="713"/>
      <c r="CP65" s="712"/>
      <c r="CQ65" s="713"/>
      <c r="CR65" s="712"/>
      <c r="CS65" s="712"/>
      <c r="CT65" s="712"/>
      <c r="CU65" s="711"/>
      <c r="CV65" s="710"/>
      <c r="CW65" s="709"/>
      <c r="CX65" s="709"/>
    </row>
    <row r="66" spans="1:102" s="765" customFormat="1" ht="13.5" thickBot="1">
      <c r="A66" s="3662" t="s">
        <v>137</v>
      </c>
      <c r="B66" s="3663"/>
      <c r="C66" s="3663"/>
      <c r="D66" s="3664"/>
      <c r="E66" s="780"/>
      <c r="F66" s="780"/>
      <c r="G66" s="780"/>
      <c r="H66" s="780"/>
      <c r="I66" s="780"/>
      <c r="J66" s="780"/>
      <c r="K66" s="780"/>
      <c r="L66" s="782">
        <f>SUM(L65)</f>
        <v>1</v>
      </c>
      <c r="M66" s="780"/>
      <c r="N66" s="780"/>
      <c r="O66" s="780"/>
      <c r="P66" s="780"/>
      <c r="Q66" s="780"/>
      <c r="R66" s="780"/>
      <c r="S66" s="780"/>
      <c r="T66" s="780"/>
      <c r="U66" s="780"/>
      <c r="V66" s="780"/>
      <c r="W66" s="780"/>
      <c r="X66" s="780"/>
      <c r="Y66" s="780"/>
      <c r="Z66" s="780"/>
      <c r="AA66" s="780"/>
      <c r="AB66" s="780"/>
      <c r="AC66" s="781">
        <f>SUM(AC65)</f>
        <v>0</v>
      </c>
      <c r="AD66" s="780"/>
      <c r="AE66" s="780"/>
      <c r="AF66" s="780"/>
      <c r="AG66" s="780"/>
      <c r="AH66" s="780"/>
      <c r="AI66" s="779"/>
      <c r="AJ66" s="779"/>
      <c r="AK66" s="779"/>
      <c r="AL66" s="779"/>
      <c r="AM66" s="779"/>
      <c r="AN66" s="779"/>
      <c r="AO66" s="779"/>
      <c r="AP66" s="779"/>
      <c r="AQ66" s="778"/>
      <c r="AR66" s="777"/>
      <c r="AS66" s="777"/>
      <c r="AT66" s="777"/>
      <c r="AU66" s="777"/>
      <c r="AV66" s="777"/>
      <c r="AW66" s="777"/>
      <c r="AX66" s="777"/>
      <c r="AY66" s="776"/>
      <c r="AZ66" s="775"/>
      <c r="BA66" s="770"/>
      <c r="BB66" s="770"/>
      <c r="BC66" s="770"/>
      <c r="BD66" s="774">
        <f>AVERAGE(BD65)</f>
        <v>1</v>
      </c>
      <c r="BE66" s="770"/>
      <c r="BF66" s="774">
        <f>AVERAGE(BF65)</f>
        <v>1</v>
      </c>
      <c r="BG66" s="770"/>
      <c r="BH66" s="770"/>
      <c r="BI66" s="773"/>
      <c r="BJ66" s="773"/>
      <c r="BK66" s="770"/>
      <c r="BL66" s="772"/>
      <c r="BM66" s="770"/>
      <c r="BN66" s="770"/>
      <c r="BO66" s="770"/>
      <c r="BP66" s="770"/>
      <c r="BQ66" s="770"/>
      <c r="BR66" s="770"/>
      <c r="BS66" s="770"/>
      <c r="BT66" s="770"/>
      <c r="BU66" s="771"/>
      <c r="BV66" s="771"/>
      <c r="BW66" s="771"/>
      <c r="BX66" s="771"/>
      <c r="BY66" s="771"/>
      <c r="BZ66" s="771"/>
      <c r="CA66" s="771"/>
      <c r="CB66" s="771"/>
      <c r="CC66" s="770"/>
      <c r="CD66" s="770"/>
      <c r="CE66" s="770"/>
      <c r="CF66" s="770"/>
      <c r="CG66" s="770"/>
      <c r="CH66" s="770"/>
      <c r="CI66" s="770"/>
      <c r="CJ66" s="770"/>
      <c r="CK66" s="770"/>
      <c r="CL66" s="770"/>
      <c r="CM66" s="770"/>
      <c r="CN66" s="770"/>
      <c r="CO66" s="770"/>
      <c r="CP66" s="770"/>
      <c r="CQ66" s="770"/>
      <c r="CR66" s="770"/>
      <c r="CS66" s="770"/>
      <c r="CT66" s="770"/>
      <c r="CU66" s="770"/>
      <c r="CV66" s="770"/>
      <c r="CW66" s="770"/>
      <c r="CX66" s="770"/>
    </row>
    <row r="67" spans="1:102" s="765" customFormat="1" ht="51.75" thickBot="1">
      <c r="A67" s="3683">
        <v>2</v>
      </c>
      <c r="B67" s="3683" t="s">
        <v>357</v>
      </c>
      <c r="C67" s="3684" t="s">
        <v>358</v>
      </c>
      <c r="D67" s="769" t="s">
        <v>359</v>
      </c>
      <c r="E67" s="707" t="s">
        <v>411</v>
      </c>
      <c r="F67" s="706" t="s">
        <v>411</v>
      </c>
      <c r="G67" s="706" t="s">
        <v>411</v>
      </c>
      <c r="H67" s="768" t="s">
        <v>430</v>
      </c>
      <c r="I67" s="762">
        <v>1</v>
      </c>
      <c r="J67" s="703" t="s">
        <v>410</v>
      </c>
      <c r="K67" s="702" t="s">
        <v>278</v>
      </c>
      <c r="L67" s="701">
        <v>0.16666666666666666</v>
      </c>
      <c r="M67" s="758" t="s">
        <v>362</v>
      </c>
      <c r="N67" s="699">
        <v>42370</v>
      </c>
      <c r="O67" s="699">
        <v>42735</v>
      </c>
      <c r="P67" s="3685">
        <v>1</v>
      </c>
      <c r="Q67" s="3686"/>
      <c r="R67" s="3686"/>
      <c r="S67" s="3686"/>
      <c r="T67" s="3686"/>
      <c r="U67" s="3686"/>
      <c r="V67" s="3686"/>
      <c r="W67" s="3686"/>
      <c r="X67" s="3686"/>
      <c r="Y67" s="3686"/>
      <c r="Z67" s="3686"/>
      <c r="AA67" s="3687"/>
      <c r="AB67" s="767">
        <v>1</v>
      </c>
      <c r="AC67" s="697">
        <v>0</v>
      </c>
      <c r="AD67" s="696"/>
      <c r="AE67" s="3659">
        <v>1</v>
      </c>
      <c r="AF67" s="3660"/>
      <c r="AG67" s="3660"/>
      <c r="AH67" s="3660"/>
      <c r="AI67" s="3660"/>
      <c r="AJ67" s="3660"/>
      <c r="AK67" s="3660"/>
      <c r="AL67" s="3660"/>
      <c r="AM67" s="3660"/>
      <c r="AN67" s="3660"/>
      <c r="AO67" s="3660"/>
      <c r="AP67" s="3661"/>
      <c r="AQ67" s="695">
        <f aca="true" t="shared" si="48" ref="AQ67:AQ72">SUM(P67:Q67)</f>
        <v>1</v>
      </c>
      <c r="AR67" s="695">
        <f aca="true" t="shared" si="49" ref="AR67:AR72">IF(AQ67=0,0%,100%)</f>
        <v>1</v>
      </c>
      <c r="AS67" s="695">
        <f aca="true" t="shared" si="50" ref="AS67:AS72">SUM(AE67:AF67)</f>
        <v>1</v>
      </c>
      <c r="AT67" s="695">
        <f aca="true" t="shared" si="51" ref="AT67:AT72">+AS67/AB67</f>
        <v>1</v>
      </c>
      <c r="AU67" s="695">
        <f aca="true" t="shared" si="52" ref="AU67:AU72">+AS67/AB67</f>
        <v>1</v>
      </c>
      <c r="AV67" s="695">
        <f aca="true" t="shared" si="53" ref="AV67:AV72">+AS67/AB67</f>
        <v>1</v>
      </c>
      <c r="AW67" s="735"/>
      <c r="AX67" s="735"/>
      <c r="AY67" s="734" t="s">
        <v>428</v>
      </c>
      <c r="AZ67" s="734" t="s">
        <v>93</v>
      </c>
      <c r="BA67" s="730">
        <f aca="true" t="shared" si="54" ref="BA67:BA72">SUM(P67:S67)</f>
        <v>1</v>
      </c>
      <c r="BB67" s="730">
        <f aca="true" t="shared" si="55" ref="BB67:BB72">IF(BA67=0,0%,100%)</f>
        <v>1</v>
      </c>
      <c r="BC67" s="730">
        <f aca="true" t="shared" si="56" ref="BC67:BC72">SUM(AE67:AH67)</f>
        <v>1</v>
      </c>
      <c r="BD67" s="730">
        <f>+BC67/AB67</f>
        <v>1</v>
      </c>
      <c r="BE67" s="730">
        <f aca="true" t="shared" si="57" ref="BE67:BE72">+BC67/AB67</f>
        <v>1</v>
      </c>
      <c r="BF67" s="730">
        <f aca="true" t="shared" si="58" ref="BF67:BF72">+BC67/AB67</f>
        <v>1</v>
      </c>
      <c r="BG67" s="731"/>
      <c r="BH67" s="730"/>
      <c r="BI67" s="729" t="s">
        <v>429</v>
      </c>
      <c r="BJ67" s="729" t="s">
        <v>93</v>
      </c>
      <c r="BK67" s="727">
        <f aca="true" t="shared" si="59" ref="BK67:BK72">SUM(P67:U67)</f>
        <v>1</v>
      </c>
      <c r="BL67" s="727">
        <f aca="true" t="shared" si="60" ref="BL67:BL72">IF(BK67=0,0%,100%)</f>
        <v>1</v>
      </c>
      <c r="BM67" s="727">
        <f aca="true" t="shared" si="61" ref="BM67:BM72">SUM(AE67:AJ67)</f>
        <v>1</v>
      </c>
      <c r="BN67" s="727">
        <f aca="true" t="shared" si="62" ref="BN67:BN72">+BM67/AB67</f>
        <v>1</v>
      </c>
      <c r="BO67" s="727">
        <f aca="true" t="shared" si="63" ref="BO67:BO72">+BM67/AB67</f>
        <v>1</v>
      </c>
      <c r="BP67" s="727">
        <f aca="true" t="shared" si="64" ref="BP67:BP72">+BM67/AB67</f>
        <v>1</v>
      </c>
      <c r="BQ67" s="726"/>
      <c r="BR67" s="725"/>
      <c r="BS67" s="724" t="s">
        <v>364</v>
      </c>
      <c r="BT67" s="724" t="s">
        <v>93</v>
      </c>
      <c r="BU67" s="722">
        <f aca="true" t="shared" si="65" ref="BU67:BU72">SUM(P67:W67)</f>
        <v>1</v>
      </c>
      <c r="BV67" s="722">
        <f aca="true" t="shared" si="66" ref="BV67:BV72">IF(BU67=0,0%,100%)</f>
        <v>1</v>
      </c>
      <c r="BW67" s="722">
        <f aca="true" t="shared" si="67" ref="BW67:BW72">SUM(AE67:AL67)</f>
        <v>1</v>
      </c>
      <c r="BX67" s="722">
        <f aca="true" t="shared" si="68" ref="BX67:BX72">+BW67/AB67</f>
        <v>1</v>
      </c>
      <c r="BY67" s="722">
        <f aca="true" t="shared" si="69" ref="BY67:BY72">+BW67/AB67</f>
        <v>1</v>
      </c>
      <c r="BZ67" s="722">
        <f aca="true" t="shared" si="70" ref="BZ67:BZ72">+BW67/AB67</f>
        <v>1</v>
      </c>
      <c r="CA67" s="721"/>
      <c r="CB67" s="720"/>
      <c r="CC67" s="766" t="s">
        <v>364</v>
      </c>
      <c r="CD67" s="719" t="s">
        <v>93</v>
      </c>
      <c r="CE67" s="718"/>
      <c r="CF67" s="717"/>
      <c r="CG67" s="718"/>
      <c r="CH67" s="717"/>
      <c r="CI67" s="717"/>
      <c r="CJ67" s="717"/>
      <c r="CK67" s="716"/>
      <c r="CL67" s="715"/>
      <c r="CM67" s="714"/>
      <c r="CN67" s="714"/>
      <c r="CO67" s="713"/>
      <c r="CP67" s="712"/>
      <c r="CQ67" s="713"/>
      <c r="CR67" s="712"/>
      <c r="CS67" s="712"/>
      <c r="CT67" s="712"/>
      <c r="CU67" s="711"/>
      <c r="CV67" s="710"/>
      <c r="CW67" s="709"/>
      <c r="CX67" s="709"/>
    </row>
    <row r="68" spans="1:102" s="761" customFormat="1" ht="115.5" thickBot="1">
      <c r="A68" s="3683"/>
      <c r="B68" s="3683"/>
      <c r="C68" s="3684"/>
      <c r="D68" s="764" t="s">
        <v>365</v>
      </c>
      <c r="E68" s="707" t="s">
        <v>411</v>
      </c>
      <c r="F68" s="706" t="s">
        <v>411</v>
      </c>
      <c r="G68" s="706" t="s">
        <v>411</v>
      </c>
      <c r="H68" s="763" t="s">
        <v>366</v>
      </c>
      <c r="I68" s="762">
        <v>1</v>
      </c>
      <c r="J68" s="703" t="s">
        <v>367</v>
      </c>
      <c r="K68" s="702" t="s">
        <v>278</v>
      </c>
      <c r="L68" s="701">
        <v>0.16666666666666666</v>
      </c>
      <c r="M68" s="700" t="s">
        <v>368</v>
      </c>
      <c r="N68" s="699">
        <v>42370</v>
      </c>
      <c r="O68" s="699">
        <v>42735</v>
      </c>
      <c r="P68" s="3671">
        <v>1</v>
      </c>
      <c r="Q68" s="3672"/>
      <c r="R68" s="3672"/>
      <c r="S68" s="3672"/>
      <c r="T68" s="3672"/>
      <c r="U68" s="3672"/>
      <c r="V68" s="3672"/>
      <c r="W68" s="3672"/>
      <c r="X68" s="3672"/>
      <c r="Y68" s="3672"/>
      <c r="Z68" s="3672"/>
      <c r="AA68" s="3673"/>
      <c r="AB68" s="698">
        <v>1</v>
      </c>
      <c r="AC68" s="697">
        <v>0</v>
      </c>
      <c r="AD68" s="696"/>
      <c r="AE68" s="3674">
        <v>1</v>
      </c>
      <c r="AF68" s="3675"/>
      <c r="AG68" s="3675"/>
      <c r="AH68" s="3675"/>
      <c r="AI68" s="3675"/>
      <c r="AJ68" s="3675"/>
      <c r="AK68" s="3675"/>
      <c r="AL68" s="3675"/>
      <c r="AM68" s="3675"/>
      <c r="AN68" s="3675"/>
      <c r="AO68" s="3675"/>
      <c r="AP68" s="3676"/>
      <c r="AQ68" s="695">
        <f t="shared" si="48"/>
        <v>1</v>
      </c>
      <c r="AR68" s="695">
        <f t="shared" si="49"/>
        <v>1</v>
      </c>
      <c r="AS68" s="695">
        <f t="shared" si="50"/>
        <v>1</v>
      </c>
      <c r="AT68" s="695">
        <f t="shared" si="51"/>
        <v>1</v>
      </c>
      <c r="AU68" s="695">
        <f t="shared" si="52"/>
        <v>1</v>
      </c>
      <c r="AV68" s="695">
        <f t="shared" si="53"/>
        <v>1</v>
      </c>
      <c r="AW68" s="735"/>
      <c r="AX68" s="735"/>
      <c r="AY68" s="734" t="s">
        <v>428</v>
      </c>
      <c r="AZ68" s="734" t="s">
        <v>93</v>
      </c>
      <c r="BA68" s="730">
        <f t="shared" si="54"/>
        <v>1</v>
      </c>
      <c r="BB68" s="730">
        <f t="shared" si="55"/>
        <v>1</v>
      </c>
      <c r="BC68" s="730">
        <f t="shared" si="56"/>
        <v>1</v>
      </c>
      <c r="BD68" s="730">
        <f>+BC68/AB68</f>
        <v>1</v>
      </c>
      <c r="BE68" s="730">
        <f t="shared" si="57"/>
        <v>1</v>
      </c>
      <c r="BF68" s="730">
        <f t="shared" si="58"/>
        <v>1</v>
      </c>
      <c r="BG68" s="731"/>
      <c r="BH68" s="730"/>
      <c r="BI68" s="729" t="s">
        <v>427</v>
      </c>
      <c r="BJ68" s="729" t="s">
        <v>93</v>
      </c>
      <c r="BK68" s="727">
        <f t="shared" si="59"/>
        <v>1</v>
      </c>
      <c r="BL68" s="727">
        <f t="shared" si="60"/>
        <v>1</v>
      </c>
      <c r="BM68" s="727">
        <f t="shared" si="61"/>
        <v>1</v>
      </c>
      <c r="BN68" s="727">
        <f t="shared" si="62"/>
        <v>1</v>
      </c>
      <c r="BO68" s="727">
        <f t="shared" si="63"/>
        <v>1</v>
      </c>
      <c r="BP68" s="727">
        <f t="shared" si="64"/>
        <v>1</v>
      </c>
      <c r="BQ68" s="726"/>
      <c r="BR68" s="725"/>
      <c r="BS68" s="724" t="s">
        <v>426</v>
      </c>
      <c r="BT68" s="724" t="s">
        <v>93</v>
      </c>
      <c r="BU68" s="722">
        <f t="shared" si="65"/>
        <v>1</v>
      </c>
      <c r="BV68" s="722">
        <f t="shared" si="66"/>
        <v>1</v>
      </c>
      <c r="BW68" s="722">
        <f t="shared" si="67"/>
        <v>1</v>
      </c>
      <c r="BX68" s="722">
        <f t="shared" si="68"/>
        <v>1</v>
      </c>
      <c r="BY68" s="722">
        <f t="shared" si="69"/>
        <v>1</v>
      </c>
      <c r="BZ68" s="722">
        <f t="shared" si="70"/>
        <v>1</v>
      </c>
      <c r="CA68" s="721"/>
      <c r="CB68" s="720"/>
      <c r="CC68" s="719" t="s">
        <v>425</v>
      </c>
      <c r="CD68" s="719" t="s">
        <v>93</v>
      </c>
      <c r="CE68" s="718"/>
      <c r="CF68" s="717"/>
      <c r="CG68" s="718"/>
      <c r="CH68" s="717"/>
      <c r="CI68" s="717"/>
      <c r="CJ68" s="717"/>
      <c r="CK68" s="716"/>
      <c r="CL68" s="715"/>
      <c r="CM68" s="714"/>
      <c r="CN68" s="714"/>
      <c r="CO68" s="713"/>
      <c r="CP68" s="712"/>
      <c r="CQ68" s="713"/>
      <c r="CR68" s="712"/>
      <c r="CS68" s="712"/>
      <c r="CT68" s="712"/>
      <c r="CU68" s="711"/>
      <c r="CV68" s="710"/>
      <c r="CW68" s="709"/>
      <c r="CX68" s="709"/>
    </row>
    <row r="69" spans="1:102" ht="77.25" thickBot="1">
      <c r="A69" s="3683"/>
      <c r="B69" s="3683"/>
      <c r="C69" s="3677" t="s">
        <v>372</v>
      </c>
      <c r="D69" s="751" t="s">
        <v>424</v>
      </c>
      <c r="E69" s="707" t="s">
        <v>411</v>
      </c>
      <c r="F69" s="706" t="s">
        <v>411</v>
      </c>
      <c r="G69" s="706" t="s">
        <v>411</v>
      </c>
      <c r="H69" s="759" t="s">
        <v>218</v>
      </c>
      <c r="I69" s="760">
        <v>12</v>
      </c>
      <c r="J69" s="759" t="s">
        <v>374</v>
      </c>
      <c r="K69" s="702" t="s">
        <v>278</v>
      </c>
      <c r="L69" s="701">
        <v>0.16666666666666666</v>
      </c>
      <c r="M69" s="758" t="s">
        <v>375</v>
      </c>
      <c r="N69" s="699">
        <v>42370</v>
      </c>
      <c r="O69" s="699">
        <v>42735</v>
      </c>
      <c r="P69" s="746">
        <v>1</v>
      </c>
      <c r="Q69" s="746">
        <v>1</v>
      </c>
      <c r="R69" s="746">
        <v>1</v>
      </c>
      <c r="S69" s="746">
        <v>1</v>
      </c>
      <c r="T69" s="746">
        <v>1</v>
      </c>
      <c r="U69" s="746">
        <v>1</v>
      </c>
      <c r="V69" s="746">
        <v>1</v>
      </c>
      <c r="W69" s="746">
        <v>1</v>
      </c>
      <c r="X69" s="746">
        <v>1</v>
      </c>
      <c r="Y69" s="746">
        <v>1</v>
      </c>
      <c r="Z69" s="746">
        <v>1</v>
      </c>
      <c r="AA69" s="746">
        <v>1</v>
      </c>
      <c r="AB69" s="757">
        <f>SUM(P69:AA69)</f>
        <v>12</v>
      </c>
      <c r="AC69" s="697">
        <v>0</v>
      </c>
      <c r="AD69" s="696"/>
      <c r="AE69" s="744">
        <v>0</v>
      </c>
      <c r="AF69" s="744">
        <v>2</v>
      </c>
      <c r="AG69" s="743">
        <v>0</v>
      </c>
      <c r="AH69" s="743">
        <v>2</v>
      </c>
      <c r="AI69" s="742">
        <v>1</v>
      </c>
      <c r="AJ69" s="741">
        <v>1</v>
      </c>
      <c r="AK69" s="740">
        <v>1</v>
      </c>
      <c r="AL69" s="740">
        <v>1</v>
      </c>
      <c r="AM69" s="739"/>
      <c r="AN69" s="739"/>
      <c r="AO69" s="738"/>
      <c r="AP69" s="737"/>
      <c r="AQ69" s="736">
        <f t="shared" si="48"/>
        <v>2</v>
      </c>
      <c r="AR69" s="695">
        <f t="shared" si="49"/>
        <v>1</v>
      </c>
      <c r="AS69" s="735">
        <f t="shared" si="50"/>
        <v>2</v>
      </c>
      <c r="AT69" s="695">
        <f t="shared" si="51"/>
        <v>0.16666666666666666</v>
      </c>
      <c r="AU69" s="695">
        <f t="shared" si="52"/>
        <v>0.16666666666666666</v>
      </c>
      <c r="AV69" s="695">
        <f t="shared" si="53"/>
        <v>0.16666666666666666</v>
      </c>
      <c r="AW69" s="735"/>
      <c r="AX69" s="735"/>
      <c r="AY69" s="734" t="s">
        <v>423</v>
      </c>
      <c r="AZ69" s="734" t="s">
        <v>93</v>
      </c>
      <c r="BA69" s="733">
        <f t="shared" si="54"/>
        <v>4</v>
      </c>
      <c r="BB69" s="730">
        <f t="shared" si="55"/>
        <v>1</v>
      </c>
      <c r="BC69" s="732">
        <f t="shared" si="56"/>
        <v>4</v>
      </c>
      <c r="BD69" s="730">
        <f>+BC69/BA69</f>
        <v>1</v>
      </c>
      <c r="BE69" s="730">
        <f t="shared" si="57"/>
        <v>0.3333333333333333</v>
      </c>
      <c r="BF69" s="730">
        <f t="shared" si="58"/>
        <v>0.3333333333333333</v>
      </c>
      <c r="BG69" s="731"/>
      <c r="BH69" s="730"/>
      <c r="BI69" s="729" t="s">
        <v>422</v>
      </c>
      <c r="BJ69" s="729" t="s">
        <v>93</v>
      </c>
      <c r="BK69" s="728">
        <f t="shared" si="59"/>
        <v>6</v>
      </c>
      <c r="BL69" s="727">
        <f t="shared" si="60"/>
        <v>1</v>
      </c>
      <c r="BM69" s="728">
        <f t="shared" si="61"/>
        <v>6</v>
      </c>
      <c r="BN69" s="727">
        <f t="shared" si="62"/>
        <v>0.5</v>
      </c>
      <c r="BO69" s="727">
        <f t="shared" si="63"/>
        <v>0.5</v>
      </c>
      <c r="BP69" s="727">
        <f t="shared" si="64"/>
        <v>0.5</v>
      </c>
      <c r="BQ69" s="726"/>
      <c r="BR69" s="725"/>
      <c r="BS69" s="724" t="s">
        <v>421</v>
      </c>
      <c r="BT69" s="724" t="s">
        <v>93</v>
      </c>
      <c r="BU69" s="723">
        <f t="shared" si="65"/>
        <v>8</v>
      </c>
      <c r="BV69" s="722">
        <f t="shared" si="66"/>
        <v>1</v>
      </c>
      <c r="BW69" s="723">
        <f t="shared" si="67"/>
        <v>8</v>
      </c>
      <c r="BX69" s="722">
        <f t="shared" si="68"/>
        <v>0.6666666666666666</v>
      </c>
      <c r="BY69" s="722">
        <f t="shared" si="69"/>
        <v>0.6666666666666666</v>
      </c>
      <c r="BZ69" s="722">
        <f t="shared" si="70"/>
        <v>0.6666666666666666</v>
      </c>
      <c r="CA69" s="721"/>
      <c r="CB69" s="720"/>
      <c r="CC69" s="719" t="s">
        <v>379</v>
      </c>
      <c r="CD69" s="719" t="s">
        <v>93</v>
      </c>
      <c r="CE69" s="718"/>
      <c r="CF69" s="717"/>
      <c r="CG69" s="718"/>
      <c r="CH69" s="717"/>
      <c r="CI69" s="717"/>
      <c r="CJ69" s="717"/>
      <c r="CK69" s="716"/>
      <c r="CL69" s="715"/>
      <c r="CM69" s="714"/>
      <c r="CN69" s="714"/>
      <c r="CO69" s="713"/>
      <c r="CP69" s="712"/>
      <c r="CQ69" s="713"/>
      <c r="CR69" s="712"/>
      <c r="CS69" s="712"/>
      <c r="CT69" s="712"/>
      <c r="CU69" s="711"/>
      <c r="CV69" s="710"/>
      <c r="CW69" s="709"/>
      <c r="CX69" s="709"/>
    </row>
    <row r="70" spans="1:102" ht="135" customHeight="1" thickBot="1">
      <c r="A70" s="3683"/>
      <c r="B70" s="3683"/>
      <c r="C70" s="3677"/>
      <c r="D70" s="708" t="s">
        <v>380</v>
      </c>
      <c r="E70" s="707" t="s">
        <v>411</v>
      </c>
      <c r="F70" s="706" t="s">
        <v>411</v>
      </c>
      <c r="G70" s="756" t="s">
        <v>411</v>
      </c>
      <c r="H70" s="755" t="s">
        <v>218</v>
      </c>
      <c r="I70" s="754">
        <v>12</v>
      </c>
      <c r="J70" s="753" t="s">
        <v>374</v>
      </c>
      <c r="K70" s="702" t="s">
        <v>278</v>
      </c>
      <c r="L70" s="701">
        <v>0.16666666666666666</v>
      </c>
      <c r="M70" s="700" t="s">
        <v>375</v>
      </c>
      <c r="N70" s="699">
        <v>42370</v>
      </c>
      <c r="O70" s="699">
        <v>42735</v>
      </c>
      <c r="P70" s="746">
        <v>1</v>
      </c>
      <c r="Q70" s="746">
        <v>1</v>
      </c>
      <c r="R70" s="746">
        <v>1</v>
      </c>
      <c r="S70" s="746">
        <v>1</v>
      </c>
      <c r="T70" s="746">
        <v>1</v>
      </c>
      <c r="U70" s="746">
        <v>1</v>
      </c>
      <c r="V70" s="746">
        <v>1</v>
      </c>
      <c r="W70" s="746">
        <v>1</v>
      </c>
      <c r="X70" s="746">
        <v>1</v>
      </c>
      <c r="Y70" s="746">
        <v>1</v>
      </c>
      <c r="Z70" s="746">
        <v>1</v>
      </c>
      <c r="AA70" s="746">
        <v>1</v>
      </c>
      <c r="AB70" s="745">
        <f>SUM(P70:AA70)</f>
        <v>12</v>
      </c>
      <c r="AC70" s="697">
        <v>0</v>
      </c>
      <c r="AD70" s="696"/>
      <c r="AE70" s="744">
        <v>1</v>
      </c>
      <c r="AF70" s="744">
        <v>0</v>
      </c>
      <c r="AG70" s="743">
        <v>2</v>
      </c>
      <c r="AH70" s="743">
        <v>2</v>
      </c>
      <c r="AI70" s="742">
        <v>0</v>
      </c>
      <c r="AJ70" s="741">
        <v>1</v>
      </c>
      <c r="AK70" s="740">
        <v>1</v>
      </c>
      <c r="AL70" s="740">
        <v>1</v>
      </c>
      <c r="AM70" s="739"/>
      <c r="AN70" s="739"/>
      <c r="AO70" s="738"/>
      <c r="AP70" s="737"/>
      <c r="AQ70" s="736">
        <f t="shared" si="48"/>
        <v>2</v>
      </c>
      <c r="AR70" s="695">
        <f t="shared" si="49"/>
        <v>1</v>
      </c>
      <c r="AS70" s="735">
        <f t="shared" si="50"/>
        <v>1</v>
      </c>
      <c r="AT70" s="695">
        <f t="shared" si="51"/>
        <v>0.08333333333333333</v>
      </c>
      <c r="AU70" s="695">
        <f t="shared" si="52"/>
        <v>0.08333333333333333</v>
      </c>
      <c r="AV70" s="695">
        <f t="shared" si="53"/>
        <v>0.08333333333333333</v>
      </c>
      <c r="AW70" s="735"/>
      <c r="AX70" s="735"/>
      <c r="AY70" s="734" t="s">
        <v>420</v>
      </c>
      <c r="AZ70" s="734" t="s">
        <v>93</v>
      </c>
      <c r="BA70" s="733">
        <f t="shared" si="54"/>
        <v>4</v>
      </c>
      <c r="BB70" s="730">
        <f t="shared" si="55"/>
        <v>1</v>
      </c>
      <c r="BC70" s="732">
        <f t="shared" si="56"/>
        <v>5</v>
      </c>
      <c r="BD70" s="730">
        <f>+BC70/BA70</f>
        <v>1.25</v>
      </c>
      <c r="BE70" s="730">
        <f t="shared" si="57"/>
        <v>0.4166666666666667</v>
      </c>
      <c r="BF70" s="730">
        <f t="shared" si="58"/>
        <v>0.4166666666666667</v>
      </c>
      <c r="BG70" s="731"/>
      <c r="BH70" s="730"/>
      <c r="BI70" s="729" t="s">
        <v>419</v>
      </c>
      <c r="BJ70" s="729" t="s">
        <v>93</v>
      </c>
      <c r="BK70" s="728">
        <f t="shared" si="59"/>
        <v>6</v>
      </c>
      <c r="BL70" s="727">
        <f t="shared" si="60"/>
        <v>1</v>
      </c>
      <c r="BM70" s="728">
        <f t="shared" si="61"/>
        <v>6</v>
      </c>
      <c r="BN70" s="727">
        <f t="shared" si="62"/>
        <v>0.5</v>
      </c>
      <c r="BO70" s="727">
        <f t="shared" si="63"/>
        <v>0.5</v>
      </c>
      <c r="BP70" s="727">
        <f t="shared" si="64"/>
        <v>0.5</v>
      </c>
      <c r="BQ70" s="726"/>
      <c r="BR70" s="725"/>
      <c r="BS70" s="724" t="s">
        <v>418</v>
      </c>
      <c r="BT70" s="724" t="s">
        <v>93</v>
      </c>
      <c r="BU70" s="723">
        <f t="shared" si="65"/>
        <v>8</v>
      </c>
      <c r="BV70" s="722">
        <f t="shared" si="66"/>
        <v>1</v>
      </c>
      <c r="BW70" s="723">
        <f t="shared" si="67"/>
        <v>8</v>
      </c>
      <c r="BX70" s="722">
        <f t="shared" si="68"/>
        <v>0.6666666666666666</v>
      </c>
      <c r="BY70" s="722">
        <f t="shared" si="69"/>
        <v>0.6666666666666666</v>
      </c>
      <c r="BZ70" s="722">
        <f t="shared" si="70"/>
        <v>0.6666666666666666</v>
      </c>
      <c r="CA70" s="721"/>
      <c r="CB70" s="720"/>
      <c r="CC70" s="752" t="s">
        <v>417</v>
      </c>
      <c r="CD70" s="719" t="s">
        <v>93</v>
      </c>
      <c r="CE70" s="718"/>
      <c r="CF70" s="717"/>
      <c r="CG70" s="718"/>
      <c r="CH70" s="717"/>
      <c r="CI70" s="717"/>
      <c r="CJ70" s="717"/>
      <c r="CK70" s="716"/>
      <c r="CL70" s="715"/>
      <c r="CM70" s="714"/>
      <c r="CN70" s="714"/>
      <c r="CO70" s="713"/>
      <c r="CP70" s="712"/>
      <c r="CQ70" s="713"/>
      <c r="CR70" s="712"/>
      <c r="CS70" s="712"/>
      <c r="CT70" s="712"/>
      <c r="CU70" s="711"/>
      <c r="CV70" s="710"/>
      <c r="CW70" s="709"/>
      <c r="CX70" s="709"/>
    </row>
    <row r="71" spans="1:102" ht="78" customHeight="1" thickBot="1">
      <c r="A71" s="3683"/>
      <c r="B71" s="3683"/>
      <c r="C71" s="3677"/>
      <c r="D71" s="751" t="s">
        <v>385</v>
      </c>
      <c r="E71" s="707" t="s">
        <v>411</v>
      </c>
      <c r="F71" s="706" t="s">
        <v>411</v>
      </c>
      <c r="G71" s="706" t="s">
        <v>411</v>
      </c>
      <c r="H71" s="750" t="s">
        <v>416</v>
      </c>
      <c r="I71" s="749">
        <v>12</v>
      </c>
      <c r="J71" s="748" t="s">
        <v>388</v>
      </c>
      <c r="K71" s="702" t="s">
        <v>278</v>
      </c>
      <c r="L71" s="701">
        <v>0.16666666666666666</v>
      </c>
      <c r="M71" s="747" t="s">
        <v>389</v>
      </c>
      <c r="N71" s="699">
        <v>42370</v>
      </c>
      <c r="O71" s="699">
        <v>42735</v>
      </c>
      <c r="P71" s="746">
        <v>1</v>
      </c>
      <c r="Q71" s="746">
        <v>1</v>
      </c>
      <c r="R71" s="746">
        <v>1</v>
      </c>
      <c r="S71" s="746">
        <v>1</v>
      </c>
      <c r="T71" s="746">
        <v>1</v>
      </c>
      <c r="U71" s="746">
        <v>1</v>
      </c>
      <c r="V71" s="746">
        <v>1</v>
      </c>
      <c r="W71" s="746">
        <v>1</v>
      </c>
      <c r="X71" s="746">
        <v>1</v>
      </c>
      <c r="Y71" s="746">
        <v>1</v>
      </c>
      <c r="Z71" s="746">
        <v>1</v>
      </c>
      <c r="AA71" s="746">
        <v>1</v>
      </c>
      <c r="AB71" s="745">
        <f>SUM(P71:AA71)</f>
        <v>12</v>
      </c>
      <c r="AC71" s="697">
        <v>0</v>
      </c>
      <c r="AD71" s="696"/>
      <c r="AE71" s="744">
        <v>1</v>
      </c>
      <c r="AF71" s="744">
        <v>1</v>
      </c>
      <c r="AG71" s="743">
        <v>1</v>
      </c>
      <c r="AH71" s="743">
        <v>1</v>
      </c>
      <c r="AI71" s="742">
        <v>1</v>
      </c>
      <c r="AJ71" s="741">
        <v>1</v>
      </c>
      <c r="AK71" s="740">
        <v>1</v>
      </c>
      <c r="AL71" s="740">
        <v>1</v>
      </c>
      <c r="AM71" s="739"/>
      <c r="AN71" s="739"/>
      <c r="AO71" s="738"/>
      <c r="AP71" s="737"/>
      <c r="AQ71" s="736">
        <f t="shared" si="48"/>
        <v>2</v>
      </c>
      <c r="AR71" s="695">
        <f t="shared" si="49"/>
        <v>1</v>
      </c>
      <c r="AS71" s="735">
        <f t="shared" si="50"/>
        <v>2</v>
      </c>
      <c r="AT71" s="695">
        <f t="shared" si="51"/>
        <v>0.16666666666666666</v>
      </c>
      <c r="AU71" s="695">
        <f t="shared" si="52"/>
        <v>0.16666666666666666</v>
      </c>
      <c r="AV71" s="695">
        <f t="shared" si="53"/>
        <v>0.16666666666666666</v>
      </c>
      <c r="AW71" s="735"/>
      <c r="AX71" s="735"/>
      <c r="AY71" s="734" t="s">
        <v>415</v>
      </c>
      <c r="AZ71" s="734" t="s">
        <v>93</v>
      </c>
      <c r="BA71" s="733">
        <f t="shared" si="54"/>
        <v>4</v>
      </c>
      <c r="BB71" s="730">
        <f t="shared" si="55"/>
        <v>1</v>
      </c>
      <c r="BC71" s="732">
        <f t="shared" si="56"/>
        <v>4</v>
      </c>
      <c r="BD71" s="730">
        <f>+BC71/BA71</f>
        <v>1</v>
      </c>
      <c r="BE71" s="730">
        <f t="shared" si="57"/>
        <v>0.3333333333333333</v>
      </c>
      <c r="BF71" s="730">
        <f t="shared" si="58"/>
        <v>0.3333333333333333</v>
      </c>
      <c r="BG71" s="731"/>
      <c r="BH71" s="730"/>
      <c r="BI71" s="729" t="s">
        <v>414</v>
      </c>
      <c r="BJ71" s="729" t="s">
        <v>93</v>
      </c>
      <c r="BK71" s="728">
        <f t="shared" si="59"/>
        <v>6</v>
      </c>
      <c r="BL71" s="727">
        <f t="shared" si="60"/>
        <v>1</v>
      </c>
      <c r="BM71" s="728">
        <f t="shared" si="61"/>
        <v>6</v>
      </c>
      <c r="BN71" s="727">
        <f t="shared" si="62"/>
        <v>0.5</v>
      </c>
      <c r="BO71" s="727">
        <f t="shared" si="63"/>
        <v>0.5</v>
      </c>
      <c r="BP71" s="727">
        <f t="shared" si="64"/>
        <v>0.5</v>
      </c>
      <c r="BQ71" s="726"/>
      <c r="BR71" s="725"/>
      <c r="BS71" s="724" t="s">
        <v>413</v>
      </c>
      <c r="BT71" s="724" t="s">
        <v>93</v>
      </c>
      <c r="BU71" s="723">
        <f t="shared" si="65"/>
        <v>8</v>
      </c>
      <c r="BV71" s="722">
        <f t="shared" si="66"/>
        <v>1</v>
      </c>
      <c r="BW71" s="723">
        <f t="shared" si="67"/>
        <v>8</v>
      </c>
      <c r="BX71" s="722">
        <f t="shared" si="68"/>
        <v>0.6666666666666666</v>
      </c>
      <c r="BY71" s="722">
        <f t="shared" si="69"/>
        <v>0.6666666666666666</v>
      </c>
      <c r="BZ71" s="722">
        <f t="shared" si="70"/>
        <v>0.6666666666666666</v>
      </c>
      <c r="CA71" s="721"/>
      <c r="CB71" s="720"/>
      <c r="CC71" s="719" t="s">
        <v>412</v>
      </c>
      <c r="CD71" s="719" t="s">
        <v>93</v>
      </c>
      <c r="CE71" s="718"/>
      <c r="CF71" s="717"/>
      <c r="CG71" s="718"/>
      <c r="CH71" s="717"/>
      <c r="CI71" s="717"/>
      <c r="CJ71" s="717"/>
      <c r="CK71" s="716"/>
      <c r="CL71" s="715"/>
      <c r="CM71" s="714"/>
      <c r="CN71" s="714"/>
      <c r="CO71" s="713"/>
      <c r="CP71" s="712"/>
      <c r="CQ71" s="713"/>
      <c r="CR71" s="712"/>
      <c r="CS71" s="712"/>
      <c r="CT71" s="712"/>
      <c r="CU71" s="711"/>
      <c r="CV71" s="710"/>
      <c r="CW71" s="709"/>
      <c r="CX71" s="709"/>
    </row>
    <row r="72" spans="1:102" ht="141" thickBot="1">
      <c r="A72" s="3683"/>
      <c r="B72" s="3683"/>
      <c r="C72" s="3677"/>
      <c r="D72" s="708" t="s">
        <v>392</v>
      </c>
      <c r="E72" s="707" t="s">
        <v>411</v>
      </c>
      <c r="F72" s="706" t="s">
        <v>411</v>
      </c>
      <c r="G72" s="706" t="s">
        <v>411</v>
      </c>
      <c r="H72" s="705" t="s">
        <v>393</v>
      </c>
      <c r="I72" s="704">
        <v>1</v>
      </c>
      <c r="J72" s="703" t="s">
        <v>410</v>
      </c>
      <c r="K72" s="702" t="s">
        <v>278</v>
      </c>
      <c r="L72" s="701">
        <v>0.16666666666666666</v>
      </c>
      <c r="M72" s="700" t="s">
        <v>393</v>
      </c>
      <c r="N72" s="699">
        <v>42370</v>
      </c>
      <c r="O72" s="699">
        <v>42735</v>
      </c>
      <c r="P72" s="3678">
        <v>1</v>
      </c>
      <c r="Q72" s="3679"/>
      <c r="R72" s="3679"/>
      <c r="S72" s="3679"/>
      <c r="T72" s="3679"/>
      <c r="U72" s="3679"/>
      <c r="V72" s="3679"/>
      <c r="W72" s="3679"/>
      <c r="X72" s="3679"/>
      <c r="Y72" s="3679"/>
      <c r="Z72" s="3679"/>
      <c r="AA72" s="3680"/>
      <c r="AB72" s="698">
        <v>1</v>
      </c>
      <c r="AC72" s="697">
        <v>0</v>
      </c>
      <c r="AD72" s="696"/>
      <c r="AE72" s="3681">
        <v>1</v>
      </c>
      <c r="AF72" s="3618"/>
      <c r="AG72" s="3618"/>
      <c r="AH72" s="3618"/>
      <c r="AI72" s="3618"/>
      <c r="AJ72" s="3618"/>
      <c r="AK72" s="3618"/>
      <c r="AL72" s="3618"/>
      <c r="AM72" s="3618"/>
      <c r="AN72" s="3618"/>
      <c r="AO72" s="3618"/>
      <c r="AP72" s="3682"/>
      <c r="AQ72" s="695">
        <f t="shared" si="48"/>
        <v>1</v>
      </c>
      <c r="AR72" s="695">
        <f t="shared" si="49"/>
        <v>1</v>
      </c>
      <c r="AS72" s="695">
        <f t="shared" si="50"/>
        <v>1</v>
      </c>
      <c r="AT72" s="695">
        <f t="shared" si="51"/>
        <v>1</v>
      </c>
      <c r="AU72" s="695">
        <f t="shared" si="52"/>
        <v>1</v>
      </c>
      <c r="AV72" s="695">
        <f t="shared" si="53"/>
        <v>1</v>
      </c>
      <c r="AW72" s="694"/>
      <c r="AX72" s="694"/>
      <c r="AY72" s="693" t="s">
        <v>409</v>
      </c>
      <c r="AZ72" s="693" t="s">
        <v>93</v>
      </c>
      <c r="BA72" s="691">
        <f t="shared" si="54"/>
        <v>1</v>
      </c>
      <c r="BB72" s="691">
        <f t="shared" si="55"/>
        <v>1</v>
      </c>
      <c r="BC72" s="691">
        <f t="shared" si="56"/>
        <v>1</v>
      </c>
      <c r="BD72" s="691">
        <f>+BC72/AB72</f>
        <v>1</v>
      </c>
      <c r="BE72" s="691">
        <f t="shared" si="57"/>
        <v>1</v>
      </c>
      <c r="BF72" s="691">
        <f t="shared" si="58"/>
        <v>1</v>
      </c>
      <c r="BG72" s="692"/>
      <c r="BH72" s="691"/>
      <c r="BI72" s="690" t="s">
        <v>408</v>
      </c>
      <c r="BJ72" s="690" t="s">
        <v>93</v>
      </c>
      <c r="BK72" s="689">
        <f t="shared" si="59"/>
        <v>1</v>
      </c>
      <c r="BL72" s="689">
        <f t="shared" si="60"/>
        <v>1</v>
      </c>
      <c r="BM72" s="689">
        <f t="shared" si="61"/>
        <v>1</v>
      </c>
      <c r="BN72" s="689">
        <f t="shared" si="62"/>
        <v>1</v>
      </c>
      <c r="BO72" s="689">
        <f t="shared" si="63"/>
        <v>1</v>
      </c>
      <c r="BP72" s="689">
        <f t="shared" si="64"/>
        <v>1</v>
      </c>
      <c r="BQ72" s="688"/>
      <c r="BR72" s="687"/>
      <c r="BS72" s="686" t="s">
        <v>407</v>
      </c>
      <c r="BT72" s="686" t="s">
        <v>93</v>
      </c>
      <c r="BU72" s="685">
        <f t="shared" si="65"/>
        <v>1</v>
      </c>
      <c r="BV72" s="685">
        <f t="shared" si="66"/>
        <v>1</v>
      </c>
      <c r="BW72" s="685">
        <f t="shared" si="67"/>
        <v>1</v>
      </c>
      <c r="BX72" s="685">
        <f t="shared" si="68"/>
        <v>1</v>
      </c>
      <c r="BY72" s="685">
        <f t="shared" si="69"/>
        <v>1</v>
      </c>
      <c r="BZ72" s="685">
        <f t="shared" si="70"/>
        <v>1</v>
      </c>
      <c r="CA72" s="684"/>
      <c r="CB72" s="683"/>
      <c r="CC72" s="682" t="s">
        <v>406</v>
      </c>
      <c r="CD72" s="682" t="s">
        <v>93</v>
      </c>
      <c r="CE72" s="681"/>
      <c r="CF72" s="680"/>
      <c r="CG72" s="681"/>
      <c r="CH72" s="680"/>
      <c r="CI72" s="680"/>
      <c r="CJ72" s="680"/>
      <c r="CK72" s="679"/>
      <c r="CL72" s="678"/>
      <c r="CM72" s="677"/>
      <c r="CN72" s="677"/>
      <c r="CO72" s="676"/>
      <c r="CP72" s="675"/>
      <c r="CQ72" s="676"/>
      <c r="CR72" s="675"/>
      <c r="CS72" s="675"/>
      <c r="CT72" s="675"/>
      <c r="CU72" s="674"/>
      <c r="CV72" s="673"/>
      <c r="CW72" s="672"/>
      <c r="CX72" s="672"/>
    </row>
    <row r="73" spans="1:102" ht="15" thickBot="1">
      <c r="A73" s="3608" t="s">
        <v>137</v>
      </c>
      <c r="B73" s="3609"/>
      <c r="C73" s="3609"/>
      <c r="D73" s="3610"/>
      <c r="E73" s="669"/>
      <c r="F73" s="669"/>
      <c r="G73" s="669"/>
      <c r="H73" s="669"/>
      <c r="I73" s="669"/>
      <c r="J73" s="669"/>
      <c r="K73" s="669"/>
      <c r="L73" s="671">
        <f>SUM(L67:L72)</f>
        <v>0.9999999999999999</v>
      </c>
      <c r="M73" s="669"/>
      <c r="N73" s="669"/>
      <c r="O73" s="669"/>
      <c r="P73" s="669"/>
      <c r="Q73" s="669"/>
      <c r="R73" s="669"/>
      <c r="S73" s="669"/>
      <c r="T73" s="669"/>
      <c r="U73" s="669"/>
      <c r="V73" s="669"/>
      <c r="W73" s="669"/>
      <c r="X73" s="669"/>
      <c r="Y73" s="669"/>
      <c r="Z73" s="669"/>
      <c r="AA73" s="669"/>
      <c r="AB73" s="669"/>
      <c r="AC73" s="670">
        <f>SUM(AC67:AC72)</f>
        <v>0</v>
      </c>
      <c r="AD73" s="669"/>
      <c r="AE73" s="669"/>
      <c r="AF73" s="669"/>
      <c r="AG73" s="669"/>
      <c r="AH73" s="669"/>
      <c r="AI73" s="668"/>
      <c r="AJ73" s="668"/>
      <c r="AK73" s="668"/>
      <c r="AL73" s="668"/>
      <c r="AM73" s="668"/>
      <c r="AN73" s="668"/>
      <c r="AO73" s="668"/>
      <c r="AP73" s="668"/>
      <c r="AQ73" s="667"/>
      <c r="AR73" s="666"/>
      <c r="AS73" s="666"/>
      <c r="AT73" s="666"/>
      <c r="AU73" s="666"/>
      <c r="AV73" s="666"/>
      <c r="AW73" s="666"/>
      <c r="AX73" s="666"/>
      <c r="AY73" s="666"/>
      <c r="AZ73" s="665"/>
      <c r="BA73" s="661"/>
      <c r="BB73" s="661"/>
      <c r="BC73" s="661"/>
      <c r="BD73" s="664">
        <f>AVERAGE(BD67:BD72)</f>
        <v>1.0416666666666667</v>
      </c>
      <c r="BE73" s="661"/>
      <c r="BF73" s="664">
        <f>AVERAGE(BF67:BF72)</f>
        <v>0.6805555555555557</v>
      </c>
      <c r="BG73" s="661"/>
      <c r="BH73" s="661"/>
      <c r="BI73" s="663"/>
      <c r="BJ73" s="663"/>
      <c r="BK73" s="661"/>
      <c r="BL73" s="661"/>
      <c r="BM73" s="661"/>
      <c r="BN73" s="661"/>
      <c r="BO73" s="661"/>
      <c r="BP73" s="661"/>
      <c r="BQ73" s="661"/>
      <c r="BR73" s="661"/>
      <c r="BS73" s="661"/>
      <c r="BT73" s="661"/>
      <c r="BU73" s="662"/>
      <c r="BV73" s="662"/>
      <c r="BW73" s="662"/>
      <c r="BX73" s="662"/>
      <c r="BY73" s="662"/>
      <c r="BZ73" s="662"/>
      <c r="CA73" s="662"/>
      <c r="CB73" s="662"/>
      <c r="CC73" s="661"/>
      <c r="CD73" s="661"/>
      <c r="CE73" s="661"/>
      <c r="CF73" s="661"/>
      <c r="CG73" s="661"/>
      <c r="CH73" s="661"/>
      <c r="CI73" s="661"/>
      <c r="CJ73" s="661"/>
      <c r="CK73" s="661"/>
      <c r="CL73" s="661"/>
      <c r="CM73" s="661"/>
      <c r="CN73" s="661"/>
      <c r="CO73" s="661"/>
      <c r="CP73" s="661"/>
      <c r="CQ73" s="661"/>
      <c r="CR73" s="661"/>
      <c r="CS73" s="661"/>
      <c r="CT73" s="661"/>
      <c r="CU73" s="661"/>
      <c r="CV73" s="661"/>
      <c r="CW73" s="661"/>
      <c r="CX73" s="661"/>
    </row>
    <row r="74" spans="1:102" ht="15" thickBot="1">
      <c r="A74" s="3612" t="s">
        <v>212</v>
      </c>
      <c r="B74" s="3613"/>
      <c r="C74" s="3613"/>
      <c r="D74" s="3613"/>
      <c r="E74" s="657"/>
      <c r="F74" s="657"/>
      <c r="G74" s="657"/>
      <c r="H74" s="660"/>
      <c r="I74" s="657"/>
      <c r="J74" s="657"/>
      <c r="K74" s="657"/>
      <c r="L74" s="657"/>
      <c r="M74" s="657"/>
      <c r="N74" s="657"/>
      <c r="O74" s="657"/>
      <c r="P74" s="657"/>
      <c r="Q74" s="657"/>
      <c r="R74" s="657"/>
      <c r="S74" s="657"/>
      <c r="T74" s="657"/>
      <c r="U74" s="657"/>
      <c r="V74" s="657"/>
      <c r="W74" s="657"/>
      <c r="X74" s="657"/>
      <c r="Y74" s="657"/>
      <c r="Z74" s="657"/>
      <c r="AA74" s="657"/>
      <c r="AB74" s="657"/>
      <c r="AC74" s="659"/>
      <c r="AD74" s="658"/>
      <c r="AE74" s="657"/>
      <c r="AF74" s="657"/>
      <c r="AG74" s="657"/>
      <c r="AH74" s="657"/>
      <c r="AI74" s="656"/>
      <c r="AJ74" s="656"/>
      <c r="AK74" s="656"/>
      <c r="AL74" s="656"/>
      <c r="AM74" s="656"/>
      <c r="AN74" s="656"/>
      <c r="AO74" s="656"/>
      <c r="AP74" s="656"/>
      <c r="AQ74" s="655"/>
      <c r="AR74" s="654"/>
      <c r="AS74" s="654"/>
      <c r="AT74" s="654"/>
      <c r="AU74" s="654"/>
      <c r="AV74" s="654"/>
      <c r="AW74" s="654"/>
      <c r="AX74" s="654"/>
      <c r="AY74" s="654"/>
      <c r="AZ74" s="653"/>
      <c r="BA74" s="650"/>
      <c r="BB74" s="650"/>
      <c r="BC74" s="650"/>
      <c r="BD74" s="650"/>
      <c r="BE74" s="650"/>
      <c r="BF74" s="650"/>
      <c r="BG74" s="650"/>
      <c r="BH74" s="650"/>
      <c r="BI74" s="652"/>
      <c r="BJ74" s="652"/>
      <c r="BK74" s="650"/>
      <c r="BL74" s="650"/>
      <c r="BM74" s="650"/>
      <c r="BN74" s="650"/>
      <c r="BO74" s="650"/>
      <c r="BP74" s="650"/>
      <c r="BQ74" s="650"/>
      <c r="BR74" s="650"/>
      <c r="BS74" s="650"/>
      <c r="BT74" s="650"/>
      <c r="BU74" s="651"/>
      <c r="BV74" s="651"/>
      <c r="BW74" s="651"/>
      <c r="BX74" s="651"/>
      <c r="BY74" s="651"/>
      <c r="BZ74" s="651"/>
      <c r="CA74" s="651"/>
      <c r="CB74" s="651"/>
      <c r="CC74" s="650"/>
      <c r="CD74" s="650"/>
      <c r="CE74" s="650"/>
      <c r="CF74" s="650"/>
      <c r="CG74" s="650"/>
      <c r="CH74" s="650"/>
      <c r="CI74" s="650"/>
      <c r="CJ74" s="650"/>
      <c r="CK74" s="650"/>
      <c r="CL74" s="650"/>
      <c r="CM74" s="650"/>
      <c r="CN74" s="650"/>
      <c r="CO74" s="650"/>
      <c r="CP74" s="650"/>
      <c r="CQ74" s="650"/>
      <c r="CR74" s="650"/>
      <c r="CS74" s="650"/>
      <c r="CT74" s="650"/>
      <c r="CU74" s="650"/>
      <c r="CV74" s="650"/>
      <c r="CW74" s="650"/>
      <c r="CX74" s="650"/>
    </row>
    <row r="75" spans="1:102" ht="15.75" thickBot="1">
      <c r="A75" s="649"/>
      <c r="B75" s="648"/>
      <c r="C75" s="643"/>
      <c r="D75" s="643"/>
      <c r="E75" s="643"/>
      <c r="F75" s="643"/>
      <c r="G75" s="643"/>
      <c r="H75" s="643"/>
      <c r="I75" s="647"/>
      <c r="J75" s="643"/>
      <c r="K75" s="643"/>
      <c r="L75" s="646"/>
      <c r="M75" s="643"/>
      <c r="N75" s="645"/>
      <c r="O75" s="645"/>
      <c r="P75" s="643"/>
      <c r="Q75" s="643"/>
      <c r="R75" s="643"/>
      <c r="S75" s="643"/>
      <c r="T75" s="643"/>
      <c r="U75" s="643"/>
      <c r="V75" s="643"/>
      <c r="W75" s="643"/>
      <c r="X75" s="643"/>
      <c r="Y75" s="643"/>
      <c r="Z75" s="643"/>
      <c r="AA75" s="643"/>
      <c r="AB75" s="643"/>
      <c r="AC75" s="644">
        <f>+AC19+AC21+AC42+AC56+AC59+AC66+AC73</f>
        <v>1041145440</v>
      </c>
      <c r="AD75" s="643"/>
      <c r="AE75" s="642"/>
      <c r="AF75" s="642"/>
      <c r="AG75" s="642"/>
      <c r="AH75" s="642"/>
      <c r="AI75" s="641"/>
      <c r="AJ75" s="641"/>
      <c r="AK75" s="641"/>
      <c r="AL75" s="641"/>
      <c r="AM75" s="641"/>
      <c r="AN75" s="641"/>
      <c r="AO75" s="641"/>
      <c r="AP75" s="641"/>
      <c r="AQ75" s="640"/>
      <c r="AR75" s="639"/>
      <c r="AS75" s="639"/>
      <c r="AT75" s="639"/>
      <c r="AU75" s="639"/>
      <c r="AV75" s="639"/>
      <c r="AW75" s="639"/>
      <c r="AX75" s="639"/>
      <c r="AY75" s="639"/>
      <c r="AZ75" s="638"/>
      <c r="BA75" s="635"/>
      <c r="BB75" s="635"/>
      <c r="BC75" s="635"/>
      <c r="BD75" s="635"/>
      <c r="BE75" s="635"/>
      <c r="BF75" s="635"/>
      <c r="BG75" s="635"/>
      <c r="BH75" s="635"/>
      <c r="BI75" s="637"/>
      <c r="BJ75" s="637"/>
      <c r="BK75" s="635"/>
      <c r="BL75" s="635"/>
      <c r="BM75" s="635"/>
      <c r="BN75" s="635"/>
      <c r="BO75" s="635"/>
      <c r="BP75" s="635"/>
      <c r="BQ75" s="635"/>
      <c r="BR75" s="635"/>
      <c r="BS75" s="635"/>
      <c r="BT75" s="635"/>
      <c r="BU75" s="636"/>
      <c r="BV75" s="636"/>
      <c r="BW75" s="636"/>
      <c r="BX75" s="636"/>
      <c r="BY75" s="636"/>
      <c r="BZ75" s="636"/>
      <c r="CA75" s="636"/>
      <c r="CB75" s="636"/>
      <c r="CC75" s="635"/>
      <c r="CD75" s="635"/>
      <c r="CE75" s="635"/>
      <c r="CF75" s="635"/>
      <c r="CG75" s="635"/>
      <c r="CH75" s="635"/>
      <c r="CI75" s="635"/>
      <c r="CJ75" s="635"/>
      <c r="CK75" s="635"/>
      <c r="CL75" s="635"/>
      <c r="CM75" s="635"/>
      <c r="CN75" s="635"/>
      <c r="CO75" s="635"/>
      <c r="CP75" s="635"/>
      <c r="CQ75" s="635"/>
      <c r="CR75" s="635"/>
      <c r="CS75" s="635"/>
      <c r="CT75" s="635"/>
      <c r="CU75" s="635"/>
      <c r="CV75" s="635"/>
      <c r="CW75" s="635"/>
      <c r="CX75" s="635"/>
    </row>
    <row r="76" spans="61:62" ht="15">
      <c r="BI76" s="634"/>
      <c r="BJ76" s="634"/>
    </row>
    <row r="81" spans="33:102" s="631" customFormat="1" ht="14.25">
      <c r="AG81" s="626"/>
      <c r="AH81" s="626"/>
      <c r="AI81" s="626"/>
      <c r="AJ81" s="626"/>
      <c r="AK81" s="626"/>
      <c r="AL81" s="626"/>
      <c r="AM81" s="626"/>
      <c r="AN81" s="626"/>
      <c r="AO81" s="626"/>
      <c r="AP81" s="626"/>
      <c r="BA81" s="627"/>
      <c r="BB81" s="627"/>
      <c r="BC81" s="627"/>
      <c r="BD81" s="627"/>
      <c r="BE81" s="627"/>
      <c r="BF81" s="627"/>
      <c r="BG81" s="627"/>
      <c r="BH81" s="627"/>
      <c r="BI81" s="630"/>
      <c r="BJ81" s="630"/>
      <c r="BK81" s="627"/>
      <c r="BL81" s="627"/>
      <c r="BM81" s="627"/>
      <c r="BN81" s="627"/>
      <c r="BO81" s="627"/>
      <c r="BP81" s="627"/>
      <c r="BQ81" s="627"/>
      <c r="BR81" s="627"/>
      <c r="BS81" s="627"/>
      <c r="BT81" s="627"/>
      <c r="BU81" s="629"/>
      <c r="BV81" s="629"/>
      <c r="BW81" s="629"/>
      <c r="BX81" s="629"/>
      <c r="BY81" s="629"/>
      <c r="BZ81" s="629"/>
      <c r="CA81" s="629"/>
      <c r="CB81" s="629"/>
      <c r="CC81" s="628"/>
      <c r="CD81" s="628"/>
      <c r="CE81" s="627"/>
      <c r="CF81" s="627"/>
      <c r="CG81" s="627"/>
      <c r="CH81" s="627"/>
      <c r="CI81" s="627"/>
      <c r="CJ81" s="627"/>
      <c r="CK81" s="627"/>
      <c r="CL81" s="627"/>
      <c r="CM81" s="627"/>
      <c r="CN81" s="627"/>
      <c r="CO81" s="627"/>
      <c r="CP81" s="627"/>
      <c r="CQ81" s="627"/>
      <c r="CR81" s="627"/>
      <c r="CS81" s="627"/>
      <c r="CT81" s="627"/>
      <c r="CU81" s="627"/>
      <c r="CV81" s="627"/>
      <c r="CW81" s="627"/>
      <c r="CX81" s="627"/>
    </row>
    <row r="82" spans="33:102" s="631" customFormat="1" ht="14.25">
      <c r="AG82" s="626"/>
      <c r="AH82" s="626"/>
      <c r="AI82" s="626"/>
      <c r="AJ82" s="626"/>
      <c r="AK82" s="626"/>
      <c r="AL82" s="626"/>
      <c r="AM82" s="626"/>
      <c r="AN82" s="626"/>
      <c r="AO82" s="626"/>
      <c r="AP82" s="626"/>
      <c r="BA82" s="627"/>
      <c r="BB82" s="627"/>
      <c r="BC82" s="627"/>
      <c r="BD82" s="627"/>
      <c r="BE82" s="627"/>
      <c r="BF82" s="627"/>
      <c r="BG82" s="627"/>
      <c r="BH82" s="627"/>
      <c r="BI82" s="630"/>
      <c r="BJ82" s="630"/>
      <c r="BK82" s="627"/>
      <c r="BL82" s="627"/>
      <c r="BM82" s="627"/>
      <c r="BN82" s="627"/>
      <c r="BO82" s="627"/>
      <c r="BP82" s="627"/>
      <c r="BQ82" s="627"/>
      <c r="BR82" s="627"/>
      <c r="BS82" s="627"/>
      <c r="BT82" s="627"/>
      <c r="BU82" s="629"/>
      <c r="BV82" s="629"/>
      <c r="BW82" s="629"/>
      <c r="BX82" s="629"/>
      <c r="BY82" s="629"/>
      <c r="BZ82" s="629"/>
      <c r="CA82" s="629"/>
      <c r="CB82" s="629"/>
      <c r="CC82" s="628"/>
      <c r="CD82" s="628"/>
      <c r="CE82" s="627"/>
      <c r="CF82" s="627"/>
      <c r="CG82" s="627"/>
      <c r="CH82" s="627"/>
      <c r="CI82" s="627"/>
      <c r="CJ82" s="627"/>
      <c r="CK82" s="627"/>
      <c r="CL82" s="627"/>
      <c r="CM82" s="627"/>
      <c r="CN82" s="627"/>
      <c r="CO82" s="627"/>
      <c r="CP82" s="627"/>
      <c r="CQ82" s="627"/>
      <c r="CR82" s="627"/>
      <c r="CS82" s="627"/>
      <c r="CT82" s="627"/>
      <c r="CU82" s="627"/>
      <c r="CV82" s="627"/>
      <c r="CW82" s="627"/>
      <c r="CX82" s="627"/>
    </row>
    <row r="83" spans="33:102" s="631" customFormat="1" ht="14.25">
      <c r="AG83" s="626"/>
      <c r="AH83" s="626"/>
      <c r="AI83" s="626"/>
      <c r="AJ83" s="626"/>
      <c r="AK83" s="626"/>
      <c r="AL83" s="626"/>
      <c r="AM83" s="626"/>
      <c r="AN83" s="626"/>
      <c r="AO83" s="626"/>
      <c r="AP83" s="626"/>
      <c r="BA83" s="627"/>
      <c r="BB83" s="627"/>
      <c r="BC83" s="627"/>
      <c r="BD83" s="627"/>
      <c r="BE83" s="627"/>
      <c r="BF83" s="627"/>
      <c r="BG83" s="627"/>
      <c r="BH83" s="627"/>
      <c r="BI83" s="630"/>
      <c r="BJ83" s="630"/>
      <c r="BK83" s="627"/>
      <c r="BL83" s="627"/>
      <c r="BM83" s="627"/>
      <c r="BN83" s="627"/>
      <c r="BO83" s="627"/>
      <c r="BP83" s="627"/>
      <c r="BQ83" s="627"/>
      <c r="BR83" s="627"/>
      <c r="BS83" s="627"/>
      <c r="BT83" s="627"/>
      <c r="BU83" s="629"/>
      <c r="BV83" s="629"/>
      <c r="BW83" s="629"/>
      <c r="BX83" s="629"/>
      <c r="BY83" s="629"/>
      <c r="BZ83" s="629"/>
      <c r="CA83" s="629"/>
      <c r="CB83" s="629"/>
      <c r="CC83" s="628"/>
      <c r="CD83" s="628"/>
      <c r="CE83" s="627"/>
      <c r="CF83" s="627"/>
      <c r="CG83" s="627"/>
      <c r="CH83" s="627"/>
      <c r="CI83" s="627"/>
      <c r="CJ83" s="627"/>
      <c r="CK83" s="627"/>
      <c r="CL83" s="627"/>
      <c r="CM83" s="627"/>
      <c r="CN83" s="627"/>
      <c r="CO83" s="627"/>
      <c r="CP83" s="627"/>
      <c r="CQ83" s="627"/>
      <c r="CR83" s="627"/>
      <c r="CS83" s="627"/>
      <c r="CT83" s="627"/>
      <c r="CU83" s="627"/>
      <c r="CV83" s="627"/>
      <c r="CW83" s="627"/>
      <c r="CX83" s="627"/>
    </row>
    <row r="84" spans="33:102" s="631" customFormat="1" ht="14.25">
      <c r="AG84" s="626"/>
      <c r="AH84" s="626"/>
      <c r="AI84" s="626"/>
      <c r="AJ84" s="626"/>
      <c r="AK84" s="626"/>
      <c r="AL84" s="626"/>
      <c r="AM84" s="626"/>
      <c r="AN84" s="626"/>
      <c r="AO84" s="626"/>
      <c r="AP84" s="626"/>
      <c r="BA84" s="627"/>
      <c r="BB84" s="627"/>
      <c r="BC84" s="627"/>
      <c r="BD84" s="627"/>
      <c r="BE84" s="627"/>
      <c r="BF84" s="627"/>
      <c r="BG84" s="627"/>
      <c r="BH84" s="627"/>
      <c r="BI84" s="630"/>
      <c r="BJ84" s="630"/>
      <c r="BK84" s="627"/>
      <c r="BL84" s="627"/>
      <c r="BM84" s="627"/>
      <c r="BN84" s="627"/>
      <c r="BO84" s="627"/>
      <c r="BP84" s="627"/>
      <c r="BQ84" s="627"/>
      <c r="BR84" s="627"/>
      <c r="BS84" s="627"/>
      <c r="BT84" s="627"/>
      <c r="BU84" s="629"/>
      <c r="BV84" s="629"/>
      <c r="BW84" s="629"/>
      <c r="BX84" s="629"/>
      <c r="BY84" s="629"/>
      <c r="BZ84" s="629"/>
      <c r="CA84" s="629"/>
      <c r="CB84" s="629"/>
      <c r="CC84" s="628"/>
      <c r="CD84" s="628"/>
      <c r="CE84" s="627"/>
      <c r="CF84" s="627"/>
      <c r="CG84" s="627"/>
      <c r="CH84" s="627"/>
      <c r="CI84" s="627"/>
      <c r="CJ84" s="627"/>
      <c r="CK84" s="627"/>
      <c r="CL84" s="627"/>
      <c r="CM84" s="627"/>
      <c r="CN84" s="627"/>
      <c r="CO84" s="627"/>
      <c r="CP84" s="627"/>
      <c r="CQ84" s="627"/>
      <c r="CR84" s="627"/>
      <c r="CS84" s="627"/>
      <c r="CT84" s="627"/>
      <c r="CU84" s="627"/>
      <c r="CV84" s="627"/>
      <c r="CW84" s="627"/>
      <c r="CX84" s="627"/>
    </row>
    <row r="85" spans="33:102" s="631" customFormat="1" ht="14.25">
      <c r="AG85" s="626"/>
      <c r="AH85" s="626"/>
      <c r="AI85" s="626"/>
      <c r="AJ85" s="626"/>
      <c r="AK85" s="626"/>
      <c r="AL85" s="626"/>
      <c r="AM85" s="626"/>
      <c r="AN85" s="626"/>
      <c r="AO85" s="626"/>
      <c r="AP85" s="626"/>
      <c r="BA85" s="627"/>
      <c r="BB85" s="627"/>
      <c r="BC85" s="627"/>
      <c r="BD85" s="627"/>
      <c r="BE85" s="627"/>
      <c r="BF85" s="627"/>
      <c r="BG85" s="627"/>
      <c r="BH85" s="627"/>
      <c r="BI85" s="630"/>
      <c r="BJ85" s="630"/>
      <c r="BK85" s="627"/>
      <c r="BL85" s="627"/>
      <c r="BM85" s="627"/>
      <c r="BN85" s="627"/>
      <c r="BO85" s="627"/>
      <c r="BP85" s="627"/>
      <c r="BQ85" s="627"/>
      <c r="BR85" s="627"/>
      <c r="BS85" s="627"/>
      <c r="BT85" s="627"/>
      <c r="BU85" s="629"/>
      <c r="BV85" s="629"/>
      <c r="BW85" s="629"/>
      <c r="BX85" s="629"/>
      <c r="BY85" s="629"/>
      <c r="BZ85" s="629"/>
      <c r="CA85" s="629"/>
      <c r="CB85" s="629"/>
      <c r="CC85" s="628"/>
      <c r="CD85" s="628"/>
      <c r="CE85" s="627"/>
      <c r="CF85" s="627"/>
      <c r="CG85" s="627"/>
      <c r="CH85" s="627"/>
      <c r="CI85" s="627"/>
      <c r="CJ85" s="627"/>
      <c r="CK85" s="627"/>
      <c r="CL85" s="627"/>
      <c r="CM85" s="627"/>
      <c r="CN85" s="627"/>
      <c r="CO85" s="627"/>
      <c r="CP85" s="627"/>
      <c r="CQ85" s="627"/>
      <c r="CR85" s="627"/>
      <c r="CS85" s="627"/>
      <c r="CT85" s="627"/>
      <c r="CU85" s="627"/>
      <c r="CV85" s="627"/>
      <c r="CW85" s="627"/>
      <c r="CX85" s="627"/>
    </row>
    <row r="86" spans="33:102" s="631" customFormat="1" ht="14.25">
      <c r="AG86" s="626"/>
      <c r="AH86" s="626"/>
      <c r="AI86" s="626"/>
      <c r="AJ86" s="626"/>
      <c r="AK86" s="626"/>
      <c r="AL86" s="626"/>
      <c r="AM86" s="626"/>
      <c r="AN86" s="626"/>
      <c r="AO86" s="626"/>
      <c r="AP86" s="626"/>
      <c r="BA86" s="627"/>
      <c r="BB86" s="627"/>
      <c r="BC86" s="627"/>
      <c r="BD86" s="627"/>
      <c r="BE86" s="627"/>
      <c r="BF86" s="627"/>
      <c r="BG86" s="627"/>
      <c r="BH86" s="627"/>
      <c r="BI86" s="630"/>
      <c r="BJ86" s="630"/>
      <c r="BK86" s="627"/>
      <c r="BL86" s="627"/>
      <c r="BM86" s="627"/>
      <c r="BN86" s="627"/>
      <c r="BO86" s="627"/>
      <c r="BP86" s="627"/>
      <c r="BQ86" s="627"/>
      <c r="BR86" s="627"/>
      <c r="BS86" s="627"/>
      <c r="BT86" s="627"/>
      <c r="BU86" s="629"/>
      <c r="BV86" s="629"/>
      <c r="BW86" s="629"/>
      <c r="BX86" s="629"/>
      <c r="BY86" s="629"/>
      <c r="BZ86" s="629"/>
      <c r="CA86" s="629"/>
      <c r="CB86" s="629"/>
      <c r="CC86" s="628"/>
      <c r="CD86" s="628"/>
      <c r="CE86" s="627"/>
      <c r="CF86" s="627"/>
      <c r="CG86" s="627"/>
      <c r="CH86" s="627"/>
      <c r="CI86" s="627"/>
      <c r="CJ86" s="627"/>
      <c r="CK86" s="627"/>
      <c r="CL86" s="627"/>
      <c r="CM86" s="627"/>
      <c r="CN86" s="627"/>
      <c r="CO86" s="627"/>
      <c r="CP86" s="627"/>
      <c r="CQ86" s="627"/>
      <c r="CR86" s="627"/>
      <c r="CS86" s="627"/>
      <c r="CT86" s="627"/>
      <c r="CU86" s="627"/>
      <c r="CV86" s="627"/>
      <c r="CW86" s="627"/>
      <c r="CX86" s="627"/>
    </row>
    <row r="87" spans="33:102" s="631" customFormat="1" ht="14.25">
      <c r="AG87" s="626"/>
      <c r="AH87" s="626"/>
      <c r="AI87" s="626"/>
      <c r="AJ87" s="626"/>
      <c r="AK87" s="626"/>
      <c r="AL87" s="626"/>
      <c r="AM87" s="626"/>
      <c r="AN87" s="626"/>
      <c r="AO87" s="626"/>
      <c r="AP87" s="626"/>
      <c r="BA87" s="627"/>
      <c r="BB87" s="627"/>
      <c r="BC87" s="627"/>
      <c r="BD87" s="627"/>
      <c r="BE87" s="627"/>
      <c r="BF87" s="627"/>
      <c r="BG87" s="627"/>
      <c r="BH87" s="627"/>
      <c r="BI87" s="630"/>
      <c r="BJ87" s="630"/>
      <c r="BK87" s="627"/>
      <c r="BL87" s="627"/>
      <c r="BM87" s="627"/>
      <c r="BN87" s="627"/>
      <c r="BO87" s="627"/>
      <c r="BP87" s="627"/>
      <c r="BQ87" s="627"/>
      <c r="BR87" s="627"/>
      <c r="BS87" s="627"/>
      <c r="BT87" s="627"/>
      <c r="BU87" s="629"/>
      <c r="BV87" s="629"/>
      <c r="BW87" s="629"/>
      <c r="BX87" s="629"/>
      <c r="BY87" s="629"/>
      <c r="BZ87" s="629"/>
      <c r="CA87" s="629"/>
      <c r="CB87" s="629"/>
      <c r="CC87" s="628"/>
      <c r="CD87" s="628"/>
      <c r="CE87" s="627"/>
      <c r="CF87" s="627"/>
      <c r="CG87" s="627"/>
      <c r="CH87" s="627"/>
      <c r="CI87" s="627"/>
      <c r="CJ87" s="627"/>
      <c r="CK87" s="627"/>
      <c r="CL87" s="627"/>
      <c r="CM87" s="627"/>
      <c r="CN87" s="627"/>
      <c r="CO87" s="627"/>
      <c r="CP87" s="627"/>
      <c r="CQ87" s="627"/>
      <c r="CR87" s="627"/>
      <c r="CS87" s="627"/>
      <c r="CT87" s="627"/>
      <c r="CU87" s="627"/>
      <c r="CV87" s="627"/>
      <c r="CW87" s="627"/>
      <c r="CX87" s="627"/>
    </row>
    <row r="88" spans="33:102" s="631" customFormat="1" ht="14.25">
      <c r="AG88" s="626"/>
      <c r="AH88" s="626"/>
      <c r="AI88" s="626"/>
      <c r="AJ88" s="626"/>
      <c r="AK88" s="626"/>
      <c r="AL88" s="626"/>
      <c r="AM88" s="626"/>
      <c r="AN88" s="626"/>
      <c r="AO88" s="626"/>
      <c r="AP88" s="626"/>
      <c r="BA88" s="627"/>
      <c r="BB88" s="627"/>
      <c r="BC88" s="627"/>
      <c r="BD88" s="627"/>
      <c r="BE88" s="627"/>
      <c r="BF88" s="627"/>
      <c r="BG88" s="627"/>
      <c r="BH88" s="627"/>
      <c r="BI88" s="630"/>
      <c r="BJ88" s="630"/>
      <c r="BK88" s="627"/>
      <c r="BL88" s="627"/>
      <c r="BM88" s="627"/>
      <c r="BN88" s="627"/>
      <c r="BO88" s="627"/>
      <c r="BP88" s="627"/>
      <c r="BQ88" s="627"/>
      <c r="BR88" s="627"/>
      <c r="BS88" s="627"/>
      <c r="BT88" s="627"/>
      <c r="BU88" s="629"/>
      <c r="BV88" s="629"/>
      <c r="BW88" s="629"/>
      <c r="BX88" s="629"/>
      <c r="BY88" s="629"/>
      <c r="BZ88" s="629"/>
      <c r="CA88" s="629"/>
      <c r="CB88" s="629"/>
      <c r="CC88" s="628"/>
      <c r="CD88" s="628"/>
      <c r="CE88" s="627"/>
      <c r="CF88" s="627"/>
      <c r="CG88" s="627"/>
      <c r="CH88" s="627"/>
      <c r="CI88" s="627"/>
      <c r="CJ88" s="627"/>
      <c r="CK88" s="627"/>
      <c r="CL88" s="627"/>
      <c r="CM88" s="627"/>
      <c r="CN88" s="627"/>
      <c r="CO88" s="627"/>
      <c r="CP88" s="627"/>
      <c r="CQ88" s="627"/>
      <c r="CR88" s="627"/>
      <c r="CS88" s="627"/>
      <c r="CT88" s="627"/>
      <c r="CU88" s="627"/>
      <c r="CV88" s="627"/>
      <c r="CW88" s="627"/>
      <c r="CX88" s="627"/>
    </row>
    <row r="89" spans="33:102" s="631" customFormat="1" ht="14.25">
      <c r="AG89" s="626"/>
      <c r="AH89" s="626"/>
      <c r="AI89" s="626"/>
      <c r="AJ89" s="626"/>
      <c r="AK89" s="626"/>
      <c r="AL89" s="626"/>
      <c r="AM89" s="626"/>
      <c r="AN89" s="626"/>
      <c r="AO89" s="626"/>
      <c r="AP89" s="626"/>
      <c r="BA89" s="627"/>
      <c r="BB89" s="627"/>
      <c r="BC89" s="627"/>
      <c r="BD89" s="627"/>
      <c r="BE89" s="627"/>
      <c r="BF89" s="627"/>
      <c r="BG89" s="627"/>
      <c r="BH89" s="627"/>
      <c r="BI89" s="630"/>
      <c r="BJ89" s="630"/>
      <c r="BK89" s="627"/>
      <c r="BL89" s="627"/>
      <c r="BM89" s="627"/>
      <c r="BN89" s="627"/>
      <c r="BO89" s="627"/>
      <c r="BP89" s="627"/>
      <c r="BQ89" s="627"/>
      <c r="BR89" s="627"/>
      <c r="BS89" s="627"/>
      <c r="BT89" s="627"/>
      <c r="BU89" s="629"/>
      <c r="BV89" s="629"/>
      <c r="BW89" s="629"/>
      <c r="BX89" s="629"/>
      <c r="BY89" s="629"/>
      <c r="BZ89" s="629"/>
      <c r="CA89" s="629"/>
      <c r="CB89" s="629"/>
      <c r="CC89" s="628"/>
      <c r="CD89" s="628"/>
      <c r="CE89" s="627"/>
      <c r="CF89" s="627"/>
      <c r="CG89" s="627"/>
      <c r="CH89" s="627"/>
      <c r="CI89" s="627"/>
      <c r="CJ89" s="627"/>
      <c r="CK89" s="627"/>
      <c r="CL89" s="627"/>
      <c r="CM89" s="627"/>
      <c r="CN89" s="627"/>
      <c r="CO89" s="627"/>
      <c r="CP89" s="627"/>
      <c r="CQ89" s="627"/>
      <c r="CR89" s="627"/>
      <c r="CS89" s="627"/>
      <c r="CT89" s="627"/>
      <c r="CU89" s="627"/>
      <c r="CV89" s="627"/>
      <c r="CW89" s="627"/>
      <c r="CX89" s="627"/>
    </row>
    <row r="90" spans="33:102" s="631" customFormat="1" ht="14.25">
      <c r="AG90" s="626"/>
      <c r="AH90" s="626"/>
      <c r="AI90" s="626"/>
      <c r="AJ90" s="626"/>
      <c r="AK90" s="626"/>
      <c r="AL90" s="626"/>
      <c r="AM90" s="626"/>
      <c r="AN90" s="626"/>
      <c r="AO90" s="626"/>
      <c r="AP90" s="626"/>
      <c r="BA90" s="627"/>
      <c r="BB90" s="627"/>
      <c r="BC90" s="627"/>
      <c r="BD90" s="627"/>
      <c r="BE90" s="627"/>
      <c r="BF90" s="627"/>
      <c r="BG90" s="627"/>
      <c r="BH90" s="627"/>
      <c r="BI90" s="630"/>
      <c r="BJ90" s="630"/>
      <c r="BK90" s="627"/>
      <c r="BL90" s="627"/>
      <c r="BM90" s="627"/>
      <c r="BN90" s="627"/>
      <c r="BO90" s="627"/>
      <c r="BP90" s="627"/>
      <c r="BQ90" s="627"/>
      <c r="BR90" s="627"/>
      <c r="BS90" s="627"/>
      <c r="BT90" s="627"/>
      <c r="BU90" s="629"/>
      <c r="BV90" s="629"/>
      <c r="BW90" s="629"/>
      <c r="BX90" s="629"/>
      <c r="BY90" s="629"/>
      <c r="BZ90" s="629"/>
      <c r="CA90" s="629"/>
      <c r="CB90" s="629"/>
      <c r="CC90" s="628"/>
      <c r="CD90" s="628"/>
      <c r="CE90" s="627"/>
      <c r="CF90" s="627"/>
      <c r="CG90" s="627"/>
      <c r="CH90" s="627"/>
      <c r="CI90" s="627"/>
      <c r="CJ90" s="627"/>
      <c r="CK90" s="627"/>
      <c r="CL90" s="627"/>
      <c r="CM90" s="627"/>
      <c r="CN90" s="627"/>
      <c r="CO90" s="627"/>
      <c r="CP90" s="627"/>
      <c r="CQ90" s="627"/>
      <c r="CR90" s="627"/>
      <c r="CS90" s="627"/>
      <c r="CT90" s="627"/>
      <c r="CU90" s="627"/>
      <c r="CV90" s="627"/>
      <c r="CW90" s="627"/>
      <c r="CX90" s="627"/>
    </row>
    <row r="91" spans="33:102" s="631" customFormat="1" ht="14.25">
      <c r="AG91" s="626"/>
      <c r="AH91" s="626"/>
      <c r="AI91" s="626"/>
      <c r="AJ91" s="626"/>
      <c r="AK91" s="626"/>
      <c r="AL91" s="626"/>
      <c r="AM91" s="626"/>
      <c r="AN91" s="626"/>
      <c r="AO91" s="626"/>
      <c r="AP91" s="626"/>
      <c r="BA91" s="627"/>
      <c r="BB91" s="627"/>
      <c r="BC91" s="627"/>
      <c r="BD91" s="627"/>
      <c r="BE91" s="627"/>
      <c r="BF91" s="627"/>
      <c r="BG91" s="627"/>
      <c r="BH91" s="627"/>
      <c r="BI91" s="630"/>
      <c r="BJ91" s="630"/>
      <c r="BK91" s="627"/>
      <c r="BL91" s="627"/>
      <c r="BM91" s="627"/>
      <c r="BN91" s="627"/>
      <c r="BO91" s="627"/>
      <c r="BP91" s="627"/>
      <c r="BQ91" s="627"/>
      <c r="BR91" s="627"/>
      <c r="BS91" s="627"/>
      <c r="BT91" s="627"/>
      <c r="BU91" s="629"/>
      <c r="BV91" s="629"/>
      <c r="BW91" s="629"/>
      <c r="BX91" s="629"/>
      <c r="BY91" s="629"/>
      <c r="BZ91" s="629"/>
      <c r="CA91" s="629"/>
      <c r="CB91" s="629"/>
      <c r="CC91" s="628"/>
      <c r="CD91" s="628"/>
      <c r="CE91" s="627"/>
      <c r="CF91" s="627"/>
      <c r="CG91" s="627"/>
      <c r="CH91" s="627"/>
      <c r="CI91" s="627"/>
      <c r="CJ91" s="627"/>
      <c r="CK91" s="627"/>
      <c r="CL91" s="627"/>
      <c r="CM91" s="627"/>
      <c r="CN91" s="627"/>
      <c r="CO91" s="627"/>
      <c r="CP91" s="627"/>
      <c r="CQ91" s="627"/>
      <c r="CR91" s="627"/>
      <c r="CS91" s="627"/>
      <c r="CT91" s="627"/>
      <c r="CU91" s="627"/>
      <c r="CV91" s="627"/>
      <c r="CW91" s="627"/>
      <c r="CX91" s="627"/>
    </row>
    <row r="92" spans="33:102" s="631" customFormat="1" ht="14.25">
      <c r="AG92" s="626"/>
      <c r="AH92" s="626"/>
      <c r="AI92" s="626"/>
      <c r="AJ92" s="626"/>
      <c r="AK92" s="626"/>
      <c r="AL92" s="626"/>
      <c r="AM92" s="626"/>
      <c r="AN92" s="626"/>
      <c r="AO92" s="626"/>
      <c r="AP92" s="626"/>
      <c r="BA92" s="627"/>
      <c r="BB92" s="627"/>
      <c r="BC92" s="627"/>
      <c r="BD92" s="627"/>
      <c r="BE92" s="627"/>
      <c r="BF92" s="627"/>
      <c r="BG92" s="627"/>
      <c r="BH92" s="627"/>
      <c r="BI92" s="630"/>
      <c r="BJ92" s="630"/>
      <c r="BK92" s="627"/>
      <c r="BL92" s="627"/>
      <c r="BM92" s="627"/>
      <c r="BN92" s="627"/>
      <c r="BO92" s="627"/>
      <c r="BP92" s="627"/>
      <c r="BQ92" s="627"/>
      <c r="BR92" s="627"/>
      <c r="BS92" s="627"/>
      <c r="BT92" s="627"/>
      <c r="BU92" s="629"/>
      <c r="BV92" s="629"/>
      <c r="BW92" s="629"/>
      <c r="BX92" s="629"/>
      <c r="BY92" s="629"/>
      <c r="BZ92" s="629"/>
      <c r="CA92" s="629"/>
      <c r="CB92" s="629"/>
      <c r="CC92" s="628"/>
      <c r="CD92" s="628"/>
      <c r="CE92" s="627"/>
      <c r="CF92" s="627"/>
      <c r="CG92" s="627"/>
      <c r="CH92" s="627"/>
      <c r="CI92" s="627"/>
      <c r="CJ92" s="627"/>
      <c r="CK92" s="627"/>
      <c r="CL92" s="627"/>
      <c r="CM92" s="627"/>
      <c r="CN92" s="627"/>
      <c r="CO92" s="627"/>
      <c r="CP92" s="627"/>
      <c r="CQ92" s="627"/>
      <c r="CR92" s="627"/>
      <c r="CS92" s="627"/>
      <c r="CT92" s="627"/>
      <c r="CU92" s="627"/>
      <c r="CV92" s="627"/>
      <c r="CW92" s="627"/>
      <c r="CX92" s="627"/>
    </row>
    <row r="93" spans="33:102" s="631" customFormat="1" ht="14.25">
      <c r="AG93" s="626"/>
      <c r="AH93" s="626"/>
      <c r="AI93" s="626"/>
      <c r="AJ93" s="626"/>
      <c r="AK93" s="626"/>
      <c r="AL93" s="626"/>
      <c r="AM93" s="626"/>
      <c r="AN93" s="626"/>
      <c r="AO93" s="626"/>
      <c r="AP93" s="626"/>
      <c r="BA93" s="627"/>
      <c r="BB93" s="627"/>
      <c r="BC93" s="627"/>
      <c r="BD93" s="627"/>
      <c r="BE93" s="627"/>
      <c r="BF93" s="627"/>
      <c r="BG93" s="627"/>
      <c r="BH93" s="627"/>
      <c r="BI93" s="630"/>
      <c r="BJ93" s="630"/>
      <c r="BK93" s="627"/>
      <c r="BL93" s="627"/>
      <c r="BM93" s="627"/>
      <c r="BN93" s="627"/>
      <c r="BO93" s="627"/>
      <c r="BP93" s="627"/>
      <c r="BQ93" s="627"/>
      <c r="BR93" s="627"/>
      <c r="BS93" s="627"/>
      <c r="BT93" s="627"/>
      <c r="BU93" s="629"/>
      <c r="BV93" s="629"/>
      <c r="BW93" s="629"/>
      <c r="BX93" s="629"/>
      <c r="BY93" s="629"/>
      <c r="BZ93" s="629"/>
      <c r="CA93" s="629"/>
      <c r="CB93" s="629"/>
      <c r="CC93" s="628"/>
      <c r="CD93" s="628"/>
      <c r="CE93" s="627"/>
      <c r="CF93" s="627"/>
      <c r="CG93" s="627"/>
      <c r="CH93" s="627"/>
      <c r="CI93" s="627"/>
      <c r="CJ93" s="627"/>
      <c r="CK93" s="627"/>
      <c r="CL93" s="627"/>
      <c r="CM93" s="627"/>
      <c r="CN93" s="627"/>
      <c r="CO93" s="627"/>
      <c r="CP93" s="627"/>
      <c r="CQ93" s="627"/>
      <c r="CR93" s="627"/>
      <c r="CS93" s="627"/>
      <c r="CT93" s="627"/>
      <c r="CU93" s="627"/>
      <c r="CV93" s="627"/>
      <c r="CW93" s="627"/>
      <c r="CX93" s="627"/>
    </row>
    <row r="94" spans="33:102" s="631" customFormat="1" ht="14.25">
      <c r="AG94" s="626"/>
      <c r="AH94" s="626"/>
      <c r="AI94" s="626"/>
      <c r="AJ94" s="626"/>
      <c r="AK94" s="626"/>
      <c r="AL94" s="626"/>
      <c r="AM94" s="626"/>
      <c r="AN94" s="626"/>
      <c r="AO94" s="626"/>
      <c r="AP94" s="626"/>
      <c r="BA94" s="627"/>
      <c r="BB94" s="627"/>
      <c r="BC94" s="627"/>
      <c r="BD94" s="627"/>
      <c r="BE94" s="627"/>
      <c r="BF94" s="627"/>
      <c r="BG94" s="627"/>
      <c r="BH94" s="627"/>
      <c r="BI94" s="630"/>
      <c r="BJ94" s="630"/>
      <c r="BK94" s="627"/>
      <c r="BL94" s="627"/>
      <c r="BM94" s="627"/>
      <c r="BN94" s="627"/>
      <c r="BO94" s="627"/>
      <c r="BP94" s="627"/>
      <c r="BQ94" s="627"/>
      <c r="BR94" s="627"/>
      <c r="BS94" s="627"/>
      <c r="BT94" s="627"/>
      <c r="BU94" s="629"/>
      <c r="BV94" s="629"/>
      <c r="BW94" s="629"/>
      <c r="BX94" s="629"/>
      <c r="BY94" s="629"/>
      <c r="BZ94" s="629"/>
      <c r="CA94" s="629"/>
      <c r="CB94" s="629"/>
      <c r="CC94" s="628"/>
      <c r="CD94" s="628"/>
      <c r="CE94" s="627"/>
      <c r="CF94" s="627"/>
      <c r="CG94" s="627"/>
      <c r="CH94" s="627"/>
      <c r="CI94" s="627"/>
      <c r="CJ94" s="627"/>
      <c r="CK94" s="627"/>
      <c r="CL94" s="627"/>
      <c r="CM94" s="627"/>
      <c r="CN94" s="627"/>
      <c r="CO94" s="627"/>
      <c r="CP94" s="627"/>
      <c r="CQ94" s="627"/>
      <c r="CR94" s="627"/>
      <c r="CS94" s="627"/>
      <c r="CT94" s="627"/>
      <c r="CU94" s="627"/>
      <c r="CV94" s="627"/>
      <c r="CW94" s="627"/>
      <c r="CX94" s="627"/>
    </row>
    <row r="95" spans="33:102" s="631" customFormat="1" ht="14.25">
      <c r="AG95" s="626"/>
      <c r="AH95" s="626"/>
      <c r="AI95" s="626"/>
      <c r="AJ95" s="626"/>
      <c r="AK95" s="626"/>
      <c r="AL95" s="626"/>
      <c r="AM95" s="626"/>
      <c r="AN95" s="626"/>
      <c r="AO95" s="626"/>
      <c r="AP95" s="626"/>
      <c r="BA95" s="627"/>
      <c r="BB95" s="627"/>
      <c r="BC95" s="627"/>
      <c r="BD95" s="627"/>
      <c r="BE95" s="627"/>
      <c r="BF95" s="627"/>
      <c r="BG95" s="627"/>
      <c r="BH95" s="627"/>
      <c r="BI95" s="630"/>
      <c r="BJ95" s="630"/>
      <c r="BK95" s="627"/>
      <c r="BL95" s="627"/>
      <c r="BM95" s="627"/>
      <c r="BN95" s="627"/>
      <c r="BO95" s="627"/>
      <c r="BP95" s="627"/>
      <c r="BQ95" s="627"/>
      <c r="BR95" s="627"/>
      <c r="BS95" s="627"/>
      <c r="BT95" s="627"/>
      <c r="BU95" s="629"/>
      <c r="BV95" s="629"/>
      <c r="BW95" s="629"/>
      <c r="BX95" s="629"/>
      <c r="BY95" s="629"/>
      <c r="BZ95" s="629"/>
      <c r="CA95" s="629"/>
      <c r="CB95" s="629"/>
      <c r="CC95" s="628"/>
      <c r="CD95" s="628"/>
      <c r="CE95" s="627"/>
      <c r="CF95" s="627"/>
      <c r="CG95" s="627"/>
      <c r="CH95" s="627"/>
      <c r="CI95" s="627"/>
      <c r="CJ95" s="627"/>
      <c r="CK95" s="627"/>
      <c r="CL95" s="627"/>
      <c r="CM95" s="627"/>
      <c r="CN95" s="627"/>
      <c r="CO95" s="627"/>
      <c r="CP95" s="627"/>
      <c r="CQ95" s="627"/>
      <c r="CR95" s="627"/>
      <c r="CS95" s="627"/>
      <c r="CT95" s="627"/>
      <c r="CU95" s="627"/>
      <c r="CV95" s="627"/>
      <c r="CW95" s="627"/>
      <c r="CX95" s="627"/>
    </row>
    <row r="96" spans="33:102" s="631" customFormat="1" ht="14.25">
      <c r="AG96" s="626"/>
      <c r="AH96" s="626"/>
      <c r="AI96" s="626"/>
      <c r="AJ96" s="626"/>
      <c r="AK96" s="626"/>
      <c r="AL96" s="626"/>
      <c r="AM96" s="626"/>
      <c r="AN96" s="626"/>
      <c r="AO96" s="626"/>
      <c r="AP96" s="626"/>
      <c r="BA96" s="627"/>
      <c r="BB96" s="627"/>
      <c r="BC96" s="627"/>
      <c r="BD96" s="627"/>
      <c r="BE96" s="627"/>
      <c r="BF96" s="627"/>
      <c r="BG96" s="627"/>
      <c r="BH96" s="627"/>
      <c r="BI96" s="630"/>
      <c r="BJ96" s="630"/>
      <c r="BK96" s="627"/>
      <c r="BL96" s="627"/>
      <c r="BM96" s="627"/>
      <c r="BN96" s="627"/>
      <c r="BO96" s="627"/>
      <c r="BP96" s="627"/>
      <c r="BQ96" s="627"/>
      <c r="BR96" s="627"/>
      <c r="BS96" s="627"/>
      <c r="BT96" s="627"/>
      <c r="BU96" s="629"/>
      <c r="BV96" s="629"/>
      <c r="BW96" s="629"/>
      <c r="BX96" s="629"/>
      <c r="BY96" s="629"/>
      <c r="BZ96" s="629"/>
      <c r="CA96" s="629"/>
      <c r="CB96" s="629"/>
      <c r="CC96" s="628"/>
      <c r="CD96" s="628"/>
      <c r="CE96" s="627"/>
      <c r="CF96" s="627"/>
      <c r="CG96" s="627"/>
      <c r="CH96" s="627"/>
      <c r="CI96" s="627"/>
      <c r="CJ96" s="627"/>
      <c r="CK96" s="627"/>
      <c r="CL96" s="627"/>
      <c r="CM96" s="627"/>
      <c r="CN96" s="627"/>
      <c r="CO96" s="627"/>
      <c r="CP96" s="627"/>
      <c r="CQ96" s="627"/>
      <c r="CR96" s="627"/>
      <c r="CS96" s="627"/>
      <c r="CT96" s="627"/>
      <c r="CU96" s="627"/>
      <c r="CV96" s="627"/>
      <c r="CW96" s="627"/>
      <c r="CX96" s="627"/>
    </row>
    <row r="97" spans="33:102" s="631" customFormat="1" ht="14.25">
      <c r="AG97" s="626"/>
      <c r="AH97" s="626"/>
      <c r="AI97" s="626"/>
      <c r="AJ97" s="626"/>
      <c r="AK97" s="626"/>
      <c r="AL97" s="626"/>
      <c r="AM97" s="626"/>
      <c r="AN97" s="626"/>
      <c r="AO97" s="626"/>
      <c r="AP97" s="626"/>
      <c r="BA97" s="627"/>
      <c r="BB97" s="627"/>
      <c r="BC97" s="627"/>
      <c r="BD97" s="627"/>
      <c r="BE97" s="627"/>
      <c r="BF97" s="627"/>
      <c r="BG97" s="627"/>
      <c r="BH97" s="627"/>
      <c r="BI97" s="630"/>
      <c r="BJ97" s="630"/>
      <c r="BK97" s="627"/>
      <c r="BL97" s="627"/>
      <c r="BM97" s="627"/>
      <c r="BN97" s="627"/>
      <c r="BO97" s="627"/>
      <c r="BP97" s="627"/>
      <c r="BQ97" s="627"/>
      <c r="BR97" s="627"/>
      <c r="BS97" s="627"/>
      <c r="BT97" s="627"/>
      <c r="BU97" s="629"/>
      <c r="BV97" s="629"/>
      <c r="BW97" s="629"/>
      <c r="BX97" s="629"/>
      <c r="BY97" s="629"/>
      <c r="BZ97" s="629"/>
      <c r="CA97" s="629"/>
      <c r="CB97" s="629"/>
      <c r="CC97" s="628"/>
      <c r="CD97" s="628"/>
      <c r="CE97" s="627"/>
      <c r="CF97" s="627"/>
      <c r="CG97" s="627"/>
      <c r="CH97" s="627"/>
      <c r="CI97" s="627"/>
      <c r="CJ97" s="627"/>
      <c r="CK97" s="627"/>
      <c r="CL97" s="627"/>
      <c r="CM97" s="627"/>
      <c r="CN97" s="627"/>
      <c r="CO97" s="627"/>
      <c r="CP97" s="627"/>
      <c r="CQ97" s="627"/>
      <c r="CR97" s="627"/>
      <c r="CS97" s="627"/>
      <c r="CT97" s="627"/>
      <c r="CU97" s="627"/>
      <c r="CV97" s="627"/>
      <c r="CW97" s="627"/>
      <c r="CX97" s="627"/>
    </row>
    <row r="98" spans="33:102" s="631" customFormat="1" ht="14.25">
      <c r="AG98" s="626"/>
      <c r="AH98" s="626"/>
      <c r="AI98" s="626"/>
      <c r="AJ98" s="626"/>
      <c r="AK98" s="626"/>
      <c r="AL98" s="626"/>
      <c r="AM98" s="626"/>
      <c r="AN98" s="626"/>
      <c r="AO98" s="626"/>
      <c r="AP98" s="626"/>
      <c r="BA98" s="627"/>
      <c r="BB98" s="627"/>
      <c r="BC98" s="627"/>
      <c r="BD98" s="627"/>
      <c r="BE98" s="627"/>
      <c r="BF98" s="627"/>
      <c r="BG98" s="627"/>
      <c r="BH98" s="627"/>
      <c r="BI98" s="630"/>
      <c r="BJ98" s="630"/>
      <c r="BK98" s="627"/>
      <c r="BL98" s="627"/>
      <c r="BM98" s="627"/>
      <c r="BN98" s="627"/>
      <c r="BO98" s="627"/>
      <c r="BP98" s="627"/>
      <c r="BQ98" s="627"/>
      <c r="BR98" s="627"/>
      <c r="BS98" s="627"/>
      <c r="BT98" s="627"/>
      <c r="BU98" s="629"/>
      <c r="BV98" s="629"/>
      <c r="BW98" s="629"/>
      <c r="BX98" s="629"/>
      <c r="BY98" s="629"/>
      <c r="BZ98" s="629"/>
      <c r="CA98" s="629"/>
      <c r="CB98" s="629"/>
      <c r="CC98" s="628"/>
      <c r="CD98" s="628"/>
      <c r="CE98" s="627"/>
      <c r="CF98" s="627"/>
      <c r="CG98" s="627"/>
      <c r="CH98" s="627"/>
      <c r="CI98" s="627"/>
      <c r="CJ98" s="627"/>
      <c r="CK98" s="627"/>
      <c r="CL98" s="627"/>
      <c r="CM98" s="627"/>
      <c r="CN98" s="627"/>
      <c r="CO98" s="627"/>
      <c r="CP98" s="627"/>
      <c r="CQ98" s="627"/>
      <c r="CR98" s="627"/>
      <c r="CS98" s="627"/>
      <c r="CT98" s="627"/>
      <c r="CU98" s="627"/>
      <c r="CV98" s="627"/>
      <c r="CW98" s="627"/>
      <c r="CX98" s="627"/>
    </row>
    <row r="99" spans="33:102" s="631" customFormat="1" ht="14.25">
      <c r="AG99" s="626"/>
      <c r="AH99" s="626"/>
      <c r="AI99" s="626"/>
      <c r="AJ99" s="626"/>
      <c r="AK99" s="626"/>
      <c r="AL99" s="626"/>
      <c r="AM99" s="626"/>
      <c r="AN99" s="626"/>
      <c r="AO99" s="626"/>
      <c r="AP99" s="626"/>
      <c r="BA99" s="627"/>
      <c r="BB99" s="627"/>
      <c r="BC99" s="627"/>
      <c r="BD99" s="627"/>
      <c r="BE99" s="627"/>
      <c r="BF99" s="627"/>
      <c r="BG99" s="627"/>
      <c r="BH99" s="627"/>
      <c r="BI99" s="630"/>
      <c r="BJ99" s="630"/>
      <c r="BK99" s="627"/>
      <c r="BL99" s="627"/>
      <c r="BM99" s="627"/>
      <c r="BN99" s="627"/>
      <c r="BO99" s="627"/>
      <c r="BP99" s="627"/>
      <c r="BQ99" s="627"/>
      <c r="BR99" s="627"/>
      <c r="BS99" s="627"/>
      <c r="BT99" s="627"/>
      <c r="BU99" s="629"/>
      <c r="BV99" s="629"/>
      <c r="BW99" s="629"/>
      <c r="BX99" s="629"/>
      <c r="BY99" s="629"/>
      <c r="BZ99" s="629"/>
      <c r="CA99" s="629"/>
      <c r="CB99" s="629"/>
      <c r="CC99" s="628"/>
      <c r="CD99" s="628"/>
      <c r="CE99" s="627"/>
      <c r="CF99" s="627"/>
      <c r="CG99" s="627"/>
      <c r="CH99" s="627"/>
      <c r="CI99" s="627"/>
      <c r="CJ99" s="627"/>
      <c r="CK99" s="627"/>
      <c r="CL99" s="627"/>
      <c r="CM99" s="627"/>
      <c r="CN99" s="627"/>
      <c r="CO99" s="627"/>
      <c r="CP99" s="627"/>
      <c r="CQ99" s="627"/>
      <c r="CR99" s="627"/>
      <c r="CS99" s="627"/>
      <c r="CT99" s="627"/>
      <c r="CU99" s="627"/>
      <c r="CV99" s="627"/>
      <c r="CW99" s="627"/>
      <c r="CX99" s="627"/>
    </row>
    <row r="100" spans="33:102" s="631" customFormat="1" ht="14.25">
      <c r="AG100" s="626"/>
      <c r="AH100" s="626"/>
      <c r="AI100" s="626"/>
      <c r="AJ100" s="626"/>
      <c r="AK100" s="626"/>
      <c r="AL100" s="626"/>
      <c r="AM100" s="626"/>
      <c r="AN100" s="626"/>
      <c r="AO100" s="626"/>
      <c r="AP100" s="626"/>
      <c r="BA100" s="627"/>
      <c r="BB100" s="627"/>
      <c r="BC100" s="627"/>
      <c r="BD100" s="627"/>
      <c r="BE100" s="627"/>
      <c r="BF100" s="627"/>
      <c r="BG100" s="627"/>
      <c r="BH100" s="627"/>
      <c r="BI100" s="630"/>
      <c r="BJ100" s="630"/>
      <c r="BK100" s="627"/>
      <c r="BL100" s="627"/>
      <c r="BM100" s="627"/>
      <c r="BN100" s="627"/>
      <c r="BO100" s="627"/>
      <c r="BP100" s="627"/>
      <c r="BQ100" s="627"/>
      <c r="BR100" s="627"/>
      <c r="BS100" s="627"/>
      <c r="BT100" s="627"/>
      <c r="BU100" s="629"/>
      <c r="BV100" s="629"/>
      <c r="BW100" s="629"/>
      <c r="BX100" s="629"/>
      <c r="BY100" s="629"/>
      <c r="BZ100" s="629"/>
      <c r="CA100" s="629"/>
      <c r="CB100" s="629"/>
      <c r="CC100" s="628"/>
      <c r="CD100" s="628"/>
      <c r="CE100" s="627"/>
      <c r="CF100" s="627"/>
      <c r="CG100" s="627"/>
      <c r="CH100" s="627"/>
      <c r="CI100" s="627"/>
      <c r="CJ100" s="627"/>
      <c r="CK100" s="627"/>
      <c r="CL100" s="627"/>
      <c r="CM100" s="627"/>
      <c r="CN100" s="627"/>
      <c r="CO100" s="627"/>
      <c r="CP100" s="627"/>
      <c r="CQ100" s="627"/>
      <c r="CR100" s="627"/>
      <c r="CS100" s="627"/>
      <c r="CT100" s="627"/>
      <c r="CU100" s="627"/>
      <c r="CV100" s="627"/>
      <c r="CW100" s="627"/>
      <c r="CX100" s="627"/>
    </row>
    <row r="101" spans="33:102" s="631" customFormat="1" ht="14.25">
      <c r="AG101" s="626"/>
      <c r="AH101" s="626"/>
      <c r="AI101" s="626"/>
      <c r="AJ101" s="626"/>
      <c r="AK101" s="626"/>
      <c r="AL101" s="626"/>
      <c r="AM101" s="626"/>
      <c r="AN101" s="626"/>
      <c r="AO101" s="626"/>
      <c r="AP101" s="626"/>
      <c r="BA101" s="627"/>
      <c r="BB101" s="627"/>
      <c r="BC101" s="627"/>
      <c r="BD101" s="627"/>
      <c r="BE101" s="627"/>
      <c r="BF101" s="627"/>
      <c r="BG101" s="627"/>
      <c r="BH101" s="627"/>
      <c r="BI101" s="630"/>
      <c r="BJ101" s="630"/>
      <c r="BK101" s="627"/>
      <c r="BL101" s="627"/>
      <c r="BM101" s="627"/>
      <c r="BN101" s="627"/>
      <c r="BO101" s="627"/>
      <c r="BP101" s="627"/>
      <c r="BQ101" s="627"/>
      <c r="BR101" s="627"/>
      <c r="BS101" s="627"/>
      <c r="BT101" s="627"/>
      <c r="BU101" s="629"/>
      <c r="BV101" s="629"/>
      <c r="BW101" s="629"/>
      <c r="BX101" s="629"/>
      <c r="BY101" s="629"/>
      <c r="BZ101" s="629"/>
      <c r="CA101" s="629"/>
      <c r="CB101" s="629"/>
      <c r="CC101" s="628"/>
      <c r="CD101" s="628"/>
      <c r="CE101" s="627"/>
      <c r="CF101" s="627"/>
      <c r="CG101" s="627"/>
      <c r="CH101" s="627"/>
      <c r="CI101" s="627"/>
      <c r="CJ101" s="627"/>
      <c r="CK101" s="627"/>
      <c r="CL101" s="627"/>
      <c r="CM101" s="627"/>
      <c r="CN101" s="627"/>
      <c r="CO101" s="627"/>
      <c r="CP101" s="627"/>
      <c r="CQ101" s="627"/>
      <c r="CR101" s="627"/>
      <c r="CS101" s="627"/>
      <c r="CT101" s="627"/>
      <c r="CU101" s="627"/>
      <c r="CV101" s="627"/>
      <c r="CW101" s="627"/>
      <c r="CX101" s="627"/>
    </row>
    <row r="102" spans="33:102" s="631" customFormat="1" ht="14.25">
      <c r="AG102" s="626"/>
      <c r="AH102" s="626"/>
      <c r="AI102" s="626"/>
      <c r="AJ102" s="626"/>
      <c r="AK102" s="626"/>
      <c r="AL102" s="626"/>
      <c r="AM102" s="626"/>
      <c r="AN102" s="626"/>
      <c r="AO102" s="626"/>
      <c r="AP102" s="626"/>
      <c r="BA102" s="627"/>
      <c r="BB102" s="627"/>
      <c r="BC102" s="627"/>
      <c r="BD102" s="627"/>
      <c r="BE102" s="627"/>
      <c r="BF102" s="627"/>
      <c r="BG102" s="627"/>
      <c r="BH102" s="627"/>
      <c r="BI102" s="630"/>
      <c r="BJ102" s="630"/>
      <c r="BK102" s="627"/>
      <c r="BL102" s="627"/>
      <c r="BM102" s="627"/>
      <c r="BN102" s="627"/>
      <c r="BO102" s="627"/>
      <c r="BP102" s="627"/>
      <c r="BQ102" s="627"/>
      <c r="BR102" s="627"/>
      <c r="BS102" s="627"/>
      <c r="BT102" s="627"/>
      <c r="BU102" s="629"/>
      <c r="BV102" s="629"/>
      <c r="BW102" s="629"/>
      <c r="BX102" s="629"/>
      <c r="BY102" s="629"/>
      <c r="BZ102" s="629"/>
      <c r="CA102" s="629"/>
      <c r="CB102" s="629"/>
      <c r="CC102" s="628"/>
      <c r="CD102" s="628"/>
      <c r="CE102" s="627"/>
      <c r="CF102" s="627"/>
      <c r="CG102" s="627"/>
      <c r="CH102" s="627"/>
      <c r="CI102" s="627"/>
      <c r="CJ102" s="627"/>
      <c r="CK102" s="627"/>
      <c r="CL102" s="627"/>
      <c r="CM102" s="627"/>
      <c r="CN102" s="627"/>
      <c r="CO102" s="627"/>
      <c r="CP102" s="627"/>
      <c r="CQ102" s="627"/>
      <c r="CR102" s="627"/>
      <c r="CS102" s="627"/>
      <c r="CT102" s="627"/>
      <c r="CU102" s="627"/>
      <c r="CV102" s="627"/>
      <c r="CW102" s="627"/>
      <c r="CX102" s="627"/>
    </row>
    <row r="103" spans="33:102" s="631" customFormat="1" ht="14.25">
      <c r="AG103" s="626"/>
      <c r="AH103" s="626"/>
      <c r="AI103" s="626"/>
      <c r="AJ103" s="626"/>
      <c r="AK103" s="626"/>
      <c r="AL103" s="626"/>
      <c r="AM103" s="626"/>
      <c r="AN103" s="626"/>
      <c r="AO103" s="626"/>
      <c r="AP103" s="626"/>
      <c r="BA103" s="627"/>
      <c r="BB103" s="627"/>
      <c r="BC103" s="627"/>
      <c r="BD103" s="627"/>
      <c r="BE103" s="627"/>
      <c r="BF103" s="627"/>
      <c r="BG103" s="627"/>
      <c r="BH103" s="627"/>
      <c r="BI103" s="630"/>
      <c r="BJ103" s="630"/>
      <c r="BK103" s="627"/>
      <c r="BL103" s="627"/>
      <c r="BM103" s="627"/>
      <c r="BN103" s="627"/>
      <c r="BO103" s="627"/>
      <c r="BP103" s="627"/>
      <c r="BQ103" s="627"/>
      <c r="BR103" s="627"/>
      <c r="BS103" s="627"/>
      <c r="BT103" s="627"/>
      <c r="BU103" s="629"/>
      <c r="BV103" s="629"/>
      <c r="BW103" s="629"/>
      <c r="BX103" s="629"/>
      <c r="BY103" s="629"/>
      <c r="BZ103" s="629"/>
      <c r="CA103" s="629"/>
      <c r="CB103" s="629"/>
      <c r="CC103" s="628"/>
      <c r="CD103" s="628"/>
      <c r="CE103" s="627"/>
      <c r="CF103" s="627"/>
      <c r="CG103" s="627"/>
      <c r="CH103" s="627"/>
      <c r="CI103" s="627"/>
      <c r="CJ103" s="627"/>
      <c r="CK103" s="627"/>
      <c r="CL103" s="627"/>
      <c r="CM103" s="627"/>
      <c r="CN103" s="627"/>
      <c r="CO103" s="627"/>
      <c r="CP103" s="627"/>
      <c r="CQ103" s="627"/>
      <c r="CR103" s="627"/>
      <c r="CS103" s="627"/>
      <c r="CT103" s="627"/>
      <c r="CU103" s="627"/>
      <c r="CV103" s="627"/>
      <c r="CW103" s="627"/>
      <c r="CX103" s="627"/>
    </row>
    <row r="104" spans="33:102" s="631" customFormat="1" ht="14.25">
      <c r="AG104" s="626"/>
      <c r="AH104" s="626"/>
      <c r="AI104" s="626"/>
      <c r="AJ104" s="626"/>
      <c r="AK104" s="626"/>
      <c r="AL104" s="626"/>
      <c r="AM104" s="626"/>
      <c r="AN104" s="626"/>
      <c r="AO104" s="626"/>
      <c r="AP104" s="626"/>
      <c r="BA104" s="627"/>
      <c r="BB104" s="627"/>
      <c r="BC104" s="627"/>
      <c r="BD104" s="627"/>
      <c r="BE104" s="627"/>
      <c r="BF104" s="627"/>
      <c r="BG104" s="627"/>
      <c r="BH104" s="627"/>
      <c r="BI104" s="630"/>
      <c r="BJ104" s="630"/>
      <c r="BK104" s="627"/>
      <c r="BL104" s="627"/>
      <c r="BM104" s="627"/>
      <c r="BN104" s="627"/>
      <c r="BO104" s="627"/>
      <c r="BP104" s="627"/>
      <c r="BQ104" s="627"/>
      <c r="BR104" s="627"/>
      <c r="BS104" s="627"/>
      <c r="BT104" s="627"/>
      <c r="BU104" s="629"/>
      <c r="BV104" s="629"/>
      <c r="BW104" s="629"/>
      <c r="BX104" s="629"/>
      <c r="BY104" s="629"/>
      <c r="BZ104" s="629"/>
      <c r="CA104" s="629"/>
      <c r="CB104" s="629"/>
      <c r="CC104" s="628"/>
      <c r="CD104" s="628"/>
      <c r="CE104" s="627"/>
      <c r="CF104" s="627"/>
      <c r="CG104" s="627"/>
      <c r="CH104" s="627"/>
      <c r="CI104" s="627"/>
      <c r="CJ104" s="627"/>
      <c r="CK104" s="627"/>
      <c r="CL104" s="627"/>
      <c r="CM104" s="627"/>
      <c r="CN104" s="627"/>
      <c r="CO104" s="627"/>
      <c r="CP104" s="627"/>
      <c r="CQ104" s="627"/>
      <c r="CR104" s="627"/>
      <c r="CS104" s="627"/>
      <c r="CT104" s="627"/>
      <c r="CU104" s="627"/>
      <c r="CV104" s="627"/>
      <c r="CW104" s="627"/>
      <c r="CX104" s="627"/>
    </row>
    <row r="105" spans="33:102" s="631" customFormat="1" ht="14.25">
      <c r="AG105" s="626"/>
      <c r="AH105" s="626"/>
      <c r="AI105" s="626"/>
      <c r="AJ105" s="626"/>
      <c r="AK105" s="626"/>
      <c r="AL105" s="626"/>
      <c r="AM105" s="626"/>
      <c r="AN105" s="626"/>
      <c r="AO105" s="626"/>
      <c r="AP105" s="626"/>
      <c r="BA105" s="627"/>
      <c r="BB105" s="627"/>
      <c r="BC105" s="627"/>
      <c r="BD105" s="627"/>
      <c r="BE105" s="627"/>
      <c r="BF105" s="627"/>
      <c r="BG105" s="627"/>
      <c r="BH105" s="627"/>
      <c r="BI105" s="630"/>
      <c r="BJ105" s="630"/>
      <c r="BK105" s="627"/>
      <c r="BL105" s="627"/>
      <c r="BM105" s="627"/>
      <c r="BN105" s="627"/>
      <c r="BO105" s="627"/>
      <c r="BP105" s="627"/>
      <c r="BQ105" s="627"/>
      <c r="BR105" s="627"/>
      <c r="BS105" s="627"/>
      <c r="BT105" s="627"/>
      <c r="BU105" s="629"/>
      <c r="BV105" s="629"/>
      <c r="BW105" s="629"/>
      <c r="BX105" s="629"/>
      <c r="BY105" s="629"/>
      <c r="BZ105" s="629"/>
      <c r="CA105" s="629"/>
      <c r="CB105" s="629"/>
      <c r="CC105" s="628"/>
      <c r="CD105" s="628"/>
      <c r="CE105" s="627"/>
      <c r="CF105" s="627"/>
      <c r="CG105" s="627"/>
      <c r="CH105" s="627"/>
      <c r="CI105" s="627"/>
      <c r="CJ105" s="627"/>
      <c r="CK105" s="627"/>
      <c r="CL105" s="627"/>
      <c r="CM105" s="627"/>
      <c r="CN105" s="627"/>
      <c r="CO105" s="627"/>
      <c r="CP105" s="627"/>
      <c r="CQ105" s="627"/>
      <c r="CR105" s="627"/>
      <c r="CS105" s="627"/>
      <c r="CT105" s="627"/>
      <c r="CU105" s="627"/>
      <c r="CV105" s="627"/>
      <c r="CW105" s="627"/>
      <c r="CX105" s="627"/>
    </row>
    <row r="106" spans="33:102" s="631" customFormat="1" ht="14.25">
      <c r="AG106" s="626"/>
      <c r="AH106" s="626"/>
      <c r="AI106" s="626"/>
      <c r="AJ106" s="626"/>
      <c r="AK106" s="626"/>
      <c r="AL106" s="626"/>
      <c r="AM106" s="626"/>
      <c r="AN106" s="626"/>
      <c r="AO106" s="626"/>
      <c r="AP106" s="626"/>
      <c r="BA106" s="627"/>
      <c r="BB106" s="627"/>
      <c r="BC106" s="627"/>
      <c r="BD106" s="627"/>
      <c r="BE106" s="627"/>
      <c r="BF106" s="627"/>
      <c r="BG106" s="627"/>
      <c r="BH106" s="627"/>
      <c r="BI106" s="630"/>
      <c r="BJ106" s="630"/>
      <c r="BK106" s="627"/>
      <c r="BL106" s="627"/>
      <c r="BM106" s="627"/>
      <c r="BN106" s="627"/>
      <c r="BO106" s="627"/>
      <c r="BP106" s="627"/>
      <c r="BQ106" s="627"/>
      <c r="BR106" s="627"/>
      <c r="BS106" s="627"/>
      <c r="BT106" s="627"/>
      <c r="BU106" s="629"/>
      <c r="BV106" s="629"/>
      <c r="BW106" s="629"/>
      <c r="BX106" s="629"/>
      <c r="BY106" s="629"/>
      <c r="BZ106" s="629"/>
      <c r="CA106" s="629"/>
      <c r="CB106" s="629"/>
      <c r="CC106" s="628"/>
      <c r="CD106" s="628"/>
      <c r="CE106" s="627"/>
      <c r="CF106" s="627"/>
      <c r="CG106" s="627"/>
      <c r="CH106" s="627"/>
      <c r="CI106" s="627"/>
      <c r="CJ106" s="627"/>
      <c r="CK106" s="627"/>
      <c r="CL106" s="627"/>
      <c r="CM106" s="627"/>
      <c r="CN106" s="627"/>
      <c r="CO106" s="627"/>
      <c r="CP106" s="627"/>
      <c r="CQ106" s="627"/>
      <c r="CR106" s="627"/>
      <c r="CS106" s="627"/>
      <c r="CT106" s="627"/>
      <c r="CU106" s="627"/>
      <c r="CV106" s="627"/>
      <c r="CW106" s="627"/>
      <c r="CX106" s="627"/>
    </row>
    <row r="107" spans="33:102" s="631" customFormat="1" ht="14.25">
      <c r="AG107" s="626"/>
      <c r="AH107" s="626"/>
      <c r="AI107" s="626"/>
      <c r="AJ107" s="626"/>
      <c r="AK107" s="626"/>
      <c r="AL107" s="626"/>
      <c r="AM107" s="626"/>
      <c r="AN107" s="626"/>
      <c r="AO107" s="626"/>
      <c r="AP107" s="626"/>
      <c r="BA107" s="627"/>
      <c r="BB107" s="627"/>
      <c r="BC107" s="627"/>
      <c r="BD107" s="627"/>
      <c r="BE107" s="627"/>
      <c r="BF107" s="627"/>
      <c r="BG107" s="627"/>
      <c r="BH107" s="627"/>
      <c r="BI107" s="630"/>
      <c r="BJ107" s="630"/>
      <c r="BK107" s="627"/>
      <c r="BL107" s="627"/>
      <c r="BM107" s="627"/>
      <c r="BN107" s="627"/>
      <c r="BO107" s="627"/>
      <c r="BP107" s="627"/>
      <c r="BQ107" s="627"/>
      <c r="BR107" s="627"/>
      <c r="BS107" s="627"/>
      <c r="BT107" s="627"/>
      <c r="BU107" s="629"/>
      <c r="BV107" s="629"/>
      <c r="BW107" s="629"/>
      <c r="BX107" s="629"/>
      <c r="BY107" s="629"/>
      <c r="BZ107" s="629"/>
      <c r="CA107" s="629"/>
      <c r="CB107" s="629"/>
      <c r="CC107" s="628"/>
      <c r="CD107" s="628"/>
      <c r="CE107" s="627"/>
      <c r="CF107" s="627"/>
      <c r="CG107" s="627"/>
      <c r="CH107" s="627"/>
      <c r="CI107" s="627"/>
      <c r="CJ107" s="627"/>
      <c r="CK107" s="627"/>
      <c r="CL107" s="627"/>
      <c r="CM107" s="627"/>
      <c r="CN107" s="627"/>
      <c r="CO107" s="627"/>
      <c r="CP107" s="627"/>
      <c r="CQ107" s="627"/>
      <c r="CR107" s="627"/>
      <c r="CS107" s="627"/>
      <c r="CT107" s="627"/>
      <c r="CU107" s="627"/>
      <c r="CV107" s="627"/>
      <c r="CW107" s="627"/>
      <c r="CX107" s="627"/>
    </row>
    <row r="109" spans="33:102" s="631" customFormat="1" ht="14.25">
      <c r="AG109" s="626"/>
      <c r="AH109" s="626"/>
      <c r="AI109" s="626"/>
      <c r="AJ109" s="626"/>
      <c r="AK109" s="626"/>
      <c r="AL109" s="626"/>
      <c r="AM109" s="626"/>
      <c r="AN109" s="626"/>
      <c r="AO109" s="626"/>
      <c r="AP109" s="626"/>
      <c r="BA109" s="627"/>
      <c r="BB109" s="627"/>
      <c r="BC109" s="627"/>
      <c r="BD109" s="627"/>
      <c r="BE109" s="627"/>
      <c r="BF109" s="627"/>
      <c r="BG109" s="627"/>
      <c r="BH109" s="627"/>
      <c r="BI109" s="630"/>
      <c r="BJ109" s="630"/>
      <c r="BK109" s="627"/>
      <c r="BL109" s="627"/>
      <c r="BM109" s="627"/>
      <c r="BN109" s="627"/>
      <c r="BO109" s="627"/>
      <c r="BP109" s="627"/>
      <c r="BQ109" s="627"/>
      <c r="BR109" s="627"/>
      <c r="BS109" s="627"/>
      <c r="BT109" s="627"/>
      <c r="BU109" s="629"/>
      <c r="BV109" s="629"/>
      <c r="BW109" s="629"/>
      <c r="BX109" s="629"/>
      <c r="BY109" s="629"/>
      <c r="BZ109" s="629"/>
      <c r="CA109" s="629"/>
      <c r="CB109" s="629"/>
      <c r="CC109" s="628"/>
      <c r="CD109" s="628"/>
      <c r="CE109" s="627"/>
      <c r="CF109" s="627"/>
      <c r="CG109" s="627"/>
      <c r="CH109" s="627"/>
      <c r="CI109" s="627"/>
      <c r="CJ109" s="627"/>
      <c r="CK109" s="627"/>
      <c r="CL109" s="627"/>
      <c r="CM109" s="627"/>
      <c r="CN109" s="627"/>
      <c r="CO109" s="627"/>
      <c r="CP109" s="627"/>
      <c r="CQ109" s="627"/>
      <c r="CR109" s="627"/>
      <c r="CS109" s="627"/>
      <c r="CT109" s="627"/>
      <c r="CU109" s="627"/>
      <c r="CV109" s="627"/>
      <c r="CW109" s="627"/>
      <c r="CX109" s="627"/>
    </row>
    <row r="110" spans="33:102" s="631" customFormat="1" ht="14.25">
      <c r="AG110" s="626"/>
      <c r="AH110" s="626"/>
      <c r="AI110" s="626"/>
      <c r="AJ110" s="626"/>
      <c r="AK110" s="626"/>
      <c r="AL110" s="626"/>
      <c r="AM110" s="626"/>
      <c r="AN110" s="626"/>
      <c r="AO110" s="626"/>
      <c r="AP110" s="626"/>
      <c r="BA110" s="627"/>
      <c r="BB110" s="627"/>
      <c r="BC110" s="627"/>
      <c r="BD110" s="627"/>
      <c r="BE110" s="627"/>
      <c r="BF110" s="627"/>
      <c r="BG110" s="627"/>
      <c r="BH110" s="627"/>
      <c r="BI110" s="630"/>
      <c r="BJ110" s="630"/>
      <c r="BK110" s="627"/>
      <c r="BL110" s="627"/>
      <c r="BM110" s="627"/>
      <c r="BN110" s="627"/>
      <c r="BO110" s="627"/>
      <c r="BP110" s="627"/>
      <c r="BQ110" s="627"/>
      <c r="BR110" s="627"/>
      <c r="BS110" s="627"/>
      <c r="BT110" s="627"/>
      <c r="BU110" s="629"/>
      <c r="BV110" s="629"/>
      <c r="BW110" s="629"/>
      <c r="BX110" s="629"/>
      <c r="BY110" s="629"/>
      <c r="BZ110" s="629"/>
      <c r="CA110" s="629"/>
      <c r="CB110" s="629"/>
      <c r="CC110" s="628"/>
      <c r="CD110" s="628"/>
      <c r="CE110" s="627"/>
      <c r="CF110" s="627"/>
      <c r="CG110" s="627"/>
      <c r="CH110" s="627"/>
      <c r="CI110" s="627"/>
      <c r="CJ110" s="627"/>
      <c r="CK110" s="627"/>
      <c r="CL110" s="627"/>
      <c r="CM110" s="627"/>
      <c r="CN110" s="627"/>
      <c r="CO110" s="627"/>
      <c r="CP110" s="627"/>
      <c r="CQ110" s="627"/>
      <c r="CR110" s="627"/>
      <c r="CS110" s="627"/>
      <c r="CT110" s="627"/>
      <c r="CU110" s="627"/>
      <c r="CV110" s="627"/>
      <c r="CW110" s="627"/>
      <c r="CX110" s="627"/>
    </row>
    <row r="112" spans="33:102" s="631" customFormat="1" ht="14.25">
      <c r="AG112" s="626"/>
      <c r="AH112" s="626"/>
      <c r="AI112" s="626"/>
      <c r="AJ112" s="626"/>
      <c r="AK112" s="626"/>
      <c r="AL112" s="626"/>
      <c r="AM112" s="626"/>
      <c r="AN112" s="626"/>
      <c r="AO112" s="626"/>
      <c r="AP112" s="626"/>
      <c r="BA112" s="627"/>
      <c r="BB112" s="627"/>
      <c r="BC112" s="627"/>
      <c r="BD112" s="627"/>
      <c r="BE112" s="627"/>
      <c r="BF112" s="627"/>
      <c r="BG112" s="627"/>
      <c r="BH112" s="627"/>
      <c r="BI112" s="630"/>
      <c r="BJ112" s="630"/>
      <c r="BK112" s="627"/>
      <c r="BL112" s="627"/>
      <c r="BM112" s="627"/>
      <c r="BN112" s="627"/>
      <c r="BO112" s="627"/>
      <c r="BP112" s="627"/>
      <c r="BQ112" s="627"/>
      <c r="BR112" s="627"/>
      <c r="BS112" s="627"/>
      <c r="BT112" s="627"/>
      <c r="BU112" s="629"/>
      <c r="BV112" s="629"/>
      <c r="BW112" s="629"/>
      <c r="BX112" s="629"/>
      <c r="BY112" s="629"/>
      <c r="BZ112" s="629"/>
      <c r="CA112" s="629"/>
      <c r="CB112" s="629"/>
      <c r="CC112" s="628"/>
      <c r="CD112" s="628"/>
      <c r="CE112" s="627"/>
      <c r="CF112" s="627"/>
      <c r="CG112" s="627"/>
      <c r="CH112" s="627"/>
      <c r="CI112" s="627"/>
      <c r="CJ112" s="627"/>
      <c r="CK112" s="627"/>
      <c r="CL112" s="627"/>
      <c r="CM112" s="627"/>
      <c r="CN112" s="627"/>
      <c r="CO112" s="627"/>
      <c r="CP112" s="627"/>
      <c r="CQ112" s="627"/>
      <c r="CR112" s="627"/>
      <c r="CS112" s="627"/>
      <c r="CT112" s="627"/>
      <c r="CU112" s="627"/>
      <c r="CV112" s="627"/>
      <c r="CW112" s="627"/>
      <c r="CX112" s="627"/>
    </row>
    <row r="113" spans="33:102" s="631" customFormat="1" ht="14.25">
      <c r="AG113" s="626"/>
      <c r="AH113" s="626"/>
      <c r="AI113" s="626"/>
      <c r="AJ113" s="626"/>
      <c r="AK113" s="626"/>
      <c r="AL113" s="626"/>
      <c r="AM113" s="626"/>
      <c r="AN113" s="626"/>
      <c r="AO113" s="626"/>
      <c r="AP113" s="626"/>
      <c r="BA113" s="627"/>
      <c r="BB113" s="627"/>
      <c r="BC113" s="627"/>
      <c r="BD113" s="627"/>
      <c r="BE113" s="627"/>
      <c r="BF113" s="627"/>
      <c r="BG113" s="627"/>
      <c r="BH113" s="627"/>
      <c r="BI113" s="630"/>
      <c r="BJ113" s="630"/>
      <c r="BK113" s="627"/>
      <c r="BL113" s="627"/>
      <c r="BM113" s="627"/>
      <c r="BN113" s="627"/>
      <c r="BO113" s="627"/>
      <c r="BP113" s="627"/>
      <c r="BQ113" s="627"/>
      <c r="BR113" s="627"/>
      <c r="BS113" s="627"/>
      <c r="BT113" s="627"/>
      <c r="BU113" s="629"/>
      <c r="BV113" s="629"/>
      <c r="BW113" s="629"/>
      <c r="BX113" s="629"/>
      <c r="BY113" s="629"/>
      <c r="BZ113" s="629"/>
      <c r="CA113" s="629"/>
      <c r="CB113" s="629"/>
      <c r="CC113" s="628"/>
      <c r="CD113" s="628"/>
      <c r="CE113" s="627"/>
      <c r="CF113" s="627"/>
      <c r="CG113" s="627"/>
      <c r="CH113" s="627"/>
      <c r="CI113" s="627"/>
      <c r="CJ113" s="627"/>
      <c r="CK113" s="627"/>
      <c r="CL113" s="627"/>
      <c r="CM113" s="627"/>
      <c r="CN113" s="627"/>
      <c r="CO113" s="627"/>
      <c r="CP113" s="627"/>
      <c r="CQ113" s="627"/>
      <c r="CR113" s="627"/>
      <c r="CS113" s="627"/>
      <c r="CT113" s="627"/>
      <c r="CU113" s="627"/>
      <c r="CV113" s="627"/>
      <c r="CW113" s="627"/>
      <c r="CX113" s="627"/>
    </row>
    <row r="114" spans="33:102" s="631" customFormat="1" ht="14.25">
      <c r="AG114" s="626"/>
      <c r="AH114" s="626"/>
      <c r="AI114" s="626"/>
      <c r="AJ114" s="626"/>
      <c r="AK114" s="626"/>
      <c r="AL114" s="626"/>
      <c r="AM114" s="626"/>
      <c r="AN114" s="626"/>
      <c r="AO114" s="626"/>
      <c r="AP114" s="626"/>
      <c r="BA114" s="627"/>
      <c r="BB114" s="627"/>
      <c r="BC114" s="627"/>
      <c r="BD114" s="627"/>
      <c r="BE114" s="627"/>
      <c r="BF114" s="627"/>
      <c r="BG114" s="627"/>
      <c r="BH114" s="627"/>
      <c r="BI114" s="630"/>
      <c r="BJ114" s="630"/>
      <c r="BK114" s="627"/>
      <c r="BL114" s="627"/>
      <c r="BM114" s="627"/>
      <c r="BN114" s="627"/>
      <c r="BO114" s="627"/>
      <c r="BP114" s="627"/>
      <c r="BQ114" s="627"/>
      <c r="BR114" s="627"/>
      <c r="BS114" s="627"/>
      <c r="BT114" s="627"/>
      <c r="BU114" s="629"/>
      <c r="BV114" s="629"/>
      <c r="BW114" s="629"/>
      <c r="BX114" s="629"/>
      <c r="BY114" s="629"/>
      <c r="BZ114" s="629"/>
      <c r="CA114" s="629"/>
      <c r="CB114" s="629"/>
      <c r="CC114" s="628"/>
      <c r="CD114" s="628"/>
      <c r="CE114" s="627"/>
      <c r="CF114" s="627"/>
      <c r="CG114" s="627"/>
      <c r="CH114" s="627"/>
      <c r="CI114" s="627"/>
      <c r="CJ114" s="627"/>
      <c r="CK114" s="627"/>
      <c r="CL114" s="627"/>
      <c r="CM114" s="627"/>
      <c r="CN114" s="627"/>
      <c r="CO114" s="627"/>
      <c r="CP114" s="627"/>
      <c r="CQ114" s="627"/>
      <c r="CR114" s="627"/>
      <c r="CS114" s="627"/>
      <c r="CT114" s="627"/>
      <c r="CU114" s="627"/>
      <c r="CV114" s="627"/>
      <c r="CW114" s="627"/>
      <c r="CX114" s="627"/>
    </row>
  </sheetData>
  <sheetProtection/>
  <mergeCells count="111">
    <mergeCell ref="AE67:AP67"/>
    <mergeCell ref="P68:AA68"/>
    <mergeCell ref="AE68:AP68"/>
    <mergeCell ref="C69:C72"/>
    <mergeCell ref="P72:AA72"/>
    <mergeCell ref="AE72:AP72"/>
    <mergeCell ref="A73:D73"/>
    <mergeCell ref="A74:D74"/>
    <mergeCell ref="A67:A72"/>
    <mergeCell ref="B67:B72"/>
    <mergeCell ref="C67:C68"/>
    <mergeCell ref="P67:AA67"/>
    <mergeCell ref="CO62:CX62"/>
    <mergeCell ref="A63:AD63"/>
    <mergeCell ref="P65:AA65"/>
    <mergeCell ref="AE65:AP65"/>
    <mergeCell ref="A66:D66"/>
    <mergeCell ref="A62:D62"/>
    <mergeCell ref="H62:AD62"/>
    <mergeCell ref="AQ62:AZ62"/>
    <mergeCell ref="BA62:BJ62"/>
    <mergeCell ref="BK62:BT62"/>
    <mergeCell ref="BU62:CD62"/>
    <mergeCell ref="A56:D56"/>
    <mergeCell ref="A57:A58"/>
    <mergeCell ref="B57:B58"/>
    <mergeCell ref="A59:D59"/>
    <mergeCell ref="A60:D60"/>
    <mergeCell ref="A61:AD61"/>
    <mergeCell ref="CE62:CN62"/>
    <mergeCell ref="A43:A55"/>
    <mergeCell ref="B43:B55"/>
    <mergeCell ref="C43:C45"/>
    <mergeCell ref="P43:AA43"/>
    <mergeCell ref="AE43:AP43"/>
    <mergeCell ref="C46:C48"/>
    <mergeCell ref="P51:AA51"/>
    <mergeCell ref="AE51:AP51"/>
    <mergeCell ref="C52:C55"/>
    <mergeCell ref="AE53:AP53"/>
    <mergeCell ref="C34:C41"/>
    <mergeCell ref="D40:D41"/>
    <mergeCell ref="F40:F41"/>
    <mergeCell ref="G40:G41"/>
    <mergeCell ref="A42:D42"/>
    <mergeCell ref="A27:A41"/>
    <mergeCell ref="B27:B41"/>
    <mergeCell ref="C27:C33"/>
    <mergeCell ref="P27:AA27"/>
    <mergeCell ref="BU24:CD24"/>
    <mergeCell ref="CE24:CN24"/>
    <mergeCell ref="CO24:CX24"/>
    <mergeCell ref="AE27:AP27"/>
    <mergeCell ref="P28:AA28"/>
    <mergeCell ref="AE28:AP28"/>
    <mergeCell ref="P32:AA32"/>
    <mergeCell ref="AE32:AP32"/>
    <mergeCell ref="P33:AA33"/>
    <mergeCell ref="AE33:AP33"/>
    <mergeCell ref="A19:D19"/>
    <mergeCell ref="A21:D21"/>
    <mergeCell ref="A22:D22"/>
    <mergeCell ref="A23:AD23"/>
    <mergeCell ref="A24:D24"/>
    <mergeCell ref="H24:AD24"/>
    <mergeCell ref="AQ24:AZ24"/>
    <mergeCell ref="BA24:BJ24"/>
    <mergeCell ref="BK24:BT24"/>
    <mergeCell ref="A16:A18"/>
    <mergeCell ref="B16:B18"/>
    <mergeCell ref="C16:C18"/>
    <mergeCell ref="P16:AA16"/>
    <mergeCell ref="AE16:AP16"/>
    <mergeCell ref="D17:D18"/>
    <mergeCell ref="E17:E18"/>
    <mergeCell ref="F17:F18"/>
    <mergeCell ref="G17:G18"/>
    <mergeCell ref="A13:D13"/>
    <mergeCell ref="H13:AD13"/>
    <mergeCell ref="AQ13:AZ13"/>
    <mergeCell ref="BA13:BJ13"/>
    <mergeCell ref="BK13:BT13"/>
    <mergeCell ref="BU13:CD13"/>
    <mergeCell ref="CE13:CN13"/>
    <mergeCell ref="CO13:CX13"/>
    <mergeCell ref="A14:AD14"/>
    <mergeCell ref="CO5:CX9"/>
    <mergeCell ref="A6:AD6"/>
    <mergeCell ref="A7:AD7"/>
    <mergeCell ref="BA7:BJ9"/>
    <mergeCell ref="A8:AD8"/>
    <mergeCell ref="A9:AD9"/>
    <mergeCell ref="A11:D11"/>
    <mergeCell ref="H11:AD11"/>
    <mergeCell ref="AQ11:AZ11"/>
    <mergeCell ref="BA11:BJ11"/>
    <mergeCell ref="BK11:BT11"/>
    <mergeCell ref="BU11:CD11"/>
    <mergeCell ref="CE11:CN11"/>
    <mergeCell ref="CO11:CX11"/>
    <mergeCell ref="A1:C4"/>
    <mergeCell ref="A5:AD5"/>
    <mergeCell ref="AQ5:AZ9"/>
    <mergeCell ref="BA5:BJ6"/>
    <mergeCell ref="BK5:BT9"/>
    <mergeCell ref="BU5:CD9"/>
    <mergeCell ref="CE5:CN9"/>
    <mergeCell ref="CC1:CC4"/>
    <mergeCell ref="CD1:CD4"/>
    <mergeCell ref="D1:CB2"/>
    <mergeCell ref="D3:CB4"/>
  </mergeCells>
  <printOptions horizontalCentered="1" verticalCentered="1"/>
  <pageMargins left="1.299212598425197" right="0.31496062992125984" top="0.5511811023622047" bottom="0.5511811023622047" header="0.31496062992125984" footer="0.31496062992125984"/>
  <pageSetup fitToHeight="0" horizontalDpi="600" verticalDpi="600" orientation="portrait" scale="55"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J56"/>
  <sheetViews>
    <sheetView zoomScale="60" zoomScaleNormal="60" zoomScalePageLayoutView="0" workbookViewId="0" topLeftCell="P1">
      <selection activeCell="AI1" sqref="AI1:AJ2"/>
    </sheetView>
  </sheetViews>
  <sheetFormatPr defaultColWidth="11.421875" defaultRowHeight="15"/>
  <cols>
    <col min="2" max="2" width="21.7109375" style="0" customWidth="1"/>
    <col min="3" max="3" width="32.421875" style="0" customWidth="1"/>
    <col min="4" max="4" width="35.28125" style="0" bestFit="1" customWidth="1"/>
    <col min="7" max="7" width="11.421875" style="0" customWidth="1"/>
    <col min="8" max="8" width="20.00390625" style="0" customWidth="1"/>
    <col min="9" max="9" width="11.421875" style="0" customWidth="1"/>
    <col min="10" max="10" width="26.7109375" style="0" customWidth="1"/>
    <col min="11" max="25" width="11.421875" style="0" customWidth="1"/>
    <col min="26" max="26" width="24.8515625" style="0" customWidth="1"/>
    <col min="27" max="27" width="21.140625" style="0" customWidth="1"/>
    <col min="28" max="28" width="18.8515625" style="0" customWidth="1"/>
    <col min="29" max="29" width="20.421875" style="0" customWidth="1"/>
    <col min="30" max="30" width="26.7109375" style="0" customWidth="1"/>
    <col min="31" max="31" width="18.8515625" style="0" customWidth="1"/>
    <col min="32" max="32" width="19.28125" style="0" customWidth="1"/>
    <col min="33" max="33" width="23.57421875" style="0" customWidth="1"/>
    <col min="34" max="34" width="31.8515625" style="0" customWidth="1"/>
    <col min="35" max="35" width="15.00390625" style="0" customWidth="1"/>
    <col min="36" max="37" width="17.8515625" style="0" customWidth="1"/>
  </cols>
  <sheetData>
    <row r="1" spans="1:36" ht="55.5" customHeight="1">
      <c r="A1" s="3688"/>
      <c r="B1" s="3688"/>
      <c r="C1" s="3688"/>
      <c r="D1" s="3742" t="s">
        <v>0</v>
      </c>
      <c r="E1" s="3743"/>
      <c r="F1" s="3743"/>
      <c r="G1" s="3743"/>
      <c r="H1" s="3743"/>
      <c r="I1" s="3743"/>
      <c r="J1" s="3743"/>
      <c r="K1" s="3743"/>
      <c r="L1" s="3743"/>
      <c r="M1" s="3743"/>
      <c r="N1" s="3743"/>
      <c r="O1" s="3743"/>
      <c r="P1" s="3743"/>
      <c r="Q1" s="3743"/>
      <c r="R1" s="3743"/>
      <c r="S1" s="3743"/>
      <c r="T1" s="3743"/>
      <c r="U1" s="3743"/>
      <c r="V1" s="3743"/>
      <c r="W1" s="3743"/>
      <c r="X1" s="3743"/>
      <c r="Y1" s="3743"/>
      <c r="Z1" s="3743"/>
      <c r="AA1" s="3743"/>
      <c r="AB1" s="3743"/>
      <c r="AC1" s="3743"/>
      <c r="AD1" s="3743"/>
      <c r="AE1" s="3743"/>
      <c r="AF1" s="3743"/>
      <c r="AG1" s="3743"/>
      <c r="AH1" s="3744"/>
      <c r="AI1" s="3724" t="s">
        <v>898</v>
      </c>
      <c r="AJ1" s="3741" t="s">
        <v>1040</v>
      </c>
    </row>
    <row r="2" spans="1:36" ht="56.25" customHeight="1" thickBot="1">
      <c r="A2" s="3688"/>
      <c r="B2" s="3688"/>
      <c r="C2" s="3688"/>
      <c r="D2" s="3742" t="s">
        <v>1</v>
      </c>
      <c r="E2" s="3743"/>
      <c r="F2" s="3743"/>
      <c r="G2" s="3743"/>
      <c r="H2" s="3743"/>
      <c r="I2" s="3743"/>
      <c r="J2" s="3743"/>
      <c r="K2" s="3743"/>
      <c r="L2" s="3743"/>
      <c r="M2" s="3743"/>
      <c r="N2" s="3743"/>
      <c r="O2" s="3743"/>
      <c r="P2" s="3743"/>
      <c r="Q2" s="3743"/>
      <c r="R2" s="3743"/>
      <c r="S2" s="3743"/>
      <c r="T2" s="3743"/>
      <c r="U2" s="3743"/>
      <c r="V2" s="3743"/>
      <c r="W2" s="3743"/>
      <c r="X2" s="3743"/>
      <c r="Y2" s="3743"/>
      <c r="Z2" s="3743"/>
      <c r="AA2" s="3743"/>
      <c r="AB2" s="3743"/>
      <c r="AC2" s="3743"/>
      <c r="AD2" s="3743"/>
      <c r="AE2" s="3743"/>
      <c r="AF2" s="3743"/>
      <c r="AG2" s="3743"/>
      <c r="AH2" s="3744"/>
      <c r="AI2" s="3724"/>
      <c r="AJ2" s="3741"/>
    </row>
    <row r="3" spans="1:36" ht="15">
      <c r="A3" s="3689" t="s">
        <v>2</v>
      </c>
      <c r="B3" s="3690"/>
      <c r="C3" s="3690"/>
      <c r="D3" s="3690"/>
      <c r="E3" s="3690"/>
      <c r="F3" s="3690"/>
      <c r="G3" s="3690"/>
      <c r="H3" s="3690"/>
      <c r="I3" s="3690"/>
      <c r="J3" s="3690"/>
      <c r="K3" s="3690"/>
      <c r="L3" s="3690"/>
      <c r="M3" s="3690"/>
      <c r="N3" s="3690"/>
      <c r="O3" s="3690"/>
      <c r="P3" s="3690"/>
      <c r="Q3" s="3690"/>
      <c r="R3" s="3690"/>
      <c r="S3" s="3690"/>
      <c r="T3" s="3690"/>
      <c r="U3" s="3690"/>
      <c r="V3" s="3690"/>
      <c r="W3" s="3690"/>
      <c r="X3" s="3690"/>
      <c r="Y3" s="3691"/>
      <c r="Z3" s="3691"/>
      <c r="AA3" s="3692" t="s">
        <v>2</v>
      </c>
      <c r="AB3" s="3693"/>
      <c r="AC3" s="3693"/>
      <c r="AD3" s="3693"/>
      <c r="AE3" s="3693"/>
      <c r="AF3" s="3693"/>
      <c r="AG3" s="3693"/>
      <c r="AH3" s="3693"/>
      <c r="AI3" s="3693"/>
      <c r="AJ3" s="3694"/>
    </row>
    <row r="4" spans="1:36" ht="15">
      <c r="A4" s="3698" t="s">
        <v>7</v>
      </c>
      <c r="B4" s="3691"/>
      <c r="C4" s="3691"/>
      <c r="D4" s="3691"/>
      <c r="E4" s="3691"/>
      <c r="F4" s="3691"/>
      <c r="G4" s="3691"/>
      <c r="H4" s="3691"/>
      <c r="I4" s="3691"/>
      <c r="J4" s="3691"/>
      <c r="K4" s="3691"/>
      <c r="L4" s="3691"/>
      <c r="M4" s="3691"/>
      <c r="N4" s="3691"/>
      <c r="O4" s="3691"/>
      <c r="P4" s="3691"/>
      <c r="Q4" s="3691"/>
      <c r="R4" s="3691"/>
      <c r="S4" s="3691"/>
      <c r="T4" s="3691"/>
      <c r="U4" s="3691"/>
      <c r="V4" s="3691"/>
      <c r="W4" s="3691"/>
      <c r="X4" s="3691"/>
      <c r="Y4" s="3691"/>
      <c r="Z4" s="3691"/>
      <c r="AA4" s="3695"/>
      <c r="AB4" s="3696"/>
      <c r="AC4" s="3696"/>
      <c r="AD4" s="3696"/>
      <c r="AE4" s="3696"/>
      <c r="AF4" s="3696"/>
      <c r="AG4" s="3696"/>
      <c r="AH4" s="3696"/>
      <c r="AI4" s="3696"/>
      <c r="AJ4" s="3697"/>
    </row>
    <row r="5" spans="1:36" ht="15.75">
      <c r="A5" s="3698"/>
      <c r="B5" s="3691"/>
      <c r="C5" s="3691"/>
      <c r="D5" s="3691"/>
      <c r="E5" s="3691"/>
      <c r="F5" s="3691"/>
      <c r="G5" s="3691"/>
      <c r="H5" s="3691"/>
      <c r="I5" s="3691"/>
      <c r="J5" s="3691"/>
      <c r="K5" s="3691"/>
      <c r="L5" s="3691"/>
      <c r="M5" s="3691"/>
      <c r="N5" s="3691"/>
      <c r="O5" s="3691"/>
      <c r="P5" s="3691"/>
      <c r="Q5" s="3691"/>
      <c r="R5" s="3691"/>
      <c r="S5" s="3691"/>
      <c r="T5" s="3691"/>
      <c r="U5" s="3691"/>
      <c r="V5" s="3691"/>
      <c r="W5" s="3691"/>
      <c r="X5" s="3691"/>
      <c r="Y5" s="3691"/>
      <c r="Z5" s="3691"/>
      <c r="AA5" s="3699" t="s">
        <v>897</v>
      </c>
      <c r="AB5" s="3700"/>
      <c r="AC5" s="3700"/>
      <c r="AD5" s="3700"/>
      <c r="AE5" s="3700"/>
      <c r="AF5" s="3700"/>
      <c r="AG5" s="3700"/>
      <c r="AH5" s="3700"/>
      <c r="AI5" s="3700"/>
      <c r="AJ5" s="3701"/>
    </row>
    <row r="6" spans="1:36" ht="15">
      <c r="A6" s="3698" t="s">
        <v>10</v>
      </c>
      <c r="B6" s="3691"/>
      <c r="C6" s="3691"/>
      <c r="D6" s="3691"/>
      <c r="E6" s="3691"/>
      <c r="F6" s="3691"/>
      <c r="G6" s="3691"/>
      <c r="H6" s="3691"/>
      <c r="I6" s="3691"/>
      <c r="J6" s="3691"/>
      <c r="K6" s="3691"/>
      <c r="L6" s="3691"/>
      <c r="M6" s="3691"/>
      <c r="N6" s="3691"/>
      <c r="O6" s="3691"/>
      <c r="P6" s="3691"/>
      <c r="Q6" s="3691"/>
      <c r="R6" s="3691"/>
      <c r="S6" s="3691"/>
      <c r="T6" s="3691"/>
      <c r="U6" s="3691"/>
      <c r="V6" s="3691"/>
      <c r="W6" s="3691"/>
      <c r="X6" s="3691"/>
      <c r="Y6" s="3691"/>
      <c r="Z6" s="3691"/>
      <c r="AA6" s="3699"/>
      <c r="AB6" s="3700"/>
      <c r="AC6" s="3700"/>
      <c r="AD6" s="3700"/>
      <c r="AE6" s="3700"/>
      <c r="AF6" s="3700"/>
      <c r="AG6" s="3700"/>
      <c r="AH6" s="3700"/>
      <c r="AI6" s="3700"/>
      <c r="AJ6" s="3701"/>
    </row>
    <row r="7" spans="1:36" ht="15.75" thickBot="1">
      <c r="A7" s="3705">
        <v>2016</v>
      </c>
      <c r="B7" s="3706"/>
      <c r="C7" s="3706"/>
      <c r="D7" s="3706"/>
      <c r="E7" s="3706"/>
      <c r="F7" s="3706"/>
      <c r="G7" s="3706"/>
      <c r="H7" s="3706"/>
      <c r="I7" s="3706"/>
      <c r="J7" s="3706"/>
      <c r="K7" s="3706"/>
      <c r="L7" s="3706"/>
      <c r="M7" s="3706"/>
      <c r="N7" s="3706"/>
      <c r="O7" s="3706"/>
      <c r="P7" s="3706"/>
      <c r="Q7" s="3706"/>
      <c r="R7" s="3706"/>
      <c r="S7" s="3706"/>
      <c r="T7" s="3706"/>
      <c r="U7" s="3706"/>
      <c r="V7" s="3706"/>
      <c r="W7" s="3706"/>
      <c r="X7" s="3706"/>
      <c r="Y7" s="3706"/>
      <c r="Z7" s="3706"/>
      <c r="AA7" s="3702"/>
      <c r="AB7" s="3703"/>
      <c r="AC7" s="3703"/>
      <c r="AD7" s="3703"/>
      <c r="AE7" s="3703"/>
      <c r="AF7" s="3703"/>
      <c r="AG7" s="3703"/>
      <c r="AH7" s="3703"/>
      <c r="AI7" s="3703"/>
      <c r="AJ7" s="3704"/>
    </row>
    <row r="8" spans="1:26" ht="15.75" thickBot="1">
      <c r="A8" s="1267"/>
      <c r="B8" s="1271"/>
      <c r="C8" s="1267"/>
      <c r="D8" s="1267"/>
      <c r="E8" s="1267"/>
      <c r="F8" s="1270"/>
      <c r="G8" s="1267"/>
      <c r="H8" s="1267"/>
      <c r="I8" s="1269"/>
      <c r="J8" s="1267"/>
      <c r="K8" s="1268"/>
      <c r="L8" s="1268"/>
      <c r="M8" s="1267"/>
      <c r="N8" s="1267"/>
      <c r="O8" s="1267"/>
      <c r="P8" s="1267"/>
      <c r="Q8" s="1267"/>
      <c r="R8" s="1267"/>
      <c r="S8" s="1267"/>
      <c r="T8" s="1267"/>
      <c r="U8" s="1267"/>
      <c r="V8" s="1267"/>
      <c r="W8" s="1267"/>
      <c r="X8" s="1267"/>
      <c r="Y8" s="1267"/>
      <c r="Z8" s="1281"/>
    </row>
    <row r="9" spans="1:36" ht="15.75" thickBot="1">
      <c r="A9" s="3707" t="s">
        <v>12</v>
      </c>
      <c r="B9" s="3708"/>
      <c r="C9" s="3708"/>
      <c r="D9" s="3709"/>
      <c r="E9" s="3710" t="s">
        <v>896</v>
      </c>
      <c r="F9" s="3708"/>
      <c r="G9" s="3708"/>
      <c r="H9" s="3708"/>
      <c r="I9" s="3708"/>
      <c r="J9" s="3708"/>
      <c r="K9" s="3708"/>
      <c r="L9" s="3708"/>
      <c r="M9" s="3708"/>
      <c r="N9" s="3708"/>
      <c r="O9" s="3708"/>
      <c r="P9" s="3708"/>
      <c r="Q9" s="3708"/>
      <c r="R9" s="3708"/>
      <c r="S9" s="3708"/>
      <c r="T9" s="3708"/>
      <c r="U9" s="3708"/>
      <c r="V9" s="3708"/>
      <c r="W9" s="3708"/>
      <c r="X9" s="3708"/>
      <c r="Y9" s="3708"/>
      <c r="Z9" s="3708"/>
      <c r="AA9" s="3711" t="s">
        <v>896</v>
      </c>
      <c r="AB9" s="3712"/>
      <c r="AC9" s="3712"/>
      <c r="AD9" s="3712"/>
      <c r="AE9" s="3712"/>
      <c r="AF9" s="3712"/>
      <c r="AG9" s="3712"/>
      <c r="AH9" s="3712"/>
      <c r="AI9" s="3712"/>
      <c r="AJ9" s="3713"/>
    </row>
    <row r="10" spans="1:26" ht="15.75" thickBot="1">
      <c r="A10" s="1267"/>
      <c r="B10" s="1271"/>
      <c r="C10" s="1267"/>
      <c r="D10" s="1267"/>
      <c r="E10" s="1267"/>
      <c r="F10" s="1270"/>
      <c r="G10" s="1267"/>
      <c r="H10" s="1267"/>
      <c r="I10" s="1269"/>
      <c r="J10" s="1267"/>
      <c r="K10" s="1268"/>
      <c r="L10" s="1268"/>
      <c r="M10" s="1267"/>
      <c r="N10" s="1267"/>
      <c r="O10" s="1267"/>
      <c r="P10" s="1267"/>
      <c r="Q10" s="1267"/>
      <c r="R10" s="1267"/>
      <c r="S10" s="1267"/>
      <c r="T10" s="1267"/>
      <c r="U10" s="1267"/>
      <c r="V10" s="1267"/>
      <c r="W10" s="1267"/>
      <c r="X10" s="1267"/>
      <c r="Y10" s="1267"/>
      <c r="Z10" s="1281"/>
    </row>
    <row r="11" spans="1:36" ht="15.75" thickBot="1">
      <c r="A11" s="3714" t="s">
        <v>14</v>
      </c>
      <c r="B11" s="3708"/>
      <c r="C11" s="3708"/>
      <c r="D11" s="3709"/>
      <c r="E11" s="3715" t="s">
        <v>15</v>
      </c>
      <c r="F11" s="3708"/>
      <c r="G11" s="3708"/>
      <c r="H11" s="3708"/>
      <c r="I11" s="3708"/>
      <c r="J11" s="3708"/>
      <c r="K11" s="3708"/>
      <c r="L11" s="3708"/>
      <c r="M11" s="3708"/>
      <c r="N11" s="3708"/>
      <c r="O11" s="3708"/>
      <c r="P11" s="3708"/>
      <c r="Q11" s="3708"/>
      <c r="R11" s="3708"/>
      <c r="S11" s="3708"/>
      <c r="T11" s="3708"/>
      <c r="U11" s="3708"/>
      <c r="V11" s="3708"/>
      <c r="W11" s="3708"/>
      <c r="X11" s="3708"/>
      <c r="Y11" s="3708"/>
      <c r="Z11" s="3708"/>
      <c r="AA11" s="3716" t="s">
        <v>15</v>
      </c>
      <c r="AB11" s="3717"/>
      <c r="AC11" s="3717"/>
      <c r="AD11" s="3717"/>
      <c r="AE11" s="3717"/>
      <c r="AF11" s="3717"/>
      <c r="AG11" s="3717"/>
      <c r="AH11" s="3717"/>
      <c r="AI11" s="3717"/>
      <c r="AJ11" s="3718"/>
    </row>
    <row r="12" spans="1:26" ht="17.25" customHeight="1" thickBot="1">
      <c r="A12" s="3719"/>
      <c r="B12" s="3720"/>
      <c r="C12" s="3720"/>
      <c r="D12" s="3720"/>
      <c r="E12" s="3720"/>
      <c r="F12" s="3720"/>
      <c r="G12" s="3720"/>
      <c r="H12" s="3720"/>
      <c r="I12" s="3720"/>
      <c r="J12" s="3720"/>
      <c r="K12" s="3720"/>
      <c r="L12" s="3720"/>
      <c r="M12" s="3720"/>
      <c r="N12" s="3720"/>
      <c r="O12" s="3720"/>
      <c r="P12" s="3720"/>
      <c r="Q12" s="3720"/>
      <c r="R12" s="3720"/>
      <c r="S12" s="3720"/>
      <c r="T12" s="3720"/>
      <c r="U12" s="3720"/>
      <c r="V12" s="3720"/>
      <c r="W12" s="3720"/>
      <c r="X12" s="3720"/>
      <c r="Y12" s="3720"/>
      <c r="Z12" s="3720"/>
    </row>
    <row r="13" spans="1:36" ht="76.5">
      <c r="A13" s="1279" t="s">
        <v>16</v>
      </c>
      <c r="B13" s="1280" t="s">
        <v>17</v>
      </c>
      <c r="C13" s="1279" t="s">
        <v>18</v>
      </c>
      <c r="D13" s="1278" t="s">
        <v>19</v>
      </c>
      <c r="E13" s="1278" t="s">
        <v>20</v>
      </c>
      <c r="F13" s="1278" t="s">
        <v>21</v>
      </c>
      <c r="G13" s="1278" t="s">
        <v>22</v>
      </c>
      <c r="H13" s="1278" t="s">
        <v>23</v>
      </c>
      <c r="I13" s="1278" t="s">
        <v>24</v>
      </c>
      <c r="J13" s="1278" t="s">
        <v>25</v>
      </c>
      <c r="K13" s="1278" t="s">
        <v>895</v>
      </c>
      <c r="L13" s="1278" t="s">
        <v>27</v>
      </c>
      <c r="M13" s="1278" t="s">
        <v>28</v>
      </c>
      <c r="N13" s="1278" t="s">
        <v>29</v>
      </c>
      <c r="O13" s="1278" t="s">
        <v>30</v>
      </c>
      <c r="P13" s="1278" t="s">
        <v>31</v>
      </c>
      <c r="Q13" s="1278" t="s">
        <v>32</v>
      </c>
      <c r="R13" s="1278" t="s">
        <v>33</v>
      </c>
      <c r="S13" s="1278" t="s">
        <v>34</v>
      </c>
      <c r="T13" s="1278" t="s">
        <v>35</v>
      </c>
      <c r="U13" s="1278" t="s">
        <v>36</v>
      </c>
      <c r="V13" s="1278" t="s">
        <v>37</v>
      </c>
      <c r="W13" s="1278" t="s">
        <v>38</v>
      </c>
      <c r="X13" s="1278" t="s">
        <v>39</v>
      </c>
      <c r="Y13" s="1277" t="s">
        <v>40</v>
      </c>
      <c r="Z13" s="1276" t="s">
        <v>41</v>
      </c>
      <c r="AA13" s="1222" t="s">
        <v>847</v>
      </c>
      <c r="AB13" s="1222" t="s">
        <v>49</v>
      </c>
      <c r="AC13" s="1222" t="s">
        <v>846</v>
      </c>
      <c r="AD13" s="1222" t="s">
        <v>845</v>
      </c>
      <c r="AE13" s="1222" t="s">
        <v>52</v>
      </c>
      <c r="AF13" s="1222" t="s">
        <v>844</v>
      </c>
      <c r="AG13" s="1222" t="s">
        <v>54</v>
      </c>
      <c r="AH13" s="1222" t="s">
        <v>55</v>
      </c>
      <c r="AI13" s="1221" t="s">
        <v>56</v>
      </c>
      <c r="AJ13" s="1221" t="s">
        <v>57</v>
      </c>
    </row>
    <row r="14" spans="1:36" ht="127.5">
      <c r="A14" s="3721">
        <v>1</v>
      </c>
      <c r="B14" s="3724" t="s">
        <v>757</v>
      </c>
      <c r="C14" s="3725" t="s">
        <v>102</v>
      </c>
      <c r="D14" s="1275" t="s">
        <v>894</v>
      </c>
      <c r="E14" s="1255" t="s">
        <v>890</v>
      </c>
      <c r="F14" s="1255">
        <v>6</v>
      </c>
      <c r="G14" s="1255" t="s">
        <v>889</v>
      </c>
      <c r="H14" s="1256" t="s">
        <v>884</v>
      </c>
      <c r="I14" s="1239"/>
      <c r="J14" s="1255" t="s">
        <v>893</v>
      </c>
      <c r="K14" s="1237">
        <v>42370</v>
      </c>
      <c r="L14" s="1237">
        <v>42735</v>
      </c>
      <c r="M14" s="1236"/>
      <c r="N14" s="1236">
        <v>1</v>
      </c>
      <c r="O14" s="1236"/>
      <c r="P14" s="1236">
        <v>1</v>
      </c>
      <c r="Q14" s="1236"/>
      <c r="R14" s="1236">
        <v>1</v>
      </c>
      <c r="S14" s="1236"/>
      <c r="T14" s="1236">
        <v>1</v>
      </c>
      <c r="U14" s="1236"/>
      <c r="V14" s="1236">
        <v>1</v>
      </c>
      <c r="W14" s="1236"/>
      <c r="X14" s="1236">
        <v>1</v>
      </c>
      <c r="Y14" s="1247">
        <v>6</v>
      </c>
      <c r="Z14" s="1246">
        <v>0</v>
      </c>
      <c r="AA14" s="1175">
        <v>1</v>
      </c>
      <c r="AB14" s="1175">
        <v>1</v>
      </c>
      <c r="AC14" s="1274" t="s">
        <v>892</v>
      </c>
      <c r="AD14" s="1175">
        <v>1</v>
      </c>
      <c r="AE14" s="1175">
        <v>1</v>
      </c>
      <c r="AF14" s="1175">
        <v>1</v>
      </c>
      <c r="AG14" s="1174">
        <v>0</v>
      </c>
      <c r="AH14" s="1174">
        <v>0</v>
      </c>
      <c r="AI14" s="1174">
        <v>0</v>
      </c>
      <c r="AJ14" s="1174" t="s">
        <v>776</v>
      </c>
    </row>
    <row r="15" spans="1:36" ht="127.5">
      <c r="A15" s="3722"/>
      <c r="B15" s="3724"/>
      <c r="C15" s="3726"/>
      <c r="D15" s="1275" t="s">
        <v>891</v>
      </c>
      <c r="E15" s="1255" t="s">
        <v>890</v>
      </c>
      <c r="F15" s="1255">
        <v>6</v>
      </c>
      <c r="G15" s="1255" t="s">
        <v>889</v>
      </c>
      <c r="H15" s="1256" t="s">
        <v>884</v>
      </c>
      <c r="I15" s="1239"/>
      <c r="J15" s="1255" t="s">
        <v>888</v>
      </c>
      <c r="K15" s="1237">
        <v>42370</v>
      </c>
      <c r="L15" s="1237">
        <v>42735</v>
      </c>
      <c r="M15" s="1236"/>
      <c r="N15" s="1236">
        <v>1</v>
      </c>
      <c r="O15" s="1236"/>
      <c r="P15" s="1236">
        <v>1</v>
      </c>
      <c r="Q15" s="1236"/>
      <c r="R15" s="1236">
        <v>1</v>
      </c>
      <c r="S15" s="1236"/>
      <c r="T15" s="1236">
        <v>1</v>
      </c>
      <c r="U15" s="1236"/>
      <c r="V15" s="1236">
        <v>1</v>
      </c>
      <c r="W15" s="1236"/>
      <c r="X15" s="1236">
        <v>1</v>
      </c>
      <c r="Y15" s="1247">
        <v>6</v>
      </c>
      <c r="Z15" s="1246">
        <v>0</v>
      </c>
      <c r="AA15" s="1175">
        <v>1</v>
      </c>
      <c r="AB15" s="1175">
        <v>1</v>
      </c>
      <c r="AC15" s="1274" t="s">
        <v>882</v>
      </c>
      <c r="AD15" s="1175">
        <v>1</v>
      </c>
      <c r="AE15" s="1175">
        <v>1</v>
      </c>
      <c r="AF15" s="1175">
        <v>1</v>
      </c>
      <c r="AG15" s="1174">
        <v>0</v>
      </c>
      <c r="AH15" s="1174">
        <v>0</v>
      </c>
      <c r="AI15" s="1174">
        <v>0</v>
      </c>
      <c r="AJ15" s="1174" t="s">
        <v>776</v>
      </c>
    </row>
    <row r="16" spans="1:36" ht="63.75" customHeight="1">
      <c r="A16" s="3723"/>
      <c r="B16" s="3724"/>
      <c r="C16" s="3726"/>
      <c r="D16" s="1240" t="s">
        <v>887</v>
      </c>
      <c r="E16" s="1255" t="s">
        <v>886</v>
      </c>
      <c r="F16" s="1255">
        <v>2</v>
      </c>
      <c r="G16" s="1255" t="s">
        <v>885</v>
      </c>
      <c r="H16" s="1256" t="s">
        <v>884</v>
      </c>
      <c r="I16" s="1239"/>
      <c r="J16" s="1255" t="s">
        <v>883</v>
      </c>
      <c r="K16" s="1237">
        <v>42370</v>
      </c>
      <c r="L16" s="1237">
        <v>42735</v>
      </c>
      <c r="M16" s="1236"/>
      <c r="N16" s="1236"/>
      <c r="O16" s="1236"/>
      <c r="P16" s="1236"/>
      <c r="Q16" s="1236"/>
      <c r="R16" s="1236">
        <v>1</v>
      </c>
      <c r="S16" s="1236"/>
      <c r="T16" s="1236"/>
      <c r="U16" s="1236"/>
      <c r="V16" s="1236"/>
      <c r="W16" s="1236"/>
      <c r="X16" s="1236">
        <v>1</v>
      </c>
      <c r="Y16" s="1247">
        <v>2</v>
      </c>
      <c r="Z16" s="1246">
        <v>0</v>
      </c>
      <c r="AA16" s="1175">
        <v>1</v>
      </c>
      <c r="AB16" s="1175">
        <v>1</v>
      </c>
      <c r="AC16" s="1274" t="s">
        <v>882</v>
      </c>
      <c r="AD16" s="1175">
        <v>1</v>
      </c>
      <c r="AE16" s="1175">
        <v>1</v>
      </c>
      <c r="AF16" s="1175">
        <v>1</v>
      </c>
      <c r="AG16" s="1174">
        <v>0</v>
      </c>
      <c r="AH16" s="1174">
        <v>0</v>
      </c>
      <c r="AI16" s="1174">
        <v>0</v>
      </c>
      <c r="AJ16" s="1174" t="s">
        <v>776</v>
      </c>
    </row>
    <row r="17" spans="1:36" ht="15">
      <c r="A17" s="3727" t="s">
        <v>137</v>
      </c>
      <c r="B17" s="3691"/>
      <c r="C17" s="3691"/>
      <c r="D17" s="3728"/>
      <c r="E17" s="1243"/>
      <c r="F17" s="1243"/>
      <c r="G17" s="1243"/>
      <c r="H17" s="1243"/>
      <c r="I17" s="1244">
        <v>0</v>
      </c>
      <c r="J17" s="1243"/>
      <c r="K17" s="1243"/>
      <c r="L17" s="1243"/>
      <c r="M17" s="1243"/>
      <c r="N17" s="1243"/>
      <c r="O17" s="1243"/>
      <c r="P17" s="1243"/>
      <c r="Q17" s="1243"/>
      <c r="R17" s="1243"/>
      <c r="S17" s="1243"/>
      <c r="T17" s="1243"/>
      <c r="U17" s="1243"/>
      <c r="V17" s="1243"/>
      <c r="W17" s="1243"/>
      <c r="X17" s="1243"/>
      <c r="Y17" s="1243"/>
      <c r="Z17" s="1242">
        <f>SUM(Z14:Z16)</f>
        <v>0</v>
      </c>
      <c r="AA17" s="1228"/>
      <c r="AB17" s="1228"/>
      <c r="AC17" s="1228"/>
      <c r="AD17" s="1228"/>
      <c r="AE17" s="1228"/>
      <c r="AF17" s="1228"/>
      <c r="AG17" s="1228"/>
      <c r="AH17" s="1228"/>
      <c r="AI17" s="1228"/>
      <c r="AJ17" s="1228"/>
    </row>
    <row r="18" spans="1:36" ht="63.75">
      <c r="A18" s="3721">
        <v>2</v>
      </c>
      <c r="B18" s="3729" t="s">
        <v>881</v>
      </c>
      <c r="C18" s="1250" t="s">
        <v>880</v>
      </c>
      <c r="D18" s="1240" t="s">
        <v>879</v>
      </c>
      <c r="E18" s="1255" t="s">
        <v>878</v>
      </c>
      <c r="F18" s="1255">
        <v>1</v>
      </c>
      <c r="G18" s="1255" t="s">
        <v>877</v>
      </c>
      <c r="H18" s="1256" t="s">
        <v>876</v>
      </c>
      <c r="I18" s="1254"/>
      <c r="J18" s="1255" t="s">
        <v>875</v>
      </c>
      <c r="K18" s="1237">
        <v>42370</v>
      </c>
      <c r="L18" s="1237">
        <v>42735</v>
      </c>
      <c r="M18" s="1236"/>
      <c r="N18" s="1236"/>
      <c r="O18" s="1236"/>
      <c r="P18" s="1236"/>
      <c r="Q18" s="1236"/>
      <c r="R18" s="1236"/>
      <c r="S18" s="1236"/>
      <c r="T18" s="1236"/>
      <c r="U18" s="1236"/>
      <c r="V18" s="1236"/>
      <c r="W18" s="1236"/>
      <c r="X18" s="1236">
        <v>1</v>
      </c>
      <c r="Y18" s="1247">
        <v>1</v>
      </c>
      <c r="Z18" s="1246">
        <v>0</v>
      </c>
      <c r="AA18" s="1175">
        <v>1</v>
      </c>
      <c r="AB18" s="1175">
        <v>1</v>
      </c>
      <c r="AC18" s="1176" t="s">
        <v>874</v>
      </c>
      <c r="AD18" s="1175">
        <v>1</v>
      </c>
      <c r="AE18" s="1175">
        <v>1</v>
      </c>
      <c r="AF18" s="1175">
        <v>1</v>
      </c>
      <c r="AG18" s="1174">
        <v>0</v>
      </c>
      <c r="AH18" s="1174">
        <v>0</v>
      </c>
      <c r="AI18" s="1174">
        <v>0</v>
      </c>
      <c r="AJ18" s="1174" t="s">
        <v>776</v>
      </c>
    </row>
    <row r="19" spans="1:36" ht="63.75">
      <c r="A19" s="3723"/>
      <c r="B19" s="3729"/>
      <c r="C19" s="1250" t="s">
        <v>873</v>
      </c>
      <c r="D19" s="1255" t="s">
        <v>872</v>
      </c>
      <c r="E19" s="1255" t="s">
        <v>315</v>
      </c>
      <c r="F19" s="1255">
        <v>1</v>
      </c>
      <c r="G19" s="1255" t="s">
        <v>871</v>
      </c>
      <c r="H19" s="1256" t="s">
        <v>870</v>
      </c>
      <c r="I19" s="1254"/>
      <c r="J19" s="1255" t="s">
        <v>869</v>
      </c>
      <c r="K19" s="1237">
        <v>42370</v>
      </c>
      <c r="L19" s="1237">
        <v>42735</v>
      </c>
      <c r="M19" s="1236"/>
      <c r="N19" s="1236"/>
      <c r="O19" s="1236"/>
      <c r="P19" s="1236"/>
      <c r="Q19" s="1236"/>
      <c r="R19" s="1236"/>
      <c r="S19" s="1236"/>
      <c r="T19" s="1236"/>
      <c r="U19" s="1236"/>
      <c r="V19" s="1236"/>
      <c r="W19" s="1236"/>
      <c r="X19" s="1236">
        <v>1</v>
      </c>
      <c r="Y19" s="1247">
        <v>1</v>
      </c>
      <c r="Z19" s="1246">
        <v>0</v>
      </c>
      <c r="AA19" s="1175">
        <v>0.8</v>
      </c>
      <c r="AB19" s="1175">
        <v>0.8</v>
      </c>
      <c r="AC19" s="1176" t="s">
        <v>868</v>
      </c>
      <c r="AD19" s="1175">
        <v>0.8</v>
      </c>
      <c r="AE19" s="1175">
        <v>0.8</v>
      </c>
      <c r="AF19" s="1175">
        <v>0.8</v>
      </c>
      <c r="AG19" s="1174">
        <v>0</v>
      </c>
      <c r="AH19" s="1174">
        <v>0</v>
      </c>
      <c r="AI19" s="1174">
        <v>0</v>
      </c>
      <c r="AJ19" s="1174" t="s">
        <v>776</v>
      </c>
    </row>
    <row r="20" spans="1:36" ht="15">
      <c r="A20" s="3727" t="s">
        <v>137</v>
      </c>
      <c r="B20" s="3691"/>
      <c r="C20" s="3691"/>
      <c r="D20" s="3728"/>
      <c r="E20" s="1243"/>
      <c r="F20" s="1243"/>
      <c r="G20" s="1243"/>
      <c r="H20" s="1243"/>
      <c r="I20" s="1244">
        <v>0</v>
      </c>
      <c r="J20" s="1243"/>
      <c r="K20" s="1243"/>
      <c r="L20" s="1243"/>
      <c r="M20" s="1243"/>
      <c r="N20" s="1243"/>
      <c r="O20" s="1243"/>
      <c r="P20" s="1243"/>
      <c r="Q20" s="1243"/>
      <c r="R20" s="1243"/>
      <c r="S20" s="1243"/>
      <c r="T20" s="1243"/>
      <c r="U20" s="1243"/>
      <c r="V20" s="1243"/>
      <c r="W20" s="1243"/>
      <c r="X20" s="1243"/>
      <c r="Y20" s="1243"/>
      <c r="Z20" s="1242">
        <f>SUM(Z18:Z19)</f>
        <v>0</v>
      </c>
      <c r="AA20" s="1228"/>
      <c r="AB20" s="1228"/>
      <c r="AC20" s="1228"/>
      <c r="AD20" s="1228"/>
      <c r="AE20" s="1228"/>
      <c r="AF20" s="1228"/>
      <c r="AG20" s="1228"/>
      <c r="AH20" s="1228"/>
      <c r="AI20" s="1228"/>
      <c r="AJ20" s="1228"/>
    </row>
    <row r="21" spans="1:36" ht="55.5" customHeight="1">
      <c r="A21" s="3730">
        <v>3</v>
      </c>
      <c r="B21" s="3729" t="s">
        <v>178</v>
      </c>
      <c r="C21" s="3733" t="s">
        <v>867</v>
      </c>
      <c r="D21" s="1255" t="s">
        <v>866</v>
      </c>
      <c r="E21" s="1255" t="s">
        <v>865</v>
      </c>
      <c r="F21" s="1256">
        <v>1</v>
      </c>
      <c r="G21" s="1255" t="s">
        <v>861</v>
      </c>
      <c r="H21" s="1256" t="s">
        <v>860</v>
      </c>
      <c r="I21" s="1273"/>
      <c r="J21" s="1255" t="s">
        <v>864</v>
      </c>
      <c r="K21" s="1237">
        <v>42370</v>
      </c>
      <c r="L21" s="1237">
        <v>42735</v>
      </c>
      <c r="M21" s="1236"/>
      <c r="N21" s="1236"/>
      <c r="O21" s="1236"/>
      <c r="P21" s="1236"/>
      <c r="Q21" s="1236"/>
      <c r="R21" s="1236"/>
      <c r="S21" s="1236"/>
      <c r="T21" s="1236"/>
      <c r="U21" s="1236"/>
      <c r="V21" s="1236"/>
      <c r="W21" s="1236"/>
      <c r="X21" s="1236">
        <v>1</v>
      </c>
      <c r="Y21" s="1247">
        <v>1</v>
      </c>
      <c r="Z21" s="1272">
        <v>2098613666</v>
      </c>
      <c r="AA21" s="1175">
        <v>0.2</v>
      </c>
      <c r="AB21" s="1175">
        <v>0.2</v>
      </c>
      <c r="AC21" s="1176" t="s">
        <v>863</v>
      </c>
      <c r="AD21" s="1175">
        <v>0.2</v>
      </c>
      <c r="AE21" s="1175">
        <v>0.2</v>
      </c>
      <c r="AF21" s="1175">
        <v>0.2</v>
      </c>
      <c r="AG21" s="1174">
        <v>0</v>
      </c>
      <c r="AH21" s="1174">
        <v>0</v>
      </c>
      <c r="AI21" s="1174">
        <v>0</v>
      </c>
      <c r="AJ21" s="1174" t="s">
        <v>776</v>
      </c>
    </row>
    <row r="22" spans="1:36" ht="55.5" customHeight="1">
      <c r="A22" s="3731"/>
      <c r="B22" s="3729"/>
      <c r="C22" s="3734"/>
      <c r="D22" s="1255" t="s">
        <v>862</v>
      </c>
      <c r="E22" s="1255" t="s">
        <v>315</v>
      </c>
      <c r="F22" s="1256">
        <v>1</v>
      </c>
      <c r="G22" s="1255" t="s">
        <v>861</v>
      </c>
      <c r="H22" s="1256" t="s">
        <v>860</v>
      </c>
      <c r="I22" s="1273"/>
      <c r="J22" s="1255" t="s">
        <v>859</v>
      </c>
      <c r="K22" s="1237">
        <v>42370</v>
      </c>
      <c r="L22" s="1237">
        <v>42735</v>
      </c>
      <c r="M22" s="1236"/>
      <c r="N22" s="1236"/>
      <c r="O22" s="1236"/>
      <c r="P22" s="1236"/>
      <c r="Q22" s="1236"/>
      <c r="R22" s="1236"/>
      <c r="S22" s="1236"/>
      <c r="T22" s="1236"/>
      <c r="U22" s="1236"/>
      <c r="V22" s="1236"/>
      <c r="W22" s="1236"/>
      <c r="X22" s="1236">
        <v>1</v>
      </c>
      <c r="Y22" s="1247">
        <v>1</v>
      </c>
      <c r="Z22" s="1272">
        <v>100000000</v>
      </c>
      <c r="AA22" s="1175">
        <v>0.4</v>
      </c>
      <c r="AB22" s="1175">
        <v>0.4</v>
      </c>
      <c r="AC22" s="1176" t="s">
        <v>858</v>
      </c>
      <c r="AD22" s="1175">
        <v>0.4</v>
      </c>
      <c r="AE22" s="1175">
        <v>0.4</v>
      </c>
      <c r="AF22" s="1175">
        <v>0.4</v>
      </c>
      <c r="AG22" s="1174">
        <v>0</v>
      </c>
      <c r="AH22" s="1174">
        <v>0</v>
      </c>
      <c r="AI22" s="1174">
        <v>0</v>
      </c>
      <c r="AJ22" s="1174" t="s">
        <v>776</v>
      </c>
    </row>
    <row r="23" spans="1:36" ht="124.5" customHeight="1">
      <c r="A23" s="3732"/>
      <c r="B23" s="3729"/>
      <c r="C23" s="1258" t="s">
        <v>857</v>
      </c>
      <c r="D23" s="1255" t="s">
        <v>856</v>
      </c>
      <c r="E23" s="1255" t="s">
        <v>855</v>
      </c>
      <c r="F23" s="1255" t="s">
        <v>851</v>
      </c>
      <c r="G23" s="1255" t="s">
        <v>854</v>
      </c>
      <c r="H23" s="1256" t="s">
        <v>853</v>
      </c>
      <c r="I23" s="1254"/>
      <c r="J23" s="1255" t="s">
        <v>852</v>
      </c>
      <c r="K23" s="1237">
        <v>42370</v>
      </c>
      <c r="L23" s="1237">
        <v>42735</v>
      </c>
      <c r="M23" s="1236"/>
      <c r="N23" s="1236"/>
      <c r="O23" s="1236"/>
      <c r="P23" s="1236"/>
      <c r="Q23" s="1236"/>
      <c r="R23" s="1236"/>
      <c r="S23" s="1236"/>
      <c r="T23" s="1236"/>
      <c r="U23" s="1236"/>
      <c r="V23" s="1236"/>
      <c r="W23" s="1236"/>
      <c r="X23" s="1236"/>
      <c r="Y23" s="1247" t="s">
        <v>851</v>
      </c>
      <c r="Z23" s="1272">
        <v>5148988751</v>
      </c>
      <c r="AA23" s="1175">
        <v>0.84</v>
      </c>
      <c r="AB23" s="1175">
        <v>0.84</v>
      </c>
      <c r="AC23" s="1176" t="s">
        <v>850</v>
      </c>
      <c r="AD23" s="1175">
        <v>0.84</v>
      </c>
      <c r="AE23" s="1175">
        <v>0.84</v>
      </c>
      <c r="AF23" s="1175">
        <v>0.84</v>
      </c>
      <c r="AG23" s="1252">
        <v>5148988751</v>
      </c>
      <c r="AH23" s="1175">
        <v>0.84</v>
      </c>
      <c r="AI23" s="1174"/>
      <c r="AJ23" s="1174"/>
    </row>
    <row r="24" spans="1:36" ht="15.75" thickBot="1">
      <c r="A24" s="3735" t="s">
        <v>137</v>
      </c>
      <c r="B24" s="3706"/>
      <c r="C24" s="3706"/>
      <c r="D24" s="3736"/>
      <c r="E24" s="1230"/>
      <c r="F24" s="1230"/>
      <c r="G24" s="1230"/>
      <c r="H24" s="1230"/>
      <c r="I24" s="1231">
        <v>0</v>
      </c>
      <c r="J24" s="1230"/>
      <c r="K24" s="1230"/>
      <c r="L24" s="1230"/>
      <c r="M24" s="1230"/>
      <c r="N24" s="1230"/>
      <c r="O24" s="1230"/>
      <c r="P24" s="1230"/>
      <c r="Q24" s="1230"/>
      <c r="R24" s="1230"/>
      <c r="S24" s="1230"/>
      <c r="T24" s="1230"/>
      <c r="U24" s="1230"/>
      <c r="V24" s="1230"/>
      <c r="W24" s="1230"/>
      <c r="X24" s="1230"/>
      <c r="Y24" s="1230"/>
      <c r="Z24" s="1229">
        <f>Z21+Z23</f>
        <v>7247602417</v>
      </c>
      <c r="AA24" s="1228"/>
      <c r="AB24" s="1228"/>
      <c r="AC24" s="1228"/>
      <c r="AD24" s="1228"/>
      <c r="AE24" s="1228"/>
      <c r="AF24" s="1228"/>
      <c r="AG24" s="1228"/>
      <c r="AH24" s="1228"/>
      <c r="AI24" s="1228"/>
      <c r="AJ24" s="1228"/>
    </row>
    <row r="25" spans="1:36" ht="15.75" thickBot="1">
      <c r="A25" s="3612" t="s">
        <v>212</v>
      </c>
      <c r="B25" s="3613"/>
      <c r="C25" s="3613"/>
      <c r="D25" s="3613"/>
      <c r="E25" s="660"/>
      <c r="F25" s="657"/>
      <c r="G25" s="657"/>
      <c r="H25" s="657"/>
      <c r="I25" s="1171">
        <v>1</v>
      </c>
      <c r="J25" s="657"/>
      <c r="K25" s="657"/>
      <c r="L25" s="657"/>
      <c r="M25" s="657"/>
      <c r="N25" s="657"/>
      <c r="O25" s="657"/>
      <c r="P25" s="657"/>
      <c r="Q25" s="657"/>
      <c r="R25" s="657"/>
      <c r="S25" s="657"/>
      <c r="T25" s="657"/>
      <c r="U25" s="657"/>
      <c r="V25" s="657"/>
      <c r="W25" s="657"/>
      <c r="X25" s="657"/>
      <c r="Y25" s="657"/>
      <c r="Z25" s="1227">
        <f>SUM(Z24+Z20+Z17)</f>
        <v>7247602417</v>
      </c>
      <c r="AA25" s="1170"/>
      <c r="AB25" s="1170"/>
      <c r="AC25" s="1170"/>
      <c r="AD25" s="1170"/>
      <c r="AE25" s="1170"/>
      <c r="AF25" s="1170"/>
      <c r="AG25" s="1170"/>
      <c r="AH25" s="1170"/>
      <c r="AI25" s="1170"/>
      <c r="AJ25" s="1170"/>
    </row>
    <row r="26" spans="1:26" ht="15.75" thickBot="1">
      <c r="A26" s="3719"/>
      <c r="B26" s="3720"/>
      <c r="C26" s="3720"/>
      <c r="D26" s="3720"/>
      <c r="E26" s="3720"/>
      <c r="F26" s="3720"/>
      <c r="G26" s="3720"/>
      <c r="H26" s="3720"/>
      <c r="I26" s="3720"/>
      <c r="J26" s="3720"/>
      <c r="K26" s="3720"/>
      <c r="L26" s="3720"/>
      <c r="M26" s="3720"/>
      <c r="N26" s="3720"/>
      <c r="O26" s="3720"/>
      <c r="P26" s="3720"/>
      <c r="Q26" s="3720"/>
      <c r="R26" s="3720"/>
      <c r="S26" s="3720"/>
      <c r="T26" s="3720"/>
      <c r="U26" s="3720"/>
      <c r="V26" s="3720"/>
      <c r="W26" s="3720"/>
      <c r="X26" s="3720"/>
      <c r="Y26" s="3720"/>
      <c r="Z26" s="3720"/>
    </row>
    <row r="27" spans="1:36" ht="15.75" thickBot="1">
      <c r="A27" s="3714" t="s">
        <v>14</v>
      </c>
      <c r="B27" s="3708"/>
      <c r="C27" s="3708"/>
      <c r="D27" s="3709"/>
      <c r="E27" s="3715" t="s">
        <v>849</v>
      </c>
      <c r="F27" s="3708"/>
      <c r="G27" s="3708"/>
      <c r="H27" s="3708"/>
      <c r="I27" s="3708"/>
      <c r="J27" s="3708"/>
      <c r="K27" s="3708"/>
      <c r="L27" s="3708"/>
      <c r="M27" s="3708"/>
      <c r="N27" s="3708"/>
      <c r="O27" s="3708"/>
      <c r="P27" s="3708"/>
      <c r="Q27" s="3708"/>
      <c r="R27" s="3708"/>
      <c r="S27" s="3708"/>
      <c r="T27" s="3708"/>
      <c r="U27" s="3708"/>
      <c r="V27" s="3708"/>
      <c r="W27" s="3708"/>
      <c r="X27" s="3708"/>
      <c r="Y27" s="3708"/>
      <c r="Z27" s="3708"/>
      <c r="AA27" s="3737" t="s">
        <v>849</v>
      </c>
      <c r="AB27" s="3737"/>
      <c r="AC27" s="3737"/>
      <c r="AD27" s="3737"/>
      <c r="AE27" s="3737"/>
      <c r="AF27" s="3737"/>
      <c r="AG27" s="3737"/>
      <c r="AH27" s="3737"/>
      <c r="AI27" s="3737"/>
      <c r="AJ27" s="3737"/>
    </row>
    <row r="28" spans="1:26" ht="15.75" thickBot="1">
      <c r="A28" s="1267"/>
      <c r="B28" s="1271"/>
      <c r="C28" s="1267"/>
      <c r="D28" s="1267"/>
      <c r="E28" s="1267"/>
      <c r="F28" s="1270"/>
      <c r="G28" s="1267"/>
      <c r="H28" s="1267"/>
      <c r="I28" s="1269"/>
      <c r="J28" s="1267"/>
      <c r="K28" s="1268"/>
      <c r="L28" s="1268"/>
      <c r="M28" s="1267"/>
      <c r="N28" s="1267"/>
      <c r="O28" s="1267"/>
      <c r="P28" s="1267"/>
      <c r="Q28" s="1267"/>
      <c r="R28" s="1267"/>
      <c r="S28" s="1267"/>
      <c r="T28" s="1267"/>
      <c r="U28" s="1267"/>
      <c r="V28" s="1267"/>
      <c r="W28" s="1267"/>
      <c r="X28" s="1267"/>
      <c r="Y28" s="1267"/>
      <c r="Z28" s="1266"/>
    </row>
    <row r="29" spans="1:36" ht="51">
      <c r="A29" s="1264" t="s">
        <v>16</v>
      </c>
      <c r="B29" s="1265" t="s">
        <v>17</v>
      </c>
      <c r="C29" s="1264" t="s">
        <v>18</v>
      </c>
      <c r="D29" s="1264" t="s">
        <v>19</v>
      </c>
      <c r="E29" s="1263" t="s">
        <v>20</v>
      </c>
      <c r="F29" s="1262" t="s">
        <v>21</v>
      </c>
      <c r="G29" s="1260" t="s">
        <v>22</v>
      </c>
      <c r="H29" s="1260" t="s">
        <v>23</v>
      </c>
      <c r="I29" s="1261" t="s">
        <v>24</v>
      </c>
      <c r="J29" s="1260" t="s">
        <v>25</v>
      </c>
      <c r="K29" s="1260" t="s">
        <v>848</v>
      </c>
      <c r="L29" s="1260" t="s">
        <v>27</v>
      </c>
      <c r="M29" s="1260" t="s">
        <v>28</v>
      </c>
      <c r="N29" s="1260" t="s">
        <v>29</v>
      </c>
      <c r="O29" s="1260" t="s">
        <v>30</v>
      </c>
      <c r="P29" s="1260" t="s">
        <v>31</v>
      </c>
      <c r="Q29" s="1260" t="s">
        <v>32</v>
      </c>
      <c r="R29" s="1260" t="s">
        <v>33</v>
      </c>
      <c r="S29" s="1260" t="s">
        <v>34</v>
      </c>
      <c r="T29" s="1260" t="s">
        <v>35</v>
      </c>
      <c r="U29" s="1260" t="s">
        <v>36</v>
      </c>
      <c r="V29" s="1260" t="s">
        <v>37</v>
      </c>
      <c r="W29" s="1260" t="s">
        <v>38</v>
      </c>
      <c r="X29" s="1260" t="s">
        <v>39</v>
      </c>
      <c r="Y29" s="1260" t="s">
        <v>40</v>
      </c>
      <c r="Z29" s="1259" t="s">
        <v>41</v>
      </c>
      <c r="AA29" s="1222" t="s">
        <v>847</v>
      </c>
      <c r="AB29" s="1222" t="s">
        <v>49</v>
      </c>
      <c r="AC29" s="1222" t="s">
        <v>846</v>
      </c>
      <c r="AD29" s="1222" t="s">
        <v>845</v>
      </c>
      <c r="AE29" s="1222" t="s">
        <v>52</v>
      </c>
      <c r="AF29" s="1222" t="s">
        <v>844</v>
      </c>
      <c r="AG29" s="1222" t="s">
        <v>54</v>
      </c>
      <c r="AH29" s="1222" t="s">
        <v>55</v>
      </c>
      <c r="AI29" s="1221" t="s">
        <v>56</v>
      </c>
      <c r="AJ29" s="1221" t="s">
        <v>57</v>
      </c>
    </row>
    <row r="30" spans="1:36" ht="90">
      <c r="A30" s="3729">
        <v>4</v>
      </c>
      <c r="B30" s="3729" t="s">
        <v>843</v>
      </c>
      <c r="C30" s="3725" t="s">
        <v>842</v>
      </c>
      <c r="D30" s="1238" t="s">
        <v>841</v>
      </c>
      <c r="E30" s="1256" t="s">
        <v>840</v>
      </c>
      <c r="F30" s="1256">
        <v>2</v>
      </c>
      <c r="G30" s="1256" t="s">
        <v>839</v>
      </c>
      <c r="H30" s="1256" t="s">
        <v>838</v>
      </c>
      <c r="I30" s="1239"/>
      <c r="J30" s="1256" t="s">
        <v>837</v>
      </c>
      <c r="K30" s="1237">
        <v>42370</v>
      </c>
      <c r="L30" s="1237">
        <v>42735</v>
      </c>
      <c r="M30" s="1236"/>
      <c r="N30" s="1236"/>
      <c r="O30" s="1236"/>
      <c r="P30" s="1236"/>
      <c r="Q30" s="1236">
        <v>2</v>
      </c>
      <c r="R30" s="1236"/>
      <c r="S30" s="1236"/>
      <c r="T30" s="1236"/>
      <c r="U30" s="1236"/>
      <c r="V30" s="1236"/>
      <c r="W30" s="1236"/>
      <c r="X30" s="1236"/>
      <c r="Y30" s="1234">
        <v>2</v>
      </c>
      <c r="Z30" s="1257">
        <v>0</v>
      </c>
      <c r="AA30" s="1175">
        <v>1</v>
      </c>
      <c r="AB30" s="1175">
        <v>1</v>
      </c>
      <c r="AC30" s="1176" t="s">
        <v>836</v>
      </c>
      <c r="AD30" s="1175">
        <v>1</v>
      </c>
      <c r="AE30" s="1175">
        <v>1</v>
      </c>
      <c r="AF30" s="1175">
        <v>1</v>
      </c>
      <c r="AG30" s="1174">
        <v>0</v>
      </c>
      <c r="AH30" s="1174">
        <v>0</v>
      </c>
      <c r="AI30" s="1174">
        <v>0</v>
      </c>
      <c r="AJ30" s="1174" t="s">
        <v>776</v>
      </c>
    </row>
    <row r="31" spans="1:36" ht="51">
      <c r="A31" s="3729"/>
      <c r="B31" s="3729"/>
      <c r="C31" s="3725"/>
      <c r="D31" s="1238" t="s">
        <v>835</v>
      </c>
      <c r="E31" s="1256" t="s">
        <v>834</v>
      </c>
      <c r="F31" s="1256">
        <v>500</v>
      </c>
      <c r="G31" s="1256" t="s">
        <v>833</v>
      </c>
      <c r="H31" s="1256" t="s">
        <v>832</v>
      </c>
      <c r="I31" s="1239"/>
      <c r="J31" s="1256" t="s">
        <v>831</v>
      </c>
      <c r="K31" s="1237">
        <v>42370</v>
      </c>
      <c r="L31" s="1237">
        <v>42735</v>
      </c>
      <c r="M31" s="1236"/>
      <c r="N31" s="1236"/>
      <c r="O31" s="1236"/>
      <c r="P31" s="1236"/>
      <c r="Q31" s="1236"/>
      <c r="R31" s="1236"/>
      <c r="S31" s="1236"/>
      <c r="T31" s="1236"/>
      <c r="U31" s="1236"/>
      <c r="V31" s="1236"/>
      <c r="W31" s="1236"/>
      <c r="X31" s="1236">
        <v>500</v>
      </c>
      <c r="Y31" s="1234">
        <f>SUM(R31:X31)</f>
        <v>500</v>
      </c>
      <c r="Z31" s="1257">
        <v>150000000</v>
      </c>
      <c r="AA31" s="1174"/>
      <c r="AB31" s="1174"/>
      <c r="AC31" s="1174"/>
      <c r="AD31" s="1174"/>
      <c r="AE31" s="1174"/>
      <c r="AF31" s="1174"/>
      <c r="AG31" s="1174"/>
      <c r="AH31" s="1174"/>
      <c r="AI31" s="1174"/>
      <c r="AJ31" s="1174"/>
    </row>
    <row r="32" spans="1:36" ht="38.25">
      <c r="A32" s="3726"/>
      <c r="B32" s="3726"/>
      <c r="C32" s="1258" t="s">
        <v>830</v>
      </c>
      <c r="D32" s="1238" t="s">
        <v>829</v>
      </c>
      <c r="E32" s="1238" t="s">
        <v>828</v>
      </c>
      <c r="F32" s="1238">
        <v>1</v>
      </c>
      <c r="G32" s="1238" t="s">
        <v>827</v>
      </c>
      <c r="H32" s="1238" t="s">
        <v>826</v>
      </c>
      <c r="I32" s="1254"/>
      <c r="J32" s="1238" t="s">
        <v>825</v>
      </c>
      <c r="K32" s="1237">
        <v>42370</v>
      </c>
      <c r="L32" s="1237">
        <v>42735</v>
      </c>
      <c r="M32" s="1248"/>
      <c r="N32" s="1248"/>
      <c r="O32" s="1248"/>
      <c r="P32" s="1248"/>
      <c r="Q32" s="1248"/>
      <c r="R32" s="1248"/>
      <c r="S32" s="1248"/>
      <c r="T32" s="1248"/>
      <c r="U32" s="1251">
        <v>1</v>
      </c>
      <c r="V32" s="1251"/>
      <c r="W32" s="1251"/>
      <c r="X32" s="1251"/>
      <c r="Y32" s="1234">
        <v>1</v>
      </c>
      <c r="Z32" s="1257">
        <v>2000000000</v>
      </c>
      <c r="AA32" s="1175">
        <v>0.4</v>
      </c>
      <c r="AB32" s="1175">
        <v>0.4</v>
      </c>
      <c r="AC32" s="1174"/>
      <c r="AD32" s="1175">
        <v>0.4</v>
      </c>
      <c r="AE32" s="1175">
        <v>0.4</v>
      </c>
      <c r="AF32" s="1175">
        <v>0.4</v>
      </c>
      <c r="AG32" s="1174">
        <v>0</v>
      </c>
      <c r="AH32" s="1174">
        <v>0</v>
      </c>
      <c r="AI32" s="1174">
        <v>0</v>
      </c>
      <c r="AJ32" s="1174" t="s">
        <v>776</v>
      </c>
    </row>
    <row r="33" spans="1:36" ht="51">
      <c r="A33" s="3726"/>
      <c r="B33" s="3726"/>
      <c r="C33" s="1250" t="s">
        <v>824</v>
      </c>
      <c r="D33" s="1240" t="s">
        <v>823</v>
      </c>
      <c r="E33" s="1255" t="s">
        <v>822</v>
      </c>
      <c r="F33" s="1255">
        <v>60</v>
      </c>
      <c r="G33" s="1255" t="s">
        <v>821</v>
      </c>
      <c r="H33" s="1256" t="s">
        <v>820</v>
      </c>
      <c r="I33" s="1239"/>
      <c r="J33" s="1255" t="s">
        <v>819</v>
      </c>
      <c r="K33" s="1237">
        <v>42370</v>
      </c>
      <c r="L33" s="1237">
        <v>42735</v>
      </c>
      <c r="M33" s="1236"/>
      <c r="N33" s="1236">
        <v>4</v>
      </c>
      <c r="O33" s="1236">
        <v>4</v>
      </c>
      <c r="P33" s="1236">
        <v>4</v>
      </c>
      <c r="Q33" s="1236">
        <v>6</v>
      </c>
      <c r="R33" s="1236">
        <v>6</v>
      </c>
      <c r="S33" s="1236">
        <v>6</v>
      </c>
      <c r="T33" s="1236">
        <v>6</v>
      </c>
      <c r="U33" s="1236">
        <v>6</v>
      </c>
      <c r="V33" s="1236">
        <v>6</v>
      </c>
      <c r="W33" s="1236">
        <v>6</v>
      </c>
      <c r="X33" s="1236">
        <v>6</v>
      </c>
      <c r="Y33" s="1247">
        <v>60</v>
      </c>
      <c r="Z33" s="1246">
        <v>0</v>
      </c>
      <c r="AA33" s="1175">
        <v>1</v>
      </c>
      <c r="AB33" s="1175">
        <v>1</v>
      </c>
      <c r="AC33" s="1176" t="s">
        <v>818</v>
      </c>
      <c r="AD33" s="1175">
        <v>1</v>
      </c>
      <c r="AE33" s="1175">
        <v>1</v>
      </c>
      <c r="AF33" s="1175">
        <v>1</v>
      </c>
      <c r="AG33" s="1174">
        <v>0</v>
      </c>
      <c r="AH33" s="1174">
        <v>0</v>
      </c>
      <c r="AI33" s="1174">
        <v>0</v>
      </c>
      <c r="AJ33" s="1174" t="s">
        <v>776</v>
      </c>
    </row>
    <row r="34" spans="1:36" ht="45">
      <c r="A34" s="3726"/>
      <c r="B34" s="3726"/>
      <c r="C34" s="1250" t="s">
        <v>817</v>
      </c>
      <c r="D34" s="1240" t="s">
        <v>816</v>
      </c>
      <c r="E34" s="1249" t="s">
        <v>815</v>
      </c>
      <c r="F34" s="1249">
        <v>1</v>
      </c>
      <c r="G34" s="1249" t="s">
        <v>814</v>
      </c>
      <c r="H34" s="1238" t="s">
        <v>813</v>
      </c>
      <c r="I34" s="1254"/>
      <c r="J34" s="1238" t="s">
        <v>812</v>
      </c>
      <c r="K34" s="1237">
        <v>42370</v>
      </c>
      <c r="L34" s="1237">
        <v>42735</v>
      </c>
      <c r="M34" s="1248"/>
      <c r="N34" s="1248"/>
      <c r="O34" s="1248"/>
      <c r="P34" s="1248"/>
      <c r="Q34" s="1248"/>
      <c r="R34" s="1248"/>
      <c r="S34" s="1248"/>
      <c r="T34" s="1248"/>
      <c r="U34" s="1251"/>
      <c r="V34" s="1251"/>
      <c r="W34" s="1251"/>
      <c r="X34" s="1251">
        <v>1</v>
      </c>
      <c r="Y34" s="1247">
        <v>1</v>
      </c>
      <c r="Z34" s="1253">
        <v>410914688</v>
      </c>
      <c r="AA34" s="1175">
        <v>0.9</v>
      </c>
      <c r="AB34" s="1175">
        <v>0.9</v>
      </c>
      <c r="AC34" s="1176" t="s">
        <v>811</v>
      </c>
      <c r="AD34" s="1175">
        <v>0.9</v>
      </c>
      <c r="AE34" s="1175">
        <v>0.9</v>
      </c>
      <c r="AF34" s="1175">
        <v>0.9</v>
      </c>
      <c r="AG34" s="1252">
        <v>410914688</v>
      </c>
      <c r="AH34" s="1175">
        <v>0.9</v>
      </c>
      <c r="AI34" s="1174">
        <v>0</v>
      </c>
      <c r="AJ34" s="1174" t="s">
        <v>776</v>
      </c>
    </row>
    <row r="35" spans="1:36" ht="15">
      <c r="A35" s="3727" t="s">
        <v>810</v>
      </c>
      <c r="B35" s="3691"/>
      <c r="C35" s="3691"/>
      <c r="D35" s="3728"/>
      <c r="E35" s="1243"/>
      <c r="F35" s="1243"/>
      <c r="G35" s="1243"/>
      <c r="H35" s="1243"/>
      <c r="I35" s="1244">
        <v>0</v>
      </c>
      <c r="J35" s="1243"/>
      <c r="K35" s="1243"/>
      <c r="L35" s="1243"/>
      <c r="M35" s="1243"/>
      <c r="N35" s="1243"/>
      <c r="O35" s="1243"/>
      <c r="P35" s="1243"/>
      <c r="Q35" s="1243"/>
      <c r="R35" s="1243"/>
      <c r="S35" s="1243"/>
      <c r="T35" s="1243"/>
      <c r="U35" s="1243"/>
      <c r="V35" s="1243"/>
      <c r="W35" s="1243"/>
      <c r="X35" s="1243"/>
      <c r="Y35" s="1243"/>
      <c r="Z35" s="1242">
        <f>SUM(Z30:Z34)</f>
        <v>2560914688</v>
      </c>
      <c r="AA35" s="1228"/>
      <c r="AB35" s="1228"/>
      <c r="AC35" s="1228"/>
      <c r="AD35" s="1228"/>
      <c r="AE35" s="1228"/>
      <c r="AF35" s="1228"/>
      <c r="AG35" s="1228"/>
      <c r="AH35" s="1228"/>
      <c r="AI35" s="1228"/>
      <c r="AJ35" s="1228"/>
    </row>
    <row r="36" spans="1:36" ht="45">
      <c r="A36" s="3729">
        <v>5</v>
      </c>
      <c r="B36" s="3729" t="s">
        <v>809</v>
      </c>
      <c r="C36" s="3725" t="s">
        <v>808</v>
      </c>
      <c r="D36" s="1238" t="s">
        <v>807</v>
      </c>
      <c r="E36" s="1238" t="s">
        <v>806</v>
      </c>
      <c r="F36" s="1238" t="s">
        <v>777</v>
      </c>
      <c r="G36" s="1238" t="s">
        <v>805</v>
      </c>
      <c r="H36" s="1238" t="s">
        <v>804</v>
      </c>
      <c r="I36" s="1239"/>
      <c r="J36" s="1238" t="s">
        <v>803</v>
      </c>
      <c r="K36" s="1237">
        <v>42370</v>
      </c>
      <c r="L36" s="1237">
        <v>42735</v>
      </c>
      <c r="M36" s="1248"/>
      <c r="N36" s="1248"/>
      <c r="O36" s="1248"/>
      <c r="P36" s="1248"/>
      <c r="Q36" s="1248"/>
      <c r="R36" s="1248"/>
      <c r="S36" s="1248"/>
      <c r="T36" s="1248"/>
      <c r="U36" s="1251"/>
      <c r="V36" s="1251"/>
      <c r="W36" s="1251"/>
      <c r="X36" s="1251"/>
      <c r="Y36" s="1247" t="s">
        <v>777</v>
      </c>
      <c r="Z36" s="1246">
        <v>0</v>
      </c>
      <c r="AA36" s="1175">
        <v>1</v>
      </c>
      <c r="AB36" s="1175">
        <v>1</v>
      </c>
      <c r="AC36" s="1176" t="s">
        <v>802</v>
      </c>
      <c r="AD36" s="1175">
        <v>1</v>
      </c>
      <c r="AE36" s="1175">
        <v>1</v>
      </c>
      <c r="AF36" s="1175">
        <v>1</v>
      </c>
      <c r="AG36" s="1174">
        <v>0</v>
      </c>
      <c r="AH36" s="1174">
        <v>0</v>
      </c>
      <c r="AI36" s="1174">
        <v>0</v>
      </c>
      <c r="AJ36" s="1174" t="s">
        <v>776</v>
      </c>
    </row>
    <row r="37" spans="1:36" ht="38.25">
      <c r="A37" s="3726"/>
      <c r="B37" s="3726"/>
      <c r="C37" s="3726"/>
      <c r="D37" s="1240" t="s">
        <v>801</v>
      </c>
      <c r="E37" s="1238" t="s">
        <v>183</v>
      </c>
      <c r="F37" s="1238">
        <v>2</v>
      </c>
      <c r="G37" s="1238" t="s">
        <v>800</v>
      </c>
      <c r="H37" s="1238" t="s">
        <v>799</v>
      </c>
      <c r="I37" s="1239"/>
      <c r="J37" s="1238" t="s">
        <v>798</v>
      </c>
      <c r="K37" s="1237">
        <v>42370</v>
      </c>
      <c r="L37" s="1237">
        <v>42735</v>
      </c>
      <c r="M37" s="1248"/>
      <c r="N37" s="1248"/>
      <c r="O37" s="1248"/>
      <c r="P37" s="1248"/>
      <c r="Q37" s="1248"/>
      <c r="R37" s="1248">
        <v>1</v>
      </c>
      <c r="S37" s="1248"/>
      <c r="T37" s="1248"/>
      <c r="U37" s="1248"/>
      <c r="V37" s="1248"/>
      <c r="W37" s="1248"/>
      <c r="X37" s="1248">
        <v>1</v>
      </c>
      <c r="Y37" s="1247">
        <v>2</v>
      </c>
      <c r="Z37" s="1246">
        <v>0</v>
      </c>
      <c r="AA37" s="1175">
        <v>1</v>
      </c>
      <c r="AB37" s="1175">
        <v>1</v>
      </c>
      <c r="AC37" s="1176" t="s">
        <v>797</v>
      </c>
      <c r="AD37" s="1175">
        <v>1</v>
      </c>
      <c r="AE37" s="1175">
        <v>1</v>
      </c>
      <c r="AF37" s="1175">
        <v>1</v>
      </c>
      <c r="AG37" s="1174">
        <v>0</v>
      </c>
      <c r="AH37" s="1174">
        <v>0</v>
      </c>
      <c r="AI37" s="1174">
        <v>0</v>
      </c>
      <c r="AJ37" s="1174" t="s">
        <v>776</v>
      </c>
    </row>
    <row r="38" spans="1:36" ht="89.25">
      <c r="A38" s="3726"/>
      <c r="B38" s="3726"/>
      <c r="C38" s="1250" t="s">
        <v>796</v>
      </c>
      <c r="D38" s="1249" t="s">
        <v>795</v>
      </c>
      <c r="E38" s="1238" t="s">
        <v>794</v>
      </c>
      <c r="F38" s="1238" t="s">
        <v>777</v>
      </c>
      <c r="G38" s="1238" t="s">
        <v>793</v>
      </c>
      <c r="H38" s="1238" t="s">
        <v>792</v>
      </c>
      <c r="I38" s="1239"/>
      <c r="J38" s="1238" t="s">
        <v>791</v>
      </c>
      <c r="K38" s="1237">
        <v>42370</v>
      </c>
      <c r="L38" s="1237">
        <v>42735</v>
      </c>
      <c r="M38" s="1248"/>
      <c r="N38" s="1248"/>
      <c r="O38" s="1248"/>
      <c r="P38" s="1248"/>
      <c r="Q38" s="1248"/>
      <c r="R38" s="1248"/>
      <c r="S38" s="1248"/>
      <c r="T38" s="1248"/>
      <c r="U38" s="1248"/>
      <c r="V38" s="1248"/>
      <c r="W38" s="1248"/>
      <c r="X38" s="1248"/>
      <c r="Y38" s="1247" t="s">
        <v>777</v>
      </c>
      <c r="Z38" s="1246">
        <v>0</v>
      </c>
      <c r="AA38" s="1175">
        <v>1</v>
      </c>
      <c r="AB38" s="1175">
        <v>1</v>
      </c>
      <c r="AC38" s="1176" t="s">
        <v>790</v>
      </c>
      <c r="AD38" s="1175">
        <v>1</v>
      </c>
      <c r="AE38" s="1175">
        <v>1</v>
      </c>
      <c r="AF38" s="1175">
        <v>1</v>
      </c>
      <c r="AG38" s="1245">
        <v>42123772821.7</v>
      </c>
      <c r="AH38" s="1174">
        <v>0</v>
      </c>
      <c r="AI38" s="1174">
        <v>0</v>
      </c>
      <c r="AJ38" s="1174" t="s">
        <v>776</v>
      </c>
    </row>
    <row r="39" spans="1:36" ht="15">
      <c r="A39" s="3727" t="s">
        <v>137</v>
      </c>
      <c r="B39" s="3691"/>
      <c r="C39" s="3691"/>
      <c r="D39" s="3728"/>
      <c r="E39" s="1243"/>
      <c r="F39" s="1243"/>
      <c r="G39" s="1243"/>
      <c r="H39" s="1243"/>
      <c r="I39" s="1244"/>
      <c r="J39" s="1243"/>
      <c r="K39" s="1243"/>
      <c r="L39" s="1243"/>
      <c r="M39" s="1243"/>
      <c r="N39" s="1243"/>
      <c r="O39" s="1243"/>
      <c r="P39" s="1243"/>
      <c r="Q39" s="1243"/>
      <c r="R39" s="1243"/>
      <c r="S39" s="1243"/>
      <c r="T39" s="1243"/>
      <c r="U39" s="1243"/>
      <c r="V39" s="1243"/>
      <c r="W39" s="1243"/>
      <c r="X39" s="1243"/>
      <c r="Y39" s="1243"/>
      <c r="Z39" s="1242">
        <f>SUM(Z36:Z38)</f>
        <v>0</v>
      </c>
      <c r="AA39" s="1228"/>
      <c r="AB39" s="1228"/>
      <c r="AC39" s="1228"/>
      <c r="AD39" s="1228"/>
      <c r="AE39" s="1228"/>
      <c r="AF39" s="1228"/>
      <c r="AG39" s="1228"/>
      <c r="AH39" s="1228"/>
      <c r="AI39" s="1228"/>
      <c r="AJ39" s="1228"/>
    </row>
    <row r="40" spans="1:36" ht="51">
      <c r="A40" s="3738">
        <v>6</v>
      </c>
      <c r="B40" s="3729" t="s">
        <v>789</v>
      </c>
      <c r="C40" s="3725" t="s">
        <v>789</v>
      </c>
      <c r="D40" s="1240" t="s">
        <v>788</v>
      </c>
      <c r="E40" s="1238" t="s">
        <v>787</v>
      </c>
      <c r="F40" s="1238" t="s">
        <v>777</v>
      </c>
      <c r="G40" s="1238" t="s">
        <v>786</v>
      </c>
      <c r="H40" s="1238" t="s">
        <v>785</v>
      </c>
      <c r="I40" s="1238"/>
      <c r="J40" s="1238" t="s">
        <v>784</v>
      </c>
      <c r="K40" s="1237">
        <v>42370</v>
      </c>
      <c r="L40" s="1237">
        <v>42735</v>
      </c>
      <c r="M40" s="1241"/>
      <c r="N40" s="1241"/>
      <c r="O40" s="1241"/>
      <c r="P40" s="1241"/>
      <c r="Q40" s="1241"/>
      <c r="R40" s="1241"/>
      <c r="S40" s="1241"/>
      <c r="T40" s="1241"/>
      <c r="U40" s="1241"/>
      <c r="V40" s="1241"/>
      <c r="W40" s="1241"/>
      <c r="X40" s="1241"/>
      <c r="Y40" s="1234" t="s">
        <v>777</v>
      </c>
      <c r="Z40" s="1233">
        <v>3000000000</v>
      </c>
      <c r="AA40" s="1175">
        <v>0.85</v>
      </c>
      <c r="AB40" s="1175">
        <v>0.85</v>
      </c>
      <c r="AC40" s="1176" t="s">
        <v>783</v>
      </c>
      <c r="AD40" s="1175">
        <v>0.85</v>
      </c>
      <c r="AE40" s="1175">
        <v>0.85</v>
      </c>
      <c r="AF40" s="1175">
        <v>0.85</v>
      </c>
      <c r="AG40" s="1232">
        <v>2547000000</v>
      </c>
      <c r="AH40" s="1175">
        <v>0.85</v>
      </c>
      <c r="AI40" s="1174">
        <v>0</v>
      </c>
      <c r="AJ40" s="1174" t="s">
        <v>776</v>
      </c>
    </row>
    <row r="41" spans="1:36" ht="69.75" customHeight="1">
      <c r="A41" s="3739"/>
      <c r="B41" s="3729"/>
      <c r="C41" s="3725"/>
      <c r="D41" s="1240" t="s">
        <v>782</v>
      </c>
      <c r="E41" s="1238" t="s">
        <v>781</v>
      </c>
      <c r="F41" s="1238" t="s">
        <v>777</v>
      </c>
      <c r="G41" s="1238" t="s">
        <v>780</v>
      </c>
      <c r="H41" s="1238" t="s">
        <v>779</v>
      </c>
      <c r="I41" s="1239"/>
      <c r="J41" s="1238" t="s">
        <v>778</v>
      </c>
      <c r="K41" s="1237">
        <v>42370</v>
      </c>
      <c r="L41" s="1237">
        <v>42735</v>
      </c>
      <c r="M41" s="1236"/>
      <c r="N41" s="1236"/>
      <c r="O41" s="1236"/>
      <c r="P41" s="1236"/>
      <c r="Q41" s="1236"/>
      <c r="R41" s="1236"/>
      <c r="S41" s="1236"/>
      <c r="T41" s="1236"/>
      <c r="U41" s="1235"/>
      <c r="V41" s="1235"/>
      <c r="W41" s="1235"/>
      <c r="X41" s="1235"/>
      <c r="Y41" s="1234" t="s">
        <v>777</v>
      </c>
      <c r="Z41" s="1233">
        <v>8759472284</v>
      </c>
      <c r="AA41" s="1175">
        <v>0.8</v>
      </c>
      <c r="AB41" s="1175">
        <v>0.8</v>
      </c>
      <c r="AC41" s="1174"/>
      <c r="AD41" s="1175">
        <v>0.8</v>
      </c>
      <c r="AE41" s="1175">
        <v>0.8</v>
      </c>
      <c r="AF41" s="1175">
        <v>0.8</v>
      </c>
      <c r="AG41" s="1232">
        <v>7007000000</v>
      </c>
      <c r="AH41" s="1175">
        <v>0.8</v>
      </c>
      <c r="AI41" s="1174">
        <v>0</v>
      </c>
      <c r="AJ41" s="1174" t="s">
        <v>776</v>
      </c>
    </row>
    <row r="42" spans="1:36" ht="15.75" thickBot="1">
      <c r="A42" s="3735" t="s">
        <v>137</v>
      </c>
      <c r="B42" s="3706"/>
      <c r="C42" s="3706"/>
      <c r="D42" s="3736"/>
      <c r="E42" s="1230"/>
      <c r="F42" s="1230"/>
      <c r="G42" s="1230"/>
      <c r="H42" s="1230"/>
      <c r="I42" s="1231"/>
      <c r="J42" s="1230"/>
      <c r="K42" s="1230"/>
      <c r="L42" s="1230"/>
      <c r="M42" s="1230"/>
      <c r="N42" s="1230"/>
      <c r="O42" s="1230"/>
      <c r="P42" s="1230"/>
      <c r="Q42" s="1230"/>
      <c r="R42" s="1230"/>
      <c r="S42" s="1230"/>
      <c r="T42" s="1230"/>
      <c r="U42" s="1230"/>
      <c r="V42" s="1230"/>
      <c r="W42" s="1230"/>
      <c r="X42" s="1230"/>
      <c r="Y42" s="1230"/>
      <c r="Z42" s="1229">
        <f>SUM(Z40:Z41)</f>
        <v>11759472284</v>
      </c>
      <c r="AA42" s="1228"/>
      <c r="AB42" s="1228"/>
      <c r="AC42" s="1228"/>
      <c r="AD42" s="1228"/>
      <c r="AE42" s="1228"/>
      <c r="AF42" s="1228"/>
      <c r="AG42" s="1228"/>
      <c r="AH42" s="1228"/>
      <c r="AI42" s="1228"/>
      <c r="AJ42" s="1228"/>
    </row>
    <row r="43" spans="1:36" ht="15.75" thickBot="1">
      <c r="A43" s="3612" t="s">
        <v>212</v>
      </c>
      <c r="B43" s="3613"/>
      <c r="C43" s="3613"/>
      <c r="D43" s="3613"/>
      <c r="E43" s="660"/>
      <c r="F43" s="657"/>
      <c r="G43" s="657"/>
      <c r="H43" s="657"/>
      <c r="I43" s="1171">
        <v>1</v>
      </c>
      <c r="J43" s="657"/>
      <c r="K43" s="657"/>
      <c r="L43" s="657"/>
      <c r="M43" s="657"/>
      <c r="N43" s="657"/>
      <c r="O43" s="657"/>
      <c r="P43" s="657"/>
      <c r="Q43" s="657"/>
      <c r="R43" s="657"/>
      <c r="S43" s="657"/>
      <c r="T43" s="657"/>
      <c r="U43" s="657"/>
      <c r="V43" s="657"/>
      <c r="W43" s="657"/>
      <c r="X43" s="657"/>
      <c r="Y43" s="657"/>
      <c r="Z43" s="1227">
        <f>SUM(Z42+Z39+Z35)</f>
        <v>14320386972</v>
      </c>
      <c r="AA43" s="1170"/>
      <c r="AB43" s="1170"/>
      <c r="AC43" s="1170"/>
      <c r="AD43" s="1170"/>
      <c r="AE43" s="1170"/>
      <c r="AF43" s="1170"/>
      <c r="AG43" s="1170"/>
      <c r="AH43" s="1170"/>
      <c r="AI43" s="1170"/>
      <c r="AJ43" s="1170"/>
    </row>
    <row r="44" ht="15.75" thickBot="1"/>
    <row r="45" spans="1:36" ht="39" thickBot="1">
      <c r="A45" s="1226" t="s">
        <v>16</v>
      </c>
      <c r="B45" s="811" t="s">
        <v>17</v>
      </c>
      <c r="C45" s="1226" t="s">
        <v>18</v>
      </c>
      <c r="D45" s="809" t="s">
        <v>19</v>
      </c>
      <c r="E45" s="1224" t="s">
        <v>20</v>
      </c>
      <c r="F45" s="1224" t="s">
        <v>21</v>
      </c>
      <c r="G45" s="1224" t="s">
        <v>22</v>
      </c>
      <c r="H45" s="1224" t="s">
        <v>23</v>
      </c>
      <c r="I45" s="1224" t="s">
        <v>24</v>
      </c>
      <c r="J45" s="1224" t="s">
        <v>25</v>
      </c>
      <c r="K45" s="1224" t="s">
        <v>26</v>
      </c>
      <c r="L45" s="1224" t="s">
        <v>27</v>
      </c>
      <c r="M45" s="1225" t="s">
        <v>28</v>
      </c>
      <c r="N45" s="1225" t="s">
        <v>29</v>
      </c>
      <c r="O45" s="1225" t="s">
        <v>30</v>
      </c>
      <c r="P45" s="1225" t="s">
        <v>31</v>
      </c>
      <c r="Q45" s="1225" t="s">
        <v>32</v>
      </c>
      <c r="R45" s="1225" t="s">
        <v>33</v>
      </c>
      <c r="S45" s="1225" t="s">
        <v>34</v>
      </c>
      <c r="T45" s="1225" t="s">
        <v>35</v>
      </c>
      <c r="U45" s="1225" t="s">
        <v>36</v>
      </c>
      <c r="V45" s="1225" t="s">
        <v>37</v>
      </c>
      <c r="W45" s="1225" t="s">
        <v>38</v>
      </c>
      <c r="X45" s="1225" t="s">
        <v>39</v>
      </c>
      <c r="Y45" s="1224" t="s">
        <v>40</v>
      </c>
      <c r="Z45" s="1223" t="s">
        <v>41</v>
      </c>
      <c r="AA45" s="1222" t="s">
        <v>63</v>
      </c>
      <c r="AB45" s="1222" t="s">
        <v>49</v>
      </c>
      <c r="AC45" s="1222" t="s">
        <v>64</v>
      </c>
      <c r="AD45" s="1222" t="s">
        <v>65</v>
      </c>
      <c r="AE45" s="1222" t="s">
        <v>52</v>
      </c>
      <c r="AF45" s="1222" t="s">
        <v>66</v>
      </c>
      <c r="AG45" s="1222" t="s">
        <v>54</v>
      </c>
      <c r="AH45" s="1222" t="s">
        <v>55</v>
      </c>
      <c r="AI45" s="1221" t="s">
        <v>56</v>
      </c>
      <c r="AJ45" s="1221" t="s">
        <v>57</v>
      </c>
    </row>
    <row r="46" spans="1:36" ht="115.5" thickBot="1">
      <c r="A46" s="1220">
        <v>7</v>
      </c>
      <c r="B46" s="1220" t="s">
        <v>400</v>
      </c>
      <c r="C46" s="1219" t="s">
        <v>401</v>
      </c>
      <c r="D46" s="1218" t="s">
        <v>402</v>
      </c>
      <c r="E46" s="1217" t="s">
        <v>433</v>
      </c>
      <c r="F46" s="1185">
        <v>1</v>
      </c>
      <c r="G46" s="1216" t="s">
        <v>410</v>
      </c>
      <c r="H46" s="1183"/>
      <c r="I46" s="1215">
        <v>1</v>
      </c>
      <c r="J46" s="1214" t="s">
        <v>403</v>
      </c>
      <c r="K46" s="1213">
        <v>42370</v>
      </c>
      <c r="L46" s="1213">
        <v>42735</v>
      </c>
      <c r="M46" s="1212"/>
      <c r="N46" s="1212"/>
      <c r="O46" s="1212"/>
      <c r="P46" s="1212"/>
      <c r="Q46" s="1212"/>
      <c r="R46" s="1212"/>
      <c r="S46" s="1212"/>
      <c r="T46" s="1212"/>
      <c r="U46" s="1211"/>
      <c r="V46" s="1211"/>
      <c r="W46" s="1211"/>
      <c r="X46" s="1211"/>
      <c r="Y46" s="1210" t="s">
        <v>360</v>
      </c>
      <c r="Z46" s="1177">
        <v>0</v>
      </c>
      <c r="AA46" s="1175">
        <v>1</v>
      </c>
      <c r="AB46" s="1175">
        <v>1</v>
      </c>
      <c r="AC46" s="1176" t="s">
        <v>775</v>
      </c>
      <c r="AD46" s="1175">
        <v>1</v>
      </c>
      <c r="AE46" s="1175">
        <v>1</v>
      </c>
      <c r="AF46" s="1175">
        <v>1</v>
      </c>
      <c r="AG46" s="1174">
        <v>0</v>
      </c>
      <c r="AH46" s="1174">
        <v>0</v>
      </c>
      <c r="AI46" s="1174"/>
      <c r="AJ46" s="1174"/>
    </row>
    <row r="47" spans="1:36" ht="15.75" thickBot="1">
      <c r="A47" s="3745" t="s">
        <v>137</v>
      </c>
      <c r="B47" s="3609"/>
      <c r="C47" s="3609"/>
      <c r="D47" s="3746"/>
      <c r="E47" s="669"/>
      <c r="F47" s="669"/>
      <c r="G47" s="669"/>
      <c r="H47" s="669"/>
      <c r="I47" s="829">
        <f>SUM(I46)</f>
        <v>1</v>
      </c>
      <c r="J47" s="669"/>
      <c r="K47" s="669"/>
      <c r="L47" s="669"/>
      <c r="M47" s="1209"/>
      <c r="N47" s="1209"/>
      <c r="O47" s="1209"/>
      <c r="P47" s="1209"/>
      <c r="Q47" s="1209"/>
      <c r="R47" s="1209"/>
      <c r="S47" s="1209"/>
      <c r="T47" s="1209"/>
      <c r="U47" s="1209"/>
      <c r="V47" s="1209"/>
      <c r="W47" s="1209"/>
      <c r="X47" s="1209"/>
      <c r="Y47" s="1208"/>
      <c r="Z47" s="1207">
        <v>0</v>
      </c>
      <c r="AA47" s="1207"/>
      <c r="AB47" s="1207"/>
      <c r="AC47" s="1207"/>
      <c r="AD47" s="1207"/>
      <c r="AE47" s="1207"/>
      <c r="AF47" s="1207"/>
      <c r="AG47" s="1207"/>
      <c r="AH47" s="1207"/>
      <c r="AI47" s="1207"/>
      <c r="AJ47" s="1207"/>
    </row>
    <row r="48" spans="1:36" ht="115.5" thickBot="1">
      <c r="A48" s="3747">
        <v>8</v>
      </c>
      <c r="B48" s="3747" t="s">
        <v>357</v>
      </c>
      <c r="C48" s="3748" t="s">
        <v>358</v>
      </c>
      <c r="D48" s="1206" t="s">
        <v>359</v>
      </c>
      <c r="E48" s="1205" t="s">
        <v>430</v>
      </c>
      <c r="F48" s="1202">
        <v>1</v>
      </c>
      <c r="G48" s="1184" t="s">
        <v>410</v>
      </c>
      <c r="H48" s="1183"/>
      <c r="I48" s="1182">
        <v>0.16666666666666666</v>
      </c>
      <c r="J48" s="1199" t="s">
        <v>362</v>
      </c>
      <c r="K48" s="1180">
        <v>42370</v>
      </c>
      <c r="L48" s="1179">
        <v>42735</v>
      </c>
      <c r="M48" s="3740">
        <v>1</v>
      </c>
      <c r="N48" s="3740"/>
      <c r="O48" s="3740">
        <v>1</v>
      </c>
      <c r="P48" s="3740"/>
      <c r="Q48" s="3740">
        <v>1</v>
      </c>
      <c r="R48" s="3740"/>
      <c r="S48" s="3740">
        <v>1</v>
      </c>
      <c r="T48" s="3740"/>
      <c r="U48" s="3740">
        <v>1</v>
      </c>
      <c r="V48" s="3740"/>
      <c r="W48" s="3740">
        <v>1</v>
      </c>
      <c r="X48" s="3740"/>
      <c r="Y48" s="1178"/>
      <c r="Z48" s="1177">
        <v>0</v>
      </c>
      <c r="AA48" s="1175">
        <v>1</v>
      </c>
      <c r="AB48" s="1175">
        <v>1</v>
      </c>
      <c r="AC48" s="1176" t="s">
        <v>774</v>
      </c>
      <c r="AD48" s="1175">
        <v>1</v>
      </c>
      <c r="AE48" s="1175">
        <v>1</v>
      </c>
      <c r="AF48" s="1175">
        <v>1</v>
      </c>
      <c r="AG48" s="1174">
        <v>0</v>
      </c>
      <c r="AH48" s="1174">
        <v>0</v>
      </c>
      <c r="AI48" s="1174"/>
      <c r="AJ48" s="1174"/>
    </row>
    <row r="49" spans="1:36" ht="115.5" thickBot="1">
      <c r="A49" s="3747"/>
      <c r="B49" s="3747"/>
      <c r="C49" s="3748"/>
      <c r="D49" s="1204" t="s">
        <v>365</v>
      </c>
      <c r="E49" s="1203" t="s">
        <v>366</v>
      </c>
      <c r="F49" s="1202">
        <v>1</v>
      </c>
      <c r="G49" s="1184" t="s">
        <v>367</v>
      </c>
      <c r="H49" s="1183"/>
      <c r="I49" s="1182">
        <v>0.16666666666666666</v>
      </c>
      <c r="J49" s="1181" t="s">
        <v>368</v>
      </c>
      <c r="K49" s="1180">
        <v>42370</v>
      </c>
      <c r="L49" s="1179">
        <v>42735</v>
      </c>
      <c r="M49" s="3740">
        <v>1</v>
      </c>
      <c r="N49" s="3740"/>
      <c r="O49" s="3740">
        <v>1</v>
      </c>
      <c r="P49" s="3740"/>
      <c r="Q49" s="3740">
        <v>1</v>
      </c>
      <c r="R49" s="3740"/>
      <c r="S49" s="3740">
        <v>1</v>
      </c>
      <c r="T49" s="3740"/>
      <c r="U49" s="3740">
        <v>1</v>
      </c>
      <c r="V49" s="3740"/>
      <c r="W49" s="3740">
        <v>1</v>
      </c>
      <c r="X49" s="3740"/>
      <c r="Y49" s="1178"/>
      <c r="Z49" s="1177">
        <v>0</v>
      </c>
      <c r="AA49" s="1175">
        <v>1</v>
      </c>
      <c r="AB49" s="1175">
        <v>1</v>
      </c>
      <c r="AC49" s="1176" t="s">
        <v>773</v>
      </c>
      <c r="AD49" s="1175">
        <v>1</v>
      </c>
      <c r="AE49" s="1175">
        <v>1</v>
      </c>
      <c r="AF49" s="1175">
        <v>1</v>
      </c>
      <c r="AG49" s="1174">
        <v>0</v>
      </c>
      <c r="AH49" s="1174">
        <v>0</v>
      </c>
      <c r="AI49" s="1174"/>
      <c r="AJ49" s="1174"/>
    </row>
    <row r="50" spans="1:36" ht="51.75" thickBot="1">
      <c r="A50" s="3747"/>
      <c r="B50" s="3747"/>
      <c r="C50" s="3749" t="s">
        <v>372</v>
      </c>
      <c r="D50" s="1194" t="s">
        <v>373</v>
      </c>
      <c r="E50" s="1200" t="s">
        <v>218</v>
      </c>
      <c r="F50" s="1201">
        <v>12</v>
      </c>
      <c r="G50" s="1200" t="s">
        <v>374</v>
      </c>
      <c r="H50" s="1183"/>
      <c r="I50" s="1182">
        <v>0.16666666666666666</v>
      </c>
      <c r="J50" s="1199" t="s">
        <v>375</v>
      </c>
      <c r="K50" s="1180">
        <v>42370</v>
      </c>
      <c r="L50" s="1180">
        <v>42735</v>
      </c>
      <c r="M50" s="1198"/>
      <c r="N50" s="1198">
        <v>1</v>
      </c>
      <c r="O50" s="1198"/>
      <c r="P50" s="1198">
        <v>1</v>
      </c>
      <c r="Q50" s="1198">
        <v>1</v>
      </c>
      <c r="R50" s="1198">
        <v>1</v>
      </c>
      <c r="S50" s="1198">
        <v>1</v>
      </c>
      <c r="T50" s="1198">
        <v>1</v>
      </c>
      <c r="U50" s="1198">
        <v>1</v>
      </c>
      <c r="V50" s="1198">
        <v>1</v>
      </c>
      <c r="W50" s="1198">
        <v>1</v>
      </c>
      <c r="X50" s="1198">
        <v>1</v>
      </c>
      <c r="Y50" s="1188">
        <f>SUM(M50:X50)</f>
        <v>10</v>
      </c>
      <c r="Z50" s="1177">
        <v>0</v>
      </c>
      <c r="AA50" s="1175">
        <v>1</v>
      </c>
      <c r="AB50" s="1175">
        <v>1</v>
      </c>
      <c r="AC50" s="1176" t="s">
        <v>772</v>
      </c>
      <c r="AD50" s="1175">
        <v>1</v>
      </c>
      <c r="AE50" s="1175">
        <v>1</v>
      </c>
      <c r="AF50" s="1175">
        <v>1</v>
      </c>
      <c r="AG50" s="1174">
        <v>0</v>
      </c>
      <c r="AH50" s="1174">
        <v>0</v>
      </c>
      <c r="AI50" s="1174"/>
      <c r="AJ50" s="1174"/>
    </row>
    <row r="51" spans="1:36" ht="51.75" thickBot="1">
      <c r="A51" s="3747"/>
      <c r="B51" s="3747"/>
      <c r="C51" s="3749"/>
      <c r="D51" s="1187" t="s">
        <v>380</v>
      </c>
      <c r="E51" s="1197" t="s">
        <v>218</v>
      </c>
      <c r="F51" s="1196">
        <v>12</v>
      </c>
      <c r="G51" s="1195" t="s">
        <v>374</v>
      </c>
      <c r="H51" s="1183"/>
      <c r="I51" s="1182">
        <v>0.16666666666666666</v>
      </c>
      <c r="J51" s="1181" t="s">
        <v>375</v>
      </c>
      <c r="K51" s="1180">
        <v>42370</v>
      </c>
      <c r="L51" s="1180">
        <v>42735</v>
      </c>
      <c r="M51" s="1189"/>
      <c r="N51" s="1189">
        <v>1</v>
      </c>
      <c r="O51" s="1189"/>
      <c r="P51" s="1189">
        <v>1</v>
      </c>
      <c r="Q51" s="1189">
        <v>1</v>
      </c>
      <c r="R51" s="1189">
        <v>1</v>
      </c>
      <c r="S51" s="1189">
        <v>1</v>
      </c>
      <c r="T51" s="1189">
        <v>1</v>
      </c>
      <c r="U51" s="1189">
        <v>1</v>
      </c>
      <c r="V51" s="1189">
        <v>1</v>
      </c>
      <c r="W51" s="1189">
        <v>1</v>
      </c>
      <c r="X51" s="1189">
        <v>1</v>
      </c>
      <c r="Y51" s="1188">
        <f>SUM(M51:X51)</f>
        <v>10</v>
      </c>
      <c r="Z51" s="1177">
        <v>0</v>
      </c>
      <c r="AA51" s="1175">
        <v>1</v>
      </c>
      <c r="AB51" s="1175">
        <v>1</v>
      </c>
      <c r="AC51" s="1176" t="s">
        <v>771</v>
      </c>
      <c r="AD51" s="1175">
        <v>1</v>
      </c>
      <c r="AE51" s="1175">
        <v>1</v>
      </c>
      <c r="AF51" s="1175">
        <v>1</v>
      </c>
      <c r="AG51" s="1174">
        <v>0</v>
      </c>
      <c r="AH51" s="1174">
        <v>0</v>
      </c>
      <c r="AI51" s="1174"/>
      <c r="AJ51" s="1174"/>
    </row>
    <row r="52" spans="1:36" ht="77.25" thickBot="1">
      <c r="A52" s="3747"/>
      <c r="B52" s="3747"/>
      <c r="C52" s="3749"/>
      <c r="D52" s="1194" t="s">
        <v>385</v>
      </c>
      <c r="E52" s="1193" t="s">
        <v>416</v>
      </c>
      <c r="F52" s="1192">
        <v>12</v>
      </c>
      <c r="G52" s="1191" t="s">
        <v>388</v>
      </c>
      <c r="H52" s="1183"/>
      <c r="I52" s="1182">
        <v>0.16666666666666666</v>
      </c>
      <c r="J52" s="1190" t="s">
        <v>389</v>
      </c>
      <c r="K52" s="1180">
        <v>42370</v>
      </c>
      <c r="L52" s="1180">
        <v>42735</v>
      </c>
      <c r="M52" s="1189">
        <v>1</v>
      </c>
      <c r="N52" s="1189">
        <v>1</v>
      </c>
      <c r="O52" s="1189">
        <v>1</v>
      </c>
      <c r="P52" s="1189">
        <v>1</v>
      </c>
      <c r="Q52" s="1189">
        <v>1</v>
      </c>
      <c r="R52" s="1189">
        <v>1</v>
      </c>
      <c r="S52" s="1189">
        <v>1</v>
      </c>
      <c r="T52" s="1189">
        <v>1</v>
      </c>
      <c r="U52" s="1189">
        <v>1</v>
      </c>
      <c r="V52" s="1189">
        <v>1</v>
      </c>
      <c r="W52" s="1189">
        <v>1</v>
      </c>
      <c r="X52" s="1189">
        <v>1</v>
      </c>
      <c r="Y52" s="1188">
        <f>SUM(M52:X52)</f>
        <v>12</v>
      </c>
      <c r="Z52" s="1177">
        <v>0</v>
      </c>
      <c r="AA52" s="1175">
        <v>1</v>
      </c>
      <c r="AB52" s="1175">
        <v>1</v>
      </c>
      <c r="AC52" s="1176" t="s">
        <v>770</v>
      </c>
      <c r="AD52" s="1175">
        <v>1</v>
      </c>
      <c r="AE52" s="1175">
        <v>1</v>
      </c>
      <c r="AF52" s="1175">
        <v>1</v>
      </c>
      <c r="AG52" s="1174">
        <v>0</v>
      </c>
      <c r="AH52" s="1174">
        <v>0</v>
      </c>
      <c r="AI52" s="1174"/>
      <c r="AJ52" s="1174"/>
    </row>
    <row r="53" spans="1:36" ht="115.5" thickBot="1">
      <c r="A53" s="3747"/>
      <c r="B53" s="3747"/>
      <c r="C53" s="3749"/>
      <c r="D53" s="1187" t="s">
        <v>392</v>
      </c>
      <c r="E53" s="1186" t="s">
        <v>393</v>
      </c>
      <c r="F53" s="1185">
        <v>1</v>
      </c>
      <c r="G53" s="1184" t="s">
        <v>410</v>
      </c>
      <c r="H53" s="1183"/>
      <c r="I53" s="1182">
        <v>0.16666666666666666</v>
      </c>
      <c r="J53" s="1181" t="s">
        <v>393</v>
      </c>
      <c r="K53" s="1180">
        <v>42370</v>
      </c>
      <c r="L53" s="1179">
        <v>42735</v>
      </c>
      <c r="M53" s="3740">
        <v>1</v>
      </c>
      <c r="N53" s="3740"/>
      <c r="O53" s="3740">
        <v>1</v>
      </c>
      <c r="P53" s="3740"/>
      <c r="Q53" s="3740">
        <v>1</v>
      </c>
      <c r="R53" s="3740"/>
      <c r="S53" s="3740">
        <v>1</v>
      </c>
      <c r="T53" s="3740"/>
      <c r="U53" s="3740">
        <v>1</v>
      </c>
      <c r="V53" s="3740"/>
      <c r="W53" s="3740">
        <v>1</v>
      </c>
      <c r="X53" s="3740"/>
      <c r="Y53" s="1178"/>
      <c r="Z53" s="1177">
        <v>0</v>
      </c>
      <c r="AA53" s="1175">
        <v>1</v>
      </c>
      <c r="AB53" s="1175">
        <v>1</v>
      </c>
      <c r="AC53" s="1176" t="s">
        <v>769</v>
      </c>
      <c r="AD53" s="1175">
        <v>1</v>
      </c>
      <c r="AE53" s="1175">
        <v>1</v>
      </c>
      <c r="AF53" s="1175">
        <v>1</v>
      </c>
      <c r="AG53" s="1174">
        <v>0</v>
      </c>
      <c r="AH53" s="1174">
        <v>0</v>
      </c>
      <c r="AI53" s="1174"/>
      <c r="AJ53" s="1174"/>
    </row>
    <row r="54" spans="1:36" ht="15.75" thickBot="1">
      <c r="A54" s="3608" t="s">
        <v>137</v>
      </c>
      <c r="B54" s="3609"/>
      <c r="C54" s="3609"/>
      <c r="D54" s="3610"/>
      <c r="E54" s="669"/>
      <c r="F54" s="669"/>
      <c r="G54" s="669"/>
      <c r="H54" s="669"/>
      <c r="I54" s="671">
        <f>SUM(I48:I53)</f>
        <v>0.9999999999999999</v>
      </c>
      <c r="J54" s="669"/>
      <c r="K54" s="669"/>
      <c r="L54" s="669"/>
      <c r="M54" s="1173"/>
      <c r="N54" s="1173"/>
      <c r="O54" s="1173"/>
      <c r="P54" s="1173"/>
      <c r="Q54" s="1173"/>
      <c r="R54" s="1173"/>
      <c r="S54" s="1173"/>
      <c r="T54" s="1173"/>
      <c r="U54" s="1173"/>
      <c r="V54" s="1173"/>
      <c r="W54" s="1173"/>
      <c r="X54" s="1173"/>
      <c r="Y54" s="669"/>
      <c r="Z54" s="1172">
        <v>0</v>
      </c>
      <c r="AA54" s="1172"/>
      <c r="AB54" s="1172"/>
      <c r="AC54" s="1172"/>
      <c r="AD54" s="1172"/>
      <c r="AE54" s="1172"/>
      <c r="AF54" s="1172"/>
      <c r="AG54" s="1172"/>
      <c r="AH54" s="1172"/>
      <c r="AI54" s="1172"/>
      <c r="AJ54" s="1172"/>
    </row>
    <row r="55" spans="1:36" ht="15.75" thickBot="1">
      <c r="A55" s="3612" t="s">
        <v>212</v>
      </c>
      <c r="B55" s="3613"/>
      <c r="C55" s="3613"/>
      <c r="D55" s="3613"/>
      <c r="E55" s="660"/>
      <c r="F55" s="657"/>
      <c r="G55" s="657"/>
      <c r="H55" s="657"/>
      <c r="I55" s="1171">
        <v>1</v>
      </c>
      <c r="J55" s="657"/>
      <c r="K55" s="657"/>
      <c r="L55" s="657"/>
      <c r="M55" s="657"/>
      <c r="N55" s="657"/>
      <c r="O55" s="657"/>
      <c r="P55" s="657"/>
      <c r="Q55" s="657"/>
      <c r="R55" s="657"/>
      <c r="S55" s="657"/>
      <c r="T55" s="657"/>
      <c r="U55" s="657"/>
      <c r="V55" s="657"/>
      <c r="W55" s="657"/>
      <c r="X55" s="657"/>
      <c r="Y55" s="657"/>
      <c r="Z55" s="1170">
        <f>SUM(Z54+Z47)</f>
        <v>0</v>
      </c>
      <c r="AA55" s="1170"/>
      <c r="AB55" s="1170"/>
      <c r="AC55" s="1170"/>
      <c r="AD55" s="1170"/>
      <c r="AE55" s="1170"/>
      <c r="AF55" s="1170"/>
      <c r="AG55" s="1170"/>
      <c r="AH55" s="1170"/>
      <c r="AI55" s="1170"/>
      <c r="AJ55" s="1170"/>
    </row>
    <row r="56" spans="1:36" ht="21" thickBot="1">
      <c r="A56" s="1164"/>
      <c r="B56" s="1164"/>
      <c r="C56" s="1164"/>
      <c r="D56" s="1169"/>
      <c r="E56" s="1164"/>
      <c r="F56" s="1164"/>
      <c r="G56" s="1168"/>
      <c r="H56" s="1164"/>
      <c r="I56" s="1167">
        <v>1</v>
      </c>
      <c r="J56" s="1166"/>
      <c r="K56" s="1164"/>
      <c r="L56" s="1164"/>
      <c r="M56" s="1164"/>
      <c r="N56" s="1164"/>
      <c r="O56" s="1164"/>
      <c r="P56" s="1164"/>
      <c r="Q56" s="1164"/>
      <c r="R56" s="1164"/>
      <c r="S56" s="1164"/>
      <c r="T56" s="1164"/>
      <c r="U56" s="1164"/>
      <c r="V56" s="1164"/>
      <c r="W56" s="1164"/>
      <c r="X56" s="1165"/>
      <c r="Y56" s="1164"/>
      <c r="Z56" s="1163">
        <f>SUM(Z55+Z43+Z25)</f>
        <v>21567989389</v>
      </c>
      <c r="AA56" s="1163"/>
      <c r="AB56" s="1163"/>
      <c r="AC56" s="1163"/>
      <c r="AD56" s="1163"/>
      <c r="AE56" s="1163"/>
      <c r="AF56" s="1163"/>
      <c r="AG56" s="1163"/>
      <c r="AH56" s="1163"/>
      <c r="AI56" s="1163"/>
      <c r="AJ56" s="1163"/>
    </row>
  </sheetData>
  <sheetProtection/>
  <mergeCells count="73">
    <mergeCell ref="A54:D54"/>
    <mergeCell ref="Q48:R48"/>
    <mergeCell ref="S48:T48"/>
    <mergeCell ref="U48:V48"/>
    <mergeCell ref="A42:D42"/>
    <mergeCell ref="A43:D43"/>
    <mergeCell ref="A47:D47"/>
    <mergeCell ref="A48:A53"/>
    <mergeCell ref="B48:B53"/>
    <mergeCell ref="C48:C49"/>
    <mergeCell ref="C50:C53"/>
    <mergeCell ref="A55:D55"/>
    <mergeCell ref="M53:N53"/>
    <mergeCell ref="O53:P53"/>
    <mergeCell ref="Q53:R53"/>
    <mergeCell ref="W48:X48"/>
    <mergeCell ref="U53:V53"/>
    <mergeCell ref="W53:X53"/>
    <mergeCell ref="M49:N49"/>
    <mergeCell ref="O49:P49"/>
    <mergeCell ref="Q49:R49"/>
    <mergeCell ref="S49:T49"/>
    <mergeCell ref="U49:V49"/>
    <mergeCell ref="W49:X49"/>
    <mergeCell ref="S53:T53"/>
    <mergeCell ref="M48:N48"/>
    <mergeCell ref="O48:P48"/>
    <mergeCell ref="B36:B38"/>
    <mergeCell ref="C36:C37"/>
    <mergeCell ref="A39:D39"/>
    <mergeCell ref="A40:A41"/>
    <mergeCell ref="B40:B41"/>
    <mergeCell ref="C40:C41"/>
    <mergeCell ref="A36:A38"/>
    <mergeCell ref="AA27:AJ27"/>
    <mergeCell ref="A30:A34"/>
    <mergeCell ref="B30:B34"/>
    <mergeCell ref="C30:C31"/>
    <mergeCell ref="A35:D35"/>
    <mergeCell ref="A24:D24"/>
    <mergeCell ref="A25:D25"/>
    <mergeCell ref="A26:Z26"/>
    <mergeCell ref="A27:D27"/>
    <mergeCell ref="E27:Z27"/>
    <mergeCell ref="A18:A19"/>
    <mergeCell ref="B18:B19"/>
    <mergeCell ref="A20:D20"/>
    <mergeCell ref="A21:A23"/>
    <mergeCell ref="B21:B23"/>
    <mergeCell ref="C21:C22"/>
    <mergeCell ref="A12:Z12"/>
    <mergeCell ref="A14:A16"/>
    <mergeCell ref="B14:B16"/>
    <mergeCell ref="C14:C16"/>
    <mergeCell ref="A17:D17"/>
    <mergeCell ref="A9:D9"/>
    <mergeCell ref="E9:Z9"/>
    <mergeCell ref="AA9:AJ9"/>
    <mergeCell ref="A11:D11"/>
    <mergeCell ref="E11:Z11"/>
    <mergeCell ref="AA11:AJ11"/>
    <mergeCell ref="A1:C2"/>
    <mergeCell ref="A3:Z3"/>
    <mergeCell ref="AA3:AJ4"/>
    <mergeCell ref="A4:Z4"/>
    <mergeCell ref="A5:Z5"/>
    <mergeCell ref="AA5:AJ7"/>
    <mergeCell ref="A6:Z6"/>
    <mergeCell ref="A7:Z7"/>
    <mergeCell ref="AI1:AI2"/>
    <mergeCell ref="AJ1:AJ2"/>
    <mergeCell ref="D1:AH1"/>
    <mergeCell ref="D2:AH2"/>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CA85"/>
  <sheetViews>
    <sheetView zoomScale="70" zoomScaleNormal="70" zoomScalePageLayoutView="70" workbookViewId="0" topLeftCell="A1">
      <pane xSplit="4" topLeftCell="AS1" activePane="topRight" state="frozen"/>
      <selection pane="topLeft" activeCell="A15" sqref="A15"/>
      <selection pane="topRight" activeCell="A1" sqref="A1:C4"/>
    </sheetView>
  </sheetViews>
  <sheetFormatPr defaultColWidth="11.421875" defaultRowHeight="15"/>
  <cols>
    <col min="1" max="1" width="6.421875" style="1282" customWidth="1"/>
    <col min="2" max="2" width="26.140625" style="1287" customWidth="1"/>
    <col min="3" max="3" width="24.421875" style="1282" customWidth="1"/>
    <col min="4" max="4" width="47.28125" style="1282" customWidth="1"/>
    <col min="5" max="5" width="14.28125" style="1282" customWidth="1"/>
    <col min="6" max="6" width="14.7109375" style="1282" customWidth="1"/>
    <col min="7" max="7" width="27.421875" style="1282" customWidth="1"/>
    <col min="8" max="8" width="20.421875" style="1282" bestFit="1" customWidth="1"/>
    <col min="9" max="9" width="20.00390625" style="1282" customWidth="1"/>
    <col min="10" max="10" width="39.140625" style="1282" customWidth="1"/>
    <col min="11" max="11" width="12.7109375" style="1282" customWidth="1"/>
    <col min="12" max="12" width="11.28125" style="1282" customWidth="1"/>
    <col min="13" max="24" width="4.421875" style="1282" customWidth="1"/>
    <col min="25" max="25" width="19.421875" style="1286" customWidth="1"/>
    <col min="26" max="26" width="22.28125" style="1285" bestFit="1" customWidth="1"/>
    <col min="27" max="27" width="20.7109375" style="1285" customWidth="1"/>
    <col min="28" max="28" width="22.28125" style="1282" customWidth="1"/>
    <col min="29" max="29" width="19.421875" style="1282" hidden="1" customWidth="1"/>
    <col min="30" max="30" width="19.421875" style="1284" hidden="1" customWidth="1"/>
    <col min="31" max="31" width="17.7109375" style="1282" hidden="1" customWidth="1"/>
    <col min="32" max="32" width="14.421875" style="1284" hidden="1" customWidth="1"/>
    <col min="33" max="33" width="19.28125" style="1282" hidden="1" customWidth="1"/>
    <col min="34" max="34" width="19.140625" style="1282" hidden="1" customWidth="1"/>
    <col min="35" max="35" width="18.7109375" style="1282" hidden="1" customWidth="1"/>
    <col min="36" max="36" width="10.00390625" style="1282" hidden="1" customWidth="1"/>
    <col min="37" max="37" width="232.140625" style="1282" hidden="1" customWidth="1"/>
    <col min="38" max="38" width="18.7109375" style="1283" customWidth="1"/>
    <col min="39" max="39" width="21.57421875" style="1283" customWidth="1"/>
    <col min="40" max="40" width="19.7109375" style="1283" customWidth="1"/>
    <col min="41" max="41" width="20.140625" style="1283" customWidth="1"/>
    <col min="42" max="42" width="21.8515625" style="1283" customWidth="1"/>
    <col min="43" max="43" width="22.140625" style="1283" customWidth="1"/>
    <col min="44" max="44" width="19.28125" style="1283" customWidth="1"/>
    <col min="45" max="45" width="20.00390625" style="1283" customWidth="1"/>
    <col min="46" max="76" width="15.421875" style="1283" hidden="1" customWidth="1"/>
    <col min="77" max="77" width="4.140625" style="1283" hidden="1" customWidth="1"/>
    <col min="78" max="78" width="88.57421875" style="1283" customWidth="1"/>
    <col min="79" max="79" width="32.140625" style="1283" customWidth="1"/>
    <col min="80" max="16384" width="11.421875" style="1282" customWidth="1"/>
  </cols>
  <sheetData>
    <row r="1" spans="1:79" ht="15" customHeight="1">
      <c r="A1" s="3750"/>
      <c r="B1" s="3751"/>
      <c r="C1" s="3752"/>
      <c r="D1" s="3780" t="s">
        <v>768</v>
      </c>
      <c r="E1" s="3781"/>
      <c r="F1" s="3781"/>
      <c r="G1" s="3781"/>
      <c r="H1" s="3781"/>
      <c r="I1" s="3781"/>
      <c r="J1" s="3781"/>
      <c r="K1" s="3781"/>
      <c r="L1" s="3781"/>
      <c r="M1" s="3781"/>
      <c r="N1" s="3781"/>
      <c r="O1" s="3781"/>
      <c r="P1" s="3781"/>
      <c r="Q1" s="3781"/>
      <c r="R1" s="3781"/>
      <c r="S1" s="3781"/>
      <c r="T1" s="3781"/>
      <c r="U1" s="3781"/>
      <c r="V1" s="3781"/>
      <c r="W1" s="3781"/>
      <c r="X1" s="3781"/>
      <c r="Y1" s="3781"/>
      <c r="Z1" s="3781"/>
      <c r="AA1" s="3781"/>
      <c r="AB1" s="3781"/>
      <c r="AC1" s="3781"/>
      <c r="AD1" s="3781"/>
      <c r="AE1" s="3781"/>
      <c r="AF1" s="3781"/>
      <c r="AG1" s="3781"/>
      <c r="AH1" s="3781"/>
      <c r="AI1" s="3781"/>
      <c r="AJ1" s="3781"/>
      <c r="AK1" s="3781"/>
      <c r="AL1" s="3781"/>
      <c r="AM1" s="3781"/>
      <c r="AN1" s="3781"/>
      <c r="AO1" s="3781"/>
      <c r="AP1" s="3781"/>
      <c r="AQ1" s="3781"/>
      <c r="AR1" s="3781"/>
      <c r="AS1" s="3781"/>
      <c r="AT1" s="1282"/>
      <c r="AU1" s="1282"/>
      <c r="AV1" s="1282"/>
      <c r="AW1" s="1282"/>
      <c r="AX1" s="1282"/>
      <c r="AY1" s="1282"/>
      <c r="AZ1" s="1282"/>
      <c r="BA1" s="1282"/>
      <c r="BB1" s="1282"/>
      <c r="BC1" s="1282"/>
      <c r="BD1" s="1282"/>
      <c r="BE1" s="1282"/>
      <c r="BF1" s="1282"/>
      <c r="BG1" s="1282"/>
      <c r="BH1" s="1282"/>
      <c r="BI1" s="1282"/>
      <c r="BJ1" s="1282"/>
      <c r="BK1" s="1282"/>
      <c r="BL1" s="1282"/>
      <c r="BM1" s="1282"/>
      <c r="BN1" s="1282"/>
      <c r="BO1" s="1282"/>
      <c r="BP1" s="1282"/>
      <c r="BQ1" s="1282"/>
      <c r="BR1" s="1282"/>
      <c r="BS1" s="1282"/>
      <c r="BT1" s="1282"/>
      <c r="BU1" s="1282"/>
      <c r="BV1" s="1282"/>
      <c r="BW1" s="1282"/>
      <c r="BX1" s="1282"/>
      <c r="BY1" s="1282"/>
      <c r="BZ1" s="3774" t="s">
        <v>898</v>
      </c>
      <c r="CA1" s="3775" t="s">
        <v>1040</v>
      </c>
    </row>
    <row r="2" spans="1:79" ht="20.25" customHeight="1">
      <c r="A2" s="3753"/>
      <c r="B2" s="3754"/>
      <c r="C2" s="3755"/>
      <c r="D2" s="3780"/>
      <c r="E2" s="3781"/>
      <c r="F2" s="3781"/>
      <c r="G2" s="3781"/>
      <c r="H2" s="3781"/>
      <c r="I2" s="3781"/>
      <c r="J2" s="3781"/>
      <c r="K2" s="3781"/>
      <c r="L2" s="3781"/>
      <c r="M2" s="3781"/>
      <c r="N2" s="3781"/>
      <c r="O2" s="3781"/>
      <c r="P2" s="3781"/>
      <c r="Q2" s="3781"/>
      <c r="R2" s="3781"/>
      <c r="S2" s="3781"/>
      <c r="T2" s="3781"/>
      <c r="U2" s="3781"/>
      <c r="V2" s="3781"/>
      <c r="W2" s="3781"/>
      <c r="X2" s="3781"/>
      <c r="Y2" s="3781"/>
      <c r="Z2" s="3781"/>
      <c r="AA2" s="3781"/>
      <c r="AB2" s="3781"/>
      <c r="AC2" s="3781"/>
      <c r="AD2" s="3781"/>
      <c r="AE2" s="3781"/>
      <c r="AF2" s="3781"/>
      <c r="AG2" s="3781"/>
      <c r="AH2" s="3781"/>
      <c r="AI2" s="3781"/>
      <c r="AJ2" s="3781"/>
      <c r="AK2" s="3781"/>
      <c r="AL2" s="3781"/>
      <c r="AM2" s="3781"/>
      <c r="AN2" s="3781"/>
      <c r="AO2" s="3781"/>
      <c r="AP2" s="3781"/>
      <c r="AQ2" s="3781"/>
      <c r="AR2" s="3781"/>
      <c r="AS2" s="3781"/>
      <c r="AT2" s="1282"/>
      <c r="AU2" s="1282"/>
      <c r="AV2" s="1282"/>
      <c r="AW2" s="1282"/>
      <c r="AX2" s="1282"/>
      <c r="AY2" s="1282"/>
      <c r="AZ2" s="1282"/>
      <c r="BA2" s="1282"/>
      <c r="BB2" s="1282"/>
      <c r="BC2" s="1282"/>
      <c r="BD2" s="1282"/>
      <c r="BE2" s="1282"/>
      <c r="BF2" s="1282"/>
      <c r="BG2" s="1282"/>
      <c r="BH2" s="1282"/>
      <c r="BI2" s="1282"/>
      <c r="BJ2" s="1282"/>
      <c r="BK2" s="1282"/>
      <c r="BL2" s="1282"/>
      <c r="BM2" s="1282"/>
      <c r="BN2" s="1282"/>
      <c r="BO2" s="1282"/>
      <c r="BP2" s="1282"/>
      <c r="BQ2" s="1282"/>
      <c r="BR2" s="1282"/>
      <c r="BS2" s="1282"/>
      <c r="BT2" s="1282"/>
      <c r="BU2" s="1282"/>
      <c r="BV2" s="1282"/>
      <c r="BW2" s="1282"/>
      <c r="BX2" s="1282"/>
      <c r="BY2" s="1282"/>
      <c r="BZ2" s="3774"/>
      <c r="CA2" s="3775"/>
    </row>
    <row r="3" spans="1:79" ht="19.5" customHeight="1">
      <c r="A3" s="3753"/>
      <c r="B3" s="3754"/>
      <c r="C3" s="3755"/>
      <c r="D3" s="3776" t="s">
        <v>767</v>
      </c>
      <c r="E3" s="3777"/>
      <c r="F3" s="3777"/>
      <c r="G3" s="3777"/>
      <c r="H3" s="3777"/>
      <c r="I3" s="3777"/>
      <c r="J3" s="3777"/>
      <c r="K3" s="3777"/>
      <c r="L3" s="3777"/>
      <c r="M3" s="3777"/>
      <c r="N3" s="3777"/>
      <c r="O3" s="3777"/>
      <c r="P3" s="3777"/>
      <c r="Q3" s="3777"/>
      <c r="R3" s="3777"/>
      <c r="S3" s="3777"/>
      <c r="T3" s="3777"/>
      <c r="U3" s="3777"/>
      <c r="V3" s="3777"/>
      <c r="W3" s="3777"/>
      <c r="X3" s="3777"/>
      <c r="Y3" s="3777"/>
      <c r="Z3" s="3777"/>
      <c r="AA3" s="3777"/>
      <c r="AB3" s="3777"/>
      <c r="AC3" s="3777"/>
      <c r="AD3" s="3777"/>
      <c r="AE3" s="3777"/>
      <c r="AF3" s="3777"/>
      <c r="AG3" s="3777"/>
      <c r="AH3" s="3777"/>
      <c r="AI3" s="3777"/>
      <c r="AJ3" s="3777"/>
      <c r="AK3" s="3777"/>
      <c r="AL3" s="3777"/>
      <c r="AM3" s="3777"/>
      <c r="AN3" s="3777"/>
      <c r="AO3" s="3777"/>
      <c r="AP3" s="3777"/>
      <c r="AQ3" s="3777"/>
      <c r="AR3" s="3777"/>
      <c r="AS3" s="3777"/>
      <c r="AT3" s="1282"/>
      <c r="AU3" s="1282"/>
      <c r="AV3" s="1282"/>
      <c r="AW3" s="1282"/>
      <c r="AX3" s="1282"/>
      <c r="AY3" s="1282"/>
      <c r="AZ3" s="1282"/>
      <c r="BA3" s="1282"/>
      <c r="BB3" s="1282"/>
      <c r="BC3" s="1282"/>
      <c r="BD3" s="1282"/>
      <c r="BE3" s="1282"/>
      <c r="BF3" s="1282"/>
      <c r="BG3" s="1282"/>
      <c r="BH3" s="1282"/>
      <c r="BI3" s="1282"/>
      <c r="BJ3" s="1282"/>
      <c r="BK3" s="1282"/>
      <c r="BL3" s="1282"/>
      <c r="BM3" s="1282"/>
      <c r="BN3" s="1282"/>
      <c r="BO3" s="1282"/>
      <c r="BP3" s="1282"/>
      <c r="BQ3" s="1282"/>
      <c r="BR3" s="1282"/>
      <c r="BS3" s="1282"/>
      <c r="BT3" s="1282"/>
      <c r="BU3" s="1282"/>
      <c r="BV3" s="1282"/>
      <c r="BW3" s="1282"/>
      <c r="BX3" s="1282"/>
      <c r="BY3" s="1282"/>
      <c r="BZ3" s="3774"/>
      <c r="CA3" s="3775"/>
    </row>
    <row r="4" spans="1:79" ht="21.75" customHeight="1" thickBot="1">
      <c r="A4" s="3756"/>
      <c r="B4" s="3757"/>
      <c r="C4" s="3758"/>
      <c r="D4" s="3778"/>
      <c r="E4" s="3779"/>
      <c r="F4" s="3779"/>
      <c r="G4" s="3779"/>
      <c r="H4" s="3779"/>
      <c r="I4" s="3779"/>
      <c r="J4" s="3779"/>
      <c r="K4" s="3779"/>
      <c r="L4" s="3779"/>
      <c r="M4" s="3779"/>
      <c r="N4" s="3779"/>
      <c r="O4" s="3779"/>
      <c r="P4" s="3779"/>
      <c r="Q4" s="3779"/>
      <c r="R4" s="3779"/>
      <c r="S4" s="3779"/>
      <c r="T4" s="3779"/>
      <c r="U4" s="3779"/>
      <c r="V4" s="3779"/>
      <c r="W4" s="3779"/>
      <c r="X4" s="3779"/>
      <c r="Y4" s="3779"/>
      <c r="Z4" s="3779"/>
      <c r="AA4" s="3779"/>
      <c r="AB4" s="3779"/>
      <c r="AC4" s="3779"/>
      <c r="AD4" s="3779"/>
      <c r="AE4" s="3779"/>
      <c r="AF4" s="3779"/>
      <c r="AG4" s="3779"/>
      <c r="AH4" s="3779"/>
      <c r="AI4" s="3779"/>
      <c r="AJ4" s="3779"/>
      <c r="AK4" s="3779"/>
      <c r="AL4" s="3779"/>
      <c r="AM4" s="3779"/>
      <c r="AN4" s="3779"/>
      <c r="AO4" s="3779"/>
      <c r="AP4" s="3779"/>
      <c r="AQ4" s="3779"/>
      <c r="AR4" s="3779"/>
      <c r="AS4" s="3779"/>
      <c r="AT4" s="1282"/>
      <c r="AU4" s="1282"/>
      <c r="AV4" s="1282"/>
      <c r="AW4" s="1282"/>
      <c r="AX4" s="1282"/>
      <c r="AY4" s="1282"/>
      <c r="AZ4" s="1282"/>
      <c r="BA4" s="1282"/>
      <c r="BB4" s="1282"/>
      <c r="BC4" s="1282"/>
      <c r="BD4" s="1282"/>
      <c r="BE4" s="1282"/>
      <c r="BF4" s="1282"/>
      <c r="BG4" s="1282"/>
      <c r="BH4" s="1282"/>
      <c r="BI4" s="1282"/>
      <c r="BJ4" s="1282"/>
      <c r="BK4" s="1282"/>
      <c r="BL4" s="1282"/>
      <c r="BM4" s="1282"/>
      <c r="BN4" s="1282"/>
      <c r="BO4" s="1282"/>
      <c r="BP4" s="1282"/>
      <c r="BQ4" s="1282"/>
      <c r="BR4" s="1282"/>
      <c r="BS4" s="1282"/>
      <c r="BT4" s="1282"/>
      <c r="BU4" s="1282"/>
      <c r="BV4" s="1282"/>
      <c r="BW4" s="1282"/>
      <c r="BX4" s="1282"/>
      <c r="BY4" s="1282"/>
      <c r="BZ4" s="3774"/>
      <c r="CA4" s="3775"/>
    </row>
    <row r="5" spans="1:79" ht="20.25" customHeight="1">
      <c r="A5" s="3759" t="s">
        <v>2</v>
      </c>
      <c r="B5" s="3760"/>
      <c r="C5" s="3760"/>
      <c r="D5" s="3760"/>
      <c r="E5" s="3760"/>
      <c r="F5" s="3760"/>
      <c r="G5" s="3760"/>
      <c r="H5" s="3760"/>
      <c r="I5" s="3760"/>
      <c r="J5" s="3760"/>
      <c r="K5" s="3760"/>
      <c r="L5" s="3760"/>
      <c r="M5" s="3760"/>
      <c r="N5" s="3760"/>
      <c r="O5" s="3760"/>
      <c r="P5" s="3760"/>
      <c r="Q5" s="3760"/>
      <c r="R5" s="3760"/>
      <c r="S5" s="3760"/>
      <c r="T5" s="3760"/>
      <c r="U5" s="3760"/>
      <c r="V5" s="3760"/>
      <c r="W5" s="3760"/>
      <c r="X5" s="3760"/>
      <c r="Y5" s="3760"/>
      <c r="Z5" s="3760"/>
      <c r="AA5" s="3760"/>
      <c r="AB5" s="3761"/>
      <c r="AC5" s="3762" t="s">
        <v>978</v>
      </c>
      <c r="AD5" s="3763"/>
      <c r="AE5" s="3763"/>
      <c r="AF5" s="3763"/>
      <c r="AG5" s="3763"/>
      <c r="AH5" s="3763"/>
      <c r="AI5" s="3763"/>
      <c r="AJ5" s="3763"/>
      <c r="AK5" s="3763"/>
      <c r="AL5" s="3763"/>
      <c r="AM5" s="3763"/>
      <c r="AN5" s="3763"/>
      <c r="AO5" s="3763"/>
      <c r="AP5" s="3763"/>
      <c r="AQ5" s="3763"/>
      <c r="AR5" s="3763"/>
      <c r="AS5" s="3763"/>
      <c r="AT5" s="3763"/>
      <c r="AU5" s="3763"/>
      <c r="AV5" s="3763"/>
      <c r="AW5" s="3763"/>
      <c r="AX5" s="3763"/>
      <c r="AY5" s="3763"/>
      <c r="AZ5" s="3763"/>
      <c r="BA5" s="3763"/>
      <c r="BB5" s="3763"/>
      <c r="BC5" s="3763"/>
      <c r="BD5" s="3763"/>
      <c r="BE5" s="3763"/>
      <c r="BF5" s="3763"/>
      <c r="BG5" s="3763"/>
      <c r="BH5" s="3763"/>
      <c r="BI5" s="3763"/>
      <c r="BJ5" s="3763"/>
      <c r="BK5" s="3763"/>
      <c r="BL5" s="3763"/>
      <c r="BM5" s="3763"/>
      <c r="BN5" s="3763"/>
      <c r="BO5" s="3763"/>
      <c r="BP5" s="3763"/>
      <c r="BQ5" s="3763"/>
      <c r="BR5" s="3763"/>
      <c r="BS5" s="3763"/>
      <c r="BT5" s="3763"/>
      <c r="BU5" s="3763"/>
      <c r="BV5" s="3763"/>
      <c r="BW5" s="3763"/>
      <c r="BX5" s="3763"/>
      <c r="BY5" s="3763"/>
      <c r="BZ5" s="3763"/>
      <c r="CA5" s="3763"/>
    </row>
    <row r="6" spans="1:79" ht="15.75" customHeight="1">
      <c r="A6" s="3768" t="s">
        <v>7</v>
      </c>
      <c r="B6" s="3769"/>
      <c r="C6" s="3769"/>
      <c r="D6" s="3769"/>
      <c r="E6" s="3769"/>
      <c r="F6" s="3769"/>
      <c r="G6" s="3769"/>
      <c r="H6" s="3769"/>
      <c r="I6" s="3769"/>
      <c r="J6" s="3769"/>
      <c r="K6" s="3769"/>
      <c r="L6" s="3769"/>
      <c r="M6" s="3769"/>
      <c r="N6" s="3769"/>
      <c r="O6" s="3769"/>
      <c r="P6" s="3769"/>
      <c r="Q6" s="3769"/>
      <c r="R6" s="3769"/>
      <c r="S6" s="3769"/>
      <c r="T6" s="3769"/>
      <c r="U6" s="3769"/>
      <c r="V6" s="3769"/>
      <c r="W6" s="3769"/>
      <c r="X6" s="3769"/>
      <c r="Y6" s="3769"/>
      <c r="Z6" s="3769"/>
      <c r="AA6" s="3769"/>
      <c r="AB6" s="3770"/>
      <c r="AC6" s="3764"/>
      <c r="AD6" s="3765"/>
      <c r="AE6" s="3765"/>
      <c r="AF6" s="3765"/>
      <c r="AG6" s="3765"/>
      <c r="AH6" s="3765"/>
      <c r="AI6" s="3765"/>
      <c r="AJ6" s="3765"/>
      <c r="AK6" s="3765"/>
      <c r="AL6" s="3765"/>
      <c r="AM6" s="3765"/>
      <c r="AN6" s="3765"/>
      <c r="AO6" s="3765"/>
      <c r="AP6" s="3765"/>
      <c r="AQ6" s="3765"/>
      <c r="AR6" s="3765"/>
      <c r="AS6" s="3765"/>
      <c r="AT6" s="3765"/>
      <c r="AU6" s="3765"/>
      <c r="AV6" s="3765"/>
      <c r="AW6" s="3765"/>
      <c r="AX6" s="3765"/>
      <c r="AY6" s="3765"/>
      <c r="AZ6" s="3765"/>
      <c r="BA6" s="3765"/>
      <c r="BB6" s="3765"/>
      <c r="BC6" s="3765"/>
      <c r="BD6" s="3765"/>
      <c r="BE6" s="3765"/>
      <c r="BF6" s="3765"/>
      <c r="BG6" s="3765"/>
      <c r="BH6" s="3765"/>
      <c r="BI6" s="3765"/>
      <c r="BJ6" s="3765"/>
      <c r="BK6" s="3765"/>
      <c r="BL6" s="3765"/>
      <c r="BM6" s="3765"/>
      <c r="BN6" s="3765"/>
      <c r="BO6" s="3765"/>
      <c r="BP6" s="3765"/>
      <c r="BQ6" s="3765"/>
      <c r="BR6" s="3765"/>
      <c r="BS6" s="3765"/>
      <c r="BT6" s="3765"/>
      <c r="BU6" s="3765"/>
      <c r="BV6" s="3765"/>
      <c r="BW6" s="3765"/>
      <c r="BX6" s="3765"/>
      <c r="BY6" s="3765"/>
      <c r="BZ6" s="3765"/>
      <c r="CA6" s="3765"/>
    </row>
    <row r="7" spans="1:79" ht="15.75" customHeight="1">
      <c r="A7" s="3768"/>
      <c r="B7" s="3769"/>
      <c r="C7" s="3769"/>
      <c r="D7" s="3769"/>
      <c r="E7" s="3769"/>
      <c r="F7" s="3769"/>
      <c r="G7" s="3769"/>
      <c r="H7" s="3769"/>
      <c r="I7" s="3769"/>
      <c r="J7" s="3769"/>
      <c r="K7" s="3769"/>
      <c r="L7" s="3769"/>
      <c r="M7" s="3769"/>
      <c r="N7" s="3769"/>
      <c r="O7" s="3769"/>
      <c r="P7" s="3769"/>
      <c r="Q7" s="3769"/>
      <c r="R7" s="3769"/>
      <c r="S7" s="3769"/>
      <c r="T7" s="3769"/>
      <c r="U7" s="3769"/>
      <c r="V7" s="3769"/>
      <c r="W7" s="3769"/>
      <c r="X7" s="3769"/>
      <c r="Y7" s="3769"/>
      <c r="Z7" s="3769"/>
      <c r="AA7" s="3769"/>
      <c r="AB7" s="3770"/>
      <c r="AC7" s="3764"/>
      <c r="AD7" s="3765"/>
      <c r="AE7" s="3765"/>
      <c r="AF7" s="3765"/>
      <c r="AG7" s="3765"/>
      <c r="AH7" s="3765"/>
      <c r="AI7" s="3765"/>
      <c r="AJ7" s="3765"/>
      <c r="AK7" s="3765"/>
      <c r="AL7" s="3765"/>
      <c r="AM7" s="3765"/>
      <c r="AN7" s="3765"/>
      <c r="AO7" s="3765"/>
      <c r="AP7" s="3765"/>
      <c r="AQ7" s="3765"/>
      <c r="AR7" s="3765"/>
      <c r="AS7" s="3765"/>
      <c r="AT7" s="3765"/>
      <c r="AU7" s="3765"/>
      <c r="AV7" s="3765"/>
      <c r="AW7" s="3765"/>
      <c r="AX7" s="3765"/>
      <c r="AY7" s="3765"/>
      <c r="AZ7" s="3765"/>
      <c r="BA7" s="3765"/>
      <c r="BB7" s="3765"/>
      <c r="BC7" s="3765"/>
      <c r="BD7" s="3765"/>
      <c r="BE7" s="3765"/>
      <c r="BF7" s="3765"/>
      <c r="BG7" s="3765"/>
      <c r="BH7" s="3765"/>
      <c r="BI7" s="3765"/>
      <c r="BJ7" s="3765"/>
      <c r="BK7" s="3765"/>
      <c r="BL7" s="3765"/>
      <c r="BM7" s="3765"/>
      <c r="BN7" s="3765"/>
      <c r="BO7" s="3765"/>
      <c r="BP7" s="3765"/>
      <c r="BQ7" s="3765"/>
      <c r="BR7" s="3765"/>
      <c r="BS7" s="3765"/>
      <c r="BT7" s="3765"/>
      <c r="BU7" s="3765"/>
      <c r="BV7" s="3765"/>
      <c r="BW7" s="3765"/>
      <c r="BX7" s="3765"/>
      <c r="BY7" s="3765"/>
      <c r="BZ7" s="3765"/>
      <c r="CA7" s="3765"/>
    </row>
    <row r="8" spans="1:79" ht="15.75" customHeight="1">
      <c r="A8" s="3768" t="s">
        <v>10</v>
      </c>
      <c r="B8" s="3769"/>
      <c r="C8" s="3769"/>
      <c r="D8" s="3769"/>
      <c r="E8" s="3769"/>
      <c r="F8" s="3769"/>
      <c r="G8" s="3769"/>
      <c r="H8" s="3769"/>
      <c r="I8" s="3769"/>
      <c r="J8" s="3769"/>
      <c r="K8" s="3769"/>
      <c r="L8" s="3769"/>
      <c r="M8" s="3769"/>
      <c r="N8" s="3769"/>
      <c r="O8" s="3769"/>
      <c r="P8" s="3769"/>
      <c r="Q8" s="3769"/>
      <c r="R8" s="3769"/>
      <c r="S8" s="3769"/>
      <c r="T8" s="3769"/>
      <c r="U8" s="3769"/>
      <c r="V8" s="3769"/>
      <c r="W8" s="3769"/>
      <c r="X8" s="3769"/>
      <c r="Y8" s="3769"/>
      <c r="Z8" s="3769"/>
      <c r="AA8" s="3769"/>
      <c r="AB8" s="3770"/>
      <c r="AC8" s="3764"/>
      <c r="AD8" s="3765"/>
      <c r="AE8" s="3765"/>
      <c r="AF8" s="3765"/>
      <c r="AG8" s="3765"/>
      <c r="AH8" s="3765"/>
      <c r="AI8" s="3765"/>
      <c r="AJ8" s="3765"/>
      <c r="AK8" s="3765"/>
      <c r="AL8" s="3765"/>
      <c r="AM8" s="3765"/>
      <c r="AN8" s="3765"/>
      <c r="AO8" s="3765"/>
      <c r="AP8" s="3765"/>
      <c r="AQ8" s="3765"/>
      <c r="AR8" s="3765"/>
      <c r="AS8" s="3765"/>
      <c r="AT8" s="3765"/>
      <c r="AU8" s="3765"/>
      <c r="AV8" s="3765"/>
      <c r="AW8" s="3765"/>
      <c r="AX8" s="3765"/>
      <c r="AY8" s="3765"/>
      <c r="AZ8" s="3765"/>
      <c r="BA8" s="3765"/>
      <c r="BB8" s="3765"/>
      <c r="BC8" s="3765"/>
      <c r="BD8" s="3765"/>
      <c r="BE8" s="3765"/>
      <c r="BF8" s="3765"/>
      <c r="BG8" s="3765"/>
      <c r="BH8" s="3765"/>
      <c r="BI8" s="3765"/>
      <c r="BJ8" s="3765"/>
      <c r="BK8" s="3765"/>
      <c r="BL8" s="3765"/>
      <c r="BM8" s="3765"/>
      <c r="BN8" s="3765"/>
      <c r="BO8" s="3765"/>
      <c r="BP8" s="3765"/>
      <c r="BQ8" s="3765"/>
      <c r="BR8" s="3765"/>
      <c r="BS8" s="3765"/>
      <c r="BT8" s="3765"/>
      <c r="BU8" s="3765"/>
      <c r="BV8" s="3765"/>
      <c r="BW8" s="3765"/>
      <c r="BX8" s="3765"/>
      <c r="BY8" s="3765"/>
      <c r="BZ8" s="3765"/>
      <c r="CA8" s="3765"/>
    </row>
    <row r="9" spans="1:79" ht="15.75" customHeight="1" thickBot="1">
      <c r="A9" s="3771" t="s">
        <v>11</v>
      </c>
      <c r="B9" s="3772"/>
      <c r="C9" s="3772"/>
      <c r="D9" s="3772"/>
      <c r="E9" s="3772"/>
      <c r="F9" s="3772"/>
      <c r="G9" s="3772"/>
      <c r="H9" s="3772"/>
      <c r="I9" s="3772"/>
      <c r="J9" s="3772"/>
      <c r="K9" s="3772"/>
      <c r="L9" s="3772"/>
      <c r="M9" s="3772"/>
      <c r="N9" s="3772"/>
      <c r="O9" s="3772"/>
      <c r="P9" s="3772"/>
      <c r="Q9" s="3772"/>
      <c r="R9" s="3772"/>
      <c r="S9" s="3772"/>
      <c r="T9" s="3772"/>
      <c r="U9" s="3772"/>
      <c r="V9" s="3772"/>
      <c r="W9" s="3772"/>
      <c r="X9" s="3772"/>
      <c r="Y9" s="3772"/>
      <c r="Z9" s="3772"/>
      <c r="AA9" s="3772"/>
      <c r="AB9" s="3773"/>
      <c r="AC9" s="3766"/>
      <c r="AD9" s="3767"/>
      <c r="AE9" s="3767"/>
      <c r="AF9" s="3767"/>
      <c r="AG9" s="3767"/>
      <c r="AH9" s="3767"/>
      <c r="AI9" s="3767"/>
      <c r="AJ9" s="3767"/>
      <c r="AK9" s="3767"/>
      <c r="AL9" s="3767"/>
      <c r="AM9" s="3767"/>
      <c r="AN9" s="3767"/>
      <c r="AO9" s="3767"/>
      <c r="AP9" s="3767"/>
      <c r="AQ9" s="3767"/>
      <c r="AR9" s="3767"/>
      <c r="AS9" s="3767"/>
      <c r="AT9" s="3767"/>
      <c r="AU9" s="3767"/>
      <c r="AV9" s="3767"/>
      <c r="AW9" s="3767"/>
      <c r="AX9" s="3767"/>
      <c r="AY9" s="3767"/>
      <c r="AZ9" s="3767"/>
      <c r="BA9" s="3767"/>
      <c r="BB9" s="3767"/>
      <c r="BC9" s="3767"/>
      <c r="BD9" s="3767"/>
      <c r="BE9" s="3767"/>
      <c r="BF9" s="3767"/>
      <c r="BG9" s="3767"/>
      <c r="BH9" s="3767"/>
      <c r="BI9" s="3767"/>
      <c r="BJ9" s="3767"/>
      <c r="BK9" s="3767"/>
      <c r="BL9" s="3767"/>
      <c r="BM9" s="3767"/>
      <c r="BN9" s="3767"/>
      <c r="BO9" s="3767"/>
      <c r="BP9" s="3767"/>
      <c r="BQ9" s="3767"/>
      <c r="BR9" s="3767"/>
      <c r="BS9" s="3767"/>
      <c r="BT9" s="3767"/>
      <c r="BU9" s="3767"/>
      <c r="BV9" s="3767"/>
      <c r="BW9" s="3767"/>
      <c r="BX9" s="3767"/>
      <c r="BY9" s="3767"/>
      <c r="BZ9" s="3767"/>
      <c r="CA9" s="3767"/>
    </row>
    <row r="10" spans="1:77" ht="9" customHeight="1" thickBot="1">
      <c r="A10" s="1303"/>
      <c r="B10" s="1421"/>
      <c r="C10" s="1303"/>
      <c r="D10" s="1303"/>
      <c r="E10" s="1303"/>
      <c r="F10" s="1472"/>
      <c r="G10" s="1303"/>
      <c r="H10" s="1303"/>
      <c r="I10" s="1471"/>
      <c r="J10" s="1303"/>
      <c r="K10" s="1470"/>
      <c r="L10" s="1470"/>
      <c r="M10" s="1303"/>
      <c r="N10" s="1303"/>
      <c r="O10" s="1303"/>
      <c r="P10" s="1303"/>
      <c r="Q10" s="1303"/>
      <c r="R10" s="1303"/>
      <c r="S10" s="1303"/>
      <c r="T10" s="1303"/>
      <c r="U10" s="1303"/>
      <c r="V10" s="1303"/>
      <c r="W10" s="1303"/>
      <c r="X10" s="1303"/>
      <c r="Y10" s="1469"/>
      <c r="Z10" s="1468"/>
      <c r="AA10" s="1468"/>
      <c r="AB10" s="1303"/>
      <c r="AL10" s="1302"/>
      <c r="AM10" s="1302"/>
      <c r="AN10" s="1302"/>
      <c r="AO10" s="1302"/>
      <c r="AP10" s="1302"/>
      <c r="AQ10" s="1302"/>
      <c r="AR10" s="1302"/>
      <c r="AS10" s="1302"/>
      <c r="AT10" s="1302"/>
      <c r="AU10" s="1302"/>
      <c r="AV10" s="1302"/>
      <c r="AW10" s="1302"/>
      <c r="AX10" s="1302"/>
      <c r="AY10" s="1302"/>
      <c r="AZ10" s="1302"/>
      <c r="BA10" s="1302"/>
      <c r="BB10" s="1302"/>
      <c r="BC10" s="1302"/>
      <c r="BD10" s="1302"/>
      <c r="BE10" s="1302"/>
      <c r="BF10" s="1302"/>
      <c r="BG10" s="1302"/>
      <c r="BH10" s="1302"/>
      <c r="BI10" s="1302"/>
      <c r="BJ10" s="1302"/>
      <c r="BK10" s="1302"/>
      <c r="BL10" s="1302"/>
      <c r="BM10" s="1302"/>
      <c r="BN10" s="1302"/>
      <c r="BO10" s="1302"/>
      <c r="BP10" s="1302"/>
      <c r="BQ10" s="1302"/>
      <c r="BR10" s="1302"/>
      <c r="BS10" s="1302"/>
      <c r="BT10" s="1302"/>
      <c r="BU10" s="1302"/>
      <c r="BV10" s="1302"/>
      <c r="BW10" s="1302"/>
      <c r="BX10" s="1302"/>
      <c r="BY10" s="1302"/>
    </row>
    <row r="11" spans="1:79" s="1303" customFormat="1" ht="21" customHeight="1" thickBot="1">
      <c r="A11" s="3785" t="s">
        <v>12</v>
      </c>
      <c r="B11" s="3785"/>
      <c r="C11" s="3785"/>
      <c r="D11" s="3785"/>
      <c r="E11" s="3786" t="s">
        <v>977</v>
      </c>
      <c r="F11" s="3787"/>
      <c r="G11" s="3787"/>
      <c r="H11" s="3787"/>
      <c r="I11" s="3787"/>
      <c r="J11" s="3787"/>
      <c r="K11" s="3787"/>
      <c r="L11" s="3787"/>
      <c r="M11" s="3787"/>
      <c r="N11" s="3787"/>
      <c r="O11" s="3787"/>
      <c r="P11" s="3787"/>
      <c r="Q11" s="3787"/>
      <c r="R11" s="3787"/>
      <c r="S11" s="3787"/>
      <c r="T11" s="3787"/>
      <c r="U11" s="3787"/>
      <c r="V11" s="3787"/>
      <c r="W11" s="3787"/>
      <c r="X11" s="3787"/>
      <c r="Y11" s="3787"/>
      <c r="Z11" s="3787"/>
      <c r="AA11" s="3787"/>
      <c r="AB11" s="3788"/>
      <c r="AC11" s="3789" t="s">
        <v>977</v>
      </c>
      <c r="AD11" s="3790"/>
      <c r="AE11" s="3790"/>
      <c r="AF11" s="3790"/>
      <c r="AG11" s="3790"/>
      <c r="AH11" s="3790"/>
      <c r="AI11" s="3790"/>
      <c r="AJ11" s="3790"/>
      <c r="AK11" s="3790"/>
      <c r="AL11" s="3790"/>
      <c r="AM11" s="3790"/>
      <c r="AN11" s="3790"/>
      <c r="AO11" s="3790"/>
      <c r="AP11" s="3790"/>
      <c r="AQ11" s="3790"/>
      <c r="AR11" s="3790"/>
      <c r="AS11" s="3790"/>
      <c r="AT11" s="3790"/>
      <c r="AU11" s="3790"/>
      <c r="AV11" s="3790"/>
      <c r="AW11" s="3790"/>
      <c r="AX11" s="3790"/>
      <c r="AY11" s="3790"/>
      <c r="AZ11" s="3790"/>
      <c r="BA11" s="3790"/>
      <c r="BB11" s="3790"/>
      <c r="BC11" s="3790"/>
      <c r="BD11" s="3790"/>
      <c r="BE11" s="3790"/>
      <c r="BF11" s="3790"/>
      <c r="BG11" s="3790"/>
      <c r="BH11" s="3790"/>
      <c r="BI11" s="3790"/>
      <c r="BJ11" s="3790"/>
      <c r="BK11" s="3790"/>
      <c r="BL11" s="3790"/>
      <c r="BM11" s="3790"/>
      <c r="BN11" s="3790"/>
      <c r="BO11" s="3790"/>
      <c r="BP11" s="3790"/>
      <c r="BQ11" s="3790"/>
      <c r="BR11" s="3790"/>
      <c r="BS11" s="3790"/>
      <c r="BT11" s="3790"/>
      <c r="BU11" s="3790"/>
      <c r="BV11" s="3790"/>
      <c r="BW11" s="3790"/>
      <c r="BX11" s="3790"/>
      <c r="BY11" s="3790"/>
      <c r="BZ11" s="3790"/>
      <c r="CA11" s="3790"/>
    </row>
    <row r="12" spans="2:79" s="1303" customFormat="1" ht="9.75" customHeight="1" thickBot="1">
      <c r="B12" s="1421"/>
      <c r="F12" s="1472"/>
      <c r="I12" s="1471"/>
      <c r="K12" s="1470"/>
      <c r="L12" s="1470"/>
      <c r="Y12" s="1469"/>
      <c r="Z12" s="1468"/>
      <c r="AA12" s="1468"/>
      <c r="AD12" s="1422"/>
      <c r="AF12" s="1422"/>
      <c r="AL12" s="1302"/>
      <c r="AM12" s="1302"/>
      <c r="AN12" s="1302"/>
      <c r="AO12" s="1302"/>
      <c r="AP12" s="1302"/>
      <c r="AQ12" s="1302"/>
      <c r="AR12" s="1302"/>
      <c r="AS12" s="1302"/>
      <c r="AT12" s="1302"/>
      <c r="AU12" s="1302"/>
      <c r="AV12" s="1302"/>
      <c r="AW12" s="1302"/>
      <c r="AX12" s="1302"/>
      <c r="AY12" s="1302"/>
      <c r="AZ12" s="1302"/>
      <c r="BA12" s="1302"/>
      <c r="BB12" s="1302"/>
      <c r="BC12" s="1302"/>
      <c r="BD12" s="1302"/>
      <c r="BE12" s="1302"/>
      <c r="BF12" s="1302"/>
      <c r="BG12" s="1302"/>
      <c r="BH12" s="1302"/>
      <c r="BI12" s="1302"/>
      <c r="BJ12" s="1302"/>
      <c r="BK12" s="1302"/>
      <c r="BL12" s="1302"/>
      <c r="BM12" s="1302"/>
      <c r="BN12" s="1302"/>
      <c r="BO12" s="1302"/>
      <c r="BP12" s="1302"/>
      <c r="BQ12" s="1302"/>
      <c r="BR12" s="1302"/>
      <c r="BS12" s="1302"/>
      <c r="BT12" s="1302"/>
      <c r="BU12" s="1302"/>
      <c r="BV12" s="1302"/>
      <c r="BW12" s="1302"/>
      <c r="BX12" s="1302"/>
      <c r="BY12" s="1302"/>
      <c r="BZ12" s="1473"/>
      <c r="CA12" s="1473"/>
    </row>
    <row r="13" spans="1:79" s="1421" customFormat="1" ht="21" customHeight="1" thickBot="1">
      <c r="A13" s="3791" t="s">
        <v>14</v>
      </c>
      <c r="B13" s="3792"/>
      <c r="C13" s="3792"/>
      <c r="D13" s="3793"/>
      <c r="E13" s="3794" t="s">
        <v>15</v>
      </c>
      <c r="F13" s="3795"/>
      <c r="G13" s="3795"/>
      <c r="H13" s="3795"/>
      <c r="I13" s="3795"/>
      <c r="J13" s="3795"/>
      <c r="K13" s="3795"/>
      <c r="L13" s="3795"/>
      <c r="M13" s="3795"/>
      <c r="N13" s="3795"/>
      <c r="O13" s="3795"/>
      <c r="P13" s="3795"/>
      <c r="Q13" s="3795"/>
      <c r="R13" s="3795"/>
      <c r="S13" s="3795"/>
      <c r="T13" s="3795"/>
      <c r="U13" s="3795"/>
      <c r="V13" s="3795"/>
      <c r="W13" s="3795"/>
      <c r="X13" s="3795"/>
      <c r="Y13" s="3795"/>
      <c r="Z13" s="3795"/>
      <c r="AA13" s="3795"/>
      <c r="AB13" s="3796"/>
      <c r="AC13" s="3797" t="s">
        <v>15</v>
      </c>
      <c r="AD13" s="3798"/>
      <c r="AE13" s="3798"/>
      <c r="AF13" s="3798"/>
      <c r="AG13" s="3798"/>
      <c r="AH13" s="3798"/>
      <c r="AI13" s="3798"/>
      <c r="AJ13" s="3798"/>
      <c r="AK13" s="3798"/>
      <c r="AL13" s="3798"/>
      <c r="AM13" s="3798"/>
      <c r="AN13" s="3798"/>
      <c r="AO13" s="3798"/>
      <c r="AP13" s="3798"/>
      <c r="AQ13" s="3798"/>
      <c r="AR13" s="3798"/>
      <c r="AS13" s="3798"/>
      <c r="AT13" s="3798"/>
      <c r="AU13" s="3798"/>
      <c r="AV13" s="3798"/>
      <c r="AW13" s="3798"/>
      <c r="AX13" s="3798"/>
      <c r="AY13" s="3798"/>
      <c r="AZ13" s="3798"/>
      <c r="BA13" s="3798"/>
      <c r="BB13" s="3798"/>
      <c r="BC13" s="3798"/>
      <c r="BD13" s="3798"/>
      <c r="BE13" s="3798"/>
      <c r="BF13" s="3798"/>
      <c r="BG13" s="3798"/>
      <c r="BH13" s="3798"/>
      <c r="BI13" s="3798"/>
      <c r="BJ13" s="3798"/>
      <c r="BK13" s="3798"/>
      <c r="BL13" s="3798"/>
      <c r="BM13" s="3798"/>
      <c r="BN13" s="3798"/>
      <c r="BO13" s="3798"/>
      <c r="BP13" s="3798"/>
      <c r="BQ13" s="3798"/>
      <c r="BR13" s="3798"/>
      <c r="BS13" s="3798"/>
      <c r="BT13" s="3798"/>
      <c r="BU13" s="3798"/>
      <c r="BV13" s="3798"/>
      <c r="BW13" s="3798"/>
      <c r="BX13" s="3798"/>
      <c r="BY13" s="3798"/>
      <c r="BZ13" s="3798"/>
      <c r="CA13" s="3798"/>
    </row>
    <row r="14" spans="2:79" s="1303" customFormat="1" ht="28.5" customHeight="1" thickBot="1">
      <c r="B14" s="1421"/>
      <c r="F14" s="1472"/>
      <c r="I14" s="1471"/>
      <c r="K14" s="1470"/>
      <c r="L14" s="1470"/>
      <c r="Y14" s="1469"/>
      <c r="Z14" s="1468"/>
      <c r="AA14" s="1468"/>
      <c r="AC14" s="3799" t="s">
        <v>976</v>
      </c>
      <c r="AD14" s="3800"/>
      <c r="AE14" s="3800"/>
      <c r="AF14" s="3800"/>
      <c r="AG14" s="3800"/>
      <c r="AH14" s="3800"/>
      <c r="AI14" s="3800"/>
      <c r="AJ14" s="3801"/>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1:79" s="1454" customFormat="1" ht="90.75" thickBot="1">
      <c r="A15" s="1419" t="s">
        <v>16</v>
      </c>
      <c r="B15" s="1420" t="s">
        <v>17</v>
      </c>
      <c r="C15" s="1419" t="s">
        <v>18</v>
      </c>
      <c r="D15" s="1418" t="s">
        <v>19</v>
      </c>
      <c r="E15" s="1417" t="s">
        <v>20</v>
      </c>
      <c r="F15" s="1416" t="s">
        <v>21</v>
      </c>
      <c r="G15" s="1414" t="s">
        <v>22</v>
      </c>
      <c r="H15" s="1414" t="s">
        <v>23</v>
      </c>
      <c r="I15" s="1415" t="s">
        <v>24</v>
      </c>
      <c r="J15" s="1414" t="s">
        <v>25</v>
      </c>
      <c r="K15" s="1414" t="s">
        <v>26</v>
      </c>
      <c r="L15" s="1414" t="s">
        <v>27</v>
      </c>
      <c r="M15" s="1413" t="s">
        <v>28</v>
      </c>
      <c r="N15" s="1413" t="s">
        <v>29</v>
      </c>
      <c r="O15" s="1413" t="s">
        <v>30</v>
      </c>
      <c r="P15" s="1413" t="s">
        <v>31</v>
      </c>
      <c r="Q15" s="1413" t="s">
        <v>32</v>
      </c>
      <c r="R15" s="1413" t="s">
        <v>33</v>
      </c>
      <c r="S15" s="1413" t="s">
        <v>34</v>
      </c>
      <c r="T15" s="1413" t="s">
        <v>35</v>
      </c>
      <c r="U15" s="1413" t="s">
        <v>36</v>
      </c>
      <c r="V15" s="1413" t="s">
        <v>37</v>
      </c>
      <c r="W15" s="1413" t="s">
        <v>38</v>
      </c>
      <c r="X15" s="1413" t="s">
        <v>39</v>
      </c>
      <c r="Y15" s="1412" t="s">
        <v>40</v>
      </c>
      <c r="Z15" s="1411" t="s">
        <v>41</v>
      </c>
      <c r="AA15" s="1410" t="s">
        <v>975</v>
      </c>
      <c r="AB15" s="1409" t="s">
        <v>42</v>
      </c>
      <c r="AC15" s="1407" t="s">
        <v>48</v>
      </c>
      <c r="AD15" s="1408" t="s">
        <v>49</v>
      </c>
      <c r="AE15" s="1407" t="s">
        <v>50</v>
      </c>
      <c r="AF15" s="1408" t="s">
        <v>51</v>
      </c>
      <c r="AG15" s="1407" t="s">
        <v>52</v>
      </c>
      <c r="AH15" s="1407" t="s">
        <v>53</v>
      </c>
      <c r="AI15" s="1407" t="s">
        <v>54</v>
      </c>
      <c r="AJ15" s="1407" t="s">
        <v>55</v>
      </c>
      <c r="AK15" s="1407" t="s">
        <v>56</v>
      </c>
      <c r="AL15" s="1406" t="s">
        <v>434</v>
      </c>
      <c r="AM15" s="1404" t="s">
        <v>49</v>
      </c>
      <c r="AN15" s="1404" t="s">
        <v>69</v>
      </c>
      <c r="AO15" s="1404" t="s">
        <v>70</v>
      </c>
      <c r="AP15" s="1404" t="s">
        <v>52</v>
      </c>
      <c r="AQ15" s="1404" t="s">
        <v>71</v>
      </c>
      <c r="AR15" s="1404" t="s">
        <v>54</v>
      </c>
      <c r="AS15" s="1404" t="s">
        <v>55</v>
      </c>
      <c r="AT15" s="1404" t="s">
        <v>56</v>
      </c>
      <c r="AU15" s="1403" t="s">
        <v>57</v>
      </c>
      <c r="AV15" s="1405" t="s">
        <v>64</v>
      </c>
      <c r="AW15" s="1405" t="s">
        <v>65</v>
      </c>
      <c r="AX15" s="1405" t="s">
        <v>52</v>
      </c>
      <c r="AY15" s="1405" t="s">
        <v>66</v>
      </c>
      <c r="AZ15" s="1405" t="s">
        <v>54</v>
      </c>
      <c r="BA15" s="1405" t="s">
        <v>55</v>
      </c>
      <c r="BB15" s="1405" t="s">
        <v>67</v>
      </c>
      <c r="BC15" s="1405" t="s">
        <v>68</v>
      </c>
      <c r="BD15" s="1405" t="s">
        <v>69</v>
      </c>
      <c r="BE15" s="1405" t="s">
        <v>70</v>
      </c>
      <c r="BF15" s="1405" t="s">
        <v>52</v>
      </c>
      <c r="BG15" s="1405" t="s">
        <v>71</v>
      </c>
      <c r="BH15" s="1405" t="s">
        <v>54</v>
      </c>
      <c r="BI15" s="1405" t="s">
        <v>55</v>
      </c>
      <c r="BJ15" s="1405" t="s">
        <v>916</v>
      </c>
      <c r="BK15" s="1405" t="s">
        <v>73</v>
      </c>
      <c r="BL15" s="1405" t="s">
        <v>74</v>
      </c>
      <c r="BM15" s="1405" t="s">
        <v>75</v>
      </c>
      <c r="BN15" s="1405" t="s">
        <v>52</v>
      </c>
      <c r="BO15" s="1405" t="s">
        <v>76</v>
      </c>
      <c r="BP15" s="1405" t="s">
        <v>54</v>
      </c>
      <c r="BQ15" s="1405" t="s">
        <v>55</v>
      </c>
      <c r="BR15" s="1405" t="s">
        <v>915</v>
      </c>
      <c r="BS15" s="1405" t="s">
        <v>78</v>
      </c>
      <c r="BT15" s="1405" t="s">
        <v>79</v>
      </c>
      <c r="BU15" s="1405" t="s">
        <v>80</v>
      </c>
      <c r="BV15" s="1405" t="s">
        <v>52</v>
      </c>
      <c r="BW15" s="1405" t="s">
        <v>81</v>
      </c>
      <c r="BX15" s="1405" t="s">
        <v>54</v>
      </c>
      <c r="BY15" s="1405" t="s">
        <v>55</v>
      </c>
      <c r="BZ15" s="1404" t="s">
        <v>56</v>
      </c>
      <c r="CA15" s="1403" t="s">
        <v>57</v>
      </c>
    </row>
    <row r="16" spans="1:79" s="1454" customFormat="1" ht="73.5" customHeight="1">
      <c r="A16" s="3802">
        <v>1</v>
      </c>
      <c r="B16" s="3805" t="s">
        <v>974</v>
      </c>
      <c r="C16" s="3807" t="s">
        <v>973</v>
      </c>
      <c r="D16" s="1466" t="s">
        <v>972</v>
      </c>
      <c r="E16" s="1449" t="s">
        <v>905</v>
      </c>
      <c r="F16" s="1467">
        <v>1</v>
      </c>
      <c r="G16" s="1466" t="s">
        <v>971</v>
      </c>
      <c r="H16" s="1465" t="s">
        <v>934</v>
      </c>
      <c r="I16" s="1464"/>
      <c r="J16" s="1463"/>
      <c r="K16" s="1462">
        <v>42491</v>
      </c>
      <c r="L16" s="1461"/>
      <c r="M16" s="1447"/>
      <c r="N16" s="1447"/>
      <c r="O16" s="1447"/>
      <c r="P16" s="1447"/>
      <c r="Q16" s="1447">
        <v>1</v>
      </c>
      <c r="R16" s="1447"/>
      <c r="S16" s="1447"/>
      <c r="T16" s="1447"/>
      <c r="U16" s="1447"/>
      <c r="V16" s="1447"/>
      <c r="W16" s="1447"/>
      <c r="X16" s="1447"/>
      <c r="Y16" s="1460">
        <v>1</v>
      </c>
      <c r="Z16" s="1459">
        <v>31000000</v>
      </c>
      <c r="AA16" s="1459"/>
      <c r="AB16" s="1458" t="s">
        <v>124</v>
      </c>
      <c r="AC16" s="1456">
        <v>0</v>
      </c>
      <c r="AD16" s="1457">
        <v>0</v>
      </c>
      <c r="AE16" s="1456">
        <v>0</v>
      </c>
      <c r="AF16" s="1457">
        <v>0</v>
      </c>
      <c r="AG16" s="1456"/>
      <c r="AH16" s="1456"/>
      <c r="AI16" s="1456"/>
      <c r="AJ16" s="1455"/>
      <c r="AK16" s="1455"/>
      <c r="AL16" s="1345">
        <v>1</v>
      </c>
      <c r="AM16" s="1346"/>
      <c r="AN16" s="1345">
        <v>1</v>
      </c>
      <c r="AO16" s="1346"/>
      <c r="AP16" s="1345"/>
      <c r="AQ16" s="1346">
        <v>1</v>
      </c>
      <c r="AR16" s="1345"/>
      <c r="AS16" s="1345"/>
      <c r="AT16" s="1345"/>
      <c r="AU16" s="1345"/>
      <c r="AV16" s="1345"/>
      <c r="AW16" s="1345"/>
      <c r="AX16" s="1345"/>
      <c r="AY16" s="1345"/>
      <c r="AZ16" s="1345"/>
      <c r="BA16" s="1345"/>
      <c r="BB16" s="1345"/>
      <c r="BC16" s="1345"/>
      <c r="BD16" s="1345"/>
      <c r="BE16" s="1345"/>
      <c r="BF16" s="1345"/>
      <c r="BG16" s="1345"/>
      <c r="BH16" s="1345"/>
      <c r="BI16" s="1345"/>
      <c r="BJ16" s="1345"/>
      <c r="BK16" s="1345"/>
      <c r="BL16" s="1345"/>
      <c r="BM16" s="1345"/>
      <c r="BN16" s="1345"/>
      <c r="BO16" s="1345"/>
      <c r="BP16" s="1345"/>
      <c r="BQ16" s="1345"/>
      <c r="BR16" s="1345"/>
      <c r="BS16" s="1345"/>
      <c r="BT16" s="1345"/>
      <c r="BU16" s="1345"/>
      <c r="BV16" s="1345"/>
      <c r="BW16" s="1345"/>
      <c r="BX16" s="1345"/>
      <c r="BY16" s="1345"/>
      <c r="BZ16" s="1345" t="s">
        <v>970</v>
      </c>
      <c r="CA16" s="1345"/>
    </row>
    <row r="17" spans="1:79" s="1344" customFormat="1" ht="96" customHeight="1">
      <c r="A17" s="3803"/>
      <c r="B17" s="3805"/>
      <c r="C17" s="3808"/>
      <c r="D17" s="1449" t="s">
        <v>969</v>
      </c>
      <c r="E17" s="1449" t="s">
        <v>905</v>
      </c>
      <c r="F17" s="1449">
        <v>1</v>
      </c>
      <c r="G17" s="1449" t="s">
        <v>968</v>
      </c>
      <c r="H17" s="1449" t="s">
        <v>949</v>
      </c>
      <c r="I17" s="1450">
        <v>0.05</v>
      </c>
      <c r="J17" s="1449" t="s">
        <v>967</v>
      </c>
      <c r="K17" s="1448">
        <v>42370</v>
      </c>
      <c r="L17" s="1448">
        <v>42490</v>
      </c>
      <c r="M17" s="1447"/>
      <c r="N17" s="1447"/>
      <c r="O17" s="1447"/>
      <c r="P17" s="1447"/>
      <c r="Q17" s="1447"/>
      <c r="R17" s="1447"/>
      <c r="S17" s="1447">
        <v>1</v>
      </c>
      <c r="T17" s="1447"/>
      <c r="U17" s="1446"/>
      <c r="V17" s="1446"/>
      <c r="W17" s="1446"/>
      <c r="X17" s="1446"/>
      <c r="Y17" s="1445">
        <v>1</v>
      </c>
      <c r="Z17" s="1444">
        <v>0</v>
      </c>
      <c r="AA17" s="1444"/>
      <c r="AB17" s="1443"/>
      <c r="AC17" s="1375">
        <f aca="true" t="shared" si="0" ref="AC17:AC25">SUM(M17:N17)</f>
        <v>0</v>
      </c>
      <c r="AD17" s="1374">
        <f aca="true" t="shared" si="1" ref="AD17:AD25">IF(AC17=0,0%,100%)</f>
        <v>0</v>
      </c>
      <c r="AE17" s="1375"/>
      <c r="AF17" s="1374" t="s">
        <v>966</v>
      </c>
      <c r="AG17" s="1375"/>
      <c r="AH17" s="1375"/>
      <c r="AI17" s="1375"/>
      <c r="AJ17" s="1375"/>
      <c r="AK17" s="1375" t="s">
        <v>965</v>
      </c>
      <c r="AL17" s="1345">
        <v>0</v>
      </c>
      <c r="AM17" s="1346"/>
      <c r="AN17" s="1345">
        <v>0</v>
      </c>
      <c r="AO17" s="1346"/>
      <c r="AP17" s="1345"/>
      <c r="AQ17" s="1346">
        <v>0.9</v>
      </c>
      <c r="AR17" s="1345"/>
      <c r="AS17" s="1345"/>
      <c r="AT17" s="1345"/>
      <c r="AU17" s="1345"/>
      <c r="AV17" s="1345"/>
      <c r="AW17" s="1345"/>
      <c r="AX17" s="1345"/>
      <c r="AY17" s="1345"/>
      <c r="AZ17" s="1345"/>
      <c r="BA17" s="1345"/>
      <c r="BB17" s="1345"/>
      <c r="BC17" s="1345"/>
      <c r="BD17" s="1345"/>
      <c r="BE17" s="1345"/>
      <c r="BF17" s="1345"/>
      <c r="BG17" s="1345"/>
      <c r="BH17" s="1345"/>
      <c r="BI17" s="1345"/>
      <c r="BJ17" s="1345"/>
      <c r="BK17" s="1345"/>
      <c r="BL17" s="1345"/>
      <c r="BM17" s="1345"/>
      <c r="BN17" s="1345"/>
      <c r="BO17" s="1345"/>
      <c r="BP17" s="1345"/>
      <c r="BQ17" s="1345"/>
      <c r="BR17" s="1345"/>
      <c r="BS17" s="1345"/>
      <c r="BT17" s="1345"/>
      <c r="BU17" s="1345"/>
      <c r="BV17" s="1345"/>
      <c r="BW17" s="1345"/>
      <c r="BX17" s="1345"/>
      <c r="BY17" s="1345"/>
      <c r="BZ17" s="1345" t="s">
        <v>964</v>
      </c>
      <c r="CA17" s="1345" t="s">
        <v>963</v>
      </c>
    </row>
    <row r="18" spans="1:79" s="1344" customFormat="1" ht="173.25" customHeight="1">
      <c r="A18" s="3803"/>
      <c r="B18" s="3805"/>
      <c r="C18" s="3808"/>
      <c r="D18" s="1449" t="s">
        <v>962</v>
      </c>
      <c r="E18" s="1449" t="s">
        <v>905</v>
      </c>
      <c r="F18" s="1449">
        <v>3</v>
      </c>
      <c r="G18" s="1449" t="s">
        <v>961</v>
      </c>
      <c r="H18" s="1449" t="s">
        <v>955</v>
      </c>
      <c r="I18" s="1450">
        <v>0.15</v>
      </c>
      <c r="J18" s="1449" t="s">
        <v>960</v>
      </c>
      <c r="K18" s="1448">
        <v>42370</v>
      </c>
      <c r="L18" s="1448">
        <v>42735</v>
      </c>
      <c r="M18" s="1447"/>
      <c r="N18" s="1447"/>
      <c r="O18" s="1447"/>
      <c r="P18" s="1447">
        <v>1</v>
      </c>
      <c r="Q18" s="1447"/>
      <c r="R18" s="1447"/>
      <c r="S18" s="1447"/>
      <c r="T18" s="1447">
        <v>1</v>
      </c>
      <c r="U18" s="1446"/>
      <c r="V18" s="1446"/>
      <c r="W18" s="1446"/>
      <c r="X18" s="1446">
        <v>1</v>
      </c>
      <c r="Y18" s="1445">
        <v>3</v>
      </c>
      <c r="Z18" s="1444">
        <v>0</v>
      </c>
      <c r="AA18" s="1444"/>
      <c r="AB18" s="1443"/>
      <c r="AC18" s="1375">
        <f t="shared" si="0"/>
        <v>0</v>
      </c>
      <c r="AD18" s="1374">
        <f t="shared" si="1"/>
        <v>0</v>
      </c>
      <c r="AE18" s="1375">
        <v>2</v>
      </c>
      <c r="AF18" s="1374">
        <v>1</v>
      </c>
      <c r="AG18" s="1375"/>
      <c r="AH18" s="1375"/>
      <c r="AI18" s="1375"/>
      <c r="AJ18" s="1375"/>
      <c r="AK18" s="1375" t="s">
        <v>959</v>
      </c>
      <c r="AL18" s="1345">
        <v>1</v>
      </c>
      <c r="AM18" s="1346"/>
      <c r="AN18" s="1345">
        <v>3</v>
      </c>
      <c r="AO18" s="1346"/>
      <c r="AP18" s="1453"/>
      <c r="AQ18" s="1346"/>
      <c r="AR18" s="1345"/>
      <c r="AS18" s="1345"/>
      <c r="AT18" s="1345"/>
      <c r="AU18" s="1345"/>
      <c r="AV18" s="1345"/>
      <c r="AW18" s="1345"/>
      <c r="AX18" s="1345"/>
      <c r="AY18" s="1345"/>
      <c r="AZ18" s="1345"/>
      <c r="BA18" s="1345"/>
      <c r="BB18" s="1345"/>
      <c r="BC18" s="1345"/>
      <c r="BD18" s="1345"/>
      <c r="BE18" s="1345"/>
      <c r="BF18" s="1345"/>
      <c r="BG18" s="1345"/>
      <c r="BH18" s="1345"/>
      <c r="BI18" s="1345"/>
      <c r="BJ18" s="1345"/>
      <c r="BK18" s="1345"/>
      <c r="BL18" s="1345"/>
      <c r="BM18" s="1345"/>
      <c r="BN18" s="1345"/>
      <c r="BO18" s="1345"/>
      <c r="BP18" s="1345"/>
      <c r="BQ18" s="1345"/>
      <c r="BR18" s="1345"/>
      <c r="BS18" s="1345"/>
      <c r="BT18" s="1345"/>
      <c r="BU18" s="1345"/>
      <c r="BV18" s="1345"/>
      <c r="BW18" s="1345"/>
      <c r="BX18" s="1345"/>
      <c r="BY18" s="1345"/>
      <c r="BZ18" s="1345" t="s">
        <v>958</v>
      </c>
      <c r="CA18" s="1345"/>
    </row>
    <row r="19" spans="1:79" s="1344" customFormat="1" ht="409.5" customHeight="1">
      <c r="A19" s="3803"/>
      <c r="B19" s="3805"/>
      <c r="C19" s="3808"/>
      <c r="D19" s="1449" t="s">
        <v>957</v>
      </c>
      <c r="E19" s="1449" t="s">
        <v>905</v>
      </c>
      <c r="F19" s="1449">
        <v>10</v>
      </c>
      <c r="G19" s="1449" t="s">
        <v>956</v>
      </c>
      <c r="H19" s="1449" t="s">
        <v>955</v>
      </c>
      <c r="I19" s="1450">
        <v>0.2</v>
      </c>
      <c r="J19" s="1449" t="s">
        <v>954</v>
      </c>
      <c r="K19" s="1448">
        <v>42370</v>
      </c>
      <c r="L19" s="1448">
        <v>42735</v>
      </c>
      <c r="M19" s="1447"/>
      <c r="N19" s="1447"/>
      <c r="O19" s="1447"/>
      <c r="P19" s="1447"/>
      <c r="Q19" s="1447"/>
      <c r="R19" s="1447"/>
      <c r="S19" s="1447"/>
      <c r="T19" s="1447">
        <v>5</v>
      </c>
      <c r="U19" s="1446"/>
      <c r="V19" s="1446"/>
      <c r="W19" s="1446"/>
      <c r="X19" s="1446">
        <v>5</v>
      </c>
      <c r="Y19" s="1445">
        <f>SUM(M19:X19)</f>
        <v>10</v>
      </c>
      <c r="Z19" s="1444">
        <v>0</v>
      </c>
      <c r="AA19" s="1444"/>
      <c r="AB19" s="1443"/>
      <c r="AC19" s="1375">
        <f t="shared" si="0"/>
        <v>0</v>
      </c>
      <c r="AD19" s="1374">
        <f t="shared" si="1"/>
        <v>0</v>
      </c>
      <c r="AE19" s="1375">
        <v>1</v>
      </c>
      <c r="AF19" s="1374"/>
      <c r="AG19" s="1375"/>
      <c r="AH19" s="1375"/>
      <c r="AI19" s="1375"/>
      <c r="AJ19" s="1375"/>
      <c r="AK19" s="1452" t="s">
        <v>953</v>
      </c>
      <c r="AL19" s="1345">
        <v>0</v>
      </c>
      <c r="AM19" s="1346"/>
      <c r="AN19" s="1345">
        <v>6</v>
      </c>
      <c r="AO19" s="1346"/>
      <c r="AP19" s="1345"/>
      <c r="AQ19" s="1346"/>
      <c r="AR19" s="1345"/>
      <c r="AS19" s="1345"/>
      <c r="AT19" s="1345"/>
      <c r="AU19" s="1345"/>
      <c r="AV19" s="1345"/>
      <c r="AW19" s="1345"/>
      <c r="AX19" s="1345"/>
      <c r="AY19" s="1345"/>
      <c r="AZ19" s="1345"/>
      <c r="BA19" s="1345"/>
      <c r="BB19" s="1345"/>
      <c r="BC19" s="1345"/>
      <c r="BD19" s="1345"/>
      <c r="BE19" s="1345"/>
      <c r="BF19" s="1345"/>
      <c r="BG19" s="1345"/>
      <c r="BH19" s="1345"/>
      <c r="BI19" s="1345"/>
      <c r="BJ19" s="1345"/>
      <c r="BK19" s="1345"/>
      <c r="BL19" s="1345"/>
      <c r="BM19" s="1345"/>
      <c r="BN19" s="1345"/>
      <c r="BO19" s="1345"/>
      <c r="BP19" s="1345"/>
      <c r="BQ19" s="1345"/>
      <c r="BR19" s="1345"/>
      <c r="BS19" s="1345"/>
      <c r="BT19" s="1345"/>
      <c r="BU19" s="1345"/>
      <c r="BV19" s="1345"/>
      <c r="BW19" s="1345"/>
      <c r="BX19" s="1345"/>
      <c r="BY19" s="1345"/>
      <c r="BZ19" s="1345" t="s">
        <v>952</v>
      </c>
      <c r="CA19" s="1345"/>
    </row>
    <row r="20" spans="1:79" s="1344" customFormat="1" ht="408.75" customHeight="1">
      <c r="A20" s="3803"/>
      <c r="B20" s="3805"/>
      <c r="C20" s="3808"/>
      <c r="D20" s="1449" t="s">
        <v>951</v>
      </c>
      <c r="E20" s="1449" t="s">
        <v>905</v>
      </c>
      <c r="F20" s="1449">
        <v>50</v>
      </c>
      <c r="G20" s="1449" t="s">
        <v>950</v>
      </c>
      <c r="H20" s="1449" t="s">
        <v>949</v>
      </c>
      <c r="I20" s="1450">
        <v>0.15</v>
      </c>
      <c r="J20" s="1449" t="s">
        <v>948</v>
      </c>
      <c r="K20" s="1448">
        <v>42370</v>
      </c>
      <c r="L20" s="1448">
        <v>42735</v>
      </c>
      <c r="M20" s="1447"/>
      <c r="N20" s="1447">
        <v>10</v>
      </c>
      <c r="O20" s="1447"/>
      <c r="P20" s="1447">
        <v>10</v>
      </c>
      <c r="Q20" s="1447"/>
      <c r="R20" s="1447">
        <v>10</v>
      </c>
      <c r="S20" s="1447"/>
      <c r="T20" s="1447">
        <v>10</v>
      </c>
      <c r="U20" s="1446"/>
      <c r="V20" s="1446">
        <v>10</v>
      </c>
      <c r="W20" s="1446"/>
      <c r="X20" s="1446"/>
      <c r="Y20" s="1445">
        <v>50</v>
      </c>
      <c r="Z20" s="1444">
        <v>0</v>
      </c>
      <c r="AA20" s="1444"/>
      <c r="AB20" s="1443"/>
      <c r="AC20" s="1375">
        <f t="shared" si="0"/>
        <v>10</v>
      </c>
      <c r="AD20" s="1374">
        <f t="shared" si="1"/>
        <v>1</v>
      </c>
      <c r="AE20" s="1375">
        <v>10</v>
      </c>
      <c r="AF20" s="1374"/>
      <c r="AG20" s="1375"/>
      <c r="AH20" s="1375"/>
      <c r="AI20" s="1375"/>
      <c r="AJ20" s="1375"/>
      <c r="AK20" s="1452" t="s">
        <v>947</v>
      </c>
      <c r="AL20" s="1345">
        <v>22</v>
      </c>
      <c r="AM20" s="1346"/>
      <c r="AN20" s="1345">
        <v>132</v>
      </c>
      <c r="AO20" s="1346"/>
      <c r="AP20" s="1345"/>
      <c r="AQ20" s="1346"/>
      <c r="AR20" s="1345"/>
      <c r="AS20" s="1345"/>
      <c r="AT20" s="1345"/>
      <c r="AU20" s="1345"/>
      <c r="AV20" s="1345"/>
      <c r="AW20" s="1345"/>
      <c r="AX20" s="1345"/>
      <c r="AY20" s="1345"/>
      <c r="AZ20" s="1345"/>
      <c r="BA20" s="1345"/>
      <c r="BB20" s="1345"/>
      <c r="BC20" s="1345"/>
      <c r="BD20" s="1345"/>
      <c r="BE20" s="1345"/>
      <c r="BF20" s="1345"/>
      <c r="BG20" s="1345"/>
      <c r="BH20" s="1345"/>
      <c r="BI20" s="1345"/>
      <c r="BJ20" s="1345"/>
      <c r="BK20" s="1345"/>
      <c r="BL20" s="1345"/>
      <c r="BM20" s="1345"/>
      <c r="BN20" s="1345"/>
      <c r="BO20" s="1345"/>
      <c r="BP20" s="1345"/>
      <c r="BQ20" s="1345"/>
      <c r="BR20" s="1345"/>
      <c r="BS20" s="1345"/>
      <c r="BT20" s="1345"/>
      <c r="BU20" s="1345"/>
      <c r="BV20" s="1345"/>
      <c r="BW20" s="1345"/>
      <c r="BX20" s="1345"/>
      <c r="BY20" s="1345"/>
      <c r="BZ20" s="1345" t="s">
        <v>946</v>
      </c>
      <c r="CA20" s="1345"/>
    </row>
    <row r="21" spans="1:79" s="1344" customFormat="1" ht="85.5" customHeight="1">
      <c r="A21" s="3803"/>
      <c r="B21" s="3805"/>
      <c r="C21" s="3808"/>
      <c r="D21" s="1449" t="s">
        <v>945</v>
      </c>
      <c r="E21" s="1449" t="s">
        <v>905</v>
      </c>
      <c r="F21" s="1449">
        <v>3</v>
      </c>
      <c r="G21" s="1449" t="s">
        <v>944</v>
      </c>
      <c r="H21" s="1449" t="s">
        <v>934</v>
      </c>
      <c r="I21" s="1450">
        <v>0.05</v>
      </c>
      <c r="J21" s="1449" t="s">
        <v>943</v>
      </c>
      <c r="K21" s="1448">
        <v>42370</v>
      </c>
      <c r="L21" s="1448">
        <v>42735</v>
      </c>
      <c r="M21" s="1447"/>
      <c r="N21" s="1447"/>
      <c r="O21" s="1447"/>
      <c r="P21" s="1447">
        <v>1</v>
      </c>
      <c r="Q21" s="1447"/>
      <c r="R21" s="1447"/>
      <c r="S21" s="1447"/>
      <c r="T21" s="1447">
        <v>1</v>
      </c>
      <c r="U21" s="1446"/>
      <c r="V21" s="1446"/>
      <c r="W21" s="1446"/>
      <c r="X21" s="1446">
        <v>1</v>
      </c>
      <c r="Y21" s="1445">
        <v>3</v>
      </c>
      <c r="Z21" s="1444">
        <v>0</v>
      </c>
      <c r="AA21" s="1444"/>
      <c r="AB21" s="1443"/>
      <c r="AC21" s="1375">
        <f t="shared" si="0"/>
        <v>0</v>
      </c>
      <c r="AD21" s="1374">
        <f t="shared" si="1"/>
        <v>0</v>
      </c>
      <c r="AE21" s="1375">
        <v>1</v>
      </c>
      <c r="AF21" s="1374"/>
      <c r="AG21" s="1375"/>
      <c r="AH21" s="1375"/>
      <c r="AI21" s="1375"/>
      <c r="AJ21" s="1375"/>
      <c r="AK21" s="1375" t="s">
        <v>942</v>
      </c>
      <c r="AL21" s="1345">
        <v>0</v>
      </c>
      <c r="AM21" s="1346"/>
      <c r="AN21" s="1345">
        <v>1</v>
      </c>
      <c r="AO21" s="1346"/>
      <c r="AP21" s="1345"/>
      <c r="AQ21" s="1346"/>
      <c r="AR21" s="1345"/>
      <c r="AS21" s="1345"/>
      <c r="AT21" s="1345"/>
      <c r="AU21" s="1345"/>
      <c r="AV21" s="1345"/>
      <c r="AW21" s="1345"/>
      <c r="AX21" s="1345"/>
      <c r="AY21" s="1345"/>
      <c r="AZ21" s="1345"/>
      <c r="BA21" s="1345"/>
      <c r="BB21" s="1345"/>
      <c r="BC21" s="1345"/>
      <c r="BD21" s="1345"/>
      <c r="BE21" s="1345"/>
      <c r="BF21" s="1345"/>
      <c r="BG21" s="1345"/>
      <c r="BH21" s="1345"/>
      <c r="BI21" s="1345"/>
      <c r="BJ21" s="1345"/>
      <c r="BK21" s="1345"/>
      <c r="BL21" s="1345"/>
      <c r="BM21" s="1345"/>
      <c r="BN21" s="1345"/>
      <c r="BO21" s="1345"/>
      <c r="BP21" s="1345"/>
      <c r="BQ21" s="1345"/>
      <c r="BR21" s="1345"/>
      <c r="BS21" s="1345"/>
      <c r="BT21" s="1345"/>
      <c r="BU21" s="1345"/>
      <c r="BV21" s="1345"/>
      <c r="BW21" s="1345"/>
      <c r="BX21" s="1345"/>
      <c r="BY21" s="1345"/>
      <c r="BZ21" s="1451" t="s">
        <v>941</v>
      </c>
      <c r="CA21" s="1345"/>
    </row>
    <row r="22" spans="1:79" s="1344" customFormat="1" ht="139.5" customHeight="1">
      <c r="A22" s="3803"/>
      <c r="B22" s="3805"/>
      <c r="C22" s="3808"/>
      <c r="D22" s="1449" t="s">
        <v>940</v>
      </c>
      <c r="E22" s="1449" t="s">
        <v>905</v>
      </c>
      <c r="F22" s="1449">
        <v>3</v>
      </c>
      <c r="G22" s="1449" t="s">
        <v>939</v>
      </c>
      <c r="H22" s="1449" t="s">
        <v>934</v>
      </c>
      <c r="I22" s="1450">
        <v>0.1</v>
      </c>
      <c r="J22" s="1449" t="s">
        <v>938</v>
      </c>
      <c r="K22" s="1448">
        <v>42370</v>
      </c>
      <c r="L22" s="1448">
        <v>42735</v>
      </c>
      <c r="M22" s="1447"/>
      <c r="N22" s="1447"/>
      <c r="O22" s="1447"/>
      <c r="P22" s="1447">
        <v>1</v>
      </c>
      <c r="Q22" s="1447"/>
      <c r="R22" s="1447"/>
      <c r="S22" s="1447"/>
      <c r="T22" s="1447">
        <v>1</v>
      </c>
      <c r="U22" s="1446"/>
      <c r="V22" s="1446"/>
      <c r="W22" s="1446"/>
      <c r="X22" s="1446">
        <v>1</v>
      </c>
      <c r="Y22" s="1445">
        <v>3</v>
      </c>
      <c r="Z22" s="1444">
        <v>0</v>
      </c>
      <c r="AA22" s="1444"/>
      <c r="AB22" s="1443"/>
      <c r="AC22" s="1375">
        <f t="shared" si="0"/>
        <v>0</v>
      </c>
      <c r="AD22" s="1374">
        <f t="shared" si="1"/>
        <v>0</v>
      </c>
      <c r="AE22" s="1375"/>
      <c r="AF22" s="1374"/>
      <c r="AG22" s="1375"/>
      <c r="AH22" s="1375"/>
      <c r="AI22" s="1375"/>
      <c r="AJ22" s="1375"/>
      <c r="AK22" s="1375" t="s">
        <v>919</v>
      </c>
      <c r="AL22" s="1345">
        <v>1</v>
      </c>
      <c r="AM22" s="1346"/>
      <c r="AN22" s="1345">
        <v>2</v>
      </c>
      <c r="AO22" s="1346"/>
      <c r="AP22" s="1345"/>
      <c r="AQ22" s="1346"/>
      <c r="AR22" s="1345"/>
      <c r="AS22" s="1345"/>
      <c r="AT22" s="1345"/>
      <c r="AU22" s="1345"/>
      <c r="AV22" s="1345"/>
      <c r="AW22" s="1345"/>
      <c r="AX22" s="1345"/>
      <c r="AY22" s="1345"/>
      <c r="AZ22" s="1345"/>
      <c r="BA22" s="1345"/>
      <c r="BB22" s="1345"/>
      <c r="BC22" s="1345"/>
      <c r="BD22" s="1345"/>
      <c r="BE22" s="1345"/>
      <c r="BF22" s="1345"/>
      <c r="BG22" s="1345"/>
      <c r="BH22" s="1345"/>
      <c r="BI22" s="1345"/>
      <c r="BJ22" s="1345"/>
      <c r="BK22" s="1345"/>
      <c r="BL22" s="1345"/>
      <c r="BM22" s="1345"/>
      <c r="BN22" s="1345"/>
      <c r="BO22" s="1345"/>
      <c r="BP22" s="1345"/>
      <c r="BQ22" s="1345"/>
      <c r="BR22" s="1345"/>
      <c r="BS22" s="1345"/>
      <c r="BT22" s="1345"/>
      <c r="BU22" s="1345"/>
      <c r="BV22" s="1345"/>
      <c r="BW22" s="1345"/>
      <c r="BX22" s="1345"/>
      <c r="BY22" s="1345"/>
      <c r="BZ22" s="1345" t="s">
        <v>937</v>
      </c>
      <c r="CA22" s="1345"/>
    </row>
    <row r="23" spans="1:79" s="1344" customFormat="1" ht="135.75" customHeight="1">
      <c r="A23" s="3803"/>
      <c r="B23" s="3805"/>
      <c r="C23" s="3809"/>
      <c r="D23" s="1449" t="s">
        <v>936</v>
      </c>
      <c r="E23" s="1449" t="s">
        <v>905</v>
      </c>
      <c r="F23" s="1449">
        <v>1</v>
      </c>
      <c r="G23" s="1449" t="s">
        <v>935</v>
      </c>
      <c r="H23" s="1449" t="s">
        <v>934</v>
      </c>
      <c r="I23" s="1450">
        <v>0.05</v>
      </c>
      <c r="J23" s="1449" t="s">
        <v>933</v>
      </c>
      <c r="K23" s="1448">
        <v>42370</v>
      </c>
      <c r="L23" s="1448">
        <v>42674</v>
      </c>
      <c r="M23" s="1447"/>
      <c r="N23" s="1447"/>
      <c r="O23" s="1447"/>
      <c r="P23" s="1447"/>
      <c r="Q23" s="1447"/>
      <c r="R23" s="1447"/>
      <c r="S23" s="1447"/>
      <c r="T23" s="1447"/>
      <c r="U23" s="1446"/>
      <c r="V23" s="1446">
        <v>1</v>
      </c>
      <c r="W23" s="1446"/>
      <c r="X23" s="1446"/>
      <c r="Y23" s="1445">
        <v>1</v>
      </c>
      <c r="Z23" s="1444">
        <v>0</v>
      </c>
      <c r="AA23" s="1444"/>
      <c r="AB23" s="1443"/>
      <c r="AC23" s="1375">
        <f t="shared" si="0"/>
        <v>0</v>
      </c>
      <c r="AD23" s="1374">
        <f t="shared" si="1"/>
        <v>0</v>
      </c>
      <c r="AE23" s="1375"/>
      <c r="AF23" s="1374" t="s">
        <v>932</v>
      </c>
      <c r="AG23" s="1375"/>
      <c r="AH23" s="1375"/>
      <c r="AI23" s="1375"/>
      <c r="AJ23" s="1375"/>
      <c r="AK23" s="1375" t="s">
        <v>931</v>
      </c>
      <c r="AL23" s="1345"/>
      <c r="AM23" s="1346"/>
      <c r="AN23" s="1345"/>
      <c r="AO23" s="1346"/>
      <c r="AP23" s="1345"/>
      <c r="AQ23" s="1346"/>
      <c r="AR23" s="1345"/>
      <c r="AS23" s="1345"/>
      <c r="AT23" s="1345"/>
      <c r="AU23" s="1345"/>
      <c r="AV23" s="1345"/>
      <c r="AW23" s="1345"/>
      <c r="AX23" s="1345"/>
      <c r="AY23" s="1345"/>
      <c r="AZ23" s="1345"/>
      <c r="BA23" s="1345"/>
      <c r="BB23" s="1345"/>
      <c r="BC23" s="1345"/>
      <c r="BD23" s="1345"/>
      <c r="BE23" s="1345"/>
      <c r="BF23" s="1345"/>
      <c r="BG23" s="1345"/>
      <c r="BH23" s="1345"/>
      <c r="BI23" s="1345"/>
      <c r="BJ23" s="1345"/>
      <c r="BK23" s="1345"/>
      <c r="BL23" s="1345"/>
      <c r="BM23" s="1345"/>
      <c r="BN23" s="1345"/>
      <c r="BO23" s="1345"/>
      <c r="BP23" s="1345"/>
      <c r="BQ23" s="1345"/>
      <c r="BR23" s="1345"/>
      <c r="BS23" s="1345"/>
      <c r="BT23" s="1345"/>
      <c r="BU23" s="1345"/>
      <c r="BV23" s="1345"/>
      <c r="BW23" s="1345"/>
      <c r="BX23" s="1345"/>
      <c r="BY23" s="1345"/>
      <c r="BZ23" s="1345" t="s">
        <v>930</v>
      </c>
      <c r="CA23" s="1345"/>
    </row>
    <row r="24" spans="1:79" s="1344" customFormat="1" ht="109.5" customHeight="1">
      <c r="A24" s="3803"/>
      <c r="B24" s="3805"/>
      <c r="C24" s="3810" t="s">
        <v>929</v>
      </c>
      <c r="D24" s="1449" t="s">
        <v>928</v>
      </c>
      <c r="E24" s="1449" t="s">
        <v>905</v>
      </c>
      <c r="F24" s="1449">
        <v>8</v>
      </c>
      <c r="G24" s="1449" t="s">
        <v>927</v>
      </c>
      <c r="H24" s="1449" t="s">
        <v>921</v>
      </c>
      <c r="I24" s="1450">
        <v>0.15</v>
      </c>
      <c r="J24" s="1449" t="s">
        <v>926</v>
      </c>
      <c r="K24" s="1448">
        <v>42370</v>
      </c>
      <c r="L24" s="1448">
        <v>42735</v>
      </c>
      <c r="M24" s="1447"/>
      <c r="N24" s="1447"/>
      <c r="O24" s="1447">
        <v>3</v>
      </c>
      <c r="P24" s="1447"/>
      <c r="Q24" s="1447"/>
      <c r="R24" s="1447">
        <v>2</v>
      </c>
      <c r="S24" s="1447"/>
      <c r="T24" s="1447"/>
      <c r="U24" s="1446">
        <v>3</v>
      </c>
      <c r="V24" s="1446"/>
      <c r="W24" s="1446"/>
      <c r="X24" s="1446"/>
      <c r="Y24" s="1445">
        <f>SUM(M24:X24)</f>
        <v>8</v>
      </c>
      <c r="Z24" s="1444">
        <v>0</v>
      </c>
      <c r="AA24" s="1444"/>
      <c r="AB24" s="1443"/>
      <c r="AC24" s="1375">
        <f t="shared" si="0"/>
        <v>0</v>
      </c>
      <c r="AD24" s="1374">
        <f t="shared" si="1"/>
        <v>0</v>
      </c>
      <c r="AE24" s="1375">
        <v>2</v>
      </c>
      <c r="AF24" s="1374"/>
      <c r="AG24" s="1375"/>
      <c r="AH24" s="1375"/>
      <c r="AI24" s="1375"/>
      <c r="AJ24" s="1375"/>
      <c r="AK24" s="1375" t="s">
        <v>925</v>
      </c>
      <c r="AL24" s="1345">
        <v>9</v>
      </c>
      <c r="AM24" s="1346"/>
      <c r="AN24" s="1345">
        <v>4</v>
      </c>
      <c r="AO24" s="1346"/>
      <c r="AP24" s="1345"/>
      <c r="AQ24" s="1346"/>
      <c r="AR24" s="1345"/>
      <c r="AS24" s="1345"/>
      <c r="AT24" s="1345"/>
      <c r="AU24" s="1345"/>
      <c r="AV24" s="1345"/>
      <c r="AW24" s="1345"/>
      <c r="AX24" s="1345"/>
      <c r="AY24" s="1345"/>
      <c r="AZ24" s="1345"/>
      <c r="BA24" s="1345"/>
      <c r="BB24" s="1345"/>
      <c r="BC24" s="1345"/>
      <c r="BD24" s="1345"/>
      <c r="BE24" s="1345"/>
      <c r="BF24" s="1345"/>
      <c r="BG24" s="1345"/>
      <c r="BH24" s="1345"/>
      <c r="BI24" s="1345"/>
      <c r="BJ24" s="1345"/>
      <c r="BK24" s="1345"/>
      <c r="BL24" s="1345"/>
      <c r="BM24" s="1345"/>
      <c r="BN24" s="1345"/>
      <c r="BO24" s="1345"/>
      <c r="BP24" s="1345"/>
      <c r="BQ24" s="1345"/>
      <c r="BR24" s="1345"/>
      <c r="BS24" s="1345"/>
      <c r="BT24" s="1345"/>
      <c r="BU24" s="1345"/>
      <c r="BV24" s="1345"/>
      <c r="BW24" s="1345"/>
      <c r="BX24" s="1345"/>
      <c r="BY24" s="1345"/>
      <c r="BZ24" s="1345" t="s">
        <v>924</v>
      </c>
      <c r="CA24" s="1345"/>
    </row>
    <row r="25" spans="1:79" s="1344" customFormat="1" ht="78.75" customHeight="1" thickBot="1">
      <c r="A25" s="3804"/>
      <c r="B25" s="3806"/>
      <c r="C25" s="3808"/>
      <c r="D25" s="1449" t="s">
        <v>923</v>
      </c>
      <c r="E25" s="1449" t="s">
        <v>905</v>
      </c>
      <c r="F25" s="1449">
        <v>1</v>
      </c>
      <c r="G25" s="1449" t="s">
        <v>922</v>
      </c>
      <c r="H25" s="1449" t="s">
        <v>921</v>
      </c>
      <c r="I25" s="1450">
        <v>0.1</v>
      </c>
      <c r="J25" s="1449" t="s">
        <v>920</v>
      </c>
      <c r="K25" s="1448">
        <v>42370</v>
      </c>
      <c r="L25" s="1448">
        <v>42735</v>
      </c>
      <c r="M25" s="1447"/>
      <c r="N25" s="1447"/>
      <c r="O25" s="1447"/>
      <c r="P25" s="1447"/>
      <c r="Q25" s="1447"/>
      <c r="R25" s="1447"/>
      <c r="S25" s="1447"/>
      <c r="T25" s="1447"/>
      <c r="U25" s="1446"/>
      <c r="V25" s="1446"/>
      <c r="W25" s="1446"/>
      <c r="X25" s="1446">
        <v>1</v>
      </c>
      <c r="Y25" s="1445">
        <v>1</v>
      </c>
      <c r="Z25" s="1444">
        <v>0</v>
      </c>
      <c r="AA25" s="1444"/>
      <c r="AB25" s="1443"/>
      <c r="AC25" s="1375">
        <f t="shared" si="0"/>
        <v>0</v>
      </c>
      <c r="AD25" s="1374">
        <f t="shared" si="1"/>
        <v>0</v>
      </c>
      <c r="AE25" s="1372"/>
      <c r="AF25" s="1373"/>
      <c r="AG25" s="1372"/>
      <c r="AH25" s="1372"/>
      <c r="AI25" s="1372"/>
      <c r="AJ25" s="1372"/>
      <c r="AK25" s="1372" t="s">
        <v>919</v>
      </c>
      <c r="AL25" s="1345">
        <v>5</v>
      </c>
      <c r="AM25" s="1346"/>
      <c r="AN25" s="1345">
        <v>0</v>
      </c>
      <c r="AO25" s="1346"/>
      <c r="AP25" s="1345"/>
      <c r="AQ25" s="1346"/>
      <c r="AR25" s="1345"/>
      <c r="AS25" s="1345"/>
      <c r="AT25" s="1345"/>
      <c r="AU25" s="1345"/>
      <c r="AV25" s="1345"/>
      <c r="AW25" s="1345"/>
      <c r="AX25" s="1345"/>
      <c r="AY25" s="1345"/>
      <c r="AZ25" s="1345"/>
      <c r="BA25" s="1345"/>
      <c r="BB25" s="1345"/>
      <c r="BC25" s="1345"/>
      <c r="BD25" s="1345"/>
      <c r="BE25" s="1345"/>
      <c r="BF25" s="1345"/>
      <c r="BG25" s="1345"/>
      <c r="BH25" s="1345"/>
      <c r="BI25" s="1345"/>
      <c r="BJ25" s="1345"/>
      <c r="BK25" s="1345"/>
      <c r="BL25" s="1345"/>
      <c r="BM25" s="1345"/>
      <c r="BN25" s="1345"/>
      <c r="BO25" s="1345"/>
      <c r="BP25" s="1345"/>
      <c r="BQ25" s="1345"/>
      <c r="BR25" s="1345"/>
      <c r="BS25" s="1345"/>
      <c r="BT25" s="1345"/>
      <c r="BU25" s="1345"/>
      <c r="BV25" s="1345"/>
      <c r="BW25" s="1345"/>
      <c r="BX25" s="1345"/>
      <c r="BY25" s="1345"/>
      <c r="BZ25" s="1345" t="s">
        <v>918</v>
      </c>
      <c r="CA25" s="1345"/>
    </row>
    <row r="26" spans="1:79" s="1319" customFormat="1" ht="19.5" customHeight="1" thickBot="1">
      <c r="A26" s="3782" t="s">
        <v>137</v>
      </c>
      <c r="B26" s="3783"/>
      <c r="C26" s="3783"/>
      <c r="D26" s="3784"/>
      <c r="E26" s="1340"/>
      <c r="F26" s="1340"/>
      <c r="G26" s="1340"/>
      <c r="H26" s="1340"/>
      <c r="I26" s="1343">
        <v>1</v>
      </c>
      <c r="J26" s="1340"/>
      <c r="K26" s="1340"/>
      <c r="L26" s="1340"/>
      <c r="M26" s="1340"/>
      <c r="N26" s="1340"/>
      <c r="O26" s="1340"/>
      <c r="P26" s="1340"/>
      <c r="Q26" s="1340"/>
      <c r="R26" s="1340"/>
      <c r="S26" s="1340"/>
      <c r="T26" s="1340"/>
      <c r="U26" s="1340"/>
      <c r="V26" s="1340"/>
      <c r="W26" s="1340"/>
      <c r="X26" s="1340"/>
      <c r="Y26" s="1342">
        <f>SUM(Y17:Y25)</f>
        <v>80</v>
      </c>
      <c r="Z26" s="1442">
        <f>SUM(Z16:Z25)</f>
        <v>31000000</v>
      </c>
      <c r="AA26" s="1442"/>
      <c r="AB26" s="1340"/>
      <c r="AC26" s="1369"/>
      <c r="AD26" s="1368"/>
      <c r="AE26" s="1367"/>
      <c r="AF26" s="1368"/>
      <c r="AG26" s="1367"/>
      <c r="AH26" s="1367"/>
      <c r="AI26" s="1367"/>
      <c r="AJ26" s="1367"/>
      <c r="AK26" s="1367"/>
      <c r="AL26" s="1439"/>
      <c r="AM26" s="1440"/>
      <c r="AN26" s="1439"/>
      <c r="AO26" s="1441"/>
      <c r="AP26" s="1439"/>
      <c r="AQ26" s="1440"/>
      <c r="AR26" s="1439"/>
      <c r="AS26" s="1439"/>
      <c r="AT26" s="1439"/>
      <c r="AU26" s="1439"/>
      <c r="AV26" s="1439"/>
      <c r="AW26" s="1439"/>
      <c r="AX26" s="1439"/>
      <c r="AY26" s="1439"/>
      <c r="AZ26" s="1439"/>
      <c r="BA26" s="1439"/>
      <c r="BB26" s="1439"/>
      <c r="BC26" s="1439"/>
      <c r="BD26" s="1439"/>
      <c r="BE26" s="1439"/>
      <c r="BF26" s="1439"/>
      <c r="BG26" s="1439"/>
      <c r="BH26" s="1439"/>
      <c r="BI26" s="1439"/>
      <c r="BJ26" s="1439"/>
      <c r="BK26" s="1439"/>
      <c r="BL26" s="1439"/>
      <c r="BM26" s="1439"/>
      <c r="BN26" s="1439"/>
      <c r="BO26" s="1439"/>
      <c r="BP26" s="1439"/>
      <c r="BQ26" s="1439"/>
      <c r="BR26" s="1439"/>
      <c r="BS26" s="1439"/>
      <c r="BT26" s="1439"/>
      <c r="BU26" s="1439"/>
      <c r="BV26" s="1439"/>
      <c r="BW26" s="1439"/>
      <c r="BX26" s="1439"/>
      <c r="BY26" s="1439"/>
      <c r="BZ26" s="1439"/>
      <c r="CA26" s="1439"/>
    </row>
    <row r="27" spans="1:79" s="1319" customFormat="1" ht="19.5" customHeight="1" thickBot="1">
      <c r="A27" s="3820" t="s">
        <v>212</v>
      </c>
      <c r="B27" s="3821"/>
      <c r="C27" s="3821"/>
      <c r="D27" s="3822"/>
      <c r="E27" s="1438"/>
      <c r="F27" s="1438"/>
      <c r="G27" s="1438"/>
      <c r="H27" s="1435"/>
      <c r="I27" s="1437">
        <v>1</v>
      </c>
      <c r="J27" s="1435"/>
      <c r="K27" s="1435"/>
      <c r="L27" s="1435"/>
      <c r="M27" s="1435"/>
      <c r="N27" s="1435"/>
      <c r="O27" s="1435"/>
      <c r="P27" s="1435"/>
      <c r="Q27" s="1435"/>
      <c r="R27" s="1435"/>
      <c r="S27" s="1435"/>
      <c r="T27" s="1435"/>
      <c r="U27" s="1435"/>
      <c r="V27" s="1435"/>
      <c r="W27" s="1435"/>
      <c r="X27" s="1435"/>
      <c r="Y27" s="1436"/>
      <c r="Z27" s="1327">
        <f>Z26</f>
        <v>31000000</v>
      </c>
      <c r="AA27" s="1327"/>
      <c r="AB27" s="1435"/>
      <c r="AC27" s="1434"/>
      <c r="AD27" s="1433"/>
      <c r="AE27" s="1432"/>
      <c r="AF27" s="1433"/>
      <c r="AG27" s="1432"/>
      <c r="AH27" s="1432"/>
      <c r="AI27" s="1432"/>
      <c r="AJ27" s="1432"/>
      <c r="AK27" s="1432"/>
      <c r="AL27" s="1320"/>
      <c r="AM27" s="1321"/>
      <c r="AN27" s="1320"/>
      <c r="AO27" s="1431"/>
      <c r="AP27" s="1320"/>
      <c r="AQ27" s="1321"/>
      <c r="AR27" s="1320"/>
      <c r="AS27" s="1320"/>
      <c r="AT27" s="1320"/>
      <c r="AU27" s="1320"/>
      <c r="AV27" s="1320"/>
      <c r="AW27" s="1320"/>
      <c r="AX27" s="1320"/>
      <c r="AY27" s="1320"/>
      <c r="AZ27" s="1320"/>
      <c r="BA27" s="1320"/>
      <c r="BB27" s="1320"/>
      <c r="BC27" s="1320"/>
      <c r="BD27" s="1320"/>
      <c r="BE27" s="1320"/>
      <c r="BF27" s="1320"/>
      <c r="BG27" s="1320"/>
      <c r="BH27" s="1320"/>
      <c r="BI27" s="1320"/>
      <c r="BJ27" s="1320"/>
      <c r="BK27" s="1320"/>
      <c r="BL27" s="1320"/>
      <c r="BM27" s="1320"/>
      <c r="BN27" s="1320"/>
      <c r="BO27" s="1320"/>
      <c r="BP27" s="1320"/>
      <c r="BQ27" s="1320"/>
      <c r="BR27" s="1320"/>
      <c r="BS27" s="1320"/>
      <c r="BT27" s="1320"/>
      <c r="BU27" s="1320"/>
      <c r="BV27" s="1320"/>
      <c r="BW27" s="1320"/>
      <c r="BX27" s="1320"/>
      <c r="BY27" s="1320"/>
      <c r="BZ27" s="1320"/>
      <c r="CA27" s="1430"/>
    </row>
    <row r="28" spans="1:32" s="1303" customFormat="1" ht="9.75" customHeight="1" thickBot="1">
      <c r="A28" s="1423"/>
      <c r="B28" s="1429"/>
      <c r="C28" s="1423"/>
      <c r="D28" s="1423"/>
      <c r="E28" s="1423"/>
      <c r="F28" s="1428"/>
      <c r="G28" s="1423"/>
      <c r="H28" s="1423"/>
      <c r="I28" s="1427"/>
      <c r="J28" s="1423"/>
      <c r="K28" s="1426"/>
      <c r="L28" s="1426"/>
      <c r="M28" s="1423"/>
      <c r="N28" s="1423"/>
      <c r="O28" s="1423"/>
      <c r="P28" s="1423"/>
      <c r="Q28" s="1423"/>
      <c r="R28" s="1423"/>
      <c r="S28" s="1423"/>
      <c r="T28" s="1423"/>
      <c r="U28" s="1423"/>
      <c r="V28" s="1423"/>
      <c r="W28" s="1423"/>
      <c r="X28" s="1423"/>
      <c r="Y28" s="1425"/>
      <c r="Z28" s="1424"/>
      <c r="AA28" s="1424"/>
      <c r="AB28" s="1423"/>
      <c r="AD28" s="1422"/>
      <c r="AF28" s="1422"/>
    </row>
    <row r="29" spans="1:79" s="1421" customFormat="1" ht="21" customHeight="1" thickBot="1">
      <c r="A29" s="3823" t="s">
        <v>14</v>
      </c>
      <c r="B29" s="3824"/>
      <c r="C29" s="3824"/>
      <c r="D29" s="3825"/>
      <c r="E29" s="3817" t="s">
        <v>917</v>
      </c>
      <c r="F29" s="3818"/>
      <c r="G29" s="3818"/>
      <c r="H29" s="3818"/>
      <c r="I29" s="3818"/>
      <c r="J29" s="3818"/>
      <c r="K29" s="3818"/>
      <c r="L29" s="3818"/>
      <c r="M29" s="3818"/>
      <c r="N29" s="3818"/>
      <c r="O29" s="3818"/>
      <c r="P29" s="3818"/>
      <c r="Q29" s="3818"/>
      <c r="R29" s="3818"/>
      <c r="S29" s="3818"/>
      <c r="T29" s="3818"/>
      <c r="U29" s="3818"/>
      <c r="V29" s="3818"/>
      <c r="W29" s="3818"/>
      <c r="X29" s="3818"/>
      <c r="Y29" s="3818"/>
      <c r="Z29" s="3818"/>
      <c r="AA29" s="3818"/>
      <c r="AB29" s="3819"/>
      <c r="AC29" s="3797" t="s">
        <v>917</v>
      </c>
      <c r="AD29" s="3798"/>
      <c r="AE29" s="3798"/>
      <c r="AF29" s="3798"/>
      <c r="AG29" s="3798"/>
      <c r="AH29" s="3798"/>
      <c r="AI29" s="3798"/>
      <c r="AJ29" s="3798"/>
      <c r="AK29" s="3798"/>
      <c r="AL29" s="3798"/>
      <c r="AM29" s="3798"/>
      <c r="AN29" s="3798"/>
      <c r="AO29" s="3798"/>
      <c r="AP29" s="3798"/>
      <c r="AQ29" s="3798"/>
      <c r="AR29" s="3798"/>
      <c r="AS29" s="3798"/>
      <c r="AT29" s="3798"/>
      <c r="AU29" s="3798"/>
      <c r="AV29" s="3798"/>
      <c r="AW29" s="3798"/>
      <c r="AX29" s="3798"/>
      <c r="AY29" s="3798"/>
      <c r="AZ29" s="3798"/>
      <c r="BA29" s="3798"/>
      <c r="BB29" s="3798"/>
      <c r="BC29" s="3798"/>
      <c r="BD29" s="3798"/>
      <c r="BE29" s="3798"/>
      <c r="BF29" s="3798"/>
      <c r="BG29" s="3798"/>
      <c r="BH29" s="3798"/>
      <c r="BI29" s="3798"/>
      <c r="BJ29" s="3798"/>
      <c r="BK29" s="3798"/>
      <c r="BL29" s="3798"/>
      <c r="BM29" s="3798"/>
      <c r="BN29" s="3798"/>
      <c r="BO29" s="3798"/>
      <c r="BP29" s="3798"/>
      <c r="BQ29" s="3798"/>
      <c r="BR29" s="3798"/>
      <c r="BS29" s="3798"/>
      <c r="BT29" s="3798"/>
      <c r="BU29" s="3798"/>
      <c r="BV29" s="3798"/>
      <c r="BW29" s="3798"/>
      <c r="BX29" s="3798"/>
      <c r="BY29" s="3798"/>
      <c r="BZ29" s="3798"/>
      <c r="CA29" s="3798"/>
    </row>
    <row r="30" spans="1:79" s="1303" customFormat="1" ht="42.75" customHeight="1" thickBot="1">
      <c r="A30" s="1419" t="s">
        <v>16</v>
      </c>
      <c r="B30" s="1420" t="s">
        <v>17</v>
      </c>
      <c r="C30" s="1419" t="s">
        <v>18</v>
      </c>
      <c r="D30" s="1418" t="s">
        <v>19</v>
      </c>
      <c r="E30" s="1417" t="s">
        <v>20</v>
      </c>
      <c r="F30" s="1416" t="s">
        <v>21</v>
      </c>
      <c r="G30" s="1414" t="s">
        <v>22</v>
      </c>
      <c r="H30" s="1414" t="s">
        <v>23</v>
      </c>
      <c r="I30" s="1415" t="s">
        <v>24</v>
      </c>
      <c r="J30" s="1414" t="s">
        <v>25</v>
      </c>
      <c r="K30" s="1414" t="s">
        <v>26</v>
      </c>
      <c r="L30" s="1414" t="s">
        <v>27</v>
      </c>
      <c r="M30" s="1413" t="s">
        <v>28</v>
      </c>
      <c r="N30" s="1413" t="s">
        <v>29</v>
      </c>
      <c r="O30" s="1413" t="s">
        <v>30</v>
      </c>
      <c r="P30" s="1413" t="s">
        <v>31</v>
      </c>
      <c r="Q30" s="1413" t="s">
        <v>32</v>
      </c>
      <c r="R30" s="1413" t="s">
        <v>33</v>
      </c>
      <c r="S30" s="1413" t="s">
        <v>34</v>
      </c>
      <c r="T30" s="1413" t="s">
        <v>35</v>
      </c>
      <c r="U30" s="1413" t="s">
        <v>36</v>
      </c>
      <c r="V30" s="1413" t="s">
        <v>37</v>
      </c>
      <c r="W30" s="1413" t="s">
        <v>38</v>
      </c>
      <c r="X30" s="1413" t="s">
        <v>39</v>
      </c>
      <c r="Y30" s="1412" t="s">
        <v>40</v>
      </c>
      <c r="Z30" s="1411" t="s">
        <v>41</v>
      </c>
      <c r="AA30" s="1410"/>
      <c r="AB30" s="1409" t="s">
        <v>42</v>
      </c>
      <c r="AC30" s="1407" t="s">
        <v>48</v>
      </c>
      <c r="AD30" s="1408" t="s">
        <v>49</v>
      </c>
      <c r="AE30" s="1407" t="s">
        <v>50</v>
      </c>
      <c r="AF30" s="1408" t="s">
        <v>51</v>
      </c>
      <c r="AG30" s="1407" t="s">
        <v>52</v>
      </c>
      <c r="AH30" s="1407" t="s">
        <v>53</v>
      </c>
      <c r="AI30" s="1407" t="s">
        <v>54</v>
      </c>
      <c r="AL30" s="1406" t="s">
        <v>434</v>
      </c>
      <c r="AM30" s="1404" t="s">
        <v>49</v>
      </c>
      <c r="AN30" s="1404" t="s">
        <v>69</v>
      </c>
      <c r="AO30" s="1404" t="s">
        <v>70</v>
      </c>
      <c r="AP30" s="1404" t="s">
        <v>52</v>
      </c>
      <c r="AQ30" s="1404" t="s">
        <v>71</v>
      </c>
      <c r="AR30" s="1404" t="s">
        <v>54</v>
      </c>
      <c r="AS30" s="1404" t="s">
        <v>55</v>
      </c>
      <c r="AT30" s="1404" t="s">
        <v>56</v>
      </c>
      <c r="AU30" s="1403" t="s">
        <v>57</v>
      </c>
      <c r="AV30" s="1405" t="s">
        <v>64</v>
      </c>
      <c r="AW30" s="1405" t="s">
        <v>65</v>
      </c>
      <c r="AX30" s="1405" t="s">
        <v>52</v>
      </c>
      <c r="AY30" s="1405" t="s">
        <v>66</v>
      </c>
      <c r="AZ30" s="1405" t="s">
        <v>54</v>
      </c>
      <c r="BA30" s="1405" t="s">
        <v>55</v>
      </c>
      <c r="BB30" s="1405" t="s">
        <v>67</v>
      </c>
      <c r="BC30" s="1405" t="s">
        <v>68</v>
      </c>
      <c r="BD30" s="1405" t="s">
        <v>69</v>
      </c>
      <c r="BE30" s="1405" t="s">
        <v>70</v>
      </c>
      <c r="BF30" s="1405" t="s">
        <v>52</v>
      </c>
      <c r="BG30" s="1405" t="s">
        <v>71</v>
      </c>
      <c r="BH30" s="1405" t="s">
        <v>54</v>
      </c>
      <c r="BI30" s="1405" t="s">
        <v>55</v>
      </c>
      <c r="BJ30" s="1405" t="s">
        <v>916</v>
      </c>
      <c r="BK30" s="1405" t="s">
        <v>73</v>
      </c>
      <c r="BL30" s="1405" t="s">
        <v>74</v>
      </c>
      <c r="BM30" s="1405" t="s">
        <v>75</v>
      </c>
      <c r="BN30" s="1405" t="s">
        <v>52</v>
      </c>
      <c r="BO30" s="1405" t="s">
        <v>76</v>
      </c>
      <c r="BP30" s="1405" t="s">
        <v>54</v>
      </c>
      <c r="BQ30" s="1405" t="s">
        <v>55</v>
      </c>
      <c r="BR30" s="1405" t="s">
        <v>915</v>
      </c>
      <c r="BS30" s="1405" t="s">
        <v>78</v>
      </c>
      <c r="BT30" s="1405" t="s">
        <v>79</v>
      </c>
      <c r="BU30" s="1405" t="s">
        <v>80</v>
      </c>
      <c r="BV30" s="1405" t="s">
        <v>52</v>
      </c>
      <c r="BW30" s="1405" t="s">
        <v>81</v>
      </c>
      <c r="BX30" s="1405" t="s">
        <v>54</v>
      </c>
      <c r="BY30" s="1405" t="s">
        <v>55</v>
      </c>
      <c r="BZ30" s="1404" t="s">
        <v>56</v>
      </c>
      <c r="CA30" s="1403" t="s">
        <v>57</v>
      </c>
    </row>
    <row r="31" spans="1:79" s="1344" customFormat="1" ht="42.75" customHeight="1" thickBot="1">
      <c r="A31" s="3811">
        <v>1</v>
      </c>
      <c r="B31" s="3811" t="s">
        <v>357</v>
      </c>
      <c r="C31" s="3814" t="s">
        <v>358</v>
      </c>
      <c r="D31" s="1402" t="s">
        <v>914</v>
      </c>
      <c r="E31" s="1401" t="s">
        <v>315</v>
      </c>
      <c r="F31" s="1400" t="s">
        <v>851</v>
      </c>
      <c r="G31" s="1399" t="s">
        <v>361</v>
      </c>
      <c r="H31" s="1359"/>
      <c r="I31" s="1386">
        <v>0.16666666666666666</v>
      </c>
      <c r="J31" s="1398" t="s">
        <v>362</v>
      </c>
      <c r="K31" s="1397">
        <v>42370</v>
      </c>
      <c r="L31" s="1397">
        <v>42735</v>
      </c>
      <c r="M31" s="1396"/>
      <c r="N31" s="1396"/>
      <c r="O31" s="1396"/>
      <c r="P31" s="1396"/>
      <c r="Q31" s="1396"/>
      <c r="R31" s="1396"/>
      <c r="S31" s="1396"/>
      <c r="T31" s="1396"/>
      <c r="U31" s="1396"/>
      <c r="V31" s="1396"/>
      <c r="W31" s="1396"/>
      <c r="X31" s="1396"/>
      <c r="Y31" s="1390" t="s">
        <v>851</v>
      </c>
      <c r="Z31" s="1377">
        <v>0</v>
      </c>
      <c r="AA31" s="1376"/>
      <c r="AB31" s="1350" t="s">
        <v>89</v>
      </c>
      <c r="AC31" s="1375">
        <f aca="true" t="shared" si="2" ref="AC31:AC36">SUM(M31:N31)</f>
        <v>0</v>
      </c>
      <c r="AD31" s="1374">
        <f>IF(AC31=0,0%,100%)</f>
        <v>0</v>
      </c>
      <c r="AE31" s="1375"/>
      <c r="AF31" s="1374"/>
      <c r="AG31" s="1375"/>
      <c r="AH31" s="1375"/>
      <c r="AI31" s="1375"/>
      <c r="AJ31" s="1375"/>
      <c r="AK31" s="1389" t="s">
        <v>906</v>
      </c>
      <c r="AL31" s="1345">
        <v>0</v>
      </c>
      <c r="AM31" s="1346"/>
      <c r="AN31" s="1345"/>
      <c r="AO31" s="1346"/>
      <c r="AP31" s="1345"/>
      <c r="AQ31" s="1346"/>
      <c r="AR31" s="1345"/>
      <c r="AS31" s="1345"/>
      <c r="AT31" s="1345"/>
      <c r="AU31" s="1345"/>
      <c r="AV31" s="1345"/>
      <c r="AW31" s="1345"/>
      <c r="AX31" s="1345"/>
      <c r="AY31" s="1345"/>
      <c r="AZ31" s="1345"/>
      <c r="BA31" s="1345"/>
      <c r="BB31" s="1345"/>
      <c r="BC31" s="1345"/>
      <c r="BD31" s="1345"/>
      <c r="BE31" s="1345"/>
      <c r="BF31" s="1345"/>
      <c r="BG31" s="1345"/>
      <c r="BH31" s="1345"/>
      <c r="BI31" s="1345"/>
      <c r="BJ31" s="1345"/>
      <c r="BK31" s="1345"/>
      <c r="BL31" s="1345"/>
      <c r="BM31" s="1345"/>
      <c r="BN31" s="1345"/>
      <c r="BO31" s="1345"/>
      <c r="BP31" s="1345"/>
      <c r="BQ31" s="1345"/>
      <c r="BR31" s="1345"/>
      <c r="BS31" s="1345"/>
      <c r="BT31" s="1345"/>
      <c r="BU31" s="1345"/>
      <c r="BV31" s="1345"/>
      <c r="BW31" s="1345"/>
      <c r="BX31" s="1345"/>
      <c r="BY31" s="1345"/>
      <c r="BZ31" s="1345" t="s">
        <v>906</v>
      </c>
      <c r="CA31" s="1345"/>
    </row>
    <row r="32" spans="1:79" s="1344" customFormat="1" ht="42.75" customHeight="1" thickBot="1">
      <c r="A32" s="3812"/>
      <c r="B32" s="3812"/>
      <c r="C32" s="3815"/>
      <c r="D32" s="1395" t="s">
        <v>365</v>
      </c>
      <c r="E32" s="1393" t="s">
        <v>366</v>
      </c>
      <c r="F32" s="1394">
        <v>4</v>
      </c>
      <c r="G32" s="1393" t="s">
        <v>398</v>
      </c>
      <c r="H32" s="1359"/>
      <c r="I32" s="1386">
        <v>0.16666666666666666</v>
      </c>
      <c r="J32" s="1392" t="s">
        <v>368</v>
      </c>
      <c r="K32" s="1355">
        <v>42370</v>
      </c>
      <c r="L32" s="1355">
        <v>42735</v>
      </c>
      <c r="M32" s="1391"/>
      <c r="N32" s="1391"/>
      <c r="O32" s="1391">
        <v>1</v>
      </c>
      <c r="P32" s="1391"/>
      <c r="Q32" s="1391"/>
      <c r="R32" s="1391">
        <v>1</v>
      </c>
      <c r="S32" s="1391"/>
      <c r="T32" s="1391"/>
      <c r="U32" s="1391">
        <v>1</v>
      </c>
      <c r="V32" s="1391"/>
      <c r="W32" s="1391"/>
      <c r="X32" s="1391">
        <v>1</v>
      </c>
      <c r="Y32" s="1378">
        <v>4</v>
      </c>
      <c r="Z32" s="1377">
        <v>0</v>
      </c>
      <c r="AA32" s="1376"/>
      <c r="AB32" s="1350" t="s">
        <v>89</v>
      </c>
      <c r="AC32" s="1375">
        <f t="shared" si="2"/>
        <v>0</v>
      </c>
      <c r="AD32" s="1374">
        <f>IF(AC32=0,0%,100%)</f>
        <v>0</v>
      </c>
      <c r="AE32" s="1375"/>
      <c r="AF32" s="1374"/>
      <c r="AG32" s="1375"/>
      <c r="AH32" s="1375"/>
      <c r="AI32" s="1375"/>
      <c r="AJ32" s="1375"/>
      <c r="AK32" s="1389" t="s">
        <v>906</v>
      </c>
      <c r="AL32" s="1345">
        <v>2</v>
      </c>
      <c r="AM32" s="1346"/>
      <c r="AN32" s="1345"/>
      <c r="AO32" s="1346"/>
      <c r="AP32" s="1345"/>
      <c r="AQ32" s="1346"/>
      <c r="AR32" s="1345"/>
      <c r="AS32" s="1345"/>
      <c r="AT32" s="1345"/>
      <c r="AU32" s="1345"/>
      <c r="AV32" s="1345"/>
      <c r="AW32" s="1345"/>
      <c r="AX32" s="1345"/>
      <c r="AY32" s="1345"/>
      <c r="AZ32" s="1345"/>
      <c r="BA32" s="1345"/>
      <c r="BB32" s="1345"/>
      <c r="BC32" s="1345"/>
      <c r="BD32" s="1345"/>
      <c r="BE32" s="1345"/>
      <c r="BF32" s="1345"/>
      <c r="BG32" s="1345"/>
      <c r="BH32" s="1345"/>
      <c r="BI32" s="1345"/>
      <c r="BJ32" s="1345"/>
      <c r="BK32" s="1345"/>
      <c r="BL32" s="1345"/>
      <c r="BM32" s="1345"/>
      <c r="BN32" s="1345"/>
      <c r="BO32" s="1345"/>
      <c r="BP32" s="1345"/>
      <c r="BQ32" s="1345"/>
      <c r="BR32" s="1345"/>
      <c r="BS32" s="1345"/>
      <c r="BT32" s="1345"/>
      <c r="BU32" s="1345"/>
      <c r="BV32" s="1345"/>
      <c r="BW32" s="1345"/>
      <c r="BX32" s="1345"/>
      <c r="BY32" s="1345"/>
      <c r="BZ32" s="1345" t="s">
        <v>906</v>
      </c>
      <c r="CA32" s="1345"/>
    </row>
    <row r="33" spans="1:79" s="1344" customFormat="1" ht="42.75" customHeight="1" thickBot="1">
      <c r="A33" s="3812"/>
      <c r="B33" s="3812"/>
      <c r="C33" s="3814" t="s">
        <v>372</v>
      </c>
      <c r="D33" s="1388" t="s">
        <v>373</v>
      </c>
      <c r="E33" s="1357" t="s">
        <v>218</v>
      </c>
      <c r="F33" s="1353">
        <v>12</v>
      </c>
      <c r="G33" s="1357" t="s">
        <v>374</v>
      </c>
      <c r="H33" s="1359"/>
      <c r="I33" s="1386">
        <v>0.16666666666666666</v>
      </c>
      <c r="J33" s="1359" t="s">
        <v>375</v>
      </c>
      <c r="K33" s="1355">
        <v>42371</v>
      </c>
      <c r="L33" s="1385">
        <v>42735</v>
      </c>
      <c r="M33" s="1391"/>
      <c r="N33" s="1391">
        <v>1</v>
      </c>
      <c r="O33" s="1391"/>
      <c r="P33" s="1391">
        <v>1</v>
      </c>
      <c r="Q33" s="1391">
        <v>1</v>
      </c>
      <c r="R33" s="1391">
        <v>1</v>
      </c>
      <c r="S33" s="1391">
        <v>1</v>
      </c>
      <c r="T33" s="1391">
        <v>1</v>
      </c>
      <c r="U33" s="1391">
        <v>1</v>
      </c>
      <c r="V33" s="1391">
        <v>1</v>
      </c>
      <c r="W33" s="1391">
        <v>1</v>
      </c>
      <c r="X33" s="1391">
        <v>1</v>
      </c>
      <c r="Y33" s="1378">
        <v>10</v>
      </c>
      <c r="Z33" s="1377">
        <v>0</v>
      </c>
      <c r="AA33" s="1376"/>
      <c r="AB33" s="1350" t="s">
        <v>89</v>
      </c>
      <c r="AC33" s="1375">
        <f t="shared" si="2"/>
        <v>1</v>
      </c>
      <c r="AD33" s="1374">
        <f>IF(AC33=0,0%,100%)</f>
        <v>1</v>
      </c>
      <c r="AE33" s="1375">
        <v>2</v>
      </c>
      <c r="AF33" s="1374"/>
      <c r="AG33" s="1375"/>
      <c r="AH33" s="1375"/>
      <c r="AI33" s="1375"/>
      <c r="AJ33" s="1375"/>
      <c r="AK33" s="1389" t="s">
        <v>913</v>
      </c>
      <c r="AL33" s="1345">
        <v>4</v>
      </c>
      <c r="AM33" s="1346"/>
      <c r="AN33" s="1345">
        <v>6</v>
      </c>
      <c r="AO33" s="1346"/>
      <c r="AP33" s="1345"/>
      <c r="AQ33" s="1346"/>
      <c r="AR33" s="1345"/>
      <c r="AS33" s="1345"/>
      <c r="AT33" s="1345"/>
      <c r="AU33" s="1345"/>
      <c r="AV33" s="1345"/>
      <c r="AW33" s="1345"/>
      <c r="AX33" s="1345"/>
      <c r="AY33" s="1345"/>
      <c r="AZ33" s="1345"/>
      <c r="BA33" s="1345"/>
      <c r="BB33" s="1345"/>
      <c r="BC33" s="1345"/>
      <c r="BD33" s="1345"/>
      <c r="BE33" s="1345"/>
      <c r="BF33" s="1345"/>
      <c r="BG33" s="1345"/>
      <c r="BH33" s="1345"/>
      <c r="BI33" s="1345"/>
      <c r="BJ33" s="1345"/>
      <c r="BK33" s="1345"/>
      <c r="BL33" s="1345"/>
      <c r="BM33" s="1345"/>
      <c r="BN33" s="1345"/>
      <c r="BO33" s="1345"/>
      <c r="BP33" s="1345"/>
      <c r="BQ33" s="1345"/>
      <c r="BR33" s="1345"/>
      <c r="BS33" s="1345"/>
      <c r="BT33" s="1345"/>
      <c r="BU33" s="1345"/>
      <c r="BV33" s="1345"/>
      <c r="BW33" s="1345"/>
      <c r="BX33" s="1345"/>
      <c r="BY33" s="1345"/>
      <c r="BZ33" s="1345" t="s">
        <v>912</v>
      </c>
      <c r="CA33" s="1345"/>
    </row>
    <row r="34" spans="1:79" s="1344" customFormat="1" ht="42.75" customHeight="1" thickBot="1">
      <c r="A34" s="3812"/>
      <c r="B34" s="3812"/>
      <c r="C34" s="3815"/>
      <c r="D34" s="1388" t="s">
        <v>911</v>
      </c>
      <c r="E34" s="1357" t="s">
        <v>218</v>
      </c>
      <c r="F34" s="1353">
        <v>12</v>
      </c>
      <c r="G34" s="1357" t="s">
        <v>374</v>
      </c>
      <c r="H34" s="1359"/>
      <c r="I34" s="1386">
        <v>0.16666666666666666</v>
      </c>
      <c r="J34" s="1359" t="s">
        <v>375</v>
      </c>
      <c r="K34" s="1355">
        <v>42371</v>
      </c>
      <c r="L34" s="1385">
        <v>42735</v>
      </c>
      <c r="M34" s="1391"/>
      <c r="N34" s="1391">
        <v>1</v>
      </c>
      <c r="O34" s="1391"/>
      <c r="P34" s="1391">
        <v>1</v>
      </c>
      <c r="Q34" s="1391">
        <v>1</v>
      </c>
      <c r="R34" s="1391">
        <v>1</v>
      </c>
      <c r="S34" s="1391">
        <v>1</v>
      </c>
      <c r="T34" s="1391">
        <v>1</v>
      </c>
      <c r="U34" s="1391">
        <v>1</v>
      </c>
      <c r="V34" s="1391">
        <v>1</v>
      </c>
      <c r="W34" s="1391">
        <v>1</v>
      </c>
      <c r="X34" s="1391">
        <v>1</v>
      </c>
      <c r="Y34" s="1378">
        <v>10</v>
      </c>
      <c r="Z34" s="1377">
        <v>0</v>
      </c>
      <c r="AA34" s="1376"/>
      <c r="AB34" s="1350" t="s">
        <v>89</v>
      </c>
      <c r="AC34" s="1375">
        <f t="shared" si="2"/>
        <v>1</v>
      </c>
      <c r="AD34" s="1374">
        <f>IF(AC34=0,0%,100%)</f>
        <v>1</v>
      </c>
      <c r="AE34" s="1375">
        <v>2</v>
      </c>
      <c r="AF34" s="1374"/>
      <c r="AG34" s="1375"/>
      <c r="AH34" s="1375"/>
      <c r="AI34" s="1375"/>
      <c r="AJ34" s="1375"/>
      <c r="AK34" s="1389" t="s">
        <v>910</v>
      </c>
      <c r="AL34" s="1345">
        <v>4</v>
      </c>
      <c r="AM34" s="1346"/>
      <c r="AN34" s="1345">
        <v>6</v>
      </c>
      <c r="AO34" s="1346"/>
      <c r="AP34" s="1345"/>
      <c r="AQ34" s="1346"/>
      <c r="AR34" s="1345"/>
      <c r="AS34" s="1345"/>
      <c r="AT34" s="1345"/>
      <c r="AU34" s="1345"/>
      <c r="AV34" s="1345"/>
      <c r="AW34" s="1345"/>
      <c r="AX34" s="1345"/>
      <c r="AY34" s="1345"/>
      <c r="AZ34" s="1345"/>
      <c r="BA34" s="1345"/>
      <c r="BB34" s="1345"/>
      <c r="BC34" s="1345"/>
      <c r="BD34" s="1345"/>
      <c r="BE34" s="1345"/>
      <c r="BF34" s="1345"/>
      <c r="BG34" s="1345"/>
      <c r="BH34" s="1345"/>
      <c r="BI34" s="1345"/>
      <c r="BJ34" s="1345"/>
      <c r="BK34" s="1345"/>
      <c r="BL34" s="1345"/>
      <c r="BM34" s="1345"/>
      <c r="BN34" s="1345"/>
      <c r="BO34" s="1345"/>
      <c r="BP34" s="1345"/>
      <c r="BQ34" s="1345"/>
      <c r="BR34" s="1345"/>
      <c r="BS34" s="1345"/>
      <c r="BT34" s="1345"/>
      <c r="BU34" s="1345"/>
      <c r="BV34" s="1345"/>
      <c r="BW34" s="1345"/>
      <c r="BX34" s="1345"/>
      <c r="BY34" s="1345"/>
      <c r="BZ34" s="1345" t="s">
        <v>909</v>
      </c>
      <c r="CA34" s="1345"/>
    </row>
    <row r="35" spans="1:79" s="1344" customFormat="1" ht="83.25" customHeight="1" thickBot="1">
      <c r="A35" s="3812"/>
      <c r="B35" s="3812"/>
      <c r="C35" s="3815"/>
      <c r="D35" s="1388" t="s">
        <v>908</v>
      </c>
      <c r="E35" s="1357" t="s">
        <v>386</v>
      </c>
      <c r="F35" s="1353" t="s">
        <v>387</v>
      </c>
      <c r="G35" s="1357" t="s">
        <v>388</v>
      </c>
      <c r="H35" s="1359"/>
      <c r="I35" s="1386">
        <v>0.16666666666666666</v>
      </c>
      <c r="J35" s="1359" t="s">
        <v>389</v>
      </c>
      <c r="K35" s="1355">
        <v>42371</v>
      </c>
      <c r="L35" s="1385">
        <v>42735</v>
      </c>
      <c r="M35" s="1391"/>
      <c r="N35" s="1391"/>
      <c r="O35" s="1391"/>
      <c r="P35" s="1391"/>
      <c r="Q35" s="1391"/>
      <c r="R35" s="1391"/>
      <c r="S35" s="1391"/>
      <c r="T35" s="1391"/>
      <c r="U35" s="1391"/>
      <c r="V35" s="1391"/>
      <c r="W35" s="1391"/>
      <c r="X35" s="1391"/>
      <c r="Y35" s="1390" t="s">
        <v>387</v>
      </c>
      <c r="Z35" s="1377">
        <v>0</v>
      </c>
      <c r="AA35" s="1376"/>
      <c r="AB35" s="1350" t="s">
        <v>89</v>
      </c>
      <c r="AC35" s="1375">
        <f t="shared" si="2"/>
        <v>0</v>
      </c>
      <c r="AD35" s="1374">
        <v>1</v>
      </c>
      <c r="AE35" s="1375"/>
      <c r="AF35" s="1374"/>
      <c r="AG35" s="1375"/>
      <c r="AH35" s="1375"/>
      <c r="AI35" s="1375"/>
      <c r="AJ35" s="1375"/>
      <c r="AK35" s="1389" t="s">
        <v>907</v>
      </c>
      <c r="AL35" s="1345">
        <v>0</v>
      </c>
      <c r="AM35" s="1346"/>
      <c r="AN35" s="1345">
        <v>0</v>
      </c>
      <c r="AO35" s="1346"/>
      <c r="AP35" s="1345"/>
      <c r="AQ35" s="1346"/>
      <c r="AR35" s="1345"/>
      <c r="AS35" s="1345"/>
      <c r="AT35" s="1345"/>
      <c r="AU35" s="1345"/>
      <c r="AV35" s="1345"/>
      <c r="AW35" s="1345"/>
      <c r="AX35" s="1345"/>
      <c r="AY35" s="1345"/>
      <c r="AZ35" s="1345"/>
      <c r="BA35" s="1345"/>
      <c r="BB35" s="1345"/>
      <c r="BC35" s="1345"/>
      <c r="BD35" s="1345"/>
      <c r="BE35" s="1345"/>
      <c r="BF35" s="1345"/>
      <c r="BG35" s="1345"/>
      <c r="BH35" s="1345"/>
      <c r="BI35" s="1345"/>
      <c r="BJ35" s="1345"/>
      <c r="BK35" s="1345"/>
      <c r="BL35" s="1345"/>
      <c r="BM35" s="1345"/>
      <c r="BN35" s="1345"/>
      <c r="BO35" s="1345"/>
      <c r="BP35" s="1345"/>
      <c r="BQ35" s="1345"/>
      <c r="BR35" s="1345"/>
      <c r="BS35" s="1345"/>
      <c r="BT35" s="1345"/>
      <c r="BU35" s="1345"/>
      <c r="BV35" s="1345"/>
      <c r="BW35" s="1345"/>
      <c r="BX35" s="1345"/>
      <c r="BY35" s="1345"/>
      <c r="BZ35" s="1345" t="s">
        <v>906</v>
      </c>
      <c r="CA35" s="1345"/>
    </row>
    <row r="36" spans="1:79" s="1344" customFormat="1" ht="60" customHeight="1" thickBot="1">
      <c r="A36" s="3813"/>
      <c r="B36" s="3813"/>
      <c r="C36" s="3816"/>
      <c r="D36" s="1388" t="s">
        <v>392</v>
      </c>
      <c r="E36" s="1387" t="s">
        <v>905</v>
      </c>
      <c r="F36" s="1387">
        <v>4</v>
      </c>
      <c r="G36" s="1387" t="s">
        <v>904</v>
      </c>
      <c r="H36" s="1359"/>
      <c r="I36" s="1386">
        <v>0.16666666666666666</v>
      </c>
      <c r="J36" s="1359" t="s">
        <v>903</v>
      </c>
      <c r="K36" s="1385">
        <v>42370</v>
      </c>
      <c r="L36" s="1385">
        <v>42735</v>
      </c>
      <c r="M36" s="1384"/>
      <c r="N36" s="1383"/>
      <c r="O36" s="1383">
        <v>1</v>
      </c>
      <c r="P36" s="1383"/>
      <c r="Q36" s="1383"/>
      <c r="R36" s="1383">
        <v>1</v>
      </c>
      <c r="S36" s="1383"/>
      <c r="T36" s="1382"/>
      <c r="U36" s="1381">
        <v>1</v>
      </c>
      <c r="V36" s="1380"/>
      <c r="W36" s="1380"/>
      <c r="X36" s="1379">
        <v>1</v>
      </c>
      <c r="Y36" s="1378">
        <v>4</v>
      </c>
      <c r="Z36" s="1377">
        <v>0</v>
      </c>
      <c r="AA36" s="1376"/>
      <c r="AB36" s="1350" t="s">
        <v>89</v>
      </c>
      <c r="AC36" s="1375">
        <f t="shared" si="2"/>
        <v>0</v>
      </c>
      <c r="AD36" s="1374">
        <f>IF(AC36=0,0%,100%)</f>
        <v>0</v>
      </c>
      <c r="AE36" s="1372"/>
      <c r="AF36" s="1373"/>
      <c r="AG36" s="1372"/>
      <c r="AH36" s="1372"/>
      <c r="AI36" s="1372"/>
      <c r="AJ36" s="1372"/>
      <c r="AK36" s="1371" t="s">
        <v>900</v>
      </c>
      <c r="AL36" s="1345">
        <v>2</v>
      </c>
      <c r="AM36" s="1346"/>
      <c r="AN36" s="1345">
        <v>1</v>
      </c>
      <c r="AO36" s="1346"/>
      <c r="AP36" s="1345"/>
      <c r="AQ36" s="1346"/>
      <c r="AR36" s="1345"/>
      <c r="AS36" s="1345"/>
      <c r="AT36" s="1345"/>
      <c r="AU36" s="1345"/>
      <c r="AV36" s="1345"/>
      <c r="AW36" s="1345"/>
      <c r="AX36" s="1345"/>
      <c r="AY36" s="1345"/>
      <c r="AZ36" s="1345"/>
      <c r="BA36" s="1345"/>
      <c r="BB36" s="1345"/>
      <c r="BC36" s="1345"/>
      <c r="BD36" s="1345"/>
      <c r="BE36" s="1345"/>
      <c r="BF36" s="1345"/>
      <c r="BG36" s="1345"/>
      <c r="BH36" s="1345"/>
      <c r="BI36" s="1345"/>
      <c r="BJ36" s="1345"/>
      <c r="BK36" s="1345"/>
      <c r="BL36" s="1345"/>
      <c r="BM36" s="1345"/>
      <c r="BN36" s="1345"/>
      <c r="BO36" s="1345"/>
      <c r="BP36" s="1345"/>
      <c r="BQ36" s="1345"/>
      <c r="BR36" s="1345"/>
      <c r="BS36" s="1345"/>
      <c r="BT36" s="1345"/>
      <c r="BU36" s="1345"/>
      <c r="BV36" s="1345"/>
      <c r="BW36" s="1345"/>
      <c r="BX36" s="1345"/>
      <c r="BY36" s="1345"/>
      <c r="BZ36" s="1345" t="s">
        <v>902</v>
      </c>
      <c r="CA36" s="1345"/>
    </row>
    <row r="37" spans="1:79" s="1319" customFormat="1" ht="24.75" customHeight="1" thickBot="1">
      <c r="A37" s="3782" t="s">
        <v>137</v>
      </c>
      <c r="B37" s="3783"/>
      <c r="C37" s="3783"/>
      <c r="D37" s="3784"/>
      <c r="E37" s="1340"/>
      <c r="F37" s="1340"/>
      <c r="G37" s="1340"/>
      <c r="H37" s="1370"/>
      <c r="I37" s="1343"/>
      <c r="J37" s="1340"/>
      <c r="K37" s="1340"/>
      <c r="L37" s="1340"/>
      <c r="M37" s="1340"/>
      <c r="N37" s="1340"/>
      <c r="O37" s="1340"/>
      <c r="P37" s="1340"/>
      <c r="Q37" s="1340"/>
      <c r="R37" s="1340"/>
      <c r="S37" s="1340"/>
      <c r="T37" s="1340"/>
      <c r="U37" s="1340"/>
      <c r="V37" s="1340"/>
      <c r="W37" s="1340"/>
      <c r="X37" s="1340"/>
      <c r="Y37" s="1342">
        <f>SUM(Y32:Y34,Y36)</f>
        <v>28</v>
      </c>
      <c r="Z37" s="1341">
        <f>SUM(Z31:Z36)</f>
        <v>0</v>
      </c>
      <c r="AA37" s="1341"/>
      <c r="AB37" s="1340"/>
      <c r="AC37" s="1369"/>
      <c r="AD37" s="1368"/>
      <c r="AE37" s="1367"/>
      <c r="AF37" s="1368"/>
      <c r="AG37" s="1367"/>
      <c r="AH37" s="1367"/>
      <c r="AI37" s="1367"/>
      <c r="AJ37" s="1367"/>
      <c r="AK37" s="1366"/>
      <c r="AL37" s="1365"/>
      <c r="AM37" s="1365"/>
      <c r="AN37" s="1365"/>
      <c r="AO37" s="1365"/>
      <c r="AP37" s="1365"/>
      <c r="AQ37" s="1365"/>
      <c r="AR37" s="1365"/>
      <c r="AS37" s="1365"/>
      <c r="AT37" s="1365"/>
      <c r="AU37" s="1365"/>
      <c r="AV37" s="1365"/>
      <c r="AW37" s="1365"/>
      <c r="AX37" s="1365"/>
      <c r="AY37" s="1365"/>
      <c r="AZ37" s="1365"/>
      <c r="BA37" s="1365"/>
      <c r="BB37" s="1365"/>
      <c r="BC37" s="1365"/>
      <c r="BD37" s="1365"/>
      <c r="BE37" s="1365"/>
      <c r="BF37" s="1365"/>
      <c r="BG37" s="1365"/>
      <c r="BH37" s="1365"/>
      <c r="BI37" s="1365"/>
      <c r="BJ37" s="1365"/>
      <c r="BK37" s="1365"/>
      <c r="BL37" s="1365"/>
      <c r="BM37" s="1365"/>
      <c r="BN37" s="1365"/>
      <c r="BO37" s="1365"/>
      <c r="BP37" s="1365"/>
      <c r="BQ37" s="1365"/>
      <c r="BR37" s="1365"/>
      <c r="BS37" s="1365"/>
      <c r="BT37" s="1365"/>
      <c r="BU37" s="1365"/>
      <c r="BV37" s="1365"/>
      <c r="BW37" s="1365"/>
      <c r="BX37" s="1365"/>
      <c r="BY37" s="1365"/>
      <c r="BZ37" s="1365"/>
      <c r="CA37" s="1364"/>
    </row>
    <row r="38" spans="1:79" s="1344" customFormat="1" ht="48" customHeight="1" thickBot="1">
      <c r="A38" s="1363">
        <v>2</v>
      </c>
      <c r="B38" s="1363" t="s">
        <v>400</v>
      </c>
      <c r="C38" s="1362" t="s">
        <v>401</v>
      </c>
      <c r="D38" s="1361" t="s">
        <v>402</v>
      </c>
      <c r="E38" s="1360" t="s">
        <v>393</v>
      </c>
      <c r="F38" s="1353" t="s">
        <v>360</v>
      </c>
      <c r="G38" s="1357" t="s">
        <v>394</v>
      </c>
      <c r="H38" s="1359" t="s">
        <v>901</v>
      </c>
      <c r="I38" s="1358">
        <v>1</v>
      </c>
      <c r="J38" s="1357" t="s">
        <v>403</v>
      </c>
      <c r="K38" s="1356">
        <v>42371</v>
      </c>
      <c r="L38" s="1355">
        <v>42735</v>
      </c>
      <c r="M38" s="1354"/>
      <c r="N38" s="1354"/>
      <c r="O38" s="1354"/>
      <c r="P38" s="1354"/>
      <c r="Q38" s="1354"/>
      <c r="R38" s="1354"/>
      <c r="S38" s="1354"/>
      <c r="T38" s="1354"/>
      <c r="U38" s="1354"/>
      <c r="V38" s="1354"/>
      <c r="W38" s="1354"/>
      <c r="X38" s="1354"/>
      <c r="Y38" s="1353" t="s">
        <v>360</v>
      </c>
      <c r="Z38" s="1352">
        <v>0</v>
      </c>
      <c r="AA38" s="1351"/>
      <c r="AB38" s="1350" t="s">
        <v>89</v>
      </c>
      <c r="AC38" s="1348">
        <f>SUM(M38:N38)</f>
        <v>0</v>
      </c>
      <c r="AD38" s="1349">
        <f>IF(AC38=0,0%,100%)</f>
        <v>0</v>
      </c>
      <c r="AE38" s="1348"/>
      <c r="AF38" s="1349"/>
      <c r="AG38" s="1348"/>
      <c r="AH38" s="1348"/>
      <c r="AI38" s="1348"/>
      <c r="AJ38" s="1348"/>
      <c r="AK38" s="1347" t="s">
        <v>900</v>
      </c>
      <c r="AL38" s="1345">
        <v>1</v>
      </c>
      <c r="AM38" s="1346"/>
      <c r="AN38" s="1345">
        <v>1</v>
      </c>
      <c r="AO38" s="1346"/>
      <c r="AP38" s="1345"/>
      <c r="AQ38" s="1346"/>
      <c r="AR38" s="1345"/>
      <c r="AS38" s="1345"/>
      <c r="AT38" s="1345"/>
      <c r="AU38" s="1345"/>
      <c r="AV38" s="1345"/>
      <c r="AW38" s="1345"/>
      <c r="AX38" s="1345"/>
      <c r="AY38" s="1345"/>
      <c r="AZ38" s="1345"/>
      <c r="BA38" s="1345"/>
      <c r="BB38" s="1345"/>
      <c r="BC38" s="1345"/>
      <c r="BD38" s="1345"/>
      <c r="BE38" s="1345"/>
      <c r="BF38" s="1345"/>
      <c r="BG38" s="1345"/>
      <c r="BH38" s="1345"/>
      <c r="BI38" s="1345"/>
      <c r="BJ38" s="1345"/>
      <c r="BK38" s="1345"/>
      <c r="BL38" s="1345"/>
      <c r="BM38" s="1345"/>
      <c r="BN38" s="1345"/>
      <c r="BO38" s="1345"/>
      <c r="BP38" s="1345"/>
      <c r="BQ38" s="1345"/>
      <c r="BR38" s="1345"/>
      <c r="BS38" s="1345"/>
      <c r="BT38" s="1345"/>
      <c r="BU38" s="1345"/>
      <c r="BV38" s="1345"/>
      <c r="BW38" s="1345"/>
      <c r="BX38" s="1345"/>
      <c r="BY38" s="1345"/>
      <c r="BZ38" s="1345" t="s">
        <v>899</v>
      </c>
      <c r="CA38" s="1345"/>
    </row>
    <row r="39" spans="1:79" s="1319" customFormat="1" ht="19.5" customHeight="1" thickBot="1">
      <c r="A39" s="3782" t="s">
        <v>137</v>
      </c>
      <c r="B39" s="3783"/>
      <c r="C39" s="3783"/>
      <c r="D39" s="3784"/>
      <c r="E39" s="1340"/>
      <c r="F39" s="1340"/>
      <c r="G39" s="1340"/>
      <c r="H39" s="1340"/>
      <c r="I39" s="1343"/>
      <c r="J39" s="1340"/>
      <c r="K39" s="1340"/>
      <c r="L39" s="1340"/>
      <c r="M39" s="1340"/>
      <c r="N39" s="1340"/>
      <c r="O39" s="1340"/>
      <c r="P39" s="1340"/>
      <c r="Q39" s="1340"/>
      <c r="R39" s="1340"/>
      <c r="S39" s="1340"/>
      <c r="T39" s="1340"/>
      <c r="U39" s="1340"/>
      <c r="V39" s="1340"/>
      <c r="W39" s="1340"/>
      <c r="X39" s="1340"/>
      <c r="Y39" s="1342"/>
      <c r="Z39" s="1341">
        <f>SUM(Z38)</f>
        <v>0</v>
      </c>
      <c r="AA39" s="1341"/>
      <c r="AB39" s="1340"/>
      <c r="AC39" s="1339"/>
      <c r="AD39" s="1338"/>
      <c r="AE39" s="1337"/>
      <c r="AF39" s="1338"/>
      <c r="AG39" s="1337"/>
      <c r="AH39" s="1337"/>
      <c r="AI39" s="1337"/>
      <c r="AJ39" s="1337"/>
      <c r="AK39" s="1336"/>
      <c r="AL39" s="1334"/>
      <c r="AM39" s="1335"/>
      <c r="AN39" s="1334"/>
      <c r="AO39" s="1335"/>
      <c r="AP39" s="1334"/>
      <c r="AQ39" s="1335"/>
      <c r="AR39" s="1334"/>
      <c r="AS39" s="1334"/>
      <c r="AT39" s="1334"/>
      <c r="AU39" s="1334"/>
      <c r="AV39" s="1334"/>
      <c r="AW39" s="1334"/>
      <c r="AX39" s="1334"/>
      <c r="AY39" s="1334"/>
      <c r="AZ39" s="1334"/>
      <c r="BA39" s="1334"/>
      <c r="BB39" s="1334"/>
      <c r="BC39" s="1334"/>
      <c r="BD39" s="1334"/>
      <c r="BE39" s="1334"/>
      <c r="BF39" s="1334"/>
      <c r="BG39" s="1334"/>
      <c r="BH39" s="1334"/>
      <c r="BI39" s="1334"/>
      <c r="BJ39" s="1334"/>
      <c r="BK39" s="1334"/>
      <c r="BL39" s="1334"/>
      <c r="BM39" s="1334"/>
      <c r="BN39" s="1334"/>
      <c r="BO39" s="1334"/>
      <c r="BP39" s="1334"/>
      <c r="BQ39" s="1334"/>
      <c r="BR39" s="1334"/>
      <c r="BS39" s="1334"/>
      <c r="BT39" s="1334"/>
      <c r="BU39" s="1334"/>
      <c r="BV39" s="1334"/>
      <c r="BW39" s="1334"/>
      <c r="BX39" s="1334"/>
      <c r="BY39" s="1334"/>
      <c r="BZ39" s="1334"/>
      <c r="CA39" s="1333"/>
    </row>
    <row r="40" spans="1:79" s="1319" customFormat="1" ht="19.5" customHeight="1" thickBot="1">
      <c r="A40" s="3820" t="s">
        <v>212</v>
      </c>
      <c r="B40" s="3821"/>
      <c r="C40" s="3821"/>
      <c r="D40" s="3821"/>
      <c r="E40" s="1332"/>
      <c r="F40" s="1330"/>
      <c r="G40" s="1330"/>
      <c r="H40" s="1330"/>
      <c r="I40" s="1331"/>
      <c r="J40" s="1330"/>
      <c r="K40" s="1330"/>
      <c r="L40" s="1330"/>
      <c r="M40" s="1330"/>
      <c r="N40" s="1330"/>
      <c r="O40" s="1330"/>
      <c r="P40" s="1330"/>
      <c r="Q40" s="1330"/>
      <c r="R40" s="1330"/>
      <c r="S40" s="1330"/>
      <c r="T40" s="1330"/>
      <c r="U40" s="1330"/>
      <c r="V40" s="1330"/>
      <c r="W40" s="1330"/>
      <c r="X40" s="1330"/>
      <c r="Y40" s="1329"/>
      <c r="Z40" s="1328">
        <f>Z39+Z37</f>
        <v>0</v>
      </c>
      <c r="AA40" s="1327"/>
      <c r="AB40" s="1326"/>
      <c r="AC40" s="1325"/>
      <c r="AD40" s="1324"/>
      <c r="AE40" s="1323"/>
      <c r="AF40" s="1324"/>
      <c r="AG40" s="1323"/>
      <c r="AH40" s="1323"/>
      <c r="AI40" s="1323"/>
      <c r="AJ40" s="1323"/>
      <c r="AK40" s="1322"/>
      <c r="AL40" s="1320"/>
      <c r="AM40" s="1321"/>
      <c r="AN40" s="1320"/>
      <c r="AO40" s="1321"/>
      <c r="AP40" s="1320"/>
      <c r="AQ40" s="1321"/>
      <c r="AR40" s="1320"/>
      <c r="AS40" s="1320"/>
      <c r="AT40" s="1320"/>
      <c r="AU40" s="1320"/>
      <c r="AV40" s="1320"/>
      <c r="AW40" s="1320"/>
      <c r="AX40" s="1320"/>
      <c r="AY40" s="1320"/>
      <c r="AZ40" s="1320"/>
      <c r="BA40" s="1320"/>
      <c r="BB40" s="1320"/>
      <c r="BC40" s="1320"/>
      <c r="BD40" s="1320"/>
      <c r="BE40" s="1320"/>
      <c r="BF40" s="1320"/>
      <c r="BG40" s="1320"/>
      <c r="BH40" s="1320"/>
      <c r="BI40" s="1320"/>
      <c r="BJ40" s="1320"/>
      <c r="BK40" s="1320"/>
      <c r="BL40" s="1320"/>
      <c r="BM40" s="1320"/>
      <c r="BN40" s="1320"/>
      <c r="BO40" s="1320"/>
      <c r="BP40" s="1320"/>
      <c r="BQ40" s="1320"/>
      <c r="BR40" s="1320"/>
      <c r="BS40" s="1320"/>
      <c r="BT40" s="1320"/>
      <c r="BU40" s="1320"/>
      <c r="BV40" s="1320"/>
      <c r="BW40" s="1320"/>
      <c r="BX40" s="1320"/>
      <c r="BY40" s="1320"/>
      <c r="BZ40" s="1320"/>
      <c r="CA40" s="1320"/>
    </row>
    <row r="41" spans="1:79" s="1303" customFormat="1" ht="21.75" customHeight="1" thickBot="1">
      <c r="A41" s="1318"/>
      <c r="B41" s="1317"/>
      <c r="C41" s="1310"/>
      <c r="D41" s="1310"/>
      <c r="E41" s="1310"/>
      <c r="F41" s="1316"/>
      <c r="G41" s="1310"/>
      <c r="H41" s="1310"/>
      <c r="I41" s="1315"/>
      <c r="J41" s="1310"/>
      <c r="K41" s="1314"/>
      <c r="L41" s="1314"/>
      <c r="M41" s="1310"/>
      <c r="N41" s="1310"/>
      <c r="O41" s="1310"/>
      <c r="P41" s="1310"/>
      <c r="Q41" s="1310"/>
      <c r="R41" s="1310"/>
      <c r="S41" s="1310"/>
      <c r="T41" s="1310"/>
      <c r="U41" s="1310"/>
      <c r="V41" s="1310"/>
      <c r="W41" s="1310"/>
      <c r="X41" s="1310"/>
      <c r="Y41" s="1313"/>
      <c r="Z41" s="1312">
        <f>Z40+Z27</f>
        <v>31000000</v>
      </c>
      <c r="AA41" s="1311"/>
      <c r="AB41" s="1310"/>
      <c r="AC41" s="1309"/>
      <c r="AD41" s="1308"/>
      <c r="AE41" s="1307"/>
      <c r="AF41" s="1308"/>
      <c r="AG41" s="1307"/>
      <c r="AH41" s="1307"/>
      <c r="AI41" s="1307"/>
      <c r="AJ41" s="1307"/>
      <c r="AK41" s="1306"/>
      <c r="AL41" s="1304"/>
      <c r="AM41" s="1305"/>
      <c r="AN41" s="1304"/>
      <c r="AO41" s="1305"/>
      <c r="AP41" s="1304"/>
      <c r="AQ41" s="1305"/>
      <c r="AR41" s="1304"/>
      <c r="AS41" s="1304"/>
      <c r="AT41" s="1304"/>
      <c r="AU41" s="1304"/>
      <c r="AV41" s="1304"/>
      <c r="AW41" s="1304"/>
      <c r="AX41" s="1304"/>
      <c r="AY41" s="1304"/>
      <c r="AZ41" s="1304"/>
      <c r="BA41" s="1304"/>
      <c r="BB41" s="1304"/>
      <c r="BC41" s="1304"/>
      <c r="BD41" s="1304"/>
      <c r="BE41" s="1304"/>
      <c r="BF41" s="1304"/>
      <c r="BG41" s="1304"/>
      <c r="BH41" s="1304"/>
      <c r="BI41" s="1304"/>
      <c r="BJ41" s="1304"/>
      <c r="BK41" s="1304"/>
      <c r="BL41" s="1304"/>
      <c r="BM41" s="1304"/>
      <c r="BN41" s="1304"/>
      <c r="BO41" s="1304"/>
      <c r="BP41" s="1304"/>
      <c r="BQ41" s="1304"/>
      <c r="BR41" s="1304"/>
      <c r="BS41" s="1304"/>
      <c r="BT41" s="1304"/>
      <c r="BU41" s="1304"/>
      <c r="BV41" s="1304"/>
      <c r="BW41" s="1304"/>
      <c r="BX41" s="1304"/>
      <c r="BY41" s="1304"/>
      <c r="BZ41" s="1304"/>
      <c r="CA41" s="1304"/>
    </row>
    <row r="42" spans="38:79" ht="16.5">
      <c r="AL42" s="1302"/>
      <c r="AM42" s="1302"/>
      <c r="AN42" s="1302"/>
      <c r="AO42" s="1302"/>
      <c r="AP42" s="1302"/>
      <c r="AQ42" s="1302"/>
      <c r="AR42" s="1302"/>
      <c r="AS42" s="1302"/>
      <c r="AT42" s="1302"/>
      <c r="AU42" s="1302"/>
      <c r="AV42" s="1302"/>
      <c r="AW42" s="1302"/>
      <c r="AX42" s="1302"/>
      <c r="AY42" s="1302"/>
      <c r="AZ42" s="1302"/>
      <c r="BA42" s="1302"/>
      <c r="BB42" s="1302"/>
      <c r="BC42" s="1302"/>
      <c r="BD42" s="1302"/>
      <c r="BE42" s="1302"/>
      <c r="BF42" s="1302"/>
      <c r="BG42" s="1302"/>
      <c r="BH42" s="1302"/>
      <c r="BI42" s="1302"/>
      <c r="BJ42" s="1302"/>
      <c r="BK42" s="1302"/>
      <c r="BL42" s="1302"/>
      <c r="BM42" s="1302"/>
      <c r="BN42" s="1302"/>
      <c r="BO42" s="1302"/>
      <c r="BP42" s="1302"/>
      <c r="BQ42" s="1302"/>
      <c r="BR42" s="1302"/>
      <c r="BS42" s="1302"/>
      <c r="BT42" s="1302"/>
      <c r="BU42" s="1302"/>
      <c r="BV42" s="1302"/>
      <c r="BW42" s="1302"/>
      <c r="BX42" s="1302"/>
      <c r="BY42" s="1302"/>
      <c r="BZ42" s="1302"/>
      <c r="CA42" s="1302"/>
    </row>
    <row r="43" spans="38:79" ht="16.5">
      <c r="AL43" s="1302"/>
      <c r="AM43" s="1302"/>
      <c r="AN43" s="1302"/>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row>
    <row r="44" spans="38:79" ht="15">
      <c r="AL44" s="1282"/>
      <c r="AM44" s="1282"/>
      <c r="AN44" s="1282"/>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row>
    <row r="45" spans="38:79" ht="15.75">
      <c r="AL45" s="1292"/>
      <c r="AM45" s="1292"/>
      <c r="AN45" s="1292"/>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3" t="s">
        <v>56</v>
      </c>
      <c r="CA45" s="1293" t="s">
        <v>57</v>
      </c>
    </row>
    <row r="46" spans="38:79" ht="15.75">
      <c r="AL46" s="1299"/>
      <c r="AM46" s="1299"/>
      <c r="AN46" s="1299"/>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3"/>
      <c r="CA46" s="1301"/>
    </row>
    <row r="47" spans="38:79" ht="15">
      <c r="AL47" s="1300"/>
      <c r="AM47" s="1300"/>
      <c r="AN47" s="1300"/>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row>
    <row r="48" spans="38:79" ht="15.75">
      <c r="AL48" s="1299"/>
      <c r="AM48" s="1299"/>
      <c r="AN48" s="1299"/>
      <c r="AO48" s="1299"/>
      <c r="AP48" s="1299"/>
      <c r="AQ48" s="1299"/>
      <c r="AR48" s="1299"/>
      <c r="AS48" s="1299"/>
      <c r="AT48" s="1299"/>
      <c r="AU48" s="1299"/>
      <c r="AV48" s="1299"/>
      <c r="AW48" s="1299"/>
      <c r="AX48" s="1299"/>
      <c r="AY48" s="1299"/>
      <c r="AZ48" s="1299"/>
      <c r="BA48" s="1299"/>
      <c r="BB48" s="1299"/>
      <c r="BC48" s="1299"/>
      <c r="BD48" s="1299"/>
      <c r="BE48" s="1299"/>
      <c r="BF48" s="1299"/>
      <c r="BG48" s="1299"/>
      <c r="BH48" s="1299"/>
      <c r="BI48" s="1299"/>
      <c r="BJ48" s="1299"/>
      <c r="BK48" s="1299"/>
      <c r="BL48" s="1299"/>
      <c r="BM48" s="1299"/>
      <c r="BN48" s="1299"/>
      <c r="BO48" s="1299"/>
      <c r="BP48" s="1299"/>
      <c r="BQ48" s="1299"/>
      <c r="BR48" s="1299"/>
      <c r="BS48" s="1299"/>
      <c r="BT48" s="1299"/>
      <c r="BU48" s="1299"/>
      <c r="BV48" s="1299"/>
      <c r="BW48" s="1299"/>
      <c r="BX48" s="1299"/>
      <c r="BY48" s="1299"/>
      <c r="BZ48" s="1293"/>
      <c r="CA48" s="1293"/>
    </row>
    <row r="49" spans="38:79" ht="15.75">
      <c r="AL49" s="1299"/>
      <c r="AM49" s="1299"/>
      <c r="AN49" s="1299"/>
      <c r="AO49" s="1299"/>
      <c r="AP49" s="1299"/>
      <c r="AQ49" s="1299"/>
      <c r="AR49" s="1299"/>
      <c r="AS49" s="1299"/>
      <c r="AT49" s="1299"/>
      <c r="AU49" s="1299"/>
      <c r="AV49" s="1299"/>
      <c r="AW49" s="1299"/>
      <c r="AX49" s="1299"/>
      <c r="AY49" s="1299"/>
      <c r="AZ49" s="1299"/>
      <c r="BA49" s="1299"/>
      <c r="BB49" s="1299"/>
      <c r="BC49" s="1299"/>
      <c r="BD49" s="1299"/>
      <c r="BE49" s="1299"/>
      <c r="BF49" s="1299"/>
      <c r="BG49" s="1299"/>
      <c r="BH49" s="1299"/>
      <c r="BI49" s="1299"/>
      <c r="BJ49" s="1299"/>
      <c r="BK49" s="1299"/>
      <c r="BL49" s="1299"/>
      <c r="BM49" s="1299"/>
      <c r="BN49" s="1299"/>
      <c r="BO49" s="1299"/>
      <c r="BP49" s="1299"/>
      <c r="BQ49" s="1299"/>
      <c r="BR49" s="1299"/>
      <c r="BS49" s="1299"/>
      <c r="BT49" s="1299"/>
      <c r="BU49" s="1299"/>
      <c r="BV49" s="1299"/>
      <c r="BW49" s="1299"/>
      <c r="BX49" s="1299"/>
      <c r="BY49" s="1299"/>
      <c r="BZ49" s="1293"/>
      <c r="CA49" s="1293"/>
    </row>
    <row r="50" spans="2:79" ht="15.75">
      <c r="B50" s="1282"/>
      <c r="Y50" s="1282"/>
      <c r="Z50" s="1282"/>
      <c r="AA50" s="1282"/>
      <c r="AL50" s="1299"/>
      <c r="AM50" s="1299"/>
      <c r="AN50" s="1299"/>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299"/>
      <c r="BP50" s="1299"/>
      <c r="BQ50" s="1299"/>
      <c r="BR50" s="1299"/>
      <c r="BS50" s="1299"/>
      <c r="BT50" s="1299"/>
      <c r="BU50" s="1299"/>
      <c r="BV50" s="1299"/>
      <c r="BW50" s="1299"/>
      <c r="BX50" s="1299"/>
      <c r="BY50" s="1299"/>
      <c r="BZ50" s="1293"/>
      <c r="CA50" s="1293"/>
    </row>
    <row r="51" spans="38:79" ht="15.75">
      <c r="AL51" s="1299"/>
      <c r="AM51" s="1299"/>
      <c r="AN51" s="1299"/>
      <c r="AO51" s="1299"/>
      <c r="AP51" s="1299"/>
      <c r="AQ51" s="1299"/>
      <c r="AR51" s="1299"/>
      <c r="AS51" s="1299"/>
      <c r="AT51" s="1299"/>
      <c r="AU51" s="1299"/>
      <c r="AV51" s="1299"/>
      <c r="AW51" s="1299"/>
      <c r="AX51" s="1299"/>
      <c r="AY51" s="1299"/>
      <c r="AZ51" s="1299"/>
      <c r="BA51" s="1299"/>
      <c r="BB51" s="1299"/>
      <c r="BC51" s="1299"/>
      <c r="BD51" s="1299"/>
      <c r="BE51" s="1299"/>
      <c r="BF51" s="1299"/>
      <c r="BG51" s="1299"/>
      <c r="BH51" s="1299"/>
      <c r="BI51" s="1299"/>
      <c r="BJ51" s="1299"/>
      <c r="BK51" s="1299"/>
      <c r="BL51" s="1299"/>
      <c r="BM51" s="1299"/>
      <c r="BN51" s="1299"/>
      <c r="BO51" s="1299"/>
      <c r="BP51" s="1299"/>
      <c r="BQ51" s="1299"/>
      <c r="BR51" s="1299"/>
      <c r="BS51" s="1299"/>
      <c r="BT51" s="1299"/>
      <c r="BU51" s="1299"/>
      <c r="BV51" s="1299"/>
      <c r="BW51" s="1299"/>
      <c r="BX51" s="1299"/>
      <c r="BY51" s="1299"/>
      <c r="BZ51" s="1293"/>
      <c r="CA51" s="1293"/>
    </row>
    <row r="52" spans="38:79" ht="15.75">
      <c r="AL52" s="1299"/>
      <c r="AM52" s="1299"/>
      <c r="AN52" s="1299"/>
      <c r="AO52" s="1299"/>
      <c r="AP52" s="1299"/>
      <c r="AQ52" s="1299"/>
      <c r="AR52" s="1299"/>
      <c r="AS52" s="1299"/>
      <c r="AT52" s="1299"/>
      <c r="AU52" s="1299"/>
      <c r="AV52" s="1299"/>
      <c r="AW52" s="1299"/>
      <c r="AX52" s="1299"/>
      <c r="AY52" s="1299"/>
      <c r="AZ52" s="1299"/>
      <c r="BA52" s="1299"/>
      <c r="BB52" s="1299"/>
      <c r="BC52" s="1299"/>
      <c r="BD52" s="1299"/>
      <c r="BE52" s="1299"/>
      <c r="BF52" s="1299"/>
      <c r="BG52" s="1299"/>
      <c r="BH52" s="1299"/>
      <c r="BI52" s="1299"/>
      <c r="BJ52" s="1299"/>
      <c r="BK52" s="1299"/>
      <c r="BL52" s="1299"/>
      <c r="BM52" s="1299"/>
      <c r="BN52" s="1299"/>
      <c r="BO52" s="1299"/>
      <c r="BP52" s="1299"/>
      <c r="BQ52" s="1299"/>
      <c r="BR52" s="1299"/>
      <c r="BS52" s="1299"/>
      <c r="BT52" s="1299"/>
      <c r="BU52" s="1299"/>
      <c r="BV52" s="1299"/>
      <c r="BW52" s="1299"/>
      <c r="BX52" s="1299"/>
      <c r="BY52" s="1299"/>
      <c r="BZ52" s="1293"/>
      <c r="CA52" s="1293"/>
    </row>
    <row r="53" spans="38:79" ht="15.75">
      <c r="AL53" s="1299"/>
      <c r="AM53" s="1299"/>
      <c r="AN53" s="1299"/>
      <c r="AO53" s="1299"/>
      <c r="AP53" s="1299"/>
      <c r="AQ53" s="1299"/>
      <c r="AR53" s="1299"/>
      <c r="AS53" s="1299"/>
      <c r="AT53" s="1299"/>
      <c r="AU53" s="1299"/>
      <c r="AV53" s="1299"/>
      <c r="AW53" s="1299"/>
      <c r="AX53" s="1299"/>
      <c r="AY53" s="1299"/>
      <c r="AZ53" s="1299"/>
      <c r="BA53" s="1299"/>
      <c r="BB53" s="1299"/>
      <c r="BC53" s="1299"/>
      <c r="BD53" s="1299"/>
      <c r="BE53" s="1299"/>
      <c r="BF53" s="1299"/>
      <c r="BG53" s="1299"/>
      <c r="BH53" s="1299"/>
      <c r="BI53" s="1299"/>
      <c r="BJ53" s="1299"/>
      <c r="BK53" s="1299"/>
      <c r="BL53" s="1299"/>
      <c r="BM53" s="1299"/>
      <c r="BN53" s="1299"/>
      <c r="BO53" s="1299"/>
      <c r="BP53" s="1299"/>
      <c r="BQ53" s="1299"/>
      <c r="BR53" s="1299"/>
      <c r="BS53" s="1299"/>
      <c r="BT53" s="1299"/>
      <c r="BU53" s="1299"/>
      <c r="BV53" s="1299"/>
      <c r="BW53" s="1299"/>
      <c r="BX53" s="1299"/>
      <c r="BY53" s="1299"/>
      <c r="BZ53" s="1293"/>
      <c r="CA53" s="1293"/>
    </row>
    <row r="54" spans="38:79" ht="15">
      <c r="AL54" s="1298"/>
      <c r="AM54" s="1298"/>
      <c r="AN54" s="1298"/>
      <c r="AO54" s="1298"/>
      <c r="AP54" s="1298"/>
      <c r="AQ54" s="1298"/>
      <c r="AR54" s="1298"/>
      <c r="AS54" s="1298"/>
      <c r="AT54" s="1298"/>
      <c r="AU54" s="1298"/>
      <c r="AV54" s="1298"/>
      <c r="AW54" s="1298"/>
      <c r="AX54" s="1298"/>
      <c r="AY54" s="1298"/>
      <c r="AZ54" s="1298"/>
      <c r="BA54" s="1298"/>
      <c r="BB54" s="1298"/>
      <c r="BC54" s="1298"/>
      <c r="BD54" s="1298"/>
      <c r="BE54" s="1298"/>
      <c r="BF54" s="1298"/>
      <c r="BG54" s="1298"/>
      <c r="BH54" s="1298"/>
      <c r="BI54" s="1298"/>
      <c r="BJ54" s="1298"/>
      <c r="BK54" s="1298"/>
      <c r="BL54" s="1298"/>
      <c r="BM54" s="1298"/>
      <c r="BN54" s="1298"/>
      <c r="BO54" s="1298"/>
      <c r="BP54" s="1298"/>
      <c r="BQ54" s="1298"/>
      <c r="BR54" s="1298"/>
      <c r="BS54" s="1298"/>
      <c r="BT54" s="1298"/>
      <c r="BU54" s="1298"/>
      <c r="BV54" s="1298"/>
      <c r="BW54" s="1298"/>
      <c r="BX54" s="1298"/>
      <c r="BY54" s="1298"/>
      <c r="BZ54" s="1298"/>
      <c r="CA54" s="1298"/>
    </row>
    <row r="55" spans="38:79" ht="15">
      <c r="AL55" s="1297"/>
      <c r="AM55" s="1297"/>
      <c r="AN55" s="1297"/>
      <c r="AO55" s="1297"/>
      <c r="AP55" s="1297"/>
      <c r="AQ55" s="1297"/>
      <c r="AR55" s="1297"/>
      <c r="AS55" s="1297"/>
      <c r="AT55" s="1297"/>
      <c r="AU55" s="1297"/>
      <c r="AV55" s="1297"/>
      <c r="AW55" s="1297"/>
      <c r="AX55" s="1297"/>
      <c r="AY55" s="1297"/>
      <c r="AZ55" s="1297"/>
      <c r="BA55" s="1297"/>
      <c r="BB55" s="1297"/>
      <c r="BC55" s="1297"/>
      <c r="BD55" s="1297"/>
      <c r="BE55" s="1297"/>
      <c r="BF55" s="1297"/>
      <c r="BG55" s="1297"/>
      <c r="BH55" s="1297"/>
      <c r="BI55" s="1297"/>
      <c r="BJ55" s="1297"/>
      <c r="BK55" s="1297"/>
      <c r="BL55" s="1297"/>
      <c r="BM55" s="1297"/>
      <c r="BN55" s="1297"/>
      <c r="BO55" s="1297"/>
      <c r="BP55" s="1297"/>
      <c r="BQ55" s="1297"/>
      <c r="BR55" s="1297"/>
      <c r="BS55" s="1297"/>
      <c r="BT55" s="1297"/>
      <c r="BU55" s="1297"/>
      <c r="BV55" s="1297"/>
      <c r="BW55" s="1297"/>
      <c r="BX55" s="1297"/>
      <c r="BY55" s="1297"/>
      <c r="BZ55" s="1297"/>
      <c r="CA55" s="1297"/>
    </row>
    <row r="56" spans="78:79" ht="16.5">
      <c r="BZ56" s="1293"/>
      <c r="CA56" s="1293"/>
    </row>
    <row r="57" spans="38:79" ht="20.25">
      <c r="AL57" s="1296"/>
      <c r="AM57" s="1296"/>
      <c r="AN57" s="1296"/>
      <c r="AO57" s="1296"/>
      <c r="AP57" s="1296"/>
      <c r="AQ57" s="1296"/>
      <c r="AR57" s="1296"/>
      <c r="AS57" s="1296"/>
      <c r="AT57" s="1296"/>
      <c r="AU57" s="1296"/>
      <c r="AV57" s="1296"/>
      <c r="AW57" s="1296"/>
      <c r="AX57" s="1296"/>
      <c r="AY57" s="1296"/>
      <c r="AZ57" s="1296"/>
      <c r="BA57" s="1296"/>
      <c r="BB57" s="1296"/>
      <c r="BC57" s="1296"/>
      <c r="BD57" s="1296"/>
      <c r="BE57" s="1296"/>
      <c r="BF57" s="1296"/>
      <c r="BG57" s="1296"/>
      <c r="BH57" s="1296"/>
      <c r="BI57" s="1296"/>
      <c r="BJ57" s="1296"/>
      <c r="BK57" s="1296"/>
      <c r="BL57" s="1296"/>
      <c r="BM57" s="1296"/>
      <c r="BN57" s="1296"/>
      <c r="BO57" s="1296"/>
      <c r="BP57" s="1296"/>
      <c r="BQ57" s="1296"/>
      <c r="BR57" s="1296"/>
      <c r="BS57" s="1296"/>
      <c r="BT57" s="1296"/>
      <c r="BU57" s="1296"/>
      <c r="BV57" s="1296"/>
      <c r="BW57" s="1296"/>
      <c r="BX57" s="1296"/>
      <c r="BY57" s="1296"/>
      <c r="BZ57" s="1296"/>
      <c r="CA57" s="1296"/>
    </row>
    <row r="58" spans="78:79" ht="16.5">
      <c r="BZ58" s="1295"/>
      <c r="CA58" s="1295"/>
    </row>
    <row r="59" spans="78:79" ht="16.5">
      <c r="BZ59" s="1294"/>
      <c r="CA59" s="1294"/>
    </row>
    <row r="60" spans="78:79" ht="16.5">
      <c r="BZ60" s="1293"/>
      <c r="CA60" s="1293"/>
    </row>
    <row r="62" spans="78:79" ht="16.5">
      <c r="BZ62" s="1293"/>
      <c r="CA62" s="1293"/>
    </row>
    <row r="63" spans="78:79" ht="16.5">
      <c r="BZ63" s="1293" t="s">
        <v>56</v>
      </c>
      <c r="CA63" s="1293" t="s">
        <v>57</v>
      </c>
    </row>
    <row r="64" spans="78:79" ht="16.5">
      <c r="BZ64" s="1293"/>
      <c r="CA64" s="1293"/>
    </row>
    <row r="66" spans="2:79" ht="15.75">
      <c r="B66" s="1282"/>
      <c r="Y66" s="1282"/>
      <c r="Z66" s="1282"/>
      <c r="AA66" s="1282"/>
      <c r="AD66" s="1282"/>
      <c r="AF66" s="1282"/>
      <c r="AL66" s="1282"/>
      <c r="AM66" s="1282"/>
      <c r="AN66" s="1282"/>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93"/>
      <c r="CA66" s="1293"/>
    </row>
    <row r="67" spans="2:79" ht="15.75">
      <c r="B67" s="1282"/>
      <c r="Y67" s="1282"/>
      <c r="Z67" s="1282"/>
      <c r="AA67" s="1282"/>
      <c r="AD67" s="1282"/>
      <c r="AF67" s="1282"/>
      <c r="AL67" s="1282"/>
      <c r="AM67" s="1282"/>
      <c r="AN67" s="1282"/>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93"/>
      <c r="CA67" s="1293"/>
    </row>
    <row r="68" spans="2:79" ht="15.75">
      <c r="B68" s="1282"/>
      <c r="Y68" s="1282"/>
      <c r="Z68" s="1282"/>
      <c r="AA68" s="1282"/>
      <c r="AD68" s="1282"/>
      <c r="AF68" s="1282"/>
      <c r="AL68" s="1282"/>
      <c r="AM68" s="1282"/>
      <c r="AN68" s="1282"/>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93"/>
      <c r="CA68" s="1293"/>
    </row>
    <row r="69" spans="2:79" ht="15.75">
      <c r="B69" s="1282"/>
      <c r="Y69" s="1282"/>
      <c r="Z69" s="1282"/>
      <c r="AA69" s="1282"/>
      <c r="AD69" s="1282"/>
      <c r="AF69" s="1282"/>
      <c r="AL69" s="1282"/>
      <c r="AM69" s="1282"/>
      <c r="AN69" s="1282"/>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93"/>
      <c r="CA69" s="1293"/>
    </row>
    <row r="70" spans="2:79" ht="15.75">
      <c r="B70" s="1282"/>
      <c r="Y70" s="1282"/>
      <c r="Z70" s="1282"/>
      <c r="AA70" s="1282"/>
      <c r="AD70" s="1282"/>
      <c r="AF70" s="1282"/>
      <c r="AL70" s="1282"/>
      <c r="AM70" s="1282"/>
      <c r="AN70" s="1282"/>
      <c r="AO70" s="1282"/>
      <c r="AP70" s="1282"/>
      <c r="AQ70" s="1282"/>
      <c r="AR70" s="1282"/>
      <c r="AS70" s="1282"/>
      <c r="AT70" s="1282"/>
      <c r="AU70" s="1282"/>
      <c r="AV70" s="1282"/>
      <c r="AW70" s="1282"/>
      <c r="AX70" s="1282"/>
      <c r="AY70" s="1282"/>
      <c r="AZ70" s="1282"/>
      <c r="BA70" s="1282"/>
      <c r="BB70" s="1282"/>
      <c r="BC70" s="1282"/>
      <c r="BD70" s="1282"/>
      <c r="BE70" s="1282"/>
      <c r="BF70" s="1282"/>
      <c r="BG70" s="1282"/>
      <c r="BH70" s="1282"/>
      <c r="BI70" s="1282"/>
      <c r="BJ70" s="1282"/>
      <c r="BK70" s="1282"/>
      <c r="BL70" s="1282"/>
      <c r="BM70" s="1282"/>
      <c r="BN70" s="1282"/>
      <c r="BO70" s="1282"/>
      <c r="BP70" s="1282"/>
      <c r="BQ70" s="1282"/>
      <c r="BR70" s="1282"/>
      <c r="BS70" s="1282"/>
      <c r="BT70" s="1282"/>
      <c r="BU70" s="1282"/>
      <c r="BV70" s="1282"/>
      <c r="BW70" s="1282"/>
      <c r="BX70" s="1282"/>
      <c r="BY70" s="1282"/>
      <c r="BZ70" s="1293"/>
      <c r="CA70" s="1293"/>
    </row>
    <row r="71" spans="2:79" ht="15.75">
      <c r="B71" s="1282"/>
      <c r="Y71" s="1282"/>
      <c r="Z71" s="1282"/>
      <c r="AA71" s="1282"/>
      <c r="AD71" s="1282"/>
      <c r="AF71" s="1282"/>
      <c r="AL71" s="1282"/>
      <c r="AM71" s="1282"/>
      <c r="AN71" s="1282"/>
      <c r="AO71" s="1282"/>
      <c r="AP71" s="1282"/>
      <c r="AQ71" s="1282"/>
      <c r="AR71" s="1282"/>
      <c r="AS71" s="1282"/>
      <c r="AT71" s="1282"/>
      <c r="AU71" s="1282"/>
      <c r="AV71" s="1282"/>
      <c r="AW71" s="1282"/>
      <c r="AX71" s="1282"/>
      <c r="AY71" s="1282"/>
      <c r="AZ71" s="1282"/>
      <c r="BA71" s="1282"/>
      <c r="BB71" s="1282"/>
      <c r="BC71" s="1282"/>
      <c r="BD71" s="1282"/>
      <c r="BE71" s="1282"/>
      <c r="BF71" s="1282"/>
      <c r="BG71" s="1282"/>
      <c r="BH71" s="1282"/>
      <c r="BI71" s="1282"/>
      <c r="BJ71" s="1282"/>
      <c r="BK71" s="1282"/>
      <c r="BL71" s="1282"/>
      <c r="BM71" s="1282"/>
      <c r="BN71" s="1282"/>
      <c r="BO71" s="1282"/>
      <c r="BP71" s="1282"/>
      <c r="BQ71" s="1282"/>
      <c r="BR71" s="1282"/>
      <c r="BS71" s="1282"/>
      <c r="BT71" s="1282"/>
      <c r="BU71" s="1282"/>
      <c r="BV71" s="1282"/>
      <c r="BW71" s="1282"/>
      <c r="BX71" s="1282"/>
      <c r="BY71" s="1282"/>
      <c r="BZ71" s="1293"/>
      <c r="CA71" s="1293"/>
    </row>
    <row r="72" spans="2:79" ht="15">
      <c r="B72" s="1282"/>
      <c r="Y72" s="1282"/>
      <c r="Z72" s="1282"/>
      <c r="AA72" s="1282"/>
      <c r="AD72" s="1282"/>
      <c r="AF72" s="1282"/>
      <c r="AL72" s="1282"/>
      <c r="AM72" s="1282"/>
      <c r="AN72" s="1282"/>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2"/>
      <c r="BP72" s="1282"/>
      <c r="BQ72" s="1282"/>
      <c r="BR72" s="1282"/>
      <c r="BS72" s="1282"/>
      <c r="BT72" s="1282"/>
      <c r="BU72" s="1282"/>
      <c r="BV72" s="1282"/>
      <c r="BW72" s="1282"/>
      <c r="BX72" s="1282"/>
      <c r="BY72" s="1282"/>
      <c r="BZ72" s="1292"/>
      <c r="CA72" s="1292"/>
    </row>
    <row r="73" spans="2:79" ht="15">
      <c r="B73" s="1282"/>
      <c r="Y73" s="1282"/>
      <c r="Z73" s="1282"/>
      <c r="AA73" s="1282"/>
      <c r="AD73" s="1282"/>
      <c r="AF73" s="1282"/>
      <c r="AL73" s="1282"/>
      <c r="AM73" s="1282"/>
      <c r="AN73" s="1282"/>
      <c r="AO73" s="1282"/>
      <c r="AP73" s="1282"/>
      <c r="AQ73" s="1282"/>
      <c r="AR73" s="1282"/>
      <c r="AS73" s="1282"/>
      <c r="AT73" s="1282"/>
      <c r="AU73" s="1282"/>
      <c r="AV73" s="1282"/>
      <c r="AW73" s="1282"/>
      <c r="AX73" s="1282"/>
      <c r="AY73" s="1282"/>
      <c r="AZ73" s="1282"/>
      <c r="BA73" s="1282"/>
      <c r="BB73" s="1282"/>
      <c r="BC73" s="1282"/>
      <c r="BD73" s="1282"/>
      <c r="BE73" s="1282"/>
      <c r="BF73" s="1282"/>
      <c r="BG73" s="1282"/>
      <c r="BH73" s="1282"/>
      <c r="BI73" s="1282"/>
      <c r="BJ73" s="1282"/>
      <c r="BK73" s="1282"/>
      <c r="BL73" s="1282"/>
      <c r="BM73" s="1282"/>
      <c r="BN73" s="1282"/>
      <c r="BO73" s="1282"/>
      <c r="BP73" s="1282"/>
      <c r="BQ73" s="1282"/>
      <c r="BR73" s="1282"/>
      <c r="BS73" s="1282"/>
      <c r="BT73" s="1282"/>
      <c r="BU73" s="1282"/>
      <c r="BV73" s="1282"/>
      <c r="BW73" s="1282"/>
      <c r="BX73" s="1282"/>
      <c r="BY73" s="1282"/>
      <c r="BZ73" s="1291"/>
      <c r="CA73" s="1291"/>
    </row>
    <row r="80" spans="2:79" ht="15">
      <c r="B80" s="1282"/>
      <c r="Y80" s="1282"/>
      <c r="Z80" s="1282"/>
      <c r="AA80" s="1282"/>
      <c r="AD80" s="1282"/>
      <c r="AF80" s="1282"/>
      <c r="AL80" s="1282"/>
      <c r="AM80" s="1282"/>
      <c r="AN80" s="1282"/>
      <c r="AO80" s="1282"/>
      <c r="AP80" s="1282"/>
      <c r="AQ80" s="1282"/>
      <c r="AR80" s="1282"/>
      <c r="AS80" s="1282"/>
      <c r="AT80" s="1282"/>
      <c r="AU80" s="1282"/>
      <c r="AV80" s="1282"/>
      <c r="AW80" s="1282"/>
      <c r="AX80" s="1282"/>
      <c r="AY80" s="1282"/>
      <c r="AZ80" s="1282"/>
      <c r="BA80" s="1282"/>
      <c r="BB80" s="1282"/>
      <c r="BC80" s="1282"/>
      <c r="BD80" s="1282"/>
      <c r="BE80" s="1282"/>
      <c r="BF80" s="1282"/>
      <c r="BG80" s="1282"/>
      <c r="BH80" s="1282"/>
      <c r="BI80" s="1282"/>
      <c r="BJ80" s="1282"/>
      <c r="BK80" s="1282"/>
      <c r="BL80" s="1282"/>
      <c r="BM80" s="1282"/>
      <c r="BN80" s="1282"/>
      <c r="BO80" s="1282"/>
      <c r="BP80" s="1282"/>
      <c r="BQ80" s="1282"/>
      <c r="BR80" s="1282"/>
      <c r="BS80" s="1282"/>
      <c r="BT80" s="1282"/>
      <c r="BU80" s="1282"/>
      <c r="BV80" s="1282"/>
      <c r="BW80" s="1282"/>
      <c r="BX80" s="1282"/>
      <c r="BY80" s="1282"/>
      <c r="BZ80" s="1290"/>
      <c r="CA80" s="1290"/>
    </row>
    <row r="83" spans="2:79" ht="15.75">
      <c r="B83" s="1282"/>
      <c r="Y83" s="1282"/>
      <c r="Z83" s="1282"/>
      <c r="AA83" s="1282"/>
      <c r="AD83" s="1282"/>
      <c r="AF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9"/>
      <c r="CA83" s="1289"/>
    </row>
    <row r="84" spans="2:79" ht="15.75">
      <c r="B84" s="1282"/>
      <c r="Y84" s="1282"/>
      <c r="Z84" s="1282"/>
      <c r="AA84" s="1282"/>
      <c r="AD84" s="1282"/>
      <c r="AF84" s="1282"/>
      <c r="AL84" s="1282"/>
      <c r="AM84" s="1282"/>
      <c r="AN84" s="1282"/>
      <c r="AO84" s="1282"/>
      <c r="AP84" s="1282"/>
      <c r="AQ84" s="1282"/>
      <c r="AR84" s="1282"/>
      <c r="AS84" s="1282"/>
      <c r="AT84" s="1282"/>
      <c r="AU84" s="1282"/>
      <c r="AV84" s="1282"/>
      <c r="AW84" s="1282"/>
      <c r="AX84" s="1282"/>
      <c r="AY84" s="1282"/>
      <c r="AZ84" s="1282"/>
      <c r="BA84" s="1282"/>
      <c r="BB84" s="1282"/>
      <c r="BC84" s="1282"/>
      <c r="BD84" s="1282"/>
      <c r="BE84" s="1282"/>
      <c r="BF84" s="1282"/>
      <c r="BG84" s="1282"/>
      <c r="BH84" s="1282"/>
      <c r="BI84" s="1282"/>
      <c r="BJ84" s="1282"/>
      <c r="BK84" s="1282"/>
      <c r="BL84" s="1282"/>
      <c r="BM84" s="1282"/>
      <c r="BN84" s="1282"/>
      <c r="BO84" s="1282"/>
      <c r="BP84" s="1282"/>
      <c r="BQ84" s="1282"/>
      <c r="BR84" s="1282"/>
      <c r="BS84" s="1282"/>
      <c r="BT84" s="1282"/>
      <c r="BU84" s="1282"/>
      <c r="BV84" s="1282"/>
      <c r="BW84" s="1282"/>
      <c r="BX84" s="1282"/>
      <c r="BY84" s="1282"/>
      <c r="BZ84" s="1289"/>
      <c r="CA84" s="1289"/>
    </row>
    <row r="85" spans="2:79" ht="15.75">
      <c r="B85" s="1282"/>
      <c r="Y85" s="1282"/>
      <c r="Z85" s="1282"/>
      <c r="AA85" s="1282"/>
      <c r="AD85" s="1282"/>
      <c r="AF85" s="1282"/>
      <c r="AL85" s="1282"/>
      <c r="AM85" s="1282"/>
      <c r="AN85" s="1282"/>
      <c r="AO85" s="1282"/>
      <c r="AP85" s="1282"/>
      <c r="AQ85" s="1282"/>
      <c r="AR85" s="1282"/>
      <c r="AS85" s="1282"/>
      <c r="AT85" s="1282"/>
      <c r="AU85" s="1282"/>
      <c r="AV85" s="1282"/>
      <c r="AW85" s="1282"/>
      <c r="AX85" s="1282"/>
      <c r="AY85" s="1282"/>
      <c r="AZ85" s="1282"/>
      <c r="BA85" s="1282"/>
      <c r="BB85" s="1282"/>
      <c r="BC85" s="1282"/>
      <c r="BD85" s="1282"/>
      <c r="BE85" s="1282"/>
      <c r="BF85" s="1282"/>
      <c r="BG85" s="1282"/>
      <c r="BH85" s="1282"/>
      <c r="BI85" s="1282"/>
      <c r="BJ85" s="1282"/>
      <c r="BK85" s="1282"/>
      <c r="BL85" s="1282"/>
      <c r="BM85" s="1282"/>
      <c r="BN85" s="1282"/>
      <c r="BO85" s="1282"/>
      <c r="BP85" s="1282"/>
      <c r="BQ85" s="1282"/>
      <c r="BR85" s="1282"/>
      <c r="BS85" s="1282"/>
      <c r="BT85" s="1282"/>
      <c r="BU85" s="1282"/>
      <c r="BV85" s="1282"/>
      <c r="BW85" s="1282"/>
      <c r="BX85" s="1282"/>
      <c r="BY85" s="1282"/>
      <c r="BZ85" s="1288"/>
      <c r="CA85" s="1288"/>
    </row>
  </sheetData>
  <sheetProtection/>
  <mergeCells count="34">
    <mergeCell ref="A37:D37"/>
    <mergeCell ref="A39:D39"/>
    <mergeCell ref="A40:D40"/>
    <mergeCell ref="A27:D27"/>
    <mergeCell ref="A29:D29"/>
    <mergeCell ref="AC29:CA29"/>
    <mergeCell ref="A31:A36"/>
    <mergeCell ref="B31:B36"/>
    <mergeCell ref="C31:C32"/>
    <mergeCell ref="C33:C36"/>
    <mergeCell ref="E29:AB29"/>
    <mergeCell ref="A26:D26"/>
    <mergeCell ref="A11:D11"/>
    <mergeCell ref="E11:AB11"/>
    <mergeCell ref="AC11:CA11"/>
    <mergeCell ref="A13:D13"/>
    <mergeCell ref="E13:AB13"/>
    <mergeCell ref="AC13:CA13"/>
    <mergeCell ref="AC14:AJ14"/>
    <mergeCell ref="A16:A25"/>
    <mergeCell ref="B16:B25"/>
    <mergeCell ref="C16:C23"/>
    <mergeCell ref="C24:C25"/>
    <mergeCell ref="A1:C4"/>
    <mergeCell ref="A5:AB5"/>
    <mergeCell ref="AC5:CA9"/>
    <mergeCell ref="A6:AB6"/>
    <mergeCell ref="A7:AB7"/>
    <mergeCell ref="A8:AB8"/>
    <mergeCell ref="A9:AB9"/>
    <mergeCell ref="BZ1:BZ4"/>
    <mergeCell ref="CA1:CA4"/>
    <mergeCell ref="D3:AS4"/>
    <mergeCell ref="D1:AS2"/>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BZ84"/>
  <sheetViews>
    <sheetView zoomScale="70" zoomScaleNormal="70" zoomScalePageLayoutView="80" workbookViewId="0" topLeftCell="Y1">
      <selection activeCell="BZ1" sqref="BY1:BZ4"/>
    </sheetView>
  </sheetViews>
  <sheetFormatPr defaultColWidth="12.421875" defaultRowHeight="15"/>
  <cols>
    <col min="1" max="1" width="6.28125" style="1474" customWidth="1"/>
    <col min="2" max="2" width="20.8515625" style="1474" customWidth="1"/>
    <col min="3" max="3" width="20.28125" style="1474" customWidth="1"/>
    <col min="4" max="4" width="43.421875" style="1474" customWidth="1"/>
    <col min="5" max="5" width="14.00390625" style="1474" customWidth="1"/>
    <col min="6" max="6" width="18.28125" style="1474" customWidth="1"/>
    <col min="7" max="7" width="19.8515625" style="1474" customWidth="1"/>
    <col min="8" max="8" width="18.7109375" style="1474" customWidth="1"/>
    <col min="9" max="9" width="22.00390625" style="1474" customWidth="1"/>
    <col min="10" max="10" width="24.140625" style="1474" customWidth="1"/>
    <col min="11" max="11" width="13.421875" style="1474" customWidth="1"/>
    <col min="12" max="12" width="18.28125" style="1474" customWidth="1"/>
    <col min="13" max="24" width="5.8515625" style="1474" customWidth="1"/>
    <col min="25" max="25" width="15.421875" style="1474" customWidth="1"/>
    <col min="26" max="26" width="20.421875" style="1474" bestFit="1" customWidth="1"/>
    <col min="27" max="27" width="19.28125" style="1474" customWidth="1"/>
    <col min="28" max="28" width="18.7109375" style="1474" bestFit="1" customWidth="1"/>
    <col min="29" max="29" width="17.421875" style="1474" hidden="1" customWidth="1"/>
    <col min="30" max="30" width="19.140625" style="1474" hidden="1" customWidth="1"/>
    <col min="31" max="31" width="17.140625" style="1474" hidden="1" customWidth="1"/>
    <col min="32" max="32" width="16.8515625" style="1474" hidden="1" customWidth="1"/>
    <col min="33" max="33" width="12.421875" style="1474" hidden="1" customWidth="1"/>
    <col min="34" max="34" width="16.00390625" style="1474" hidden="1" customWidth="1"/>
    <col min="35" max="35" width="20.28125" style="1474" hidden="1" customWidth="1"/>
    <col min="36" max="36" width="15.28125" style="1474" hidden="1" customWidth="1"/>
    <col min="37" max="37" width="18.421875" style="1476" bestFit="1" customWidth="1"/>
    <col min="38" max="38" width="20.421875" style="1476" bestFit="1" customWidth="1"/>
    <col min="39" max="39" width="18.00390625" style="1476" bestFit="1" customWidth="1"/>
    <col min="40" max="40" width="15.57421875" style="1476" bestFit="1" customWidth="1"/>
    <col min="41" max="41" width="20.140625" style="1476" bestFit="1" customWidth="1"/>
    <col min="42" max="42" width="16.57421875" style="1476" bestFit="1" customWidth="1"/>
    <col min="43" max="43" width="14.8515625" style="1476" bestFit="1" customWidth="1"/>
    <col min="44" max="44" width="17.00390625" style="1476" bestFit="1" customWidth="1"/>
    <col min="45" max="76" width="15.421875" style="1476" hidden="1" customWidth="1"/>
    <col min="77" max="77" width="67.7109375" style="1475" bestFit="1" customWidth="1"/>
    <col min="78" max="78" width="17.421875" style="1474" customWidth="1"/>
    <col min="79" max="241" width="12.421875" style="1474" customWidth="1"/>
    <col min="242" max="242" width="7.140625" style="1474" customWidth="1"/>
    <col min="243" max="243" width="37.140625" style="1474" customWidth="1"/>
    <col min="244" max="244" width="27.140625" style="1474" customWidth="1"/>
    <col min="245" max="245" width="37.28125" style="1474" customWidth="1"/>
    <col min="246" max="246" width="15.7109375" style="1474" customWidth="1"/>
    <col min="247" max="247" width="14.00390625" style="1474" customWidth="1"/>
    <col min="248" max="248" width="18.28125" style="1474" customWidth="1"/>
    <col min="249" max="249" width="19.8515625" style="1474" customWidth="1"/>
    <col min="250" max="250" width="12.8515625" style="1474" customWidth="1"/>
    <col min="251" max="251" width="43.140625" style="1474" customWidth="1"/>
    <col min="252" max="252" width="11.8515625" style="1474" customWidth="1"/>
    <col min="253" max="253" width="12.421875" style="1474" customWidth="1"/>
    <col min="254" max="16384" width="5.00390625" style="1474" customWidth="1"/>
  </cols>
  <sheetData>
    <row r="1" spans="1:78" ht="15.75" customHeight="1">
      <c r="A1" s="3827"/>
      <c r="B1" s="3827"/>
      <c r="C1" s="3827"/>
      <c r="D1" s="3832" t="s">
        <v>0</v>
      </c>
      <c r="E1" s="3832"/>
      <c r="F1" s="3832"/>
      <c r="G1" s="3832"/>
      <c r="H1" s="3832"/>
      <c r="I1" s="3832"/>
      <c r="J1" s="3832"/>
      <c r="K1" s="3832"/>
      <c r="L1" s="3832"/>
      <c r="M1" s="3832"/>
      <c r="N1" s="3832"/>
      <c r="O1" s="3832"/>
      <c r="P1" s="3832"/>
      <c r="Q1" s="3832"/>
      <c r="R1" s="3832"/>
      <c r="S1" s="3832"/>
      <c r="T1" s="3832"/>
      <c r="U1" s="3832"/>
      <c r="V1" s="3832"/>
      <c r="W1" s="3832"/>
      <c r="X1" s="3832"/>
      <c r="Y1" s="3832"/>
      <c r="Z1" s="3832"/>
      <c r="AA1" s="3832"/>
      <c r="AB1" s="3832"/>
      <c r="AC1" s="3832"/>
      <c r="AD1" s="3832"/>
      <c r="AE1" s="3832"/>
      <c r="AF1" s="3832"/>
      <c r="AG1" s="3832"/>
      <c r="AH1" s="3832"/>
      <c r="AI1" s="3832"/>
      <c r="AJ1" s="3832"/>
      <c r="AK1" s="3832"/>
      <c r="AL1" s="3832"/>
      <c r="AM1" s="3832"/>
      <c r="AN1" s="3832"/>
      <c r="AO1" s="3832"/>
      <c r="AP1" s="3832"/>
      <c r="AQ1" s="3832"/>
      <c r="AR1" s="3832"/>
      <c r="AS1" s="3279"/>
      <c r="AT1" s="3279"/>
      <c r="AU1" s="3279"/>
      <c r="AV1" s="3279"/>
      <c r="AW1" s="3279"/>
      <c r="AX1" s="3279"/>
      <c r="AY1" s="3279"/>
      <c r="AZ1" s="3279"/>
      <c r="BA1" s="3279"/>
      <c r="BB1" s="3279"/>
      <c r="BC1" s="3279"/>
      <c r="BD1" s="3279"/>
      <c r="BE1" s="3279"/>
      <c r="BF1" s="3279"/>
      <c r="BG1" s="3279"/>
      <c r="BH1" s="3279"/>
      <c r="BI1" s="3279"/>
      <c r="BJ1" s="3279"/>
      <c r="BK1" s="3279"/>
      <c r="BL1" s="3279"/>
      <c r="BM1" s="3279"/>
      <c r="BN1" s="3279"/>
      <c r="BO1" s="3279"/>
      <c r="BP1" s="3279"/>
      <c r="BQ1" s="3279"/>
      <c r="BR1" s="3279"/>
      <c r="BS1" s="3279"/>
      <c r="BT1" s="3279"/>
      <c r="BU1" s="3279"/>
      <c r="BV1" s="3279"/>
      <c r="BW1" s="3279"/>
      <c r="BX1" s="3279"/>
      <c r="BY1" s="3774" t="s">
        <v>898</v>
      </c>
      <c r="BZ1" s="3828" t="s">
        <v>1040</v>
      </c>
    </row>
    <row r="2" spans="1:78" ht="15.75" customHeight="1">
      <c r="A2" s="3827"/>
      <c r="B2" s="3827"/>
      <c r="C2" s="3827"/>
      <c r="D2" s="3832"/>
      <c r="E2" s="3832"/>
      <c r="F2" s="3832"/>
      <c r="G2" s="3832"/>
      <c r="H2" s="3832"/>
      <c r="I2" s="3832"/>
      <c r="J2" s="3832"/>
      <c r="K2" s="3832"/>
      <c r="L2" s="3832"/>
      <c r="M2" s="3832"/>
      <c r="N2" s="3832"/>
      <c r="O2" s="3832"/>
      <c r="P2" s="3832"/>
      <c r="Q2" s="3832"/>
      <c r="R2" s="3832"/>
      <c r="S2" s="3832"/>
      <c r="T2" s="3832"/>
      <c r="U2" s="3832"/>
      <c r="V2" s="3832"/>
      <c r="W2" s="3832"/>
      <c r="X2" s="3832"/>
      <c r="Y2" s="3832"/>
      <c r="Z2" s="3832"/>
      <c r="AA2" s="3832"/>
      <c r="AB2" s="3832"/>
      <c r="AC2" s="3832"/>
      <c r="AD2" s="3832"/>
      <c r="AE2" s="3832"/>
      <c r="AF2" s="3832"/>
      <c r="AG2" s="3832"/>
      <c r="AH2" s="3832"/>
      <c r="AI2" s="3832"/>
      <c r="AJ2" s="3832"/>
      <c r="AK2" s="3832"/>
      <c r="AL2" s="3832"/>
      <c r="AM2" s="3832"/>
      <c r="AN2" s="3832"/>
      <c r="AO2" s="3832"/>
      <c r="AP2" s="3832"/>
      <c r="AQ2" s="3832"/>
      <c r="AR2" s="3832"/>
      <c r="AS2" s="3279"/>
      <c r="AT2" s="3279"/>
      <c r="AU2" s="3279"/>
      <c r="AV2" s="3279"/>
      <c r="AW2" s="3279"/>
      <c r="AX2" s="3279"/>
      <c r="AY2" s="3279"/>
      <c r="AZ2" s="3279"/>
      <c r="BA2" s="3279"/>
      <c r="BB2" s="3279"/>
      <c r="BC2" s="3279"/>
      <c r="BD2" s="3279"/>
      <c r="BE2" s="3279"/>
      <c r="BF2" s="3279"/>
      <c r="BG2" s="3279"/>
      <c r="BH2" s="3279"/>
      <c r="BI2" s="3279"/>
      <c r="BJ2" s="3279"/>
      <c r="BK2" s="3279"/>
      <c r="BL2" s="3279"/>
      <c r="BM2" s="3279"/>
      <c r="BN2" s="3279"/>
      <c r="BO2" s="3279"/>
      <c r="BP2" s="3279"/>
      <c r="BQ2" s="3279"/>
      <c r="BR2" s="3279"/>
      <c r="BS2" s="3279"/>
      <c r="BT2" s="3279"/>
      <c r="BU2" s="3279"/>
      <c r="BV2" s="3279"/>
      <c r="BW2" s="3279"/>
      <c r="BX2" s="3279"/>
      <c r="BY2" s="3774"/>
      <c r="BZ2" s="3828"/>
    </row>
    <row r="3" spans="1:78" ht="15.75" customHeight="1">
      <c r="A3" s="3827"/>
      <c r="B3" s="3827"/>
      <c r="C3" s="3827"/>
      <c r="D3" s="3832" t="s">
        <v>1</v>
      </c>
      <c r="E3" s="3832"/>
      <c r="F3" s="3832"/>
      <c r="G3" s="3832"/>
      <c r="H3" s="3832"/>
      <c r="I3" s="3832"/>
      <c r="J3" s="3832"/>
      <c r="K3" s="3832"/>
      <c r="L3" s="3832"/>
      <c r="M3" s="3832"/>
      <c r="N3" s="3832"/>
      <c r="O3" s="3832"/>
      <c r="P3" s="3832"/>
      <c r="Q3" s="3832"/>
      <c r="R3" s="3832"/>
      <c r="S3" s="3832"/>
      <c r="T3" s="3832"/>
      <c r="U3" s="3832"/>
      <c r="V3" s="3832"/>
      <c r="W3" s="3832"/>
      <c r="X3" s="3832"/>
      <c r="Y3" s="3832"/>
      <c r="Z3" s="3832"/>
      <c r="AA3" s="3832"/>
      <c r="AB3" s="3832"/>
      <c r="AC3" s="3832"/>
      <c r="AD3" s="3832"/>
      <c r="AE3" s="3832"/>
      <c r="AF3" s="3832"/>
      <c r="AG3" s="3832"/>
      <c r="AH3" s="3832"/>
      <c r="AI3" s="3832"/>
      <c r="AJ3" s="3832"/>
      <c r="AK3" s="3832"/>
      <c r="AL3" s="3832"/>
      <c r="AM3" s="3832"/>
      <c r="AN3" s="3832"/>
      <c r="AO3" s="3832"/>
      <c r="AP3" s="3832"/>
      <c r="AQ3" s="3832"/>
      <c r="AR3" s="3832"/>
      <c r="AS3" s="3279"/>
      <c r="AT3" s="3279"/>
      <c r="AU3" s="3279"/>
      <c r="AV3" s="3279"/>
      <c r="AW3" s="3279"/>
      <c r="AX3" s="3279"/>
      <c r="AY3" s="3279"/>
      <c r="AZ3" s="3279"/>
      <c r="BA3" s="3279"/>
      <c r="BB3" s="3279"/>
      <c r="BC3" s="3279"/>
      <c r="BD3" s="3279"/>
      <c r="BE3" s="3279"/>
      <c r="BF3" s="3279"/>
      <c r="BG3" s="3279"/>
      <c r="BH3" s="3279"/>
      <c r="BI3" s="3279"/>
      <c r="BJ3" s="3279"/>
      <c r="BK3" s="3279"/>
      <c r="BL3" s="3279"/>
      <c r="BM3" s="3279"/>
      <c r="BN3" s="3279"/>
      <c r="BO3" s="3279"/>
      <c r="BP3" s="3279"/>
      <c r="BQ3" s="3279"/>
      <c r="BR3" s="3279"/>
      <c r="BS3" s="3279"/>
      <c r="BT3" s="3279"/>
      <c r="BU3" s="3279"/>
      <c r="BV3" s="3279"/>
      <c r="BW3" s="3279"/>
      <c r="BX3" s="3279"/>
      <c r="BY3" s="3774"/>
      <c r="BZ3" s="3828"/>
    </row>
    <row r="4" spans="1:78" ht="15.75" customHeight="1">
      <c r="A4" s="3827"/>
      <c r="B4" s="3827"/>
      <c r="C4" s="3827"/>
      <c r="D4" s="3832"/>
      <c r="E4" s="3832"/>
      <c r="F4" s="3832"/>
      <c r="G4" s="3832"/>
      <c r="H4" s="3832"/>
      <c r="I4" s="3832"/>
      <c r="J4" s="3832"/>
      <c r="K4" s="3832"/>
      <c r="L4" s="3832"/>
      <c r="M4" s="3832"/>
      <c r="N4" s="3832"/>
      <c r="O4" s="3832"/>
      <c r="P4" s="3832"/>
      <c r="Q4" s="3832"/>
      <c r="R4" s="3832"/>
      <c r="S4" s="3832"/>
      <c r="T4" s="3832"/>
      <c r="U4" s="3832"/>
      <c r="V4" s="3832"/>
      <c r="W4" s="3832"/>
      <c r="X4" s="3832"/>
      <c r="Y4" s="3832"/>
      <c r="Z4" s="3832"/>
      <c r="AA4" s="3832"/>
      <c r="AB4" s="3832"/>
      <c r="AC4" s="3832"/>
      <c r="AD4" s="3832"/>
      <c r="AE4" s="3832"/>
      <c r="AF4" s="3832"/>
      <c r="AG4" s="3832"/>
      <c r="AH4" s="3832"/>
      <c r="AI4" s="3832"/>
      <c r="AJ4" s="3832"/>
      <c r="AK4" s="3832"/>
      <c r="AL4" s="3832"/>
      <c r="AM4" s="3832"/>
      <c r="AN4" s="3832"/>
      <c r="AO4" s="3832"/>
      <c r="AP4" s="3832"/>
      <c r="AQ4" s="3832"/>
      <c r="AR4" s="3832"/>
      <c r="AS4" s="3279"/>
      <c r="AT4" s="3279"/>
      <c r="AU4" s="3279"/>
      <c r="AV4" s="3279"/>
      <c r="AW4" s="3279"/>
      <c r="AX4" s="3279"/>
      <c r="AY4" s="3279"/>
      <c r="AZ4" s="3279"/>
      <c r="BA4" s="3279"/>
      <c r="BB4" s="3279"/>
      <c r="BC4" s="3279"/>
      <c r="BD4" s="3279"/>
      <c r="BE4" s="3279"/>
      <c r="BF4" s="3279"/>
      <c r="BG4" s="3279"/>
      <c r="BH4" s="3279"/>
      <c r="BI4" s="3279"/>
      <c r="BJ4" s="3279"/>
      <c r="BK4" s="3279"/>
      <c r="BL4" s="3279"/>
      <c r="BM4" s="3279"/>
      <c r="BN4" s="3279"/>
      <c r="BO4" s="3279"/>
      <c r="BP4" s="3279"/>
      <c r="BQ4" s="3279"/>
      <c r="BR4" s="3279"/>
      <c r="BS4" s="3279"/>
      <c r="BT4" s="3279"/>
      <c r="BU4" s="3279"/>
      <c r="BV4" s="3279"/>
      <c r="BW4" s="3279"/>
      <c r="BX4" s="3279"/>
      <c r="BY4" s="3774"/>
      <c r="BZ4" s="3828"/>
    </row>
    <row r="5" spans="1:78" ht="21" customHeight="1">
      <c r="A5" s="3829" t="s">
        <v>2</v>
      </c>
      <c r="B5" s="3829"/>
      <c r="C5" s="3829"/>
      <c r="D5" s="3829"/>
      <c r="E5" s="3829"/>
      <c r="F5" s="3829"/>
      <c r="G5" s="3829"/>
      <c r="H5" s="3829"/>
      <c r="I5" s="3829"/>
      <c r="J5" s="3829"/>
      <c r="K5" s="3829"/>
      <c r="L5" s="3829"/>
      <c r="M5" s="3829"/>
      <c r="N5" s="3829"/>
      <c r="O5" s="3829"/>
      <c r="P5" s="3829"/>
      <c r="Q5" s="3829"/>
      <c r="R5" s="3829"/>
      <c r="S5" s="3829"/>
      <c r="T5" s="3829"/>
      <c r="U5" s="3829"/>
      <c r="V5" s="3829"/>
      <c r="W5" s="3829"/>
      <c r="X5" s="3829"/>
      <c r="Y5" s="3829"/>
      <c r="Z5" s="3829"/>
      <c r="AA5" s="3829"/>
      <c r="AB5" s="3829"/>
      <c r="AC5" s="3830" t="s">
        <v>1039</v>
      </c>
      <c r="AD5" s="3830"/>
      <c r="AE5" s="3830"/>
      <c r="AF5" s="3830"/>
      <c r="AG5" s="3830"/>
      <c r="AH5" s="3830"/>
      <c r="AI5" s="3830"/>
      <c r="AJ5" s="3830"/>
      <c r="AK5" s="3830"/>
      <c r="AL5" s="3830"/>
      <c r="AM5" s="3830"/>
      <c r="AN5" s="3830"/>
      <c r="AO5" s="3830"/>
      <c r="AP5" s="3830"/>
      <c r="AQ5" s="3830"/>
      <c r="AR5" s="3830"/>
      <c r="AS5" s="3830"/>
      <c r="AT5" s="3830"/>
      <c r="AU5" s="3830"/>
      <c r="AV5" s="3830"/>
      <c r="AW5" s="3830"/>
      <c r="AX5" s="3830"/>
      <c r="AY5" s="3830"/>
      <c r="AZ5" s="3830"/>
      <c r="BA5" s="3830"/>
      <c r="BB5" s="3830"/>
      <c r="BC5" s="3830"/>
      <c r="BD5" s="3830"/>
      <c r="BE5" s="3830"/>
      <c r="BF5" s="3830"/>
      <c r="BG5" s="3830"/>
      <c r="BH5" s="3830"/>
      <c r="BI5" s="3830"/>
      <c r="BJ5" s="3830"/>
      <c r="BK5" s="3830"/>
      <c r="BL5" s="3830"/>
      <c r="BM5" s="3830"/>
      <c r="BN5" s="3830"/>
      <c r="BO5" s="3830"/>
      <c r="BP5" s="3830"/>
      <c r="BQ5" s="3830"/>
      <c r="BR5" s="3830"/>
      <c r="BS5" s="3830"/>
      <c r="BT5" s="3830"/>
      <c r="BU5" s="3830"/>
      <c r="BV5" s="3830"/>
      <c r="BW5" s="3830"/>
      <c r="BX5" s="3830"/>
      <c r="BY5" s="3830"/>
      <c r="BZ5" s="3830"/>
    </row>
    <row r="6" spans="1:78" ht="15.75" customHeight="1">
      <c r="A6" s="3831" t="s">
        <v>7</v>
      </c>
      <c r="B6" s="3831"/>
      <c r="C6" s="3831"/>
      <c r="D6" s="3831"/>
      <c r="E6" s="3831"/>
      <c r="F6" s="3831"/>
      <c r="G6" s="3831"/>
      <c r="H6" s="3831"/>
      <c r="I6" s="3831"/>
      <c r="J6" s="3831"/>
      <c r="K6" s="3831"/>
      <c r="L6" s="3831"/>
      <c r="M6" s="3831"/>
      <c r="N6" s="3831"/>
      <c r="O6" s="3831"/>
      <c r="P6" s="3831"/>
      <c r="Q6" s="3831"/>
      <c r="R6" s="3831"/>
      <c r="S6" s="3831"/>
      <c r="T6" s="3831"/>
      <c r="U6" s="3831"/>
      <c r="V6" s="3831"/>
      <c r="W6" s="3831"/>
      <c r="X6" s="3831"/>
      <c r="Y6" s="3831"/>
      <c r="Z6" s="3831"/>
      <c r="AA6" s="3831"/>
      <c r="AB6" s="3831"/>
      <c r="AC6" s="3830"/>
      <c r="AD6" s="3830"/>
      <c r="AE6" s="3830"/>
      <c r="AF6" s="3830"/>
      <c r="AG6" s="3830"/>
      <c r="AH6" s="3830"/>
      <c r="AI6" s="3830"/>
      <c r="AJ6" s="3830"/>
      <c r="AK6" s="3830"/>
      <c r="AL6" s="3830"/>
      <c r="AM6" s="3830"/>
      <c r="AN6" s="3830"/>
      <c r="AO6" s="3830"/>
      <c r="AP6" s="3830"/>
      <c r="AQ6" s="3830"/>
      <c r="AR6" s="3830"/>
      <c r="AS6" s="3830"/>
      <c r="AT6" s="3830"/>
      <c r="AU6" s="3830"/>
      <c r="AV6" s="3830"/>
      <c r="AW6" s="3830"/>
      <c r="AX6" s="3830"/>
      <c r="AY6" s="3830"/>
      <c r="AZ6" s="3830"/>
      <c r="BA6" s="3830"/>
      <c r="BB6" s="3830"/>
      <c r="BC6" s="3830"/>
      <c r="BD6" s="3830"/>
      <c r="BE6" s="3830"/>
      <c r="BF6" s="3830"/>
      <c r="BG6" s="3830"/>
      <c r="BH6" s="3830"/>
      <c r="BI6" s="3830"/>
      <c r="BJ6" s="3830"/>
      <c r="BK6" s="3830"/>
      <c r="BL6" s="3830"/>
      <c r="BM6" s="3830"/>
      <c r="BN6" s="3830"/>
      <c r="BO6" s="3830"/>
      <c r="BP6" s="3830"/>
      <c r="BQ6" s="3830"/>
      <c r="BR6" s="3830"/>
      <c r="BS6" s="3830"/>
      <c r="BT6" s="3830"/>
      <c r="BU6" s="3830"/>
      <c r="BV6" s="3830"/>
      <c r="BW6" s="3830"/>
      <c r="BX6" s="3830"/>
      <c r="BY6" s="3830"/>
      <c r="BZ6" s="3830"/>
    </row>
    <row r="7" spans="1:78" ht="16.5" customHeight="1">
      <c r="A7" s="3831"/>
      <c r="B7" s="3831"/>
      <c r="C7" s="3831"/>
      <c r="D7" s="3831"/>
      <c r="E7" s="3831"/>
      <c r="F7" s="3831"/>
      <c r="G7" s="3831"/>
      <c r="H7" s="3831"/>
      <c r="I7" s="3831"/>
      <c r="J7" s="3831"/>
      <c r="K7" s="3831"/>
      <c r="L7" s="3831"/>
      <c r="M7" s="3831"/>
      <c r="N7" s="3831"/>
      <c r="O7" s="3831"/>
      <c r="P7" s="3831"/>
      <c r="Q7" s="3831"/>
      <c r="R7" s="3831"/>
      <c r="S7" s="3831"/>
      <c r="T7" s="3831"/>
      <c r="U7" s="3831"/>
      <c r="V7" s="3831"/>
      <c r="W7" s="3831"/>
      <c r="X7" s="3831"/>
      <c r="Y7" s="3831"/>
      <c r="Z7" s="3831"/>
      <c r="AA7" s="3831"/>
      <c r="AB7" s="3831"/>
      <c r="AC7" s="3830"/>
      <c r="AD7" s="3830"/>
      <c r="AE7" s="3830"/>
      <c r="AF7" s="3830"/>
      <c r="AG7" s="3830"/>
      <c r="AH7" s="3830"/>
      <c r="AI7" s="3830"/>
      <c r="AJ7" s="3830"/>
      <c r="AK7" s="3830"/>
      <c r="AL7" s="3830"/>
      <c r="AM7" s="3830"/>
      <c r="AN7" s="3830"/>
      <c r="AO7" s="3830"/>
      <c r="AP7" s="3830"/>
      <c r="AQ7" s="3830"/>
      <c r="AR7" s="3830"/>
      <c r="AS7" s="3830"/>
      <c r="AT7" s="3830"/>
      <c r="AU7" s="3830"/>
      <c r="AV7" s="3830"/>
      <c r="AW7" s="3830"/>
      <c r="AX7" s="3830"/>
      <c r="AY7" s="3830"/>
      <c r="AZ7" s="3830"/>
      <c r="BA7" s="3830"/>
      <c r="BB7" s="3830"/>
      <c r="BC7" s="3830"/>
      <c r="BD7" s="3830"/>
      <c r="BE7" s="3830"/>
      <c r="BF7" s="3830"/>
      <c r="BG7" s="3830"/>
      <c r="BH7" s="3830"/>
      <c r="BI7" s="3830"/>
      <c r="BJ7" s="3830"/>
      <c r="BK7" s="3830"/>
      <c r="BL7" s="3830"/>
      <c r="BM7" s="3830"/>
      <c r="BN7" s="3830"/>
      <c r="BO7" s="3830"/>
      <c r="BP7" s="3830"/>
      <c r="BQ7" s="3830"/>
      <c r="BR7" s="3830"/>
      <c r="BS7" s="3830"/>
      <c r="BT7" s="3830"/>
      <c r="BU7" s="3830"/>
      <c r="BV7" s="3830"/>
      <c r="BW7" s="3830"/>
      <c r="BX7" s="3830"/>
      <c r="BY7" s="3830"/>
      <c r="BZ7" s="3830"/>
    </row>
    <row r="8" spans="1:78" ht="16.5" customHeight="1">
      <c r="A8" s="3831" t="s">
        <v>10</v>
      </c>
      <c r="B8" s="3831"/>
      <c r="C8" s="3831"/>
      <c r="D8" s="3831"/>
      <c r="E8" s="3831"/>
      <c r="F8" s="3831"/>
      <c r="G8" s="3831"/>
      <c r="H8" s="3831"/>
      <c r="I8" s="3831"/>
      <c r="J8" s="3831"/>
      <c r="K8" s="3831"/>
      <c r="L8" s="3831"/>
      <c r="M8" s="3831"/>
      <c r="N8" s="3831"/>
      <c r="O8" s="3831"/>
      <c r="P8" s="3831"/>
      <c r="Q8" s="3831"/>
      <c r="R8" s="3831"/>
      <c r="S8" s="3831"/>
      <c r="T8" s="3831"/>
      <c r="U8" s="3831"/>
      <c r="V8" s="3831"/>
      <c r="W8" s="3831"/>
      <c r="X8" s="3831"/>
      <c r="Y8" s="3831"/>
      <c r="Z8" s="3831"/>
      <c r="AA8" s="3831"/>
      <c r="AB8" s="3831"/>
      <c r="AC8" s="3830"/>
      <c r="AD8" s="3830"/>
      <c r="AE8" s="3830"/>
      <c r="AF8" s="3830"/>
      <c r="AG8" s="3830"/>
      <c r="AH8" s="3830"/>
      <c r="AI8" s="3830"/>
      <c r="AJ8" s="3830"/>
      <c r="AK8" s="3830"/>
      <c r="AL8" s="3830"/>
      <c r="AM8" s="3830"/>
      <c r="AN8" s="3830"/>
      <c r="AO8" s="3830"/>
      <c r="AP8" s="3830"/>
      <c r="AQ8" s="3830"/>
      <c r="AR8" s="3830"/>
      <c r="AS8" s="3830"/>
      <c r="AT8" s="3830"/>
      <c r="AU8" s="3830"/>
      <c r="AV8" s="3830"/>
      <c r="AW8" s="3830"/>
      <c r="AX8" s="3830"/>
      <c r="AY8" s="3830"/>
      <c r="AZ8" s="3830"/>
      <c r="BA8" s="3830"/>
      <c r="BB8" s="3830"/>
      <c r="BC8" s="3830"/>
      <c r="BD8" s="3830"/>
      <c r="BE8" s="3830"/>
      <c r="BF8" s="3830"/>
      <c r="BG8" s="3830"/>
      <c r="BH8" s="3830"/>
      <c r="BI8" s="3830"/>
      <c r="BJ8" s="3830"/>
      <c r="BK8" s="3830"/>
      <c r="BL8" s="3830"/>
      <c r="BM8" s="3830"/>
      <c r="BN8" s="3830"/>
      <c r="BO8" s="3830"/>
      <c r="BP8" s="3830"/>
      <c r="BQ8" s="3830"/>
      <c r="BR8" s="3830"/>
      <c r="BS8" s="3830"/>
      <c r="BT8" s="3830"/>
      <c r="BU8" s="3830"/>
      <c r="BV8" s="3830"/>
      <c r="BW8" s="3830"/>
      <c r="BX8" s="3830"/>
      <c r="BY8" s="3830"/>
      <c r="BZ8" s="3830"/>
    </row>
    <row r="9" spans="1:78" ht="16.5" customHeight="1">
      <c r="A9" s="3826" t="s">
        <v>1038</v>
      </c>
      <c r="B9" s="3826"/>
      <c r="C9" s="3826"/>
      <c r="D9" s="3826"/>
      <c r="E9" s="3826"/>
      <c r="F9" s="3826"/>
      <c r="G9" s="3826"/>
      <c r="H9" s="3826"/>
      <c r="I9" s="3826"/>
      <c r="J9" s="3826"/>
      <c r="K9" s="3826"/>
      <c r="L9" s="3826"/>
      <c r="M9" s="3826"/>
      <c r="N9" s="3826"/>
      <c r="O9" s="3826"/>
      <c r="P9" s="3826"/>
      <c r="Q9" s="3826"/>
      <c r="R9" s="3826"/>
      <c r="S9" s="3826"/>
      <c r="T9" s="3826"/>
      <c r="U9" s="3826"/>
      <c r="V9" s="3826"/>
      <c r="W9" s="3826"/>
      <c r="X9" s="3826"/>
      <c r="Y9" s="3826"/>
      <c r="Z9" s="3826"/>
      <c r="AA9" s="3826"/>
      <c r="AB9" s="3826"/>
      <c r="AC9" s="3830"/>
      <c r="AD9" s="3830"/>
      <c r="AE9" s="3830"/>
      <c r="AF9" s="3830"/>
      <c r="AG9" s="3830"/>
      <c r="AH9" s="3830"/>
      <c r="AI9" s="3830"/>
      <c r="AJ9" s="3830"/>
      <c r="AK9" s="3830"/>
      <c r="AL9" s="3830"/>
      <c r="AM9" s="3830"/>
      <c r="AN9" s="3830"/>
      <c r="AO9" s="3830"/>
      <c r="AP9" s="3830"/>
      <c r="AQ9" s="3830"/>
      <c r="AR9" s="3830"/>
      <c r="AS9" s="3830"/>
      <c r="AT9" s="3830"/>
      <c r="AU9" s="3830"/>
      <c r="AV9" s="3830"/>
      <c r="AW9" s="3830"/>
      <c r="AX9" s="3830"/>
      <c r="AY9" s="3830"/>
      <c r="AZ9" s="3830"/>
      <c r="BA9" s="3830"/>
      <c r="BB9" s="3830"/>
      <c r="BC9" s="3830"/>
      <c r="BD9" s="3830"/>
      <c r="BE9" s="3830"/>
      <c r="BF9" s="3830"/>
      <c r="BG9" s="3830"/>
      <c r="BH9" s="3830"/>
      <c r="BI9" s="3830"/>
      <c r="BJ9" s="3830"/>
      <c r="BK9" s="3830"/>
      <c r="BL9" s="3830"/>
      <c r="BM9" s="3830"/>
      <c r="BN9" s="3830"/>
      <c r="BO9" s="3830"/>
      <c r="BP9" s="3830"/>
      <c r="BQ9" s="3830"/>
      <c r="BR9" s="3830"/>
      <c r="BS9" s="3830"/>
      <c r="BT9" s="3830"/>
      <c r="BU9" s="3830"/>
      <c r="BV9" s="3830"/>
      <c r="BW9" s="3830"/>
      <c r="BX9" s="3830"/>
      <c r="BY9" s="3830"/>
      <c r="BZ9" s="3830"/>
    </row>
    <row r="10" spans="1:78" ht="9" customHeight="1" thickBot="1">
      <c r="A10" s="1665"/>
      <c r="B10" s="1671"/>
      <c r="C10" s="1665"/>
      <c r="D10" s="1665"/>
      <c r="E10" s="1665"/>
      <c r="F10" s="1670"/>
      <c r="G10" s="1665"/>
      <c r="H10" s="1665"/>
      <c r="I10" s="1669"/>
      <c r="J10" s="1665"/>
      <c r="K10" s="1668"/>
      <c r="L10" s="1668"/>
      <c r="M10" s="1665"/>
      <c r="N10" s="1665"/>
      <c r="O10" s="1665"/>
      <c r="P10" s="1665"/>
      <c r="Q10" s="1665"/>
      <c r="R10" s="1665"/>
      <c r="S10" s="1665"/>
      <c r="T10" s="1665"/>
      <c r="U10" s="1665"/>
      <c r="V10" s="1665"/>
      <c r="W10" s="1665"/>
      <c r="X10" s="1665"/>
      <c r="Y10" s="1667"/>
      <c r="Z10" s="1666"/>
      <c r="AA10" s="1666"/>
      <c r="AB10" s="1665"/>
      <c r="AC10" s="1302"/>
      <c r="AD10" s="1302"/>
      <c r="AE10" s="1302"/>
      <c r="AF10" s="1302"/>
      <c r="AG10" s="1302"/>
      <c r="AH10" s="1302"/>
      <c r="AI10" s="1302"/>
      <c r="AJ10" s="1302"/>
      <c r="AK10" s="1283"/>
      <c r="AL10" s="1283"/>
      <c r="AM10" s="1283"/>
      <c r="AN10" s="1283"/>
      <c r="AO10" s="1283"/>
      <c r="AP10" s="1283"/>
      <c r="AQ10" s="1283"/>
      <c r="AR10" s="1283"/>
      <c r="AS10" s="1283"/>
      <c r="AT10" s="1283"/>
      <c r="AU10" s="1283"/>
      <c r="AV10" s="1283"/>
      <c r="AW10" s="1283"/>
      <c r="AX10" s="1283"/>
      <c r="AY10" s="1283"/>
      <c r="AZ10" s="1283"/>
      <c r="BA10" s="1283"/>
      <c r="BB10" s="1283"/>
      <c r="BC10" s="1283"/>
      <c r="BD10" s="1283"/>
      <c r="BE10" s="1283"/>
      <c r="BF10" s="1283"/>
      <c r="BG10" s="1283"/>
      <c r="BH10" s="1283"/>
      <c r="BI10" s="1283"/>
      <c r="BJ10" s="1283"/>
      <c r="BK10" s="1283"/>
      <c r="BL10" s="1283"/>
      <c r="BM10" s="1283"/>
      <c r="BN10" s="1283"/>
      <c r="BO10" s="1283"/>
      <c r="BP10" s="1283"/>
      <c r="BQ10" s="1283"/>
      <c r="BR10" s="1283"/>
      <c r="BS10" s="1283"/>
      <c r="BT10" s="1283"/>
      <c r="BU10" s="1283"/>
      <c r="BV10" s="1283"/>
      <c r="BW10" s="1283"/>
      <c r="BX10" s="1283"/>
      <c r="BY10" s="1664"/>
      <c r="BZ10" s="1302"/>
    </row>
    <row r="11" spans="1:78" ht="24" customHeight="1" thickBot="1">
      <c r="A11" s="3833" t="s">
        <v>12</v>
      </c>
      <c r="B11" s="3834"/>
      <c r="C11" s="3834"/>
      <c r="D11" s="3835"/>
      <c r="E11" s="3836" t="s">
        <v>1037</v>
      </c>
      <c r="F11" s="3837"/>
      <c r="G11" s="3837"/>
      <c r="H11" s="3837"/>
      <c r="I11" s="3837"/>
      <c r="J11" s="3837"/>
      <c r="K11" s="3837"/>
      <c r="L11" s="3837"/>
      <c r="M11" s="3837"/>
      <c r="N11" s="3837"/>
      <c r="O11" s="3837"/>
      <c r="P11" s="3837"/>
      <c r="Q11" s="3837"/>
      <c r="R11" s="3837"/>
      <c r="S11" s="3837"/>
      <c r="T11" s="3837"/>
      <c r="U11" s="3837"/>
      <c r="V11" s="3837"/>
      <c r="W11" s="3837"/>
      <c r="X11" s="3837"/>
      <c r="Y11" s="3837"/>
      <c r="Z11" s="3837"/>
      <c r="AA11" s="3837"/>
      <c r="AB11" s="3838"/>
      <c r="AC11" s="3839" t="s">
        <v>1037</v>
      </c>
      <c r="AD11" s="3840"/>
      <c r="AE11" s="3840"/>
      <c r="AF11" s="3840"/>
      <c r="AG11" s="3840"/>
      <c r="AH11" s="3840"/>
      <c r="AI11" s="3840"/>
      <c r="AJ11" s="3840"/>
      <c r="AK11" s="3840"/>
      <c r="AL11" s="3840"/>
      <c r="AM11" s="3840"/>
      <c r="AN11" s="3840"/>
      <c r="AO11" s="3840"/>
      <c r="AP11" s="3840"/>
      <c r="AQ11" s="3840"/>
      <c r="AR11" s="3840"/>
      <c r="AS11" s="3840"/>
      <c r="AT11" s="3840"/>
      <c r="AU11" s="3840"/>
      <c r="AV11" s="3840"/>
      <c r="AW11" s="3840"/>
      <c r="AX11" s="3840"/>
      <c r="AY11" s="3840"/>
      <c r="AZ11" s="3840"/>
      <c r="BA11" s="3840"/>
      <c r="BB11" s="3840"/>
      <c r="BC11" s="3840"/>
      <c r="BD11" s="3840"/>
      <c r="BE11" s="3840"/>
      <c r="BF11" s="3840"/>
      <c r="BG11" s="3840"/>
      <c r="BH11" s="3840"/>
      <c r="BI11" s="3840"/>
      <c r="BJ11" s="3840"/>
      <c r="BK11" s="3840"/>
      <c r="BL11" s="3840"/>
      <c r="BM11" s="3840"/>
      <c r="BN11" s="3840"/>
      <c r="BO11" s="3840"/>
      <c r="BP11" s="3840"/>
      <c r="BQ11" s="3840"/>
      <c r="BR11" s="3840"/>
      <c r="BS11" s="3840"/>
      <c r="BT11" s="3840"/>
      <c r="BU11" s="3840"/>
      <c r="BV11" s="3840"/>
      <c r="BW11" s="3840"/>
      <c r="BX11" s="3840"/>
      <c r="BY11" s="3840"/>
      <c r="BZ11" s="3841"/>
    </row>
    <row r="12" spans="1:78" ht="9" customHeight="1" thickBot="1">
      <c r="A12" s="1665"/>
      <c r="B12" s="1671"/>
      <c r="C12" s="1665"/>
      <c r="D12" s="1665"/>
      <c r="E12" s="1665"/>
      <c r="F12" s="1670"/>
      <c r="G12" s="1665"/>
      <c r="H12" s="1665"/>
      <c r="I12" s="1669"/>
      <c r="J12" s="1665"/>
      <c r="K12" s="1668"/>
      <c r="L12" s="1668"/>
      <c r="M12" s="1665"/>
      <c r="N12" s="1665"/>
      <c r="O12" s="1665"/>
      <c r="P12" s="1665"/>
      <c r="Q12" s="1665"/>
      <c r="R12" s="1665"/>
      <c r="S12" s="1665"/>
      <c r="T12" s="1665"/>
      <c r="U12" s="1665"/>
      <c r="V12" s="1665"/>
      <c r="W12" s="1665"/>
      <c r="X12" s="1665"/>
      <c r="Y12" s="1667"/>
      <c r="Z12" s="1666"/>
      <c r="AA12" s="1666"/>
      <c r="AB12" s="1665"/>
      <c r="AC12" s="1302"/>
      <c r="AD12" s="1302"/>
      <c r="AE12" s="1302"/>
      <c r="AF12" s="1302"/>
      <c r="AG12" s="1302"/>
      <c r="AH12" s="1302"/>
      <c r="AI12" s="1302"/>
      <c r="AJ12" s="1302"/>
      <c r="AK12" s="1473"/>
      <c r="AL12" s="1473"/>
      <c r="AM12" s="1473"/>
      <c r="AN12" s="1473"/>
      <c r="AO12" s="1473"/>
      <c r="AP12" s="1473"/>
      <c r="AQ12" s="1473"/>
      <c r="AR12" s="1473"/>
      <c r="AS12" s="1473"/>
      <c r="AT12" s="1473"/>
      <c r="AU12" s="1473"/>
      <c r="AV12" s="1473"/>
      <c r="AW12" s="1473"/>
      <c r="AX12" s="1473"/>
      <c r="AY12" s="1473"/>
      <c r="AZ12" s="1473"/>
      <c r="BA12" s="1473"/>
      <c r="BB12" s="1473"/>
      <c r="BC12" s="1473"/>
      <c r="BD12" s="1473"/>
      <c r="BE12" s="1473"/>
      <c r="BF12" s="1473"/>
      <c r="BG12" s="1473"/>
      <c r="BH12" s="1473"/>
      <c r="BI12" s="1473"/>
      <c r="BJ12" s="1473"/>
      <c r="BK12" s="1473"/>
      <c r="BL12" s="1473"/>
      <c r="BM12" s="1473"/>
      <c r="BN12" s="1473"/>
      <c r="BO12" s="1473"/>
      <c r="BP12" s="1473"/>
      <c r="BQ12" s="1473"/>
      <c r="BR12" s="1473"/>
      <c r="BS12" s="1473"/>
      <c r="BT12" s="1473"/>
      <c r="BU12" s="1473"/>
      <c r="BV12" s="1473"/>
      <c r="BW12" s="1473"/>
      <c r="BX12" s="1473"/>
      <c r="BY12" s="1664"/>
      <c r="BZ12" s="1302"/>
    </row>
    <row r="13" spans="1:78" ht="24" customHeight="1" thickBot="1">
      <c r="A13" s="3842" t="s">
        <v>14</v>
      </c>
      <c r="B13" s="3843"/>
      <c r="C13" s="3843"/>
      <c r="D13" s="3844"/>
      <c r="E13" s="3842" t="s">
        <v>356</v>
      </c>
      <c r="F13" s="3843"/>
      <c r="G13" s="3843"/>
      <c r="H13" s="3843"/>
      <c r="I13" s="3843"/>
      <c r="J13" s="3843"/>
      <c r="K13" s="3843"/>
      <c r="L13" s="3843"/>
      <c r="M13" s="3843"/>
      <c r="N13" s="3843"/>
      <c r="O13" s="3843"/>
      <c r="P13" s="3843"/>
      <c r="Q13" s="3843"/>
      <c r="R13" s="3843"/>
      <c r="S13" s="3843"/>
      <c r="T13" s="3843"/>
      <c r="U13" s="3843"/>
      <c r="V13" s="3843"/>
      <c r="W13" s="3843"/>
      <c r="X13" s="3843"/>
      <c r="Y13" s="3843"/>
      <c r="Z13" s="3843"/>
      <c r="AA13" s="3843"/>
      <c r="AB13" s="3844"/>
      <c r="AC13" s="3845" t="s">
        <v>356</v>
      </c>
      <c r="AD13" s="3846"/>
      <c r="AE13" s="3846"/>
      <c r="AF13" s="3846"/>
      <c r="AG13" s="3846"/>
      <c r="AH13" s="3846"/>
      <c r="AI13" s="3846"/>
      <c r="AJ13" s="3846"/>
      <c r="AK13" s="3846"/>
      <c r="AL13" s="3846"/>
      <c r="AM13" s="3846"/>
      <c r="AN13" s="3846"/>
      <c r="AO13" s="3846"/>
      <c r="AP13" s="3846"/>
      <c r="AQ13" s="3846"/>
      <c r="AR13" s="3846"/>
      <c r="AS13" s="3846"/>
      <c r="AT13" s="3846"/>
      <c r="AU13" s="3846"/>
      <c r="AV13" s="3846"/>
      <c r="AW13" s="3846"/>
      <c r="AX13" s="3846"/>
      <c r="AY13" s="3846"/>
      <c r="AZ13" s="3846"/>
      <c r="BA13" s="3846"/>
      <c r="BB13" s="3846"/>
      <c r="BC13" s="3846"/>
      <c r="BD13" s="3846"/>
      <c r="BE13" s="3846"/>
      <c r="BF13" s="3846"/>
      <c r="BG13" s="3846"/>
      <c r="BH13" s="3846"/>
      <c r="BI13" s="3846"/>
      <c r="BJ13" s="3846"/>
      <c r="BK13" s="3846"/>
      <c r="BL13" s="3846"/>
      <c r="BM13" s="3846"/>
      <c r="BN13" s="3846"/>
      <c r="BO13" s="3846"/>
      <c r="BP13" s="3846"/>
      <c r="BQ13" s="3846"/>
      <c r="BR13" s="3846"/>
      <c r="BS13" s="3846"/>
      <c r="BT13" s="3846"/>
      <c r="BU13" s="3846"/>
      <c r="BV13" s="3846"/>
      <c r="BW13" s="3846"/>
      <c r="BX13" s="3846"/>
      <c r="BY13" s="3846"/>
      <c r="BZ13" s="3846"/>
    </row>
    <row r="14" spans="1:78" ht="9" customHeight="1" thickBot="1">
      <c r="A14" s="1665"/>
      <c r="B14" s="1671"/>
      <c r="C14" s="1665"/>
      <c r="D14" s="1665"/>
      <c r="E14" s="1665"/>
      <c r="F14" s="1670"/>
      <c r="G14" s="1665"/>
      <c r="H14" s="1665"/>
      <c r="I14" s="1669"/>
      <c r="J14" s="1665"/>
      <c r="K14" s="1668"/>
      <c r="L14" s="1668"/>
      <c r="M14" s="1665"/>
      <c r="N14" s="1665"/>
      <c r="O14" s="1665"/>
      <c r="P14" s="1665"/>
      <c r="Q14" s="1665"/>
      <c r="R14" s="1665"/>
      <c r="S14" s="1665"/>
      <c r="T14" s="1665"/>
      <c r="U14" s="1665"/>
      <c r="V14" s="1665"/>
      <c r="W14" s="1665"/>
      <c r="X14" s="1665"/>
      <c r="Y14" s="1667"/>
      <c r="Z14" s="1666"/>
      <c r="AA14" s="1666"/>
      <c r="AB14" s="1665"/>
      <c r="AC14" s="1302"/>
      <c r="AD14" s="1302"/>
      <c r="AE14" s="1302"/>
      <c r="AF14" s="1302"/>
      <c r="AG14" s="1302"/>
      <c r="AH14" s="1302"/>
      <c r="AI14" s="1302"/>
      <c r="AJ14" s="1302"/>
      <c r="AK14" s="1473"/>
      <c r="AL14" s="1473"/>
      <c r="AM14" s="1473"/>
      <c r="AN14" s="1473"/>
      <c r="AO14" s="1473"/>
      <c r="AP14" s="1473"/>
      <c r="AQ14" s="1473"/>
      <c r="AR14" s="1473"/>
      <c r="AS14" s="1473"/>
      <c r="AT14" s="1473"/>
      <c r="AU14" s="1473"/>
      <c r="AV14" s="1473"/>
      <c r="AW14" s="1473"/>
      <c r="AX14" s="1473"/>
      <c r="AY14" s="1473"/>
      <c r="AZ14" s="1473"/>
      <c r="BA14" s="1473"/>
      <c r="BB14" s="1473"/>
      <c r="BC14" s="1473"/>
      <c r="BD14" s="1473"/>
      <c r="BE14" s="1473"/>
      <c r="BF14" s="1473"/>
      <c r="BG14" s="1473"/>
      <c r="BH14" s="1473"/>
      <c r="BI14" s="1473"/>
      <c r="BJ14" s="1473"/>
      <c r="BK14" s="1473"/>
      <c r="BL14" s="1473"/>
      <c r="BM14" s="1473"/>
      <c r="BN14" s="1473"/>
      <c r="BO14" s="1473"/>
      <c r="BP14" s="1473"/>
      <c r="BQ14" s="1473"/>
      <c r="BR14" s="1473"/>
      <c r="BS14" s="1473"/>
      <c r="BT14" s="1473"/>
      <c r="BU14" s="1473"/>
      <c r="BV14" s="1473"/>
      <c r="BW14" s="1473"/>
      <c r="BX14" s="1473"/>
      <c r="BY14" s="1664"/>
      <c r="BZ14" s="1302"/>
    </row>
    <row r="15" spans="1:78" ht="36" customHeight="1" thickBot="1">
      <c r="A15" s="1662" t="s">
        <v>16</v>
      </c>
      <c r="B15" s="1662" t="s">
        <v>17</v>
      </c>
      <c r="C15" s="1662" t="s">
        <v>18</v>
      </c>
      <c r="D15" s="1662" t="s">
        <v>19</v>
      </c>
      <c r="E15" s="1662" t="s">
        <v>20</v>
      </c>
      <c r="F15" s="1662" t="s">
        <v>21</v>
      </c>
      <c r="G15" s="1662" t="s">
        <v>22</v>
      </c>
      <c r="H15" s="1662" t="s">
        <v>23</v>
      </c>
      <c r="I15" s="1662" t="s">
        <v>24</v>
      </c>
      <c r="J15" s="1662" t="s">
        <v>25</v>
      </c>
      <c r="K15" s="1662" t="s">
        <v>26</v>
      </c>
      <c r="L15" s="1662" t="s">
        <v>27</v>
      </c>
      <c r="M15" s="1663" t="s">
        <v>28</v>
      </c>
      <c r="N15" s="1663" t="s">
        <v>29</v>
      </c>
      <c r="O15" s="1663" t="s">
        <v>30</v>
      </c>
      <c r="P15" s="1663" t="s">
        <v>31</v>
      </c>
      <c r="Q15" s="1663" t="s">
        <v>32</v>
      </c>
      <c r="R15" s="1663" t="s">
        <v>33</v>
      </c>
      <c r="S15" s="1663" t="s">
        <v>34</v>
      </c>
      <c r="T15" s="1663" t="s">
        <v>35</v>
      </c>
      <c r="U15" s="1663" t="s">
        <v>36</v>
      </c>
      <c r="V15" s="1663" t="s">
        <v>37</v>
      </c>
      <c r="W15" s="1663" t="s">
        <v>38</v>
      </c>
      <c r="X15" s="1663" t="s">
        <v>39</v>
      </c>
      <c r="Y15" s="1662" t="s">
        <v>40</v>
      </c>
      <c r="Z15" s="1662" t="s">
        <v>41</v>
      </c>
      <c r="AA15" s="1662" t="s">
        <v>1036</v>
      </c>
      <c r="AB15" s="1662" t="s">
        <v>42</v>
      </c>
      <c r="AC15" s="1661" t="s">
        <v>48</v>
      </c>
      <c r="AD15" s="1661" t="s">
        <v>49</v>
      </c>
      <c r="AE15" s="1661" t="s">
        <v>50</v>
      </c>
      <c r="AF15" s="1661" t="s">
        <v>51</v>
      </c>
      <c r="AG15" s="1661" t="s">
        <v>52</v>
      </c>
      <c r="AH15" s="1661" t="s">
        <v>53</v>
      </c>
      <c r="AI15" s="1661" t="s">
        <v>54</v>
      </c>
      <c r="AJ15" s="1661" t="s">
        <v>55</v>
      </c>
      <c r="AK15" s="1660" t="s">
        <v>434</v>
      </c>
      <c r="AL15" s="1659" t="s">
        <v>49</v>
      </c>
      <c r="AM15" s="1659" t="s">
        <v>69</v>
      </c>
      <c r="AN15" s="1659" t="s">
        <v>70</v>
      </c>
      <c r="AO15" s="1659" t="s">
        <v>52</v>
      </c>
      <c r="AP15" s="1659" t="s">
        <v>71</v>
      </c>
      <c r="AQ15" s="1659" t="s">
        <v>54</v>
      </c>
      <c r="AR15" s="1659" t="s">
        <v>55</v>
      </c>
      <c r="AS15" s="1659" t="s">
        <v>56</v>
      </c>
      <c r="AT15" s="1658" t="s">
        <v>57</v>
      </c>
      <c r="AU15" s="1405" t="s">
        <v>64</v>
      </c>
      <c r="AV15" s="1405" t="s">
        <v>65</v>
      </c>
      <c r="AW15" s="1405" t="s">
        <v>52</v>
      </c>
      <c r="AX15" s="1405" t="s">
        <v>66</v>
      </c>
      <c r="AY15" s="1405" t="s">
        <v>54</v>
      </c>
      <c r="AZ15" s="1405" t="s">
        <v>55</v>
      </c>
      <c r="BA15" s="1405" t="s">
        <v>67</v>
      </c>
      <c r="BB15" s="1405" t="s">
        <v>68</v>
      </c>
      <c r="BC15" s="1405" t="s">
        <v>69</v>
      </c>
      <c r="BD15" s="1405" t="s">
        <v>70</v>
      </c>
      <c r="BE15" s="1405" t="s">
        <v>52</v>
      </c>
      <c r="BF15" s="1405" t="s">
        <v>71</v>
      </c>
      <c r="BG15" s="1405" t="s">
        <v>54</v>
      </c>
      <c r="BH15" s="1405" t="s">
        <v>55</v>
      </c>
      <c r="BI15" s="1405" t="s">
        <v>916</v>
      </c>
      <c r="BJ15" s="1405" t="s">
        <v>73</v>
      </c>
      <c r="BK15" s="1405" t="s">
        <v>74</v>
      </c>
      <c r="BL15" s="1405" t="s">
        <v>75</v>
      </c>
      <c r="BM15" s="1405" t="s">
        <v>52</v>
      </c>
      <c r="BN15" s="1405" t="s">
        <v>76</v>
      </c>
      <c r="BO15" s="1405" t="s">
        <v>54</v>
      </c>
      <c r="BP15" s="1405" t="s">
        <v>55</v>
      </c>
      <c r="BQ15" s="1405" t="s">
        <v>915</v>
      </c>
      <c r="BR15" s="1405" t="s">
        <v>78</v>
      </c>
      <c r="BS15" s="1405" t="s">
        <v>79</v>
      </c>
      <c r="BT15" s="1405" t="s">
        <v>80</v>
      </c>
      <c r="BU15" s="1405" t="s">
        <v>52</v>
      </c>
      <c r="BV15" s="1405" t="s">
        <v>81</v>
      </c>
      <c r="BW15" s="1405" t="s">
        <v>54</v>
      </c>
      <c r="BX15" s="1405" t="s">
        <v>55</v>
      </c>
      <c r="BY15" s="1659" t="s">
        <v>56</v>
      </c>
      <c r="BZ15" s="1658" t="s">
        <v>57</v>
      </c>
    </row>
    <row r="16" spans="1:78" ht="25.5">
      <c r="A16" s="3850">
        <v>1</v>
      </c>
      <c r="B16" s="3852" t="s">
        <v>1035</v>
      </c>
      <c r="C16" s="3854" t="s">
        <v>1034</v>
      </c>
      <c r="D16" s="1559" t="s">
        <v>1033</v>
      </c>
      <c r="E16" s="1645" t="s">
        <v>905</v>
      </c>
      <c r="F16" s="1643" t="s">
        <v>998</v>
      </c>
      <c r="G16" s="1643" t="s">
        <v>1032</v>
      </c>
      <c r="H16" s="1643" t="s">
        <v>979</v>
      </c>
      <c r="I16" s="1644">
        <v>0.111</v>
      </c>
      <c r="J16" s="1643" t="s">
        <v>1031</v>
      </c>
      <c r="K16" s="1642">
        <v>42370</v>
      </c>
      <c r="L16" s="1642">
        <v>42735</v>
      </c>
      <c r="M16" s="1657"/>
      <c r="N16" s="1657"/>
      <c r="O16" s="1657"/>
      <c r="P16" s="1657"/>
      <c r="Q16" s="1657"/>
      <c r="R16" s="1640"/>
      <c r="S16" s="1640"/>
      <c r="T16" s="1657"/>
      <c r="U16" s="1640"/>
      <c r="V16" s="1640"/>
      <c r="W16" s="1640"/>
      <c r="X16" s="1640"/>
      <c r="Y16" s="1639">
        <f>SUM(M16:X16)</f>
        <v>0</v>
      </c>
      <c r="Z16" s="1638">
        <v>0</v>
      </c>
      <c r="AA16" s="1637"/>
      <c r="AB16" s="1550"/>
      <c r="AC16" s="1656">
        <f aca="true" t="shared" si="0" ref="AC16:AC30">SUM(M16:N16)</f>
        <v>0</v>
      </c>
      <c r="AD16" s="1655">
        <f aca="true" t="shared" si="1" ref="AD16:AD30">IF(AC16=0,0%,100%)</f>
        <v>0</v>
      </c>
      <c r="AE16" s="1654"/>
      <c r="AF16" s="1654"/>
      <c r="AG16" s="1654"/>
      <c r="AH16" s="1654"/>
      <c r="AI16" s="1654"/>
      <c r="AJ16" s="1654"/>
      <c r="AK16" s="1622"/>
      <c r="AL16" s="1623"/>
      <c r="AM16" s="1622"/>
      <c r="AN16" s="1623"/>
      <c r="AO16" s="1622"/>
      <c r="AP16" s="1623"/>
      <c r="AQ16" s="1622"/>
      <c r="AR16" s="1622"/>
      <c r="AS16" s="1622"/>
      <c r="AT16" s="1622"/>
      <c r="AU16" s="1622"/>
      <c r="AV16" s="1622"/>
      <c r="AW16" s="1622"/>
      <c r="AX16" s="1622"/>
      <c r="AY16" s="1622"/>
      <c r="AZ16" s="1622"/>
      <c r="BA16" s="1622"/>
      <c r="BB16" s="1622"/>
      <c r="BC16" s="1622"/>
      <c r="BD16" s="1622"/>
      <c r="BE16" s="1622"/>
      <c r="BF16" s="1622"/>
      <c r="BG16" s="1622"/>
      <c r="BH16" s="1622"/>
      <c r="BI16" s="1622"/>
      <c r="BJ16" s="1622"/>
      <c r="BK16" s="1622"/>
      <c r="BL16" s="1622"/>
      <c r="BM16" s="1622"/>
      <c r="BN16" s="1622"/>
      <c r="BO16" s="1622"/>
      <c r="BP16" s="1622"/>
      <c r="BQ16" s="1622"/>
      <c r="BR16" s="1622"/>
      <c r="BS16" s="1622"/>
      <c r="BT16" s="1622"/>
      <c r="BU16" s="1622"/>
      <c r="BV16" s="1622"/>
      <c r="BW16" s="1622"/>
      <c r="BX16" s="1622"/>
      <c r="BY16" s="1609"/>
      <c r="BZ16" s="1653"/>
    </row>
    <row r="17" spans="1:78" ht="36" customHeight="1">
      <c r="A17" s="3850"/>
      <c r="B17" s="3852"/>
      <c r="C17" s="3854"/>
      <c r="D17" s="1545" t="s">
        <v>1030</v>
      </c>
      <c r="E17" s="1632" t="s">
        <v>905</v>
      </c>
      <c r="F17" s="1630" t="s">
        <v>998</v>
      </c>
      <c r="G17" s="1630" t="s">
        <v>1029</v>
      </c>
      <c r="H17" s="1630" t="s">
        <v>979</v>
      </c>
      <c r="I17" s="1631">
        <v>0.111</v>
      </c>
      <c r="J17" s="1630" t="s">
        <v>1028</v>
      </c>
      <c r="K17" s="1629">
        <v>42370</v>
      </c>
      <c r="L17" s="1629">
        <v>42735</v>
      </c>
      <c r="M17" s="1652"/>
      <c r="N17" s="1652"/>
      <c r="O17" s="1652"/>
      <c r="P17" s="1652"/>
      <c r="Q17" s="1652"/>
      <c r="R17" s="1627"/>
      <c r="S17" s="1627"/>
      <c r="T17" s="1652"/>
      <c r="U17" s="1627"/>
      <c r="V17" s="1627"/>
      <c r="W17" s="1627"/>
      <c r="X17" s="1627"/>
      <c r="Y17" s="1626">
        <f>SUM(M17:X17)</f>
        <v>0</v>
      </c>
      <c r="Z17" s="1625">
        <v>0</v>
      </c>
      <c r="AA17" s="1634"/>
      <c r="AB17" s="1532"/>
      <c r="AC17" s="1531">
        <f t="shared" si="0"/>
        <v>0</v>
      </c>
      <c r="AD17" s="1530">
        <f t="shared" si="1"/>
        <v>0</v>
      </c>
      <c r="AE17" s="1529"/>
      <c r="AF17" s="1529"/>
      <c r="AG17" s="1529"/>
      <c r="AH17" s="1529"/>
      <c r="AI17" s="1529"/>
      <c r="AJ17" s="1529"/>
      <c r="AK17" s="1622"/>
      <c r="AL17" s="1623"/>
      <c r="AM17" s="1622">
        <v>194</v>
      </c>
      <c r="AN17" s="1623"/>
      <c r="AO17" s="1622"/>
      <c r="AP17" s="1623"/>
      <c r="AQ17" s="1622"/>
      <c r="AR17" s="1622"/>
      <c r="AS17" s="1622"/>
      <c r="AT17" s="1622"/>
      <c r="AU17" s="1622"/>
      <c r="AV17" s="1622"/>
      <c r="AW17" s="1622"/>
      <c r="AX17" s="1622"/>
      <c r="AY17" s="1622"/>
      <c r="AZ17" s="1622"/>
      <c r="BA17" s="1622"/>
      <c r="BB17" s="1622"/>
      <c r="BC17" s="1622"/>
      <c r="BD17" s="1622"/>
      <c r="BE17" s="1622"/>
      <c r="BF17" s="1622"/>
      <c r="BG17" s="1622"/>
      <c r="BH17" s="1622"/>
      <c r="BI17" s="1622"/>
      <c r="BJ17" s="1622"/>
      <c r="BK17" s="1622"/>
      <c r="BL17" s="1622"/>
      <c r="BM17" s="1622"/>
      <c r="BN17" s="1622"/>
      <c r="BO17" s="1622"/>
      <c r="BP17" s="1622"/>
      <c r="BQ17" s="1622"/>
      <c r="BR17" s="1622"/>
      <c r="BS17" s="1622"/>
      <c r="BT17" s="1622"/>
      <c r="BU17" s="1622"/>
      <c r="BV17" s="1622"/>
      <c r="BW17" s="1622"/>
      <c r="BX17" s="1622"/>
      <c r="BY17" s="1609" t="s">
        <v>1027</v>
      </c>
      <c r="BZ17" s="1621"/>
    </row>
    <row r="18" spans="1:78" ht="36" customHeight="1">
      <c r="A18" s="3850"/>
      <c r="B18" s="3852"/>
      <c r="C18" s="3854"/>
      <c r="D18" s="1545" t="s">
        <v>1026</v>
      </c>
      <c r="E18" s="1632" t="s">
        <v>905</v>
      </c>
      <c r="F18" s="1630" t="s">
        <v>998</v>
      </c>
      <c r="G18" s="1630" t="s">
        <v>1025</v>
      </c>
      <c r="H18" s="1630" t="s">
        <v>979</v>
      </c>
      <c r="I18" s="1631">
        <v>0.111</v>
      </c>
      <c r="J18" s="1630" t="s">
        <v>1018</v>
      </c>
      <c r="K18" s="1629">
        <v>42370</v>
      </c>
      <c r="L18" s="1629">
        <v>42735</v>
      </c>
      <c r="M18" s="1652"/>
      <c r="N18" s="1652"/>
      <c r="O18" s="1652"/>
      <c r="P18" s="1652"/>
      <c r="Q18" s="1652"/>
      <c r="R18" s="1627"/>
      <c r="S18" s="1627"/>
      <c r="T18" s="1652"/>
      <c r="U18" s="1627"/>
      <c r="V18" s="1627"/>
      <c r="W18" s="1627"/>
      <c r="X18" s="1627"/>
      <c r="Y18" s="1626">
        <f>SUM(M18:X18)</f>
        <v>0</v>
      </c>
      <c r="Z18" s="1625">
        <v>0</v>
      </c>
      <c r="AA18" s="1634"/>
      <c r="AB18" s="1532"/>
      <c r="AC18" s="1531">
        <f t="shared" si="0"/>
        <v>0</v>
      </c>
      <c r="AD18" s="1530">
        <f t="shared" si="1"/>
        <v>0</v>
      </c>
      <c r="AE18" s="1529"/>
      <c r="AF18" s="1529"/>
      <c r="AG18" s="1529"/>
      <c r="AH18" s="1529"/>
      <c r="AI18" s="1529"/>
      <c r="AJ18" s="1529"/>
      <c r="AK18" s="1622"/>
      <c r="AL18" s="1623"/>
      <c r="AM18" s="1622">
        <v>178</v>
      </c>
      <c r="AN18" s="1623"/>
      <c r="AO18" s="1622"/>
      <c r="AP18" s="1623"/>
      <c r="AQ18" s="1622"/>
      <c r="AR18" s="1622"/>
      <c r="AS18" s="1622"/>
      <c r="AT18" s="1622"/>
      <c r="AU18" s="1622"/>
      <c r="AV18" s="1622"/>
      <c r="AW18" s="1622"/>
      <c r="AX18" s="1622"/>
      <c r="AY18" s="1622"/>
      <c r="AZ18" s="1622"/>
      <c r="BA18" s="1622"/>
      <c r="BB18" s="1622"/>
      <c r="BC18" s="1622"/>
      <c r="BD18" s="1622"/>
      <c r="BE18" s="1622"/>
      <c r="BF18" s="1622"/>
      <c r="BG18" s="1622"/>
      <c r="BH18" s="1622"/>
      <c r="BI18" s="1622"/>
      <c r="BJ18" s="1622"/>
      <c r="BK18" s="1622"/>
      <c r="BL18" s="1622"/>
      <c r="BM18" s="1622"/>
      <c r="BN18" s="1622"/>
      <c r="BO18" s="1622"/>
      <c r="BP18" s="1622"/>
      <c r="BQ18" s="1622"/>
      <c r="BR18" s="1622"/>
      <c r="BS18" s="1622"/>
      <c r="BT18" s="1622"/>
      <c r="BU18" s="1622"/>
      <c r="BV18" s="1622"/>
      <c r="BW18" s="1622"/>
      <c r="BX18" s="1622"/>
      <c r="BY18" s="1609" t="s">
        <v>1024</v>
      </c>
      <c r="BZ18" s="1621"/>
    </row>
    <row r="19" spans="1:78" ht="36" customHeight="1">
      <c r="A19" s="3850"/>
      <c r="B19" s="3852"/>
      <c r="C19" s="3854"/>
      <c r="D19" s="1545" t="s">
        <v>1023</v>
      </c>
      <c r="E19" s="1632" t="s">
        <v>905</v>
      </c>
      <c r="F19" s="1630">
        <v>4</v>
      </c>
      <c r="G19" s="1630" t="s">
        <v>1022</v>
      </c>
      <c r="H19" s="1630" t="s">
        <v>979</v>
      </c>
      <c r="I19" s="1631">
        <v>0.111</v>
      </c>
      <c r="J19" s="1630" t="s">
        <v>1008</v>
      </c>
      <c r="K19" s="1629">
        <v>42400</v>
      </c>
      <c r="L19" s="1629">
        <v>42735</v>
      </c>
      <c r="M19" s="1652"/>
      <c r="N19" s="1652"/>
      <c r="O19" s="1652">
        <v>1</v>
      </c>
      <c r="P19" s="1652"/>
      <c r="Q19" s="1652"/>
      <c r="R19" s="1627">
        <v>1</v>
      </c>
      <c r="S19" s="1627"/>
      <c r="T19" s="1652"/>
      <c r="U19" s="1627">
        <v>1</v>
      </c>
      <c r="V19" s="1627"/>
      <c r="W19" s="1627"/>
      <c r="X19" s="1627">
        <v>1</v>
      </c>
      <c r="Y19" s="1636">
        <v>4</v>
      </c>
      <c r="Z19" s="1625">
        <v>0</v>
      </c>
      <c r="AA19" s="1634"/>
      <c r="AB19" s="1532"/>
      <c r="AC19" s="1531">
        <f t="shared" si="0"/>
        <v>0</v>
      </c>
      <c r="AD19" s="1530">
        <f t="shared" si="1"/>
        <v>0</v>
      </c>
      <c r="AE19" s="1529"/>
      <c r="AF19" s="1529"/>
      <c r="AG19" s="1529"/>
      <c r="AH19" s="1529"/>
      <c r="AI19" s="1529"/>
      <c r="AJ19" s="1529"/>
      <c r="AK19" s="1622"/>
      <c r="AL19" s="1623"/>
      <c r="AM19" s="1622"/>
      <c r="AN19" s="1623"/>
      <c r="AO19" s="1622"/>
      <c r="AP19" s="1623"/>
      <c r="AQ19" s="1622"/>
      <c r="AR19" s="1622"/>
      <c r="AS19" s="1622"/>
      <c r="AT19" s="1622"/>
      <c r="AU19" s="1622"/>
      <c r="AV19" s="1622"/>
      <c r="AW19" s="1622"/>
      <c r="AX19" s="1622"/>
      <c r="AY19" s="1622"/>
      <c r="AZ19" s="1622"/>
      <c r="BA19" s="1622"/>
      <c r="BB19" s="1622"/>
      <c r="BC19" s="1622"/>
      <c r="BD19" s="1622"/>
      <c r="BE19" s="1622"/>
      <c r="BF19" s="1622"/>
      <c r="BG19" s="1622"/>
      <c r="BH19" s="1622"/>
      <c r="BI19" s="1622"/>
      <c r="BJ19" s="1622"/>
      <c r="BK19" s="1622"/>
      <c r="BL19" s="1622"/>
      <c r="BM19" s="1622"/>
      <c r="BN19" s="1622"/>
      <c r="BO19" s="1622"/>
      <c r="BP19" s="1622"/>
      <c r="BQ19" s="1622"/>
      <c r="BR19" s="1622"/>
      <c r="BS19" s="1622"/>
      <c r="BT19" s="1622"/>
      <c r="BU19" s="1622"/>
      <c r="BV19" s="1622"/>
      <c r="BW19" s="1622"/>
      <c r="BX19" s="1622"/>
      <c r="BY19" s="1609" t="s">
        <v>1021</v>
      </c>
      <c r="BZ19" s="1621"/>
    </row>
    <row r="20" spans="1:78" ht="36" customHeight="1">
      <c r="A20" s="3850"/>
      <c r="B20" s="3852"/>
      <c r="C20" s="3854"/>
      <c r="D20" s="1545" t="s">
        <v>1020</v>
      </c>
      <c r="E20" s="1632" t="s">
        <v>905</v>
      </c>
      <c r="F20" s="1630" t="s">
        <v>998</v>
      </c>
      <c r="G20" s="1630" t="s">
        <v>1019</v>
      </c>
      <c r="H20" s="1630" t="s">
        <v>979</v>
      </c>
      <c r="I20" s="1631">
        <v>0.111</v>
      </c>
      <c r="J20" s="1630" t="s">
        <v>1018</v>
      </c>
      <c r="K20" s="1629">
        <v>42370</v>
      </c>
      <c r="L20" s="1629">
        <v>42735</v>
      </c>
      <c r="M20" s="1652"/>
      <c r="N20" s="1652"/>
      <c r="O20" s="1652"/>
      <c r="P20" s="1652"/>
      <c r="Q20" s="1652"/>
      <c r="R20" s="1627"/>
      <c r="S20" s="1627"/>
      <c r="T20" s="1652"/>
      <c r="U20" s="1627"/>
      <c r="V20" s="1627"/>
      <c r="W20" s="1627"/>
      <c r="X20" s="1627"/>
      <c r="Y20" s="1626">
        <f>SUM(M20:X20)</f>
        <v>0</v>
      </c>
      <c r="Z20" s="1625">
        <v>0</v>
      </c>
      <c r="AA20" s="1634"/>
      <c r="AB20" s="1532"/>
      <c r="AC20" s="1531">
        <f t="shared" si="0"/>
        <v>0</v>
      </c>
      <c r="AD20" s="1530">
        <f t="shared" si="1"/>
        <v>0</v>
      </c>
      <c r="AE20" s="1529"/>
      <c r="AF20" s="1529"/>
      <c r="AG20" s="1529"/>
      <c r="AH20" s="1529"/>
      <c r="AI20" s="1529"/>
      <c r="AJ20" s="1529"/>
      <c r="AK20" s="1622"/>
      <c r="AL20" s="1623"/>
      <c r="AM20" s="1622">
        <v>64</v>
      </c>
      <c r="AN20" s="1623"/>
      <c r="AO20" s="1622"/>
      <c r="AP20" s="1623"/>
      <c r="AQ20" s="1622"/>
      <c r="AR20" s="1622"/>
      <c r="AS20" s="1622"/>
      <c r="AT20" s="1622"/>
      <c r="AU20" s="1622"/>
      <c r="AV20" s="1622"/>
      <c r="AW20" s="1622"/>
      <c r="AX20" s="1622"/>
      <c r="AY20" s="1622"/>
      <c r="AZ20" s="1622"/>
      <c r="BA20" s="1622"/>
      <c r="BB20" s="1622"/>
      <c r="BC20" s="1622"/>
      <c r="BD20" s="1622"/>
      <c r="BE20" s="1622"/>
      <c r="BF20" s="1622"/>
      <c r="BG20" s="1622"/>
      <c r="BH20" s="1622"/>
      <c r="BI20" s="1622"/>
      <c r="BJ20" s="1622"/>
      <c r="BK20" s="1622"/>
      <c r="BL20" s="1622"/>
      <c r="BM20" s="1622"/>
      <c r="BN20" s="1622"/>
      <c r="BO20" s="1622"/>
      <c r="BP20" s="1622"/>
      <c r="BQ20" s="1622"/>
      <c r="BR20" s="1622"/>
      <c r="BS20" s="1622"/>
      <c r="BT20" s="1622"/>
      <c r="BU20" s="1622"/>
      <c r="BV20" s="1622"/>
      <c r="BW20" s="1622"/>
      <c r="BX20" s="1622"/>
      <c r="BY20" s="1609" t="s">
        <v>1017</v>
      </c>
      <c r="BZ20" s="1621"/>
    </row>
    <row r="21" spans="1:78" ht="36" customHeight="1">
      <c r="A21" s="3850"/>
      <c r="B21" s="3852"/>
      <c r="C21" s="3854"/>
      <c r="D21" s="1545" t="s">
        <v>1016</v>
      </c>
      <c r="E21" s="1632" t="s">
        <v>905</v>
      </c>
      <c r="F21" s="1630" t="s">
        <v>998</v>
      </c>
      <c r="G21" s="1630" t="s">
        <v>1015</v>
      </c>
      <c r="H21" s="1630" t="s">
        <v>979</v>
      </c>
      <c r="I21" s="1631">
        <v>0.111</v>
      </c>
      <c r="J21" s="1630" t="s">
        <v>1008</v>
      </c>
      <c r="K21" s="1629">
        <v>42370</v>
      </c>
      <c r="L21" s="1629">
        <v>42735</v>
      </c>
      <c r="M21" s="1652"/>
      <c r="N21" s="1652"/>
      <c r="O21" s="1652"/>
      <c r="P21" s="1652"/>
      <c r="Q21" s="1652"/>
      <c r="R21" s="1627"/>
      <c r="S21" s="1627"/>
      <c r="T21" s="1652"/>
      <c r="U21" s="1627"/>
      <c r="V21" s="1627"/>
      <c r="W21" s="1627"/>
      <c r="X21" s="1627"/>
      <c r="Y21" s="1626">
        <f>SUM(M21:X21)</f>
        <v>0</v>
      </c>
      <c r="Z21" s="1625">
        <v>0</v>
      </c>
      <c r="AA21" s="1634"/>
      <c r="AB21" s="1532"/>
      <c r="AC21" s="1531">
        <f t="shared" si="0"/>
        <v>0</v>
      </c>
      <c r="AD21" s="1530">
        <f t="shared" si="1"/>
        <v>0</v>
      </c>
      <c r="AE21" s="1529"/>
      <c r="AF21" s="1529"/>
      <c r="AG21" s="1529"/>
      <c r="AH21" s="1529"/>
      <c r="AI21" s="1529"/>
      <c r="AJ21" s="1529"/>
      <c r="AK21" s="1622"/>
      <c r="AL21" s="1623"/>
      <c r="AM21" s="1622">
        <v>16</v>
      </c>
      <c r="AN21" s="1623"/>
      <c r="AO21" s="1622"/>
      <c r="AP21" s="1623"/>
      <c r="AQ21" s="1622"/>
      <c r="AR21" s="1622"/>
      <c r="AS21" s="1622"/>
      <c r="AT21" s="1622"/>
      <c r="AU21" s="1622"/>
      <c r="AV21" s="1622"/>
      <c r="AW21" s="1622"/>
      <c r="AX21" s="1622"/>
      <c r="AY21" s="1622"/>
      <c r="AZ21" s="1622"/>
      <c r="BA21" s="1622"/>
      <c r="BB21" s="1622"/>
      <c r="BC21" s="1622"/>
      <c r="BD21" s="1622"/>
      <c r="BE21" s="1622"/>
      <c r="BF21" s="1622"/>
      <c r="BG21" s="1622"/>
      <c r="BH21" s="1622"/>
      <c r="BI21" s="1622"/>
      <c r="BJ21" s="1622"/>
      <c r="BK21" s="1622"/>
      <c r="BL21" s="1622"/>
      <c r="BM21" s="1622"/>
      <c r="BN21" s="1622"/>
      <c r="BO21" s="1622"/>
      <c r="BP21" s="1622"/>
      <c r="BQ21" s="1622"/>
      <c r="BR21" s="1622"/>
      <c r="BS21" s="1622"/>
      <c r="BT21" s="1622"/>
      <c r="BU21" s="1622"/>
      <c r="BV21" s="1622"/>
      <c r="BW21" s="1622"/>
      <c r="BX21" s="1622"/>
      <c r="BY21" s="1609" t="s">
        <v>1014</v>
      </c>
      <c r="BZ21" s="1635"/>
    </row>
    <row r="22" spans="1:78" ht="57" customHeight="1">
      <c r="A22" s="3850"/>
      <c r="B22" s="3852"/>
      <c r="C22" s="3854"/>
      <c r="D22" s="1545" t="s">
        <v>1013</v>
      </c>
      <c r="E22" s="1632" t="s">
        <v>905</v>
      </c>
      <c r="F22" s="1630" t="s">
        <v>998</v>
      </c>
      <c r="G22" s="1630" t="s">
        <v>1012</v>
      </c>
      <c r="H22" s="1630" t="s">
        <v>979</v>
      </c>
      <c r="I22" s="1631">
        <v>0.111</v>
      </c>
      <c r="J22" s="1630" t="s">
        <v>1008</v>
      </c>
      <c r="K22" s="1629">
        <v>42370</v>
      </c>
      <c r="L22" s="1629">
        <v>42735</v>
      </c>
      <c r="M22" s="1652"/>
      <c r="N22" s="1652"/>
      <c r="O22" s="1652"/>
      <c r="P22" s="1652"/>
      <c r="Q22" s="1652"/>
      <c r="R22" s="1627"/>
      <c r="S22" s="1627"/>
      <c r="T22" s="1652"/>
      <c r="U22" s="1627"/>
      <c r="V22" s="1627"/>
      <c r="W22" s="1627"/>
      <c r="X22" s="1627"/>
      <c r="Y22" s="1626">
        <f>SUM(M22:X22)</f>
        <v>0</v>
      </c>
      <c r="Z22" s="1625">
        <v>0</v>
      </c>
      <c r="AA22" s="1634"/>
      <c r="AB22" s="1532"/>
      <c r="AC22" s="1531">
        <f t="shared" si="0"/>
        <v>0</v>
      </c>
      <c r="AD22" s="1530">
        <f t="shared" si="1"/>
        <v>0</v>
      </c>
      <c r="AE22" s="1529"/>
      <c r="AF22" s="1529"/>
      <c r="AG22" s="1529"/>
      <c r="AH22" s="1529"/>
      <c r="AI22" s="1529"/>
      <c r="AJ22" s="1529"/>
      <c r="AK22" s="1622"/>
      <c r="AL22" s="1623"/>
      <c r="AM22" s="1622">
        <v>27</v>
      </c>
      <c r="AN22" s="1623"/>
      <c r="AO22" s="1622"/>
      <c r="AP22" s="1623"/>
      <c r="AQ22" s="1622"/>
      <c r="AR22" s="1622"/>
      <c r="AS22" s="1622"/>
      <c r="AT22" s="1622"/>
      <c r="AU22" s="1622"/>
      <c r="AV22" s="1622"/>
      <c r="AW22" s="1622"/>
      <c r="AX22" s="1622"/>
      <c r="AY22" s="1622"/>
      <c r="AZ22" s="1622"/>
      <c r="BA22" s="1622"/>
      <c r="BB22" s="1622"/>
      <c r="BC22" s="1622"/>
      <c r="BD22" s="1622"/>
      <c r="BE22" s="1622"/>
      <c r="BF22" s="1622"/>
      <c r="BG22" s="1622"/>
      <c r="BH22" s="1622"/>
      <c r="BI22" s="1622"/>
      <c r="BJ22" s="1622"/>
      <c r="BK22" s="1622"/>
      <c r="BL22" s="1622"/>
      <c r="BM22" s="1622"/>
      <c r="BN22" s="1622"/>
      <c r="BO22" s="1622"/>
      <c r="BP22" s="1622"/>
      <c r="BQ22" s="1622"/>
      <c r="BR22" s="1622"/>
      <c r="BS22" s="1622"/>
      <c r="BT22" s="1622"/>
      <c r="BU22" s="1622"/>
      <c r="BV22" s="1622"/>
      <c r="BW22" s="1622"/>
      <c r="BX22" s="1622"/>
      <c r="BY22" s="1609" t="s">
        <v>1011</v>
      </c>
      <c r="BZ22" s="1635"/>
    </row>
    <row r="23" spans="1:78" ht="36" customHeight="1" thickBot="1">
      <c r="A23" s="3850"/>
      <c r="B23" s="3852"/>
      <c r="C23" s="3855"/>
      <c r="D23" s="1651" t="s">
        <v>1010</v>
      </c>
      <c r="E23" s="1619" t="s">
        <v>905</v>
      </c>
      <c r="F23" s="1617">
        <v>4</v>
      </c>
      <c r="G23" s="1617" t="s">
        <v>1009</v>
      </c>
      <c r="H23" s="1617" t="s">
        <v>979</v>
      </c>
      <c r="I23" s="1618">
        <v>0.111</v>
      </c>
      <c r="J23" s="1617" t="s">
        <v>1008</v>
      </c>
      <c r="K23" s="1616">
        <v>42370</v>
      </c>
      <c r="L23" s="1616">
        <v>42735</v>
      </c>
      <c r="M23" s="1650"/>
      <c r="N23" s="1650"/>
      <c r="O23" s="1650">
        <v>1</v>
      </c>
      <c r="P23" s="1650"/>
      <c r="Q23" s="1650"/>
      <c r="R23" s="1614">
        <v>1</v>
      </c>
      <c r="S23" s="1614"/>
      <c r="T23" s="1650"/>
      <c r="U23" s="1614">
        <v>1</v>
      </c>
      <c r="V23" s="1614"/>
      <c r="W23" s="1614"/>
      <c r="X23" s="1614">
        <v>1</v>
      </c>
      <c r="Y23" s="1613">
        <v>4</v>
      </c>
      <c r="Z23" s="1649">
        <v>0</v>
      </c>
      <c r="AA23" s="1648"/>
      <c r="AB23" s="1647"/>
      <c r="AC23" s="1518">
        <f t="shared" si="0"/>
        <v>0</v>
      </c>
      <c r="AD23" s="1517">
        <f t="shared" si="1"/>
        <v>0</v>
      </c>
      <c r="AE23" s="1516"/>
      <c r="AF23" s="1516"/>
      <c r="AG23" s="1516"/>
      <c r="AH23" s="1516"/>
      <c r="AI23" s="1516"/>
      <c r="AJ23" s="1516"/>
      <c r="AK23" s="1622"/>
      <c r="AL23" s="1623"/>
      <c r="AM23" s="1622"/>
      <c r="AN23" s="1623"/>
      <c r="AO23" s="1622"/>
      <c r="AP23" s="1623"/>
      <c r="AQ23" s="1622"/>
      <c r="AR23" s="1622"/>
      <c r="AS23" s="1622"/>
      <c r="AT23" s="1622"/>
      <c r="AU23" s="1622"/>
      <c r="AV23" s="1622"/>
      <c r="AW23" s="1622"/>
      <c r="AX23" s="1622"/>
      <c r="AY23" s="1622"/>
      <c r="AZ23" s="1622"/>
      <c r="BA23" s="1622"/>
      <c r="BB23" s="1622"/>
      <c r="BC23" s="1622"/>
      <c r="BD23" s="1622"/>
      <c r="BE23" s="1622"/>
      <c r="BF23" s="1622"/>
      <c r="BG23" s="1622"/>
      <c r="BH23" s="1622"/>
      <c r="BI23" s="1622"/>
      <c r="BJ23" s="1622"/>
      <c r="BK23" s="1622"/>
      <c r="BL23" s="1622"/>
      <c r="BM23" s="1622"/>
      <c r="BN23" s="1622"/>
      <c r="BO23" s="1622"/>
      <c r="BP23" s="1622"/>
      <c r="BQ23" s="1622"/>
      <c r="BR23" s="1622"/>
      <c r="BS23" s="1622"/>
      <c r="BT23" s="1622"/>
      <c r="BU23" s="1622"/>
      <c r="BV23" s="1622"/>
      <c r="BW23" s="1622"/>
      <c r="BX23" s="1622"/>
      <c r="BY23" s="1609" t="s">
        <v>1007</v>
      </c>
      <c r="BZ23" s="1635"/>
    </row>
    <row r="24" spans="1:78" ht="38.25">
      <c r="A24" s="3850"/>
      <c r="B24" s="3852"/>
      <c r="C24" s="3856" t="s">
        <v>1006</v>
      </c>
      <c r="D24" s="1646" t="s">
        <v>1005</v>
      </c>
      <c r="E24" s="1645" t="s">
        <v>905</v>
      </c>
      <c r="F24" s="1643">
        <v>4</v>
      </c>
      <c r="G24" s="1643" t="s">
        <v>1004</v>
      </c>
      <c r="H24" s="1643" t="s">
        <v>979</v>
      </c>
      <c r="I24" s="1644">
        <v>0.111</v>
      </c>
      <c r="J24" s="1643" t="s">
        <v>1003</v>
      </c>
      <c r="K24" s="1642">
        <v>42370</v>
      </c>
      <c r="L24" s="1642">
        <v>42735</v>
      </c>
      <c r="M24" s="1641"/>
      <c r="N24" s="1641"/>
      <c r="O24" s="1641">
        <v>1</v>
      </c>
      <c r="P24" s="1641"/>
      <c r="Q24" s="1641"/>
      <c r="R24" s="1641">
        <v>1</v>
      </c>
      <c r="S24" s="1641"/>
      <c r="T24" s="1641"/>
      <c r="U24" s="1640">
        <v>1</v>
      </c>
      <c r="V24" s="1640"/>
      <c r="W24" s="1640"/>
      <c r="X24" s="1640">
        <v>1</v>
      </c>
      <c r="Y24" s="1639">
        <f>SUM(M24:X24)</f>
        <v>4</v>
      </c>
      <c r="Z24" s="1638">
        <v>0</v>
      </c>
      <c r="AA24" s="1637"/>
      <c r="AB24" s="1550"/>
      <c r="AC24" s="1549">
        <f t="shared" si="0"/>
        <v>0</v>
      </c>
      <c r="AD24" s="1548">
        <f t="shared" si="1"/>
        <v>0</v>
      </c>
      <c r="AE24" s="1546"/>
      <c r="AF24" s="1546"/>
      <c r="AG24" s="1546"/>
      <c r="AH24" s="1546"/>
      <c r="AI24" s="1546"/>
      <c r="AJ24" s="1546"/>
      <c r="AK24" s="1622"/>
      <c r="AL24" s="1623"/>
      <c r="AM24" s="1622"/>
      <c r="AN24" s="1623"/>
      <c r="AO24" s="1622"/>
      <c r="AP24" s="1623"/>
      <c r="AQ24" s="1622"/>
      <c r="AR24" s="1622"/>
      <c r="AS24" s="1622"/>
      <c r="AT24" s="1622"/>
      <c r="AU24" s="1622"/>
      <c r="AV24" s="1622"/>
      <c r="AW24" s="1622"/>
      <c r="AX24" s="1622"/>
      <c r="AY24" s="1622"/>
      <c r="AZ24" s="1622"/>
      <c r="BA24" s="1622"/>
      <c r="BB24" s="1622"/>
      <c r="BC24" s="1622"/>
      <c r="BD24" s="1622"/>
      <c r="BE24" s="1622"/>
      <c r="BF24" s="1622"/>
      <c r="BG24" s="1622"/>
      <c r="BH24" s="1622"/>
      <c r="BI24" s="1622"/>
      <c r="BJ24" s="1622"/>
      <c r="BK24" s="1622"/>
      <c r="BL24" s="1622"/>
      <c r="BM24" s="1622"/>
      <c r="BN24" s="1622"/>
      <c r="BO24" s="1622"/>
      <c r="BP24" s="1622"/>
      <c r="BQ24" s="1622"/>
      <c r="BR24" s="1622"/>
      <c r="BS24" s="1622"/>
      <c r="BT24" s="1622"/>
      <c r="BU24" s="1622"/>
      <c r="BV24" s="1622"/>
      <c r="BW24" s="1622"/>
      <c r="BX24" s="1622"/>
      <c r="BY24" s="1609" t="s">
        <v>1002</v>
      </c>
      <c r="BZ24" s="1635"/>
    </row>
    <row r="25" spans="1:78" ht="50.25" customHeight="1">
      <c r="A25" s="3850"/>
      <c r="B25" s="3852"/>
      <c r="C25" s="3857"/>
      <c r="D25" s="1633" t="s">
        <v>1001</v>
      </c>
      <c r="E25" s="1632" t="s">
        <v>905</v>
      </c>
      <c r="F25" s="1630">
        <v>1</v>
      </c>
      <c r="G25" s="1630"/>
      <c r="H25" s="1630" t="s">
        <v>979</v>
      </c>
      <c r="I25" s="1631">
        <v>0.111</v>
      </c>
      <c r="J25" s="1630"/>
      <c r="K25" s="1629">
        <v>42370</v>
      </c>
      <c r="L25" s="1629">
        <v>42735</v>
      </c>
      <c r="M25" s="1628"/>
      <c r="N25" s="1628"/>
      <c r="O25" s="1628"/>
      <c r="P25" s="1628"/>
      <c r="Q25" s="1628">
        <v>1</v>
      </c>
      <c r="R25" s="1628"/>
      <c r="S25" s="1628"/>
      <c r="T25" s="1628"/>
      <c r="U25" s="1627"/>
      <c r="V25" s="1627"/>
      <c r="W25" s="1627"/>
      <c r="X25" s="1627"/>
      <c r="Y25" s="1636">
        <v>1</v>
      </c>
      <c r="Z25" s="1625">
        <v>0</v>
      </c>
      <c r="AA25" s="1634"/>
      <c r="AB25" s="1532"/>
      <c r="AC25" s="1531">
        <f t="shared" si="0"/>
        <v>0</v>
      </c>
      <c r="AD25" s="1530">
        <f t="shared" si="1"/>
        <v>0</v>
      </c>
      <c r="AE25" s="1529"/>
      <c r="AF25" s="1529"/>
      <c r="AG25" s="1529"/>
      <c r="AH25" s="1529"/>
      <c r="AI25" s="1529"/>
      <c r="AJ25" s="1529"/>
      <c r="AK25" s="1622"/>
      <c r="AL25" s="1623"/>
      <c r="AM25" s="1622">
        <v>1</v>
      </c>
      <c r="AN25" s="1623"/>
      <c r="AO25" s="1622"/>
      <c r="AP25" s="1623"/>
      <c r="AQ25" s="1622"/>
      <c r="AR25" s="1622"/>
      <c r="AS25" s="1622"/>
      <c r="AT25" s="1622"/>
      <c r="AU25" s="1622"/>
      <c r="AV25" s="1622"/>
      <c r="AW25" s="1622"/>
      <c r="AX25" s="1622"/>
      <c r="AY25" s="1622"/>
      <c r="AZ25" s="1622"/>
      <c r="BA25" s="1622"/>
      <c r="BB25" s="1622"/>
      <c r="BC25" s="1622"/>
      <c r="BD25" s="1622"/>
      <c r="BE25" s="1622"/>
      <c r="BF25" s="1622"/>
      <c r="BG25" s="1622"/>
      <c r="BH25" s="1622"/>
      <c r="BI25" s="1622"/>
      <c r="BJ25" s="1622"/>
      <c r="BK25" s="1622"/>
      <c r="BL25" s="1622"/>
      <c r="BM25" s="1622"/>
      <c r="BN25" s="1622"/>
      <c r="BO25" s="1622"/>
      <c r="BP25" s="1622"/>
      <c r="BQ25" s="1622"/>
      <c r="BR25" s="1622"/>
      <c r="BS25" s="1622"/>
      <c r="BT25" s="1622"/>
      <c r="BU25" s="1622"/>
      <c r="BV25" s="1622"/>
      <c r="BW25" s="1622"/>
      <c r="BX25" s="1622"/>
      <c r="BY25" s="1609" t="s">
        <v>1000</v>
      </c>
      <c r="BZ25" s="1635"/>
    </row>
    <row r="26" spans="1:78" ht="50.25" customHeight="1">
      <c r="A26" s="3850"/>
      <c r="B26" s="3852"/>
      <c r="C26" s="3857"/>
      <c r="D26" s="1633" t="s">
        <v>999</v>
      </c>
      <c r="E26" s="1632" t="s">
        <v>905</v>
      </c>
      <c r="F26" s="1630" t="s">
        <v>998</v>
      </c>
      <c r="G26" s="1630" t="s">
        <v>997</v>
      </c>
      <c r="H26" s="1630" t="s">
        <v>979</v>
      </c>
      <c r="I26" s="1631">
        <v>0.111</v>
      </c>
      <c r="J26" s="1630"/>
      <c r="K26" s="1629">
        <v>42370</v>
      </c>
      <c r="L26" s="1629">
        <v>42735</v>
      </c>
      <c r="M26" s="1628"/>
      <c r="N26" s="1628"/>
      <c r="O26" s="1628"/>
      <c r="P26" s="1628"/>
      <c r="Q26" s="1628"/>
      <c r="R26" s="1628"/>
      <c r="S26" s="1628"/>
      <c r="T26" s="1628"/>
      <c r="U26" s="1627"/>
      <c r="V26" s="1627"/>
      <c r="W26" s="1627"/>
      <c r="X26" s="1627"/>
      <c r="Y26" s="1636">
        <f>SUM(M26:X26)</f>
        <v>0</v>
      </c>
      <c r="Z26" s="1625">
        <v>0</v>
      </c>
      <c r="AA26" s="1634"/>
      <c r="AB26" s="1532"/>
      <c r="AC26" s="1531">
        <f t="shared" si="0"/>
        <v>0</v>
      </c>
      <c r="AD26" s="1530">
        <f t="shared" si="1"/>
        <v>0</v>
      </c>
      <c r="AE26" s="1529"/>
      <c r="AF26" s="1529"/>
      <c r="AG26" s="1529"/>
      <c r="AH26" s="1529"/>
      <c r="AI26" s="1529"/>
      <c r="AJ26" s="1529"/>
      <c r="AK26" s="1622"/>
      <c r="AL26" s="1623"/>
      <c r="AM26" s="1622">
        <v>7</v>
      </c>
      <c r="AN26" s="1623"/>
      <c r="AO26" s="1622"/>
      <c r="AP26" s="1623"/>
      <c r="AQ26" s="1622"/>
      <c r="AR26" s="1622"/>
      <c r="AS26" s="1622"/>
      <c r="AT26" s="1622"/>
      <c r="AU26" s="1622"/>
      <c r="AV26" s="1622"/>
      <c r="AW26" s="1622"/>
      <c r="AX26" s="1622"/>
      <c r="AY26" s="1622"/>
      <c r="AZ26" s="1622"/>
      <c r="BA26" s="1622"/>
      <c r="BB26" s="1622"/>
      <c r="BC26" s="1622"/>
      <c r="BD26" s="1622"/>
      <c r="BE26" s="1622"/>
      <c r="BF26" s="1622"/>
      <c r="BG26" s="1622"/>
      <c r="BH26" s="1622"/>
      <c r="BI26" s="1622"/>
      <c r="BJ26" s="1622"/>
      <c r="BK26" s="1622"/>
      <c r="BL26" s="1622"/>
      <c r="BM26" s="1622"/>
      <c r="BN26" s="1622"/>
      <c r="BO26" s="1622"/>
      <c r="BP26" s="1622"/>
      <c r="BQ26" s="1622"/>
      <c r="BR26" s="1622"/>
      <c r="BS26" s="1622"/>
      <c r="BT26" s="1622"/>
      <c r="BU26" s="1622"/>
      <c r="BV26" s="1622"/>
      <c r="BW26" s="1622"/>
      <c r="BX26" s="1622"/>
      <c r="BY26" s="1609" t="s">
        <v>996</v>
      </c>
      <c r="BZ26" s="1635"/>
    </row>
    <row r="27" spans="1:78" ht="54.75" customHeight="1">
      <c r="A27" s="3850"/>
      <c r="B27" s="3852"/>
      <c r="C27" s="3857"/>
      <c r="D27" s="1633" t="s">
        <v>995</v>
      </c>
      <c r="E27" s="1632" t="s">
        <v>905</v>
      </c>
      <c r="F27" s="1630">
        <v>1</v>
      </c>
      <c r="G27" s="1630"/>
      <c r="H27" s="1630" t="s">
        <v>979</v>
      </c>
      <c r="I27" s="1631">
        <v>0.111</v>
      </c>
      <c r="J27" s="1630"/>
      <c r="K27" s="1629">
        <v>42370</v>
      </c>
      <c r="L27" s="1629">
        <v>42735</v>
      </c>
      <c r="M27" s="1628"/>
      <c r="N27" s="1628"/>
      <c r="O27" s="1628"/>
      <c r="P27" s="1628"/>
      <c r="Q27" s="1628">
        <v>1</v>
      </c>
      <c r="R27" s="1628"/>
      <c r="S27" s="1628"/>
      <c r="T27" s="1628"/>
      <c r="U27" s="1627"/>
      <c r="V27" s="1627"/>
      <c r="W27" s="1627"/>
      <c r="X27" s="1627"/>
      <c r="Y27" s="1626">
        <f>SUM(M27:X27)</f>
        <v>1</v>
      </c>
      <c r="Z27" s="1625">
        <v>0</v>
      </c>
      <c r="AA27" s="1634"/>
      <c r="AB27" s="1532"/>
      <c r="AC27" s="1531">
        <f t="shared" si="0"/>
        <v>0</v>
      </c>
      <c r="AD27" s="1530">
        <f t="shared" si="1"/>
        <v>0</v>
      </c>
      <c r="AE27" s="1529"/>
      <c r="AF27" s="1529"/>
      <c r="AG27" s="1529"/>
      <c r="AH27" s="1529"/>
      <c r="AI27" s="1529"/>
      <c r="AJ27" s="1529"/>
      <c r="AK27" s="1622"/>
      <c r="AL27" s="1623"/>
      <c r="AM27" s="1622">
        <v>1</v>
      </c>
      <c r="AN27" s="1623"/>
      <c r="AO27" s="1622"/>
      <c r="AP27" s="1623"/>
      <c r="AQ27" s="1622"/>
      <c r="AR27" s="1622"/>
      <c r="AS27" s="1622"/>
      <c r="AT27" s="1622"/>
      <c r="AU27" s="1622"/>
      <c r="AV27" s="1622"/>
      <c r="AW27" s="1622"/>
      <c r="AX27" s="1622"/>
      <c r="AY27" s="1622"/>
      <c r="AZ27" s="1622"/>
      <c r="BA27" s="1622"/>
      <c r="BB27" s="1622"/>
      <c r="BC27" s="1622"/>
      <c r="BD27" s="1622"/>
      <c r="BE27" s="1622"/>
      <c r="BF27" s="1622"/>
      <c r="BG27" s="1622"/>
      <c r="BH27" s="1622"/>
      <c r="BI27" s="1622"/>
      <c r="BJ27" s="1622"/>
      <c r="BK27" s="1622"/>
      <c r="BL27" s="1622"/>
      <c r="BM27" s="1622"/>
      <c r="BN27" s="1622"/>
      <c r="BO27" s="1622"/>
      <c r="BP27" s="1622"/>
      <c r="BQ27" s="1622"/>
      <c r="BR27" s="1622"/>
      <c r="BS27" s="1622"/>
      <c r="BT27" s="1622"/>
      <c r="BU27" s="1622"/>
      <c r="BV27" s="1622"/>
      <c r="BW27" s="1622"/>
      <c r="BX27" s="1622"/>
      <c r="BY27" s="1609" t="s">
        <v>994</v>
      </c>
      <c r="BZ27" s="1635"/>
    </row>
    <row r="28" spans="1:78" ht="42" customHeight="1">
      <c r="A28" s="3850"/>
      <c r="B28" s="3852"/>
      <c r="C28" s="3857"/>
      <c r="D28" s="1633" t="s">
        <v>993</v>
      </c>
      <c r="E28" s="1632" t="s">
        <v>905</v>
      </c>
      <c r="F28" s="1630">
        <f>SUM(M28:X28)</f>
        <v>1</v>
      </c>
      <c r="G28" s="1630" t="s">
        <v>990</v>
      </c>
      <c r="H28" s="1630" t="s">
        <v>979</v>
      </c>
      <c r="I28" s="1631">
        <v>0.111</v>
      </c>
      <c r="J28" s="1630"/>
      <c r="K28" s="1629">
        <v>42370</v>
      </c>
      <c r="L28" s="1629">
        <v>42735</v>
      </c>
      <c r="M28" s="1628"/>
      <c r="N28" s="1628"/>
      <c r="O28" s="1628"/>
      <c r="P28" s="1628"/>
      <c r="Q28" s="1628">
        <v>1</v>
      </c>
      <c r="R28" s="1628"/>
      <c r="S28" s="1628"/>
      <c r="T28" s="1628"/>
      <c r="U28" s="1627"/>
      <c r="V28" s="1627"/>
      <c r="W28" s="1627"/>
      <c r="X28" s="1627"/>
      <c r="Y28" s="1626">
        <f>SUM(M28:X28)</f>
        <v>1</v>
      </c>
      <c r="Z28" s="1625">
        <v>0</v>
      </c>
      <c r="AA28" s="1634"/>
      <c r="AB28" s="1532"/>
      <c r="AC28" s="1531">
        <f t="shared" si="0"/>
        <v>0</v>
      </c>
      <c r="AD28" s="1530">
        <f t="shared" si="1"/>
        <v>0</v>
      </c>
      <c r="AE28" s="1529"/>
      <c r="AF28" s="1529"/>
      <c r="AG28" s="1529"/>
      <c r="AH28" s="1529"/>
      <c r="AI28" s="1529"/>
      <c r="AJ28" s="1529"/>
      <c r="AK28" s="1622"/>
      <c r="AL28" s="1623"/>
      <c r="AM28" s="1622">
        <v>1</v>
      </c>
      <c r="AN28" s="1623"/>
      <c r="AO28" s="1622"/>
      <c r="AP28" s="1623"/>
      <c r="AQ28" s="1622"/>
      <c r="AR28" s="1622"/>
      <c r="AS28" s="1622"/>
      <c r="AT28" s="1622"/>
      <c r="AU28" s="1622"/>
      <c r="AV28" s="1622"/>
      <c r="AW28" s="1622"/>
      <c r="AX28" s="1622"/>
      <c r="AY28" s="1622"/>
      <c r="AZ28" s="1622"/>
      <c r="BA28" s="1622"/>
      <c r="BB28" s="1622"/>
      <c r="BC28" s="1622"/>
      <c r="BD28" s="1622"/>
      <c r="BE28" s="1622"/>
      <c r="BF28" s="1622"/>
      <c r="BG28" s="1622"/>
      <c r="BH28" s="1622"/>
      <c r="BI28" s="1515"/>
      <c r="BJ28" s="1515"/>
      <c r="BK28" s="1515"/>
      <c r="BL28" s="1515"/>
      <c r="BM28" s="1515"/>
      <c r="BN28" s="1515"/>
      <c r="BO28" s="1515"/>
      <c r="BP28" s="1515"/>
      <c r="BQ28" s="1622"/>
      <c r="BR28" s="1622"/>
      <c r="BS28" s="1622"/>
      <c r="BT28" s="1622"/>
      <c r="BU28" s="1622"/>
      <c r="BV28" s="1622"/>
      <c r="BW28" s="1622"/>
      <c r="BX28" s="1622"/>
      <c r="BY28" s="1609" t="s">
        <v>992</v>
      </c>
      <c r="BZ28" s="1621"/>
    </row>
    <row r="29" spans="1:78" ht="36.75" customHeight="1">
      <c r="A29" s="3850"/>
      <c r="B29" s="3852"/>
      <c r="C29" s="3857"/>
      <c r="D29" s="1633" t="s">
        <v>991</v>
      </c>
      <c r="E29" s="1632" t="s">
        <v>905</v>
      </c>
      <c r="F29" s="1630">
        <f>SUM(M29:X29)</f>
        <v>1</v>
      </c>
      <c r="G29" s="1630" t="s">
        <v>990</v>
      </c>
      <c r="H29" s="1630" t="s">
        <v>979</v>
      </c>
      <c r="I29" s="1631">
        <v>0.111</v>
      </c>
      <c r="J29" s="1630"/>
      <c r="K29" s="1629">
        <v>42370</v>
      </c>
      <c r="L29" s="1629">
        <v>42735</v>
      </c>
      <c r="M29" s="1628"/>
      <c r="N29" s="1628"/>
      <c r="O29" s="1628"/>
      <c r="P29" s="1628"/>
      <c r="Q29" s="1628"/>
      <c r="R29" s="1628">
        <v>1</v>
      </c>
      <c r="S29" s="1628"/>
      <c r="T29" s="1628"/>
      <c r="U29" s="1627"/>
      <c r="V29" s="1627"/>
      <c r="W29" s="1627"/>
      <c r="X29" s="1627"/>
      <c r="Y29" s="1626">
        <f>SUM(M29:X29)</f>
        <v>1</v>
      </c>
      <c r="Z29" s="1625">
        <v>50000000</v>
      </c>
      <c r="AA29" s="1624"/>
      <c r="AB29" s="1532" t="s">
        <v>124</v>
      </c>
      <c r="AC29" s="1531">
        <f t="shared" si="0"/>
        <v>0</v>
      </c>
      <c r="AD29" s="1530">
        <f t="shared" si="1"/>
        <v>0</v>
      </c>
      <c r="AE29" s="1529"/>
      <c r="AF29" s="1529"/>
      <c r="AG29" s="1529"/>
      <c r="AH29" s="1529"/>
      <c r="AI29" s="1529"/>
      <c r="AJ29" s="1529"/>
      <c r="AK29" s="1622"/>
      <c r="AL29" s="1623"/>
      <c r="AM29" s="1622">
        <v>1</v>
      </c>
      <c r="AN29" s="1623"/>
      <c r="AO29" s="1622"/>
      <c r="AP29" s="1623"/>
      <c r="AQ29" s="1622"/>
      <c r="AR29" s="1622"/>
      <c r="AS29" s="1622"/>
      <c r="AT29" s="1622"/>
      <c r="AU29" s="1622"/>
      <c r="AV29" s="1622"/>
      <c r="AW29" s="1622"/>
      <c r="AX29" s="1622"/>
      <c r="AY29" s="1622"/>
      <c r="AZ29" s="1622"/>
      <c r="BA29" s="1622"/>
      <c r="BB29" s="1622"/>
      <c r="BC29" s="1622"/>
      <c r="BD29" s="1622"/>
      <c r="BE29" s="1622"/>
      <c r="BF29" s="1622"/>
      <c r="BG29" s="1622"/>
      <c r="BH29" s="1622"/>
      <c r="BI29" s="1515"/>
      <c r="BJ29" s="1515"/>
      <c r="BK29" s="1515"/>
      <c r="BL29" s="1515"/>
      <c r="BM29" s="1515"/>
      <c r="BN29" s="1515"/>
      <c r="BO29" s="1515"/>
      <c r="BP29" s="1515"/>
      <c r="BQ29" s="1622"/>
      <c r="BR29" s="1622"/>
      <c r="BS29" s="1622"/>
      <c r="BT29" s="1622"/>
      <c r="BU29" s="1622"/>
      <c r="BV29" s="1622"/>
      <c r="BW29" s="1622"/>
      <c r="BX29" s="1622"/>
      <c r="BY29" s="1609" t="s">
        <v>989</v>
      </c>
      <c r="BZ29" s="1621"/>
    </row>
    <row r="30" spans="1:78" ht="36.75" customHeight="1" thickBot="1">
      <c r="A30" s="3851"/>
      <c r="B30" s="3853"/>
      <c r="C30" s="3858"/>
      <c r="D30" s="1620" t="s">
        <v>988</v>
      </c>
      <c r="E30" s="1619" t="s">
        <v>905</v>
      </c>
      <c r="F30" s="1617">
        <v>1</v>
      </c>
      <c r="G30" s="1617"/>
      <c r="H30" s="1617" t="s">
        <v>979</v>
      </c>
      <c r="I30" s="1618">
        <v>0.111</v>
      </c>
      <c r="J30" s="1617"/>
      <c r="K30" s="1616">
        <v>42370</v>
      </c>
      <c r="L30" s="1616">
        <v>42735</v>
      </c>
      <c r="M30" s="1615"/>
      <c r="N30" s="1615"/>
      <c r="O30" s="1615"/>
      <c r="P30" s="1615"/>
      <c r="Q30" s="1615"/>
      <c r="R30" s="1615">
        <v>1</v>
      </c>
      <c r="S30" s="1615"/>
      <c r="T30" s="1615"/>
      <c r="U30" s="1614"/>
      <c r="V30" s="1614"/>
      <c r="W30" s="1614"/>
      <c r="X30" s="1614"/>
      <c r="Y30" s="1613">
        <f>SUM(M30:X30)</f>
        <v>1</v>
      </c>
      <c r="Z30" s="1612">
        <v>35000000</v>
      </c>
      <c r="AA30" s="1611"/>
      <c r="AB30" s="1532" t="s">
        <v>124</v>
      </c>
      <c r="AC30" s="1518">
        <f t="shared" si="0"/>
        <v>0</v>
      </c>
      <c r="AD30" s="1517">
        <f t="shared" si="1"/>
        <v>0</v>
      </c>
      <c r="AE30" s="1516"/>
      <c r="AF30" s="1516"/>
      <c r="AG30" s="1516"/>
      <c r="AH30" s="1516"/>
      <c r="AI30" s="1516"/>
      <c r="AJ30" s="1516"/>
      <c r="AK30" s="1515"/>
      <c r="AL30" s="1610"/>
      <c r="AM30" s="1515"/>
      <c r="AN30" s="1610"/>
      <c r="AO30" s="1515"/>
      <c r="AP30" s="1610"/>
      <c r="AQ30" s="1515"/>
      <c r="AR30" s="1515"/>
      <c r="AS30" s="1515"/>
      <c r="AT30" s="1515"/>
      <c r="AU30" s="1515"/>
      <c r="AV30" s="1515"/>
      <c r="AW30" s="1515"/>
      <c r="AX30" s="1515"/>
      <c r="AY30" s="1515"/>
      <c r="AZ30" s="1515"/>
      <c r="BA30" s="1515"/>
      <c r="BB30" s="1515"/>
      <c r="BC30" s="1515"/>
      <c r="BD30" s="1515"/>
      <c r="BE30" s="1515"/>
      <c r="BF30" s="1515"/>
      <c r="BG30" s="1515"/>
      <c r="BH30" s="1515"/>
      <c r="BI30" s="1515"/>
      <c r="BJ30" s="1515"/>
      <c r="BK30" s="1515"/>
      <c r="BL30" s="1515"/>
      <c r="BM30" s="1515"/>
      <c r="BN30" s="1515"/>
      <c r="BO30" s="1515"/>
      <c r="BP30" s="1515"/>
      <c r="BQ30" s="1515"/>
      <c r="BR30" s="1515"/>
      <c r="BS30" s="1515"/>
      <c r="BT30" s="1515"/>
      <c r="BU30" s="1515"/>
      <c r="BV30" s="1515"/>
      <c r="BW30" s="1515"/>
      <c r="BX30" s="1515"/>
      <c r="BY30" s="1609" t="s">
        <v>987</v>
      </c>
      <c r="BZ30" s="1608"/>
    </row>
    <row r="31" spans="1:78" ht="24" customHeight="1" thickBot="1">
      <c r="A31" s="3859" t="s">
        <v>137</v>
      </c>
      <c r="B31" s="3860"/>
      <c r="C31" s="3860"/>
      <c r="D31" s="3861"/>
      <c r="E31" s="1606"/>
      <c r="F31" s="1606"/>
      <c r="G31" s="1606"/>
      <c r="H31" s="1606"/>
      <c r="I31" s="1607">
        <v>1</v>
      </c>
      <c r="J31" s="1606"/>
      <c r="K31" s="1606"/>
      <c r="L31" s="1606"/>
      <c r="M31" s="1606"/>
      <c r="N31" s="1606"/>
      <c r="O31" s="1606"/>
      <c r="P31" s="1606"/>
      <c r="Q31" s="1606"/>
      <c r="R31" s="1606"/>
      <c r="S31" s="1606"/>
      <c r="T31" s="1606"/>
      <c r="U31" s="1606"/>
      <c r="V31" s="1606"/>
      <c r="W31" s="1606"/>
      <c r="X31" s="1606"/>
      <c r="Y31" s="1605"/>
      <c r="Z31" s="1604">
        <f>SUM(Z29:Z30)</f>
        <v>85000000</v>
      </c>
      <c r="AA31" s="1604"/>
      <c r="AB31" s="1603"/>
      <c r="AC31" s="1602"/>
      <c r="AD31" s="1601"/>
      <c r="AE31" s="1601"/>
      <c r="AF31" s="1601"/>
      <c r="AG31" s="1601"/>
      <c r="AH31" s="1601"/>
      <c r="AI31" s="1601"/>
      <c r="AJ31" s="1601"/>
      <c r="AK31" s="1600"/>
      <c r="AL31" s="1600"/>
      <c r="AM31" s="1600"/>
      <c r="AN31" s="1600"/>
      <c r="AO31" s="1600"/>
      <c r="AP31" s="1600"/>
      <c r="AQ31" s="1600"/>
      <c r="AR31" s="1600"/>
      <c r="AS31" s="1600"/>
      <c r="AT31" s="1600"/>
      <c r="AU31" s="1600"/>
      <c r="AV31" s="1600"/>
      <c r="AW31" s="1600"/>
      <c r="AX31" s="1600"/>
      <c r="AY31" s="1600"/>
      <c r="AZ31" s="1600"/>
      <c r="BA31" s="1600"/>
      <c r="BB31" s="1600"/>
      <c r="BC31" s="1600"/>
      <c r="BD31" s="1600"/>
      <c r="BE31" s="1600"/>
      <c r="BF31" s="1600"/>
      <c r="BG31" s="1600"/>
      <c r="BH31" s="1600"/>
      <c r="BI31" s="1600"/>
      <c r="BJ31" s="1600"/>
      <c r="BK31" s="1600"/>
      <c r="BL31" s="1600"/>
      <c r="BM31" s="1600"/>
      <c r="BN31" s="1600"/>
      <c r="BO31" s="1600"/>
      <c r="BP31" s="1600"/>
      <c r="BQ31" s="1600"/>
      <c r="BR31" s="1600"/>
      <c r="BS31" s="1600"/>
      <c r="BT31" s="1600"/>
      <c r="BU31" s="1600"/>
      <c r="BV31" s="1600"/>
      <c r="BW31" s="1600"/>
      <c r="BX31" s="1600"/>
      <c r="BY31" s="1600"/>
      <c r="BZ31" s="1600"/>
    </row>
    <row r="32" spans="1:78" ht="48" thickBot="1">
      <c r="A32" s="1599">
        <v>2</v>
      </c>
      <c r="B32" s="1599" t="s">
        <v>400</v>
      </c>
      <c r="C32" s="1598" t="s">
        <v>401</v>
      </c>
      <c r="D32" s="1597" t="s">
        <v>402</v>
      </c>
      <c r="E32" s="1596" t="s">
        <v>905</v>
      </c>
      <c r="F32" s="1595">
        <v>2</v>
      </c>
      <c r="G32" s="1593" t="s">
        <v>394</v>
      </c>
      <c r="H32" s="1593" t="s">
        <v>979</v>
      </c>
      <c r="I32" s="1594">
        <v>1</v>
      </c>
      <c r="J32" s="1593" t="s">
        <v>403</v>
      </c>
      <c r="K32" s="1592">
        <v>42370</v>
      </c>
      <c r="L32" s="1592">
        <v>42735</v>
      </c>
      <c r="M32" s="1591"/>
      <c r="N32" s="1591"/>
      <c r="O32" s="1591"/>
      <c r="P32" s="1591"/>
      <c r="Q32" s="1591">
        <v>1</v>
      </c>
      <c r="R32" s="1591"/>
      <c r="S32" s="1591"/>
      <c r="T32" s="1591"/>
      <c r="U32" s="1590"/>
      <c r="V32" s="1590"/>
      <c r="W32" s="1590">
        <v>1</v>
      </c>
      <c r="X32" s="1590"/>
      <c r="Y32" s="1589">
        <f>SUM(M32:X32)</f>
        <v>2</v>
      </c>
      <c r="Z32" s="1588">
        <v>0</v>
      </c>
      <c r="AA32" s="1587"/>
      <c r="AB32" s="1586"/>
      <c r="AC32" s="1585">
        <f>SUM(M32:N32)</f>
        <v>0</v>
      </c>
      <c r="AD32" s="1584">
        <f>IF(AC32=0,0%,100%)</f>
        <v>0</v>
      </c>
      <c r="AE32" s="1583"/>
      <c r="AF32" s="1583"/>
      <c r="AG32" s="1583"/>
      <c r="AH32" s="1583"/>
      <c r="AI32" s="1583"/>
      <c r="AJ32" s="1583"/>
      <c r="AK32" s="1515"/>
      <c r="AL32" s="1515"/>
      <c r="AM32" s="1515">
        <v>1</v>
      </c>
      <c r="AN32" s="1515"/>
      <c r="AO32" s="1515"/>
      <c r="AP32" s="1515"/>
      <c r="AQ32" s="1515"/>
      <c r="AR32" s="1515"/>
      <c r="AS32" s="1515"/>
      <c r="AT32" s="1515"/>
      <c r="AU32" s="1515"/>
      <c r="AV32" s="1515"/>
      <c r="AW32" s="1515"/>
      <c r="AX32" s="1515"/>
      <c r="AY32" s="1515"/>
      <c r="AZ32" s="1515"/>
      <c r="BA32" s="1515"/>
      <c r="BB32" s="1515"/>
      <c r="BC32" s="1515"/>
      <c r="BD32" s="1515"/>
      <c r="BE32" s="1515"/>
      <c r="BF32" s="1515"/>
      <c r="BG32" s="1515"/>
      <c r="BH32" s="1515"/>
      <c r="BI32" s="1515"/>
      <c r="BJ32" s="1515"/>
      <c r="BK32" s="1515"/>
      <c r="BL32" s="1515"/>
      <c r="BM32" s="1515"/>
      <c r="BN32" s="1515"/>
      <c r="BO32" s="1515"/>
      <c r="BP32" s="1515"/>
      <c r="BQ32" s="1515"/>
      <c r="BR32" s="1515"/>
      <c r="BS32" s="1515"/>
      <c r="BT32" s="1515"/>
      <c r="BU32" s="1515"/>
      <c r="BV32" s="1515"/>
      <c r="BW32" s="1515"/>
      <c r="BX32" s="1515"/>
      <c r="BY32" s="1515" t="s">
        <v>986</v>
      </c>
      <c r="BZ32" s="1515"/>
    </row>
    <row r="33" spans="1:78" ht="24" customHeight="1" thickBot="1">
      <c r="A33" s="3862" t="s">
        <v>137</v>
      </c>
      <c r="B33" s="3863"/>
      <c r="C33" s="3863"/>
      <c r="D33" s="3864"/>
      <c r="E33" s="1581"/>
      <c r="F33" s="1581"/>
      <c r="G33" s="1581"/>
      <c r="H33" s="1581"/>
      <c r="I33" s="1582">
        <f>SUM(I32)</f>
        <v>1</v>
      </c>
      <c r="J33" s="1581"/>
      <c r="K33" s="1581"/>
      <c r="L33" s="1581"/>
      <c r="M33" s="1581"/>
      <c r="N33" s="1581"/>
      <c r="O33" s="1581"/>
      <c r="P33" s="1581"/>
      <c r="Q33" s="1581"/>
      <c r="R33" s="1581"/>
      <c r="S33" s="1581"/>
      <c r="T33" s="1581"/>
      <c r="U33" s="1581"/>
      <c r="V33" s="1581"/>
      <c r="W33" s="1581"/>
      <c r="X33" s="1581"/>
      <c r="Y33" s="1580"/>
      <c r="Z33" s="1579">
        <f>SUM(Z32:Z32)</f>
        <v>0</v>
      </c>
      <c r="AA33" s="1579"/>
      <c r="AB33" s="1578"/>
      <c r="AC33" s="1577"/>
      <c r="AD33" s="1576"/>
      <c r="AE33" s="1576"/>
      <c r="AF33" s="1576"/>
      <c r="AG33" s="1576"/>
      <c r="AH33" s="1576"/>
      <c r="AI33" s="1576"/>
      <c r="AJ33" s="1576"/>
      <c r="AK33" s="1334"/>
      <c r="AL33" s="1334"/>
      <c r="AM33" s="1334"/>
      <c r="AN33" s="1334"/>
      <c r="AO33" s="1334"/>
      <c r="AP33" s="1334"/>
      <c r="AQ33" s="1334"/>
      <c r="AR33" s="1334"/>
      <c r="AS33" s="1334"/>
      <c r="AT33" s="1334"/>
      <c r="AU33" s="1334"/>
      <c r="AV33" s="1334"/>
      <c r="AW33" s="1334"/>
      <c r="AX33" s="1334"/>
      <c r="AY33" s="1334"/>
      <c r="AZ33" s="1334"/>
      <c r="BA33" s="1334"/>
      <c r="BB33" s="1334"/>
      <c r="BC33" s="1334"/>
      <c r="BD33" s="1334"/>
      <c r="BE33" s="1334"/>
      <c r="BF33" s="1334"/>
      <c r="BG33" s="1334"/>
      <c r="BH33" s="1334"/>
      <c r="BI33" s="1334"/>
      <c r="BJ33" s="1334"/>
      <c r="BK33" s="1334"/>
      <c r="BL33" s="1334"/>
      <c r="BM33" s="1334"/>
      <c r="BN33" s="1334"/>
      <c r="BO33" s="1334"/>
      <c r="BP33" s="1334"/>
      <c r="BQ33" s="1334"/>
      <c r="BR33" s="1334"/>
      <c r="BS33" s="1334"/>
      <c r="BT33" s="1334"/>
      <c r="BU33" s="1334"/>
      <c r="BV33" s="1334"/>
      <c r="BW33" s="1334"/>
      <c r="BX33" s="1334"/>
      <c r="BY33" s="1334"/>
      <c r="BZ33" s="1334"/>
    </row>
    <row r="34" spans="1:78" ht="105.75" customHeight="1">
      <c r="A34" s="3865">
        <v>3</v>
      </c>
      <c r="B34" s="3865" t="s">
        <v>357</v>
      </c>
      <c r="C34" s="3854" t="s">
        <v>358</v>
      </c>
      <c r="D34" s="1575" t="s">
        <v>985</v>
      </c>
      <c r="E34" s="1574" t="s">
        <v>905</v>
      </c>
      <c r="F34" s="1573" t="s">
        <v>851</v>
      </c>
      <c r="G34" s="1571" t="s">
        <v>361</v>
      </c>
      <c r="H34" s="1571" t="s">
        <v>979</v>
      </c>
      <c r="I34" s="1572">
        <v>0.16666666666666669</v>
      </c>
      <c r="J34" s="1571" t="s">
        <v>362</v>
      </c>
      <c r="K34" s="1570">
        <v>42370</v>
      </c>
      <c r="L34" s="1570">
        <v>42735</v>
      </c>
      <c r="M34" s="1569"/>
      <c r="N34" s="1569"/>
      <c r="O34" s="1569"/>
      <c r="P34" s="1569"/>
      <c r="Q34" s="1569"/>
      <c r="R34" s="1569"/>
      <c r="S34" s="1569"/>
      <c r="T34" s="1569"/>
      <c r="U34" s="1569"/>
      <c r="V34" s="1569"/>
      <c r="W34" s="1569"/>
      <c r="X34" s="1569"/>
      <c r="Y34" s="1568">
        <v>0</v>
      </c>
      <c r="Z34" s="1567">
        <v>0</v>
      </c>
      <c r="AA34" s="1566"/>
      <c r="AB34" s="1565"/>
      <c r="AC34" s="1564">
        <f aca="true" t="shared" si="2" ref="AC34:AC39">SUM(M34:N34)</f>
        <v>0</v>
      </c>
      <c r="AD34" s="1563">
        <f aca="true" t="shared" si="3" ref="AD34:AD39">IF(AC34=0,0%,100%)</f>
        <v>0</v>
      </c>
      <c r="AE34" s="1562"/>
      <c r="AF34" s="1562"/>
      <c r="AG34" s="1562"/>
      <c r="AH34" s="1562"/>
      <c r="AI34" s="1562"/>
      <c r="AJ34" s="1562"/>
      <c r="AK34" s="1515"/>
      <c r="AL34" s="1515"/>
      <c r="AM34" s="1515"/>
      <c r="AN34" s="1515"/>
      <c r="AO34" s="1515"/>
      <c r="AP34" s="1515"/>
      <c r="AQ34" s="1515"/>
      <c r="AR34" s="1515"/>
      <c r="AS34" s="1515"/>
      <c r="AT34" s="1515"/>
      <c r="AU34" s="1515"/>
      <c r="AV34" s="1515"/>
      <c r="AW34" s="1515"/>
      <c r="AX34" s="1515"/>
      <c r="AY34" s="1515"/>
      <c r="AZ34" s="1515"/>
      <c r="BA34" s="1515"/>
      <c r="BB34" s="1515"/>
      <c r="BC34" s="1515"/>
      <c r="BD34" s="1515"/>
      <c r="BE34" s="1515"/>
      <c r="BF34" s="1515"/>
      <c r="BG34" s="1515"/>
      <c r="BH34" s="1515"/>
      <c r="BI34" s="1515"/>
      <c r="BJ34" s="1515"/>
      <c r="BK34" s="1515"/>
      <c r="BL34" s="1515"/>
      <c r="BM34" s="1515"/>
      <c r="BN34" s="1515"/>
      <c r="BO34" s="1515"/>
      <c r="BP34" s="1515"/>
      <c r="BQ34" s="1515"/>
      <c r="BR34" s="1515"/>
      <c r="BS34" s="1515"/>
      <c r="BT34" s="1515"/>
      <c r="BU34" s="1515"/>
      <c r="BV34" s="1515"/>
      <c r="BW34" s="1515"/>
      <c r="BX34" s="1515"/>
      <c r="BY34" s="1515" t="s">
        <v>984</v>
      </c>
      <c r="BZ34" s="1515"/>
    </row>
    <row r="35" spans="1:78" ht="26.25" thickBot="1">
      <c r="A35" s="3865"/>
      <c r="B35" s="3865"/>
      <c r="C35" s="3867"/>
      <c r="D35" s="1528" t="s">
        <v>365</v>
      </c>
      <c r="E35" s="1527" t="s">
        <v>905</v>
      </c>
      <c r="F35" s="1561">
        <v>4</v>
      </c>
      <c r="G35" s="1525" t="s">
        <v>398</v>
      </c>
      <c r="H35" s="1525" t="s">
        <v>979</v>
      </c>
      <c r="I35" s="1526">
        <v>0.16666666666666669</v>
      </c>
      <c r="J35" s="1525" t="s">
        <v>368</v>
      </c>
      <c r="K35" s="1524">
        <v>42370</v>
      </c>
      <c r="L35" s="1524">
        <v>42735</v>
      </c>
      <c r="M35" s="1523"/>
      <c r="N35" s="1523"/>
      <c r="O35" s="1523"/>
      <c r="P35" s="1523">
        <v>1</v>
      </c>
      <c r="Q35" s="1523"/>
      <c r="R35" s="1523"/>
      <c r="S35" s="1523"/>
      <c r="T35" s="1523">
        <v>1</v>
      </c>
      <c r="U35" s="1523"/>
      <c r="V35" s="1523">
        <v>1</v>
      </c>
      <c r="W35" s="1523"/>
      <c r="X35" s="1523">
        <v>1</v>
      </c>
      <c r="Y35" s="1560">
        <f>SUM(M35:X35)</f>
        <v>4</v>
      </c>
      <c r="Z35" s="1521">
        <v>0</v>
      </c>
      <c r="AA35" s="1520"/>
      <c r="AB35" s="1519"/>
      <c r="AC35" s="1518">
        <f t="shared" si="2"/>
        <v>0</v>
      </c>
      <c r="AD35" s="1517">
        <f t="shared" si="3"/>
        <v>0</v>
      </c>
      <c r="AE35" s="1516"/>
      <c r="AF35" s="1516"/>
      <c r="AG35" s="1516"/>
      <c r="AH35" s="1516"/>
      <c r="AI35" s="1516"/>
      <c r="AJ35" s="1516"/>
      <c r="AK35" s="1515"/>
      <c r="AL35" s="1515"/>
      <c r="AM35" s="1515">
        <v>1</v>
      </c>
      <c r="AN35" s="1515"/>
      <c r="AO35" s="1515"/>
      <c r="AP35" s="1515"/>
      <c r="AQ35" s="1515"/>
      <c r="AR35" s="1515"/>
      <c r="AS35" s="1515"/>
      <c r="AT35" s="1515"/>
      <c r="AU35" s="1515"/>
      <c r="AV35" s="1515"/>
      <c r="AW35" s="1515"/>
      <c r="AX35" s="1515"/>
      <c r="AY35" s="1515"/>
      <c r="AZ35" s="1515"/>
      <c r="BA35" s="1515"/>
      <c r="BB35" s="1515"/>
      <c r="BC35" s="1515"/>
      <c r="BD35" s="1515"/>
      <c r="BE35" s="1515"/>
      <c r="BF35" s="1515"/>
      <c r="BG35" s="1515"/>
      <c r="BH35" s="1515"/>
      <c r="BI35" s="1515"/>
      <c r="BJ35" s="1515"/>
      <c r="BK35" s="1515"/>
      <c r="BL35" s="1515"/>
      <c r="BM35" s="1515"/>
      <c r="BN35" s="1515"/>
      <c r="BO35" s="1515"/>
      <c r="BP35" s="1515"/>
      <c r="BQ35" s="1515"/>
      <c r="BR35" s="1515"/>
      <c r="BS35" s="1515"/>
      <c r="BT35" s="1515"/>
      <c r="BU35" s="1515"/>
      <c r="BV35" s="1515"/>
      <c r="BW35" s="1515"/>
      <c r="BX35" s="1515"/>
      <c r="BY35" s="1515" t="s">
        <v>984</v>
      </c>
      <c r="BZ35" s="1515"/>
    </row>
    <row r="36" spans="1:78" ht="26.25" thickBot="1">
      <c r="A36" s="3865"/>
      <c r="B36" s="3865"/>
      <c r="C36" s="3868" t="s">
        <v>372</v>
      </c>
      <c r="D36" s="1559" t="s">
        <v>373</v>
      </c>
      <c r="E36" s="1558" t="s">
        <v>905</v>
      </c>
      <c r="F36" s="1557">
        <v>12</v>
      </c>
      <c r="G36" s="1557" t="s">
        <v>374</v>
      </c>
      <c r="H36" s="1555" t="s">
        <v>979</v>
      </c>
      <c r="I36" s="1556">
        <v>0.16666666666666669</v>
      </c>
      <c r="J36" s="1555" t="s">
        <v>375</v>
      </c>
      <c r="K36" s="1554">
        <v>42370</v>
      </c>
      <c r="L36" s="1554">
        <v>42735</v>
      </c>
      <c r="M36" s="1553"/>
      <c r="N36" s="1553">
        <v>1</v>
      </c>
      <c r="O36" s="1553"/>
      <c r="P36" s="1553">
        <v>1</v>
      </c>
      <c r="Q36" s="1553">
        <v>1</v>
      </c>
      <c r="R36" s="1553">
        <v>1</v>
      </c>
      <c r="S36" s="1553">
        <v>1</v>
      </c>
      <c r="T36" s="1553">
        <v>1</v>
      </c>
      <c r="U36" s="1553">
        <v>1</v>
      </c>
      <c r="V36" s="1553">
        <v>1</v>
      </c>
      <c r="W36" s="1553">
        <v>1</v>
      </c>
      <c r="X36" s="1553">
        <v>1</v>
      </c>
      <c r="Y36" s="1544">
        <f>SUM(M36:X36)</f>
        <v>10</v>
      </c>
      <c r="Z36" s="1552">
        <v>0</v>
      </c>
      <c r="AA36" s="1551"/>
      <c r="AB36" s="1550"/>
      <c r="AC36" s="1549">
        <f t="shared" si="2"/>
        <v>1</v>
      </c>
      <c r="AD36" s="1548">
        <f t="shared" si="3"/>
        <v>1</v>
      </c>
      <c r="AE36" s="1547">
        <v>0</v>
      </c>
      <c r="AF36" s="1546"/>
      <c r="AG36" s="1546"/>
      <c r="AH36" s="1546"/>
      <c r="AI36" s="1546"/>
      <c r="AJ36" s="1546"/>
      <c r="AK36" s="1515"/>
      <c r="AL36" s="1515"/>
      <c r="AM36" s="1515">
        <v>2</v>
      </c>
      <c r="AN36" s="1515"/>
      <c r="AO36" s="1515"/>
      <c r="AP36" s="1515"/>
      <c r="AQ36" s="1515"/>
      <c r="AR36" s="1515"/>
      <c r="AS36" s="1515"/>
      <c r="AT36" s="1515"/>
      <c r="AU36" s="1515"/>
      <c r="AV36" s="1515"/>
      <c r="AW36" s="1515"/>
      <c r="AX36" s="1515"/>
      <c r="AY36" s="1515"/>
      <c r="AZ36" s="1515"/>
      <c r="BA36" s="1515"/>
      <c r="BB36" s="1515"/>
      <c r="BC36" s="1515"/>
      <c r="BD36" s="1515"/>
      <c r="BE36" s="1515"/>
      <c r="BF36" s="1515"/>
      <c r="BG36" s="1515"/>
      <c r="BH36" s="1515"/>
      <c r="BI36" s="1515"/>
      <c r="BJ36" s="1515"/>
      <c r="BK36" s="1515"/>
      <c r="BL36" s="1515"/>
      <c r="BM36" s="1515"/>
      <c r="BN36" s="1515"/>
      <c r="BO36" s="1515"/>
      <c r="BP36" s="1515"/>
      <c r="BQ36" s="1515"/>
      <c r="BR36" s="1515"/>
      <c r="BS36" s="1515"/>
      <c r="BT36" s="1515"/>
      <c r="BU36" s="1515"/>
      <c r="BV36" s="1515"/>
      <c r="BW36" s="1515"/>
      <c r="BX36" s="1515"/>
      <c r="BY36" s="1515" t="s">
        <v>983</v>
      </c>
      <c r="BZ36" s="1515"/>
    </row>
    <row r="37" spans="1:78" ht="38.25">
      <c r="A37" s="3865"/>
      <c r="B37" s="3865"/>
      <c r="C37" s="3854"/>
      <c r="D37" s="1545" t="s">
        <v>911</v>
      </c>
      <c r="E37" s="1541" t="s">
        <v>905</v>
      </c>
      <c r="F37" s="1540">
        <v>12</v>
      </c>
      <c r="G37" s="1538" t="s">
        <v>374</v>
      </c>
      <c r="H37" s="1538" t="s">
        <v>979</v>
      </c>
      <c r="I37" s="1539">
        <v>0.16666666666666669</v>
      </c>
      <c r="J37" s="1538" t="s">
        <v>375</v>
      </c>
      <c r="K37" s="1537">
        <v>42370</v>
      </c>
      <c r="L37" s="1537">
        <v>42735</v>
      </c>
      <c r="M37" s="1536"/>
      <c r="N37" s="1536">
        <v>1</v>
      </c>
      <c r="O37" s="1536"/>
      <c r="P37" s="1536">
        <v>1</v>
      </c>
      <c r="Q37" s="1536">
        <v>1</v>
      </c>
      <c r="R37" s="1536">
        <v>1</v>
      </c>
      <c r="S37" s="1536">
        <v>1</v>
      </c>
      <c r="T37" s="1536">
        <v>1</v>
      </c>
      <c r="U37" s="1536">
        <v>1</v>
      </c>
      <c r="V37" s="1536">
        <v>1</v>
      </c>
      <c r="W37" s="1536">
        <v>1</v>
      </c>
      <c r="X37" s="1536">
        <v>1</v>
      </c>
      <c r="Y37" s="1544">
        <f>SUM(M37:X37)</f>
        <v>10</v>
      </c>
      <c r="Z37" s="1534">
        <v>0</v>
      </c>
      <c r="AA37" s="1533"/>
      <c r="AB37" s="1532"/>
      <c r="AC37" s="1531">
        <f t="shared" si="2"/>
        <v>1</v>
      </c>
      <c r="AD37" s="1530">
        <f t="shared" si="3"/>
        <v>1</v>
      </c>
      <c r="AE37" s="1543">
        <v>0</v>
      </c>
      <c r="AF37" s="1529"/>
      <c r="AG37" s="1529"/>
      <c r="AH37" s="1529"/>
      <c r="AI37" s="1529"/>
      <c r="AJ37" s="1529"/>
      <c r="AK37" s="1515"/>
      <c r="AL37" s="1515"/>
      <c r="AM37" s="1515">
        <v>2</v>
      </c>
      <c r="AN37" s="1515"/>
      <c r="AO37" s="1515"/>
      <c r="AP37" s="1515"/>
      <c r="AQ37" s="1515"/>
      <c r="AR37" s="1515"/>
      <c r="AS37" s="1515"/>
      <c r="AT37" s="1515"/>
      <c r="AU37" s="1515"/>
      <c r="AV37" s="1515"/>
      <c r="AW37" s="1515"/>
      <c r="AX37" s="1515"/>
      <c r="AY37" s="1515"/>
      <c r="AZ37" s="1515"/>
      <c r="BA37" s="1515"/>
      <c r="BB37" s="1515"/>
      <c r="BC37" s="1515"/>
      <c r="BD37" s="1515"/>
      <c r="BE37" s="1515"/>
      <c r="BF37" s="1515"/>
      <c r="BG37" s="1515"/>
      <c r="BH37" s="1515"/>
      <c r="BI37" s="1515"/>
      <c r="BJ37" s="1515"/>
      <c r="BK37" s="1515"/>
      <c r="BL37" s="1515"/>
      <c r="BM37" s="1515"/>
      <c r="BN37" s="1515"/>
      <c r="BO37" s="1515"/>
      <c r="BP37" s="1515"/>
      <c r="BQ37" s="1515"/>
      <c r="BR37" s="1515"/>
      <c r="BS37" s="1515"/>
      <c r="BT37" s="1515"/>
      <c r="BU37" s="1515"/>
      <c r="BV37" s="1515"/>
      <c r="BW37" s="1515"/>
      <c r="BX37" s="1515"/>
      <c r="BY37" s="1515" t="s">
        <v>983</v>
      </c>
      <c r="BZ37" s="1515"/>
    </row>
    <row r="38" spans="1:78" ht="38.25">
      <c r="A38" s="3865"/>
      <c r="B38" s="3865"/>
      <c r="C38" s="3854"/>
      <c r="D38" s="1542" t="s">
        <v>982</v>
      </c>
      <c r="E38" s="1541" t="s">
        <v>905</v>
      </c>
      <c r="F38" s="1540" t="s">
        <v>387</v>
      </c>
      <c r="G38" s="1538" t="s">
        <v>388</v>
      </c>
      <c r="H38" s="1538" t="s">
        <v>979</v>
      </c>
      <c r="I38" s="1539">
        <v>0.16666666666666669</v>
      </c>
      <c r="J38" s="1538" t="s">
        <v>389</v>
      </c>
      <c r="K38" s="1537">
        <v>42370</v>
      </c>
      <c r="L38" s="1537">
        <v>42735</v>
      </c>
      <c r="M38" s="1536"/>
      <c r="N38" s="1536"/>
      <c r="O38" s="1536"/>
      <c r="P38" s="1536"/>
      <c r="Q38" s="1536"/>
      <c r="R38" s="1536"/>
      <c r="S38" s="1536"/>
      <c r="T38" s="1536"/>
      <c r="U38" s="1536"/>
      <c r="V38" s="1536"/>
      <c r="W38" s="1536"/>
      <c r="X38" s="1536"/>
      <c r="Y38" s="1535">
        <v>0</v>
      </c>
      <c r="Z38" s="1534">
        <v>0</v>
      </c>
      <c r="AA38" s="1533"/>
      <c r="AB38" s="1532"/>
      <c r="AC38" s="1531">
        <f t="shared" si="2"/>
        <v>0</v>
      </c>
      <c r="AD38" s="1530">
        <f t="shared" si="3"/>
        <v>0</v>
      </c>
      <c r="AE38" s="1529"/>
      <c r="AF38" s="1529"/>
      <c r="AG38" s="1529"/>
      <c r="AH38" s="1529"/>
      <c r="AI38" s="1529"/>
      <c r="AJ38" s="1529"/>
      <c r="AK38" s="1515"/>
      <c r="AL38" s="1515"/>
      <c r="AM38" s="1515">
        <v>3</v>
      </c>
      <c r="AN38" s="1515"/>
      <c r="AO38" s="1515"/>
      <c r="AP38" s="1515"/>
      <c r="AQ38" s="1515"/>
      <c r="AR38" s="1515"/>
      <c r="AS38" s="1515"/>
      <c r="AT38" s="1515"/>
      <c r="AU38" s="1515"/>
      <c r="AV38" s="1515"/>
      <c r="AW38" s="1515"/>
      <c r="AX38" s="1515"/>
      <c r="AY38" s="1515"/>
      <c r="AZ38" s="1515"/>
      <c r="BA38" s="1515"/>
      <c r="BB38" s="1515"/>
      <c r="BC38" s="1515"/>
      <c r="BD38" s="1515"/>
      <c r="BE38" s="1515"/>
      <c r="BF38" s="1515"/>
      <c r="BG38" s="1515"/>
      <c r="BH38" s="1515"/>
      <c r="BI38" s="1515"/>
      <c r="BJ38" s="1515"/>
      <c r="BK38" s="1515"/>
      <c r="BL38" s="1515"/>
      <c r="BM38" s="1515"/>
      <c r="BN38" s="1515"/>
      <c r="BO38" s="1515"/>
      <c r="BP38" s="1515"/>
      <c r="BQ38" s="1515"/>
      <c r="BR38" s="1515"/>
      <c r="BS38" s="1515"/>
      <c r="BT38" s="1515"/>
      <c r="BU38" s="1515"/>
      <c r="BV38" s="1515"/>
      <c r="BW38" s="1515"/>
      <c r="BX38" s="1515"/>
      <c r="BY38" s="1515" t="s">
        <v>981</v>
      </c>
      <c r="BZ38" s="1515"/>
    </row>
    <row r="39" spans="1:78" ht="26.25" thickBot="1">
      <c r="A39" s="3866"/>
      <c r="B39" s="3866"/>
      <c r="C39" s="3867"/>
      <c r="D39" s="1528" t="s">
        <v>980</v>
      </c>
      <c r="E39" s="1527" t="s">
        <v>905</v>
      </c>
      <c r="F39" s="1525" t="s">
        <v>360</v>
      </c>
      <c r="G39" s="1525" t="s">
        <v>394</v>
      </c>
      <c r="H39" s="1525" t="s">
        <v>979</v>
      </c>
      <c r="I39" s="1526">
        <v>0.16666666666666669</v>
      </c>
      <c r="J39" s="1525" t="s">
        <v>393</v>
      </c>
      <c r="K39" s="1524">
        <v>42370</v>
      </c>
      <c r="L39" s="1524">
        <v>42735</v>
      </c>
      <c r="M39" s="1523"/>
      <c r="N39" s="1523"/>
      <c r="O39" s="1523"/>
      <c r="P39" s="1523"/>
      <c r="Q39" s="1523"/>
      <c r="R39" s="1523"/>
      <c r="S39" s="1523"/>
      <c r="T39" s="1523"/>
      <c r="U39" s="1523"/>
      <c r="V39" s="1523"/>
      <c r="W39" s="1523"/>
      <c r="X39" s="1523"/>
      <c r="Y39" s="1522">
        <v>0</v>
      </c>
      <c r="Z39" s="1521">
        <v>0</v>
      </c>
      <c r="AA39" s="1520"/>
      <c r="AB39" s="1519"/>
      <c r="AC39" s="1518">
        <f t="shared" si="2"/>
        <v>0</v>
      </c>
      <c r="AD39" s="1517">
        <f t="shared" si="3"/>
        <v>0</v>
      </c>
      <c r="AE39" s="1516"/>
      <c r="AF39" s="1516"/>
      <c r="AG39" s="1516"/>
      <c r="AH39" s="1516"/>
      <c r="AI39" s="1516"/>
      <c r="AJ39" s="1516"/>
      <c r="AK39" s="1515"/>
      <c r="AL39" s="1515"/>
      <c r="AM39" s="1515"/>
      <c r="AN39" s="1515"/>
      <c r="AO39" s="1515"/>
      <c r="AP39" s="1515"/>
      <c r="AQ39" s="1515"/>
      <c r="AR39" s="1515"/>
      <c r="AS39" s="1515"/>
      <c r="AT39" s="1515"/>
      <c r="AU39" s="1515"/>
      <c r="AV39" s="1515"/>
      <c r="AW39" s="1515"/>
      <c r="AX39" s="1515"/>
      <c r="AY39" s="1515"/>
      <c r="AZ39" s="1515"/>
      <c r="BA39" s="1515"/>
      <c r="BB39" s="1515"/>
      <c r="BC39" s="1515"/>
      <c r="BD39" s="1515"/>
      <c r="BE39" s="1515"/>
      <c r="BF39" s="1515"/>
      <c r="BG39" s="1515"/>
      <c r="BH39" s="1515"/>
      <c r="BI39" s="1515"/>
      <c r="BJ39" s="1515"/>
      <c r="BK39" s="1515"/>
      <c r="BL39" s="1515"/>
      <c r="BM39" s="1515"/>
      <c r="BN39" s="1515"/>
      <c r="BO39" s="1515"/>
      <c r="BP39" s="1515"/>
      <c r="BQ39" s="1515"/>
      <c r="BR39" s="1515"/>
      <c r="BS39" s="1515"/>
      <c r="BT39" s="1515"/>
      <c r="BU39" s="1515"/>
      <c r="BV39" s="1515"/>
      <c r="BW39" s="1515"/>
      <c r="BX39" s="1515"/>
      <c r="BY39" s="1515"/>
      <c r="BZ39" s="1515"/>
    </row>
    <row r="40" spans="1:78" ht="24" customHeight="1" thickBot="1">
      <c r="A40" s="3869" t="s">
        <v>137</v>
      </c>
      <c r="B40" s="3870"/>
      <c r="C40" s="3870"/>
      <c r="D40" s="3871"/>
      <c r="E40" s="1512"/>
      <c r="F40" s="1512"/>
      <c r="G40" s="1512"/>
      <c r="H40" s="1514"/>
      <c r="I40" s="1513">
        <f>SUM(I34:I39)</f>
        <v>1.0000000000000002</v>
      </c>
      <c r="J40" s="1512"/>
      <c r="K40" s="1512"/>
      <c r="L40" s="1512"/>
      <c r="M40" s="1512"/>
      <c r="N40" s="1512"/>
      <c r="O40" s="1512"/>
      <c r="P40" s="1512"/>
      <c r="Q40" s="1512"/>
      <c r="R40" s="1512"/>
      <c r="S40" s="1512"/>
      <c r="T40" s="1512"/>
      <c r="U40" s="1512"/>
      <c r="V40" s="1512"/>
      <c r="W40" s="1512"/>
      <c r="X40" s="1512"/>
      <c r="Y40" s="1511"/>
      <c r="Z40" s="1510">
        <v>0</v>
      </c>
      <c r="AA40" s="1509"/>
      <c r="AB40" s="1508"/>
      <c r="AC40" s="1507"/>
      <c r="AD40" s="1506"/>
      <c r="AE40" s="1506"/>
      <c r="AF40" s="1506"/>
      <c r="AG40" s="1506"/>
      <c r="AH40" s="1506"/>
      <c r="AI40" s="1506"/>
      <c r="AJ40" s="1506"/>
      <c r="AK40" s="1504"/>
      <c r="AL40" s="1505"/>
      <c r="AM40" s="1505"/>
      <c r="AN40" s="1505"/>
      <c r="AO40" s="1504"/>
      <c r="AP40" s="1505"/>
      <c r="AQ40" s="1504"/>
      <c r="AR40" s="1504"/>
      <c r="AS40" s="1504"/>
      <c r="AT40" s="1504"/>
      <c r="AU40" s="1504"/>
      <c r="AV40" s="1504"/>
      <c r="AW40" s="1504"/>
      <c r="AX40" s="1504"/>
      <c r="AY40" s="1504"/>
      <c r="AZ40" s="1504"/>
      <c r="BA40" s="1504"/>
      <c r="BB40" s="1504"/>
      <c r="BC40" s="1504"/>
      <c r="BD40" s="1504"/>
      <c r="BE40" s="1504"/>
      <c r="BF40" s="1504"/>
      <c r="BG40" s="1504"/>
      <c r="BH40" s="1504"/>
      <c r="BI40" s="1504"/>
      <c r="BJ40" s="1504"/>
      <c r="BK40" s="1504"/>
      <c r="BL40" s="1504"/>
      <c r="BM40" s="1504"/>
      <c r="BN40" s="1504"/>
      <c r="BO40" s="1504"/>
      <c r="BP40" s="1504"/>
      <c r="BQ40" s="1504"/>
      <c r="BR40" s="1504"/>
      <c r="BS40" s="1504"/>
      <c r="BT40" s="1504"/>
      <c r="BU40" s="1504"/>
      <c r="BV40" s="1504"/>
      <c r="BW40" s="1504"/>
      <c r="BX40" s="1504"/>
      <c r="BY40" s="1504"/>
      <c r="BZ40" s="1504"/>
    </row>
    <row r="41" spans="1:78" ht="24" customHeight="1" thickBot="1">
      <c r="A41" s="3847" t="s">
        <v>212</v>
      </c>
      <c r="B41" s="3848"/>
      <c r="C41" s="3848"/>
      <c r="D41" s="3849"/>
      <c r="E41" s="1503"/>
      <c r="F41" s="1503"/>
      <c r="G41" s="1503"/>
      <c r="H41" s="1501"/>
      <c r="I41" s="1502">
        <v>1</v>
      </c>
      <c r="J41" s="1501"/>
      <c r="K41" s="1501"/>
      <c r="L41" s="1501"/>
      <c r="M41" s="1501"/>
      <c r="N41" s="1501"/>
      <c r="O41" s="1501"/>
      <c r="P41" s="1501"/>
      <c r="Q41" s="1501"/>
      <c r="R41" s="1501"/>
      <c r="S41" s="1501"/>
      <c r="T41" s="1501"/>
      <c r="U41" s="1501"/>
      <c r="V41" s="1501"/>
      <c r="W41" s="1501"/>
      <c r="X41" s="1501"/>
      <c r="Y41" s="1500"/>
      <c r="Z41" s="1499">
        <f>Z40+Z33+Z31</f>
        <v>85000000</v>
      </c>
      <c r="AA41" s="1498"/>
      <c r="AB41" s="1497"/>
      <c r="AC41" s="1496"/>
      <c r="AD41" s="1495"/>
      <c r="AE41" s="1495"/>
      <c r="AF41" s="1495"/>
      <c r="AG41" s="1495"/>
      <c r="AH41" s="1495"/>
      <c r="AI41" s="1495"/>
      <c r="AJ41" s="1495"/>
      <c r="AK41" s="1493"/>
      <c r="AL41" s="1494"/>
      <c r="AM41" s="1494"/>
      <c r="AN41" s="1494"/>
      <c r="AO41" s="1493"/>
      <c r="AP41" s="1494"/>
      <c r="AQ41" s="1493"/>
      <c r="AR41" s="1493"/>
      <c r="AS41" s="1493"/>
      <c r="AT41" s="1493"/>
      <c r="AU41" s="1493"/>
      <c r="AV41" s="1493"/>
      <c r="AW41" s="1493"/>
      <c r="AX41" s="1493"/>
      <c r="AY41" s="1493"/>
      <c r="AZ41" s="1493"/>
      <c r="BA41" s="1493"/>
      <c r="BB41" s="1493"/>
      <c r="BC41" s="1493"/>
      <c r="BD41" s="1493"/>
      <c r="BE41" s="1493"/>
      <c r="BF41" s="1493"/>
      <c r="BG41" s="1493"/>
      <c r="BH41" s="1493"/>
      <c r="BI41" s="1493"/>
      <c r="BJ41" s="1493"/>
      <c r="BK41" s="1493"/>
      <c r="BL41" s="1493"/>
      <c r="BM41" s="1493"/>
      <c r="BN41" s="1493"/>
      <c r="BO41" s="1493"/>
      <c r="BP41" s="1493"/>
      <c r="BQ41" s="1493"/>
      <c r="BR41" s="1493"/>
      <c r="BS41" s="1493"/>
      <c r="BT41" s="1493"/>
      <c r="BU41" s="1493"/>
      <c r="BV41" s="1493"/>
      <c r="BW41" s="1493"/>
      <c r="BX41" s="1493"/>
      <c r="BY41" s="1493"/>
      <c r="BZ41" s="1493"/>
    </row>
    <row r="42" spans="1:78" ht="24" customHeight="1" thickBot="1">
      <c r="A42" s="1492"/>
      <c r="B42" s="1491"/>
      <c r="C42" s="1487"/>
      <c r="D42" s="1487"/>
      <c r="E42" s="1487"/>
      <c r="F42" s="1490"/>
      <c r="G42" s="1487"/>
      <c r="H42" s="1487"/>
      <c r="I42" s="1489">
        <v>1</v>
      </c>
      <c r="J42" s="1487"/>
      <c r="K42" s="1488"/>
      <c r="L42" s="1488"/>
      <c r="M42" s="1487"/>
      <c r="N42" s="1487"/>
      <c r="O42" s="1487"/>
      <c r="P42" s="1487"/>
      <c r="Q42" s="1487"/>
      <c r="R42" s="1487"/>
      <c r="S42" s="1487"/>
      <c r="T42" s="1487"/>
      <c r="U42" s="1487"/>
      <c r="V42" s="1487"/>
      <c r="W42" s="1487"/>
      <c r="X42" s="1487"/>
      <c r="Y42" s="1486"/>
      <c r="Z42" s="1485">
        <f>Z41</f>
        <v>85000000</v>
      </c>
      <c r="AA42" s="1485"/>
      <c r="AB42" s="1484"/>
      <c r="AC42" s="1483"/>
      <c r="AD42" s="1482"/>
      <c r="AE42" s="1482"/>
      <c r="AF42" s="1482"/>
      <c r="AG42" s="1482"/>
      <c r="AH42" s="1482"/>
      <c r="AI42" s="1482"/>
      <c r="AJ42" s="1482"/>
      <c r="AK42" s="1480"/>
      <c r="AL42" s="1481"/>
      <c r="AM42" s="1481"/>
      <c r="AN42" s="1481"/>
      <c r="AO42" s="1480"/>
      <c r="AP42" s="1481"/>
      <c r="AQ42" s="1480"/>
      <c r="AR42" s="1480"/>
      <c r="AS42" s="1480"/>
      <c r="AT42" s="1480"/>
      <c r="AU42" s="1480"/>
      <c r="AV42" s="1480"/>
      <c r="AW42" s="1480"/>
      <c r="AX42" s="1480"/>
      <c r="AY42" s="1480"/>
      <c r="AZ42" s="1480"/>
      <c r="BA42" s="1480"/>
      <c r="BB42" s="1480"/>
      <c r="BC42" s="1480"/>
      <c r="BD42" s="1480"/>
      <c r="BE42" s="1480"/>
      <c r="BF42" s="1480"/>
      <c r="BG42" s="1480"/>
      <c r="BH42" s="1480"/>
      <c r="BI42" s="1480"/>
      <c r="BJ42" s="1480"/>
      <c r="BK42" s="1480"/>
      <c r="BL42" s="1480"/>
      <c r="BM42" s="1480"/>
      <c r="BN42" s="1480"/>
      <c r="BO42" s="1480"/>
      <c r="BP42" s="1480"/>
      <c r="BQ42" s="1480"/>
      <c r="BR42" s="1480"/>
      <c r="BS42" s="1480"/>
      <c r="BT42" s="1480"/>
      <c r="BU42" s="1480"/>
      <c r="BV42" s="1480"/>
      <c r="BW42" s="1480"/>
      <c r="BX42" s="1480"/>
      <c r="BY42" s="1480"/>
      <c r="BZ42" s="1480"/>
    </row>
    <row r="43" spans="37:76" ht="16.5">
      <c r="AK43" s="1478"/>
      <c r="AL43" s="1478"/>
      <c r="AM43" s="1478"/>
      <c r="AN43" s="1478"/>
      <c r="AO43" s="1478"/>
      <c r="AP43" s="1478"/>
      <c r="AQ43" s="1478"/>
      <c r="AR43" s="1478"/>
      <c r="AS43" s="1478"/>
      <c r="AT43" s="1478"/>
      <c r="AU43" s="1478"/>
      <c r="AV43" s="1478"/>
      <c r="AW43" s="1478"/>
      <c r="AX43" s="1478"/>
      <c r="AY43" s="1478"/>
      <c r="AZ43" s="1478"/>
      <c r="BA43" s="1478"/>
      <c r="BB43" s="1478"/>
      <c r="BC43" s="1478"/>
      <c r="BD43" s="1478"/>
      <c r="BE43" s="1478"/>
      <c r="BF43" s="1478"/>
      <c r="BG43" s="1478"/>
      <c r="BH43" s="1478"/>
      <c r="BI43" s="1478"/>
      <c r="BJ43" s="1478"/>
      <c r="BK43" s="1478"/>
      <c r="BL43" s="1478"/>
      <c r="BM43" s="1478"/>
      <c r="BN43" s="1478"/>
      <c r="BO43" s="1478"/>
      <c r="BP43" s="1478"/>
      <c r="BQ43" s="1478"/>
      <c r="BR43" s="1478"/>
      <c r="BS43" s="1478"/>
      <c r="BT43" s="1478"/>
      <c r="BU43" s="1478"/>
      <c r="BV43" s="1478"/>
      <c r="BW43" s="1478"/>
      <c r="BX43" s="1478"/>
    </row>
    <row r="44" spans="37:76" ht="16.5">
      <c r="AK44" s="1479"/>
      <c r="AL44" s="1479"/>
      <c r="AM44" s="1479"/>
      <c r="AN44" s="1479"/>
      <c r="AO44" s="1479"/>
      <c r="AP44" s="1479"/>
      <c r="AQ44" s="1479"/>
      <c r="AR44" s="1479"/>
      <c r="AS44" s="1479"/>
      <c r="AT44" s="1479"/>
      <c r="AU44" s="1479"/>
      <c r="AV44" s="1479"/>
      <c r="AW44" s="1479"/>
      <c r="AX44" s="1479"/>
      <c r="AY44" s="1479"/>
      <c r="AZ44" s="1479"/>
      <c r="BA44" s="1479"/>
      <c r="BB44" s="1479"/>
      <c r="BC44" s="1479"/>
      <c r="BD44" s="1479"/>
      <c r="BE44" s="1479"/>
      <c r="BF44" s="1479"/>
      <c r="BG44" s="1479"/>
      <c r="BH44" s="1479"/>
      <c r="BI44" s="1479"/>
      <c r="BJ44" s="1479"/>
      <c r="BK44" s="1479"/>
      <c r="BL44" s="1479"/>
      <c r="BM44" s="1479"/>
      <c r="BN44" s="1479"/>
      <c r="BO44" s="1479"/>
      <c r="BP44" s="1479"/>
      <c r="BQ44" s="1479"/>
      <c r="BR44" s="1479"/>
      <c r="BS44" s="1479"/>
      <c r="BT44" s="1479"/>
      <c r="BU44" s="1479"/>
      <c r="BV44" s="1479"/>
      <c r="BW44" s="1479"/>
      <c r="BX44" s="1479"/>
    </row>
    <row r="45" spans="37:76" ht="16.5">
      <c r="AK45" s="1479"/>
      <c r="AL45" s="1479"/>
      <c r="AM45" s="1479"/>
      <c r="AN45" s="1479"/>
      <c r="AO45" s="1479"/>
      <c r="AP45" s="1479"/>
      <c r="AQ45" s="1479"/>
      <c r="AR45" s="1479"/>
      <c r="AS45" s="1479"/>
      <c r="AT45" s="1479"/>
      <c r="AU45" s="1479"/>
      <c r="AV45" s="1479"/>
      <c r="AW45" s="1479"/>
      <c r="AX45" s="1479"/>
      <c r="AY45" s="1479"/>
      <c r="AZ45" s="1479"/>
      <c r="BA45" s="1479"/>
      <c r="BB45" s="1479"/>
      <c r="BC45" s="1479"/>
      <c r="BD45" s="1479"/>
      <c r="BE45" s="1479"/>
      <c r="BF45" s="1479"/>
      <c r="BG45" s="1479"/>
      <c r="BH45" s="1479"/>
      <c r="BI45" s="1479"/>
      <c r="BJ45" s="1479"/>
      <c r="BK45" s="1479"/>
      <c r="BL45" s="1479"/>
      <c r="BM45" s="1479"/>
      <c r="BN45" s="1479"/>
      <c r="BO45" s="1479"/>
      <c r="BP45" s="1479"/>
      <c r="BQ45" s="1479"/>
      <c r="BR45" s="1479"/>
      <c r="BS45" s="1479"/>
      <c r="BT45" s="1479"/>
      <c r="BU45" s="1479"/>
      <c r="BV45" s="1479"/>
      <c r="BW45" s="1479"/>
      <c r="BX45" s="1479"/>
    </row>
    <row r="46" spans="37:76" ht="16.5">
      <c r="AK46" s="1478"/>
      <c r="AL46" s="1478"/>
      <c r="AM46" s="1478"/>
      <c r="AN46" s="1478"/>
      <c r="AO46" s="1478"/>
      <c r="AP46" s="1478"/>
      <c r="AQ46" s="1478"/>
      <c r="AR46" s="1478"/>
      <c r="AS46" s="1478"/>
      <c r="AT46" s="1478"/>
      <c r="AU46" s="1478"/>
      <c r="AV46" s="1478"/>
      <c r="AW46" s="1478"/>
      <c r="AX46" s="1478"/>
      <c r="AY46" s="1478"/>
      <c r="AZ46" s="1478"/>
      <c r="BA46" s="1478"/>
      <c r="BB46" s="1478"/>
      <c r="BC46" s="1478"/>
      <c r="BD46" s="1478"/>
      <c r="BE46" s="1478"/>
      <c r="BF46" s="1478"/>
      <c r="BG46" s="1478"/>
      <c r="BH46" s="1478"/>
      <c r="BI46" s="1478"/>
      <c r="BJ46" s="1478"/>
      <c r="BK46" s="1478"/>
      <c r="BL46" s="1478"/>
      <c r="BM46" s="1478"/>
      <c r="BN46" s="1478"/>
      <c r="BO46" s="1478"/>
      <c r="BP46" s="1478"/>
      <c r="BQ46" s="1478"/>
      <c r="BR46" s="1478"/>
      <c r="BS46" s="1478"/>
      <c r="BT46" s="1478"/>
      <c r="BU46" s="1478"/>
      <c r="BV46" s="1478"/>
      <c r="BW46" s="1478"/>
      <c r="BX46" s="1478"/>
    </row>
    <row r="47" spans="37:76" ht="16.5">
      <c r="AK47" s="1478"/>
      <c r="AL47" s="1478"/>
      <c r="AM47" s="1478"/>
      <c r="AN47" s="1478"/>
      <c r="AO47" s="1478"/>
      <c r="AP47" s="1478"/>
      <c r="AQ47" s="1478"/>
      <c r="AR47" s="1478"/>
      <c r="AS47" s="1478"/>
      <c r="AT47" s="1478"/>
      <c r="AU47" s="1478"/>
      <c r="AV47" s="1478"/>
      <c r="AW47" s="1478"/>
      <c r="AX47" s="1478"/>
      <c r="AY47" s="1478"/>
      <c r="AZ47" s="1478"/>
      <c r="BA47" s="1478"/>
      <c r="BB47" s="1478"/>
      <c r="BC47" s="1478"/>
      <c r="BD47" s="1478"/>
      <c r="BE47" s="1478"/>
      <c r="BF47" s="1478"/>
      <c r="BG47" s="1478"/>
      <c r="BH47" s="1478"/>
      <c r="BI47" s="1478"/>
      <c r="BJ47" s="1478"/>
      <c r="BK47" s="1478"/>
      <c r="BL47" s="1478"/>
      <c r="BM47" s="1478"/>
      <c r="BN47" s="1478"/>
      <c r="BO47" s="1478"/>
      <c r="BP47" s="1478"/>
      <c r="BQ47" s="1478"/>
      <c r="BR47" s="1478"/>
      <c r="BS47" s="1478"/>
      <c r="BT47" s="1478"/>
      <c r="BU47" s="1478"/>
      <c r="BV47" s="1478"/>
      <c r="BW47" s="1478"/>
      <c r="BX47" s="1478"/>
    </row>
    <row r="48" spans="37:76" ht="16.5">
      <c r="AK48" s="1477"/>
      <c r="AL48" s="1477"/>
      <c r="AM48" s="1477"/>
      <c r="AN48" s="1477"/>
      <c r="AO48" s="1477"/>
      <c r="AP48" s="1477"/>
      <c r="AQ48" s="1477"/>
      <c r="AR48" s="1477"/>
      <c r="AS48" s="1477"/>
      <c r="AT48" s="1477"/>
      <c r="AU48" s="1477"/>
      <c r="AV48" s="1477"/>
      <c r="AW48" s="1477"/>
      <c r="AX48" s="1477"/>
      <c r="AY48" s="1477"/>
      <c r="AZ48" s="1477"/>
      <c r="BA48" s="1477"/>
      <c r="BB48" s="1477"/>
      <c r="BC48" s="1477"/>
      <c r="BD48" s="1477"/>
      <c r="BE48" s="1477"/>
      <c r="BF48" s="1477"/>
      <c r="BG48" s="1477"/>
      <c r="BH48" s="1477"/>
      <c r="BI48" s="1477"/>
      <c r="BJ48" s="1477"/>
      <c r="BK48" s="1477"/>
      <c r="BL48" s="1477"/>
      <c r="BM48" s="1477"/>
      <c r="BN48" s="1477"/>
      <c r="BO48" s="1477"/>
      <c r="BP48" s="1477"/>
      <c r="BQ48" s="1477"/>
      <c r="BR48" s="1477"/>
      <c r="BS48" s="1477"/>
      <c r="BT48" s="1477"/>
      <c r="BU48" s="1477"/>
      <c r="BV48" s="1477"/>
      <c r="BW48" s="1477"/>
      <c r="BX48" s="1477"/>
    </row>
    <row r="52" spans="37:77" ht="16.5">
      <c r="AK52" s="1474"/>
      <c r="AL52" s="1474"/>
      <c r="AM52" s="1474"/>
      <c r="AN52" s="1474"/>
      <c r="AO52" s="1474"/>
      <c r="AP52" s="1474"/>
      <c r="AQ52" s="1474"/>
      <c r="AR52" s="1474"/>
      <c r="AS52" s="1474"/>
      <c r="AT52" s="1474"/>
      <c r="AU52" s="1474"/>
      <c r="AV52" s="1474"/>
      <c r="AW52" s="1474"/>
      <c r="AX52" s="1474"/>
      <c r="AY52" s="1474"/>
      <c r="AZ52" s="1474"/>
      <c r="BA52" s="1474"/>
      <c r="BB52" s="1474"/>
      <c r="BC52" s="1474"/>
      <c r="BD52" s="1474"/>
      <c r="BE52" s="1474"/>
      <c r="BF52" s="1474"/>
      <c r="BG52" s="1474"/>
      <c r="BH52" s="1474"/>
      <c r="BI52" s="1474"/>
      <c r="BJ52" s="1474"/>
      <c r="BK52" s="1474"/>
      <c r="BL52" s="1474"/>
      <c r="BM52" s="1474"/>
      <c r="BN52" s="1474"/>
      <c r="BO52" s="1474"/>
      <c r="BP52" s="1474"/>
      <c r="BQ52" s="1474"/>
      <c r="BR52" s="1474"/>
      <c r="BS52" s="1474"/>
      <c r="BT52" s="1474"/>
      <c r="BU52" s="1474"/>
      <c r="BV52" s="1474"/>
      <c r="BW52" s="1474"/>
      <c r="BX52" s="1474"/>
      <c r="BY52" s="1474"/>
    </row>
    <row r="53" spans="37:77" ht="16.5">
      <c r="AK53" s="1474"/>
      <c r="AL53" s="1474"/>
      <c r="AM53" s="1474"/>
      <c r="AN53" s="1474"/>
      <c r="AO53" s="1474"/>
      <c r="AP53" s="1474"/>
      <c r="AQ53" s="1474"/>
      <c r="AR53" s="1474"/>
      <c r="AS53" s="1474"/>
      <c r="AT53" s="1474"/>
      <c r="AU53" s="1474"/>
      <c r="AV53" s="1474"/>
      <c r="AW53" s="1474"/>
      <c r="AX53" s="1474"/>
      <c r="AY53" s="1474"/>
      <c r="AZ53" s="1474"/>
      <c r="BA53" s="1474"/>
      <c r="BB53" s="1474"/>
      <c r="BC53" s="1474"/>
      <c r="BD53" s="1474"/>
      <c r="BE53" s="1474"/>
      <c r="BF53" s="1474"/>
      <c r="BG53" s="1474"/>
      <c r="BH53" s="1474"/>
      <c r="BI53" s="1474"/>
      <c r="BJ53" s="1474"/>
      <c r="BK53" s="1474"/>
      <c r="BL53" s="1474"/>
      <c r="BM53" s="1474"/>
      <c r="BN53" s="1474"/>
      <c r="BO53" s="1474"/>
      <c r="BP53" s="1474"/>
      <c r="BQ53" s="1474"/>
      <c r="BR53" s="1474"/>
      <c r="BS53" s="1474"/>
      <c r="BT53" s="1474"/>
      <c r="BU53" s="1474"/>
      <c r="BV53" s="1474"/>
      <c r="BW53" s="1474"/>
      <c r="BX53" s="1474"/>
      <c r="BY53" s="1474"/>
    </row>
    <row r="54" spans="37:77" ht="16.5">
      <c r="AK54" s="1474"/>
      <c r="AL54" s="1474"/>
      <c r="AM54" s="1474"/>
      <c r="AN54" s="1474"/>
      <c r="AO54" s="1474"/>
      <c r="AP54" s="1474"/>
      <c r="AQ54" s="1474"/>
      <c r="AR54" s="1474"/>
      <c r="AS54" s="1474"/>
      <c r="AT54" s="1474"/>
      <c r="AU54" s="1474"/>
      <c r="AV54" s="1474"/>
      <c r="AW54" s="1474"/>
      <c r="AX54" s="1474"/>
      <c r="AY54" s="1474"/>
      <c r="AZ54" s="1474"/>
      <c r="BA54" s="1474"/>
      <c r="BB54" s="1474"/>
      <c r="BC54" s="1474"/>
      <c r="BD54" s="1474"/>
      <c r="BE54" s="1474"/>
      <c r="BF54" s="1474"/>
      <c r="BG54" s="1474"/>
      <c r="BH54" s="1474"/>
      <c r="BI54" s="1474"/>
      <c r="BJ54" s="1474"/>
      <c r="BK54" s="1474"/>
      <c r="BL54" s="1474"/>
      <c r="BM54" s="1474"/>
      <c r="BN54" s="1474"/>
      <c r="BO54" s="1474"/>
      <c r="BP54" s="1474"/>
      <c r="BQ54" s="1474"/>
      <c r="BR54" s="1474"/>
      <c r="BS54" s="1474"/>
      <c r="BT54" s="1474"/>
      <c r="BU54" s="1474"/>
      <c r="BV54" s="1474"/>
      <c r="BW54" s="1474"/>
      <c r="BX54" s="1474"/>
      <c r="BY54" s="1474"/>
    </row>
    <row r="56" spans="37:77" ht="16.5">
      <c r="AK56" s="1474"/>
      <c r="AL56" s="1474"/>
      <c r="AM56" s="1474"/>
      <c r="AN56" s="1474"/>
      <c r="AO56" s="1474"/>
      <c r="AP56" s="1474"/>
      <c r="AQ56" s="1474"/>
      <c r="AR56" s="1474"/>
      <c r="AS56" s="1474"/>
      <c r="AT56" s="1474"/>
      <c r="AU56" s="1474"/>
      <c r="AV56" s="1474"/>
      <c r="AW56" s="1474"/>
      <c r="AX56" s="1474"/>
      <c r="AY56" s="1474"/>
      <c r="AZ56" s="1474"/>
      <c r="BA56" s="1474"/>
      <c r="BB56" s="1474"/>
      <c r="BC56" s="1474"/>
      <c r="BD56" s="1474"/>
      <c r="BE56" s="1474"/>
      <c r="BF56" s="1474"/>
      <c r="BG56" s="1474"/>
      <c r="BH56" s="1474"/>
      <c r="BI56" s="1474"/>
      <c r="BJ56" s="1474"/>
      <c r="BK56" s="1474"/>
      <c r="BL56" s="1474"/>
      <c r="BM56" s="1474"/>
      <c r="BN56" s="1474"/>
      <c r="BO56" s="1474"/>
      <c r="BP56" s="1474"/>
      <c r="BQ56" s="1474"/>
      <c r="BR56" s="1474"/>
      <c r="BS56" s="1474"/>
      <c r="BT56" s="1474"/>
      <c r="BU56" s="1474"/>
      <c r="BV56" s="1474"/>
      <c r="BW56" s="1474"/>
      <c r="BX56" s="1474"/>
      <c r="BY56" s="1474"/>
    </row>
    <row r="62" spans="37:77" ht="16.5">
      <c r="AK62" s="1474"/>
      <c r="AL62" s="1474"/>
      <c r="AM62" s="1474"/>
      <c r="AN62" s="1474"/>
      <c r="AO62" s="1474"/>
      <c r="AP62" s="1474"/>
      <c r="AQ62" s="1474"/>
      <c r="AR62" s="1474"/>
      <c r="AS62" s="1474"/>
      <c r="AT62" s="1474"/>
      <c r="AU62" s="1474"/>
      <c r="AV62" s="1474"/>
      <c r="AW62" s="1474"/>
      <c r="AX62" s="1474"/>
      <c r="AY62" s="1474"/>
      <c r="AZ62" s="1474"/>
      <c r="BA62" s="1474"/>
      <c r="BB62" s="1474"/>
      <c r="BC62" s="1474"/>
      <c r="BD62" s="1474"/>
      <c r="BE62" s="1474"/>
      <c r="BF62" s="1474"/>
      <c r="BG62" s="1474"/>
      <c r="BH62" s="1474"/>
      <c r="BI62" s="1474"/>
      <c r="BJ62" s="1474"/>
      <c r="BK62" s="1474"/>
      <c r="BL62" s="1474"/>
      <c r="BM62" s="1474"/>
      <c r="BN62" s="1474"/>
      <c r="BO62" s="1474"/>
      <c r="BP62" s="1474"/>
      <c r="BQ62" s="1474"/>
      <c r="BR62" s="1474"/>
      <c r="BS62" s="1474"/>
      <c r="BT62" s="1474"/>
      <c r="BU62" s="1474"/>
      <c r="BV62" s="1474"/>
      <c r="BW62" s="1474"/>
      <c r="BX62" s="1474"/>
      <c r="BY62" s="1474"/>
    </row>
    <row r="66" spans="37:77" ht="16.5">
      <c r="AK66" s="1474"/>
      <c r="AL66" s="1474"/>
      <c r="AM66" s="1474"/>
      <c r="AN66" s="1474"/>
      <c r="AO66" s="1474"/>
      <c r="AP66" s="1474"/>
      <c r="AQ66" s="1474"/>
      <c r="AR66" s="1474"/>
      <c r="AS66" s="1474"/>
      <c r="AT66" s="1474"/>
      <c r="AU66" s="1474"/>
      <c r="AV66" s="1474"/>
      <c r="AW66" s="1474"/>
      <c r="AX66" s="1474"/>
      <c r="AY66" s="1474"/>
      <c r="AZ66" s="1474"/>
      <c r="BA66" s="1474"/>
      <c r="BB66" s="1474"/>
      <c r="BC66" s="1474"/>
      <c r="BD66" s="1474"/>
      <c r="BE66" s="1474"/>
      <c r="BF66" s="1474"/>
      <c r="BG66" s="1474"/>
      <c r="BH66" s="1474"/>
      <c r="BI66" s="1474"/>
      <c r="BJ66" s="1474"/>
      <c r="BK66" s="1474"/>
      <c r="BL66" s="1474"/>
      <c r="BM66" s="1474"/>
      <c r="BN66" s="1474"/>
      <c r="BO66" s="1474"/>
      <c r="BP66" s="1474"/>
      <c r="BQ66" s="1474"/>
      <c r="BR66" s="1474"/>
      <c r="BS66" s="1474"/>
      <c r="BT66" s="1474"/>
      <c r="BU66" s="1474"/>
      <c r="BV66" s="1474"/>
      <c r="BW66" s="1474"/>
      <c r="BX66" s="1474"/>
      <c r="BY66" s="1474"/>
    </row>
    <row r="67" spans="37:77" ht="16.5">
      <c r="AK67" s="1474"/>
      <c r="AL67" s="1474"/>
      <c r="AM67" s="1474"/>
      <c r="AN67" s="1474"/>
      <c r="AO67" s="1474"/>
      <c r="AP67" s="1474"/>
      <c r="AQ67" s="1474"/>
      <c r="AR67" s="1474"/>
      <c r="AS67" s="1474"/>
      <c r="AT67" s="1474"/>
      <c r="AU67" s="1474"/>
      <c r="AV67" s="1474"/>
      <c r="AW67" s="1474"/>
      <c r="AX67" s="1474"/>
      <c r="AY67" s="1474"/>
      <c r="AZ67" s="1474"/>
      <c r="BA67" s="1474"/>
      <c r="BB67" s="1474"/>
      <c r="BC67" s="1474"/>
      <c r="BD67" s="1474"/>
      <c r="BE67" s="1474"/>
      <c r="BF67" s="1474"/>
      <c r="BG67" s="1474"/>
      <c r="BH67" s="1474"/>
      <c r="BI67" s="1474"/>
      <c r="BJ67" s="1474"/>
      <c r="BK67" s="1474"/>
      <c r="BL67" s="1474"/>
      <c r="BM67" s="1474"/>
      <c r="BN67" s="1474"/>
      <c r="BO67" s="1474"/>
      <c r="BP67" s="1474"/>
      <c r="BQ67" s="1474"/>
      <c r="BR67" s="1474"/>
      <c r="BS67" s="1474"/>
      <c r="BT67" s="1474"/>
      <c r="BU67" s="1474"/>
      <c r="BV67" s="1474"/>
      <c r="BW67" s="1474"/>
      <c r="BX67" s="1474"/>
      <c r="BY67" s="1474"/>
    </row>
    <row r="69" spans="37:77" ht="16.5">
      <c r="AK69" s="1474"/>
      <c r="AL69" s="1474"/>
      <c r="AM69" s="1474"/>
      <c r="AN69" s="1474"/>
      <c r="AO69" s="1474"/>
      <c r="AP69" s="1474"/>
      <c r="AQ69" s="1474"/>
      <c r="AR69" s="1474"/>
      <c r="AS69" s="1474"/>
      <c r="AT69" s="1474"/>
      <c r="AU69" s="1474"/>
      <c r="AV69" s="1474"/>
      <c r="AW69" s="1474"/>
      <c r="AX69" s="1474"/>
      <c r="AY69" s="1474"/>
      <c r="AZ69" s="1474"/>
      <c r="BA69" s="1474"/>
      <c r="BB69" s="1474"/>
      <c r="BC69" s="1474"/>
      <c r="BD69" s="1474"/>
      <c r="BE69" s="1474"/>
      <c r="BF69" s="1474"/>
      <c r="BG69" s="1474"/>
      <c r="BH69" s="1474"/>
      <c r="BI69" s="1474"/>
      <c r="BJ69" s="1474"/>
      <c r="BK69" s="1474"/>
      <c r="BL69" s="1474"/>
      <c r="BM69" s="1474"/>
      <c r="BN69" s="1474"/>
      <c r="BO69" s="1474"/>
      <c r="BP69" s="1474"/>
      <c r="BQ69" s="1474"/>
      <c r="BR69" s="1474"/>
      <c r="BS69" s="1474"/>
      <c r="BT69" s="1474"/>
      <c r="BU69" s="1474"/>
      <c r="BV69" s="1474"/>
      <c r="BW69" s="1474"/>
      <c r="BX69" s="1474"/>
      <c r="BY69" s="1474"/>
    </row>
    <row r="71" spans="37:77" ht="16.5">
      <c r="AK71" s="1474"/>
      <c r="AL71" s="1474"/>
      <c r="AM71" s="1474"/>
      <c r="AN71" s="1474"/>
      <c r="AO71" s="1474"/>
      <c r="AP71" s="1474"/>
      <c r="AQ71" s="1474"/>
      <c r="AR71" s="1474"/>
      <c r="AS71" s="1474"/>
      <c r="AT71" s="1474"/>
      <c r="AU71" s="1474"/>
      <c r="AV71" s="1474"/>
      <c r="AW71" s="1474"/>
      <c r="AX71" s="1474"/>
      <c r="AY71" s="1474"/>
      <c r="AZ71" s="1474"/>
      <c r="BA71" s="1474"/>
      <c r="BB71" s="1474"/>
      <c r="BC71" s="1474"/>
      <c r="BD71" s="1474"/>
      <c r="BE71" s="1474"/>
      <c r="BF71" s="1474"/>
      <c r="BG71" s="1474"/>
      <c r="BH71" s="1474"/>
      <c r="BI71" s="1474"/>
      <c r="BJ71" s="1474"/>
      <c r="BK71" s="1474"/>
      <c r="BL71" s="1474"/>
      <c r="BM71" s="1474"/>
      <c r="BN71" s="1474"/>
      <c r="BO71" s="1474"/>
      <c r="BP71" s="1474"/>
      <c r="BQ71" s="1474"/>
      <c r="BR71" s="1474"/>
      <c r="BS71" s="1474"/>
      <c r="BT71" s="1474"/>
      <c r="BU71" s="1474"/>
      <c r="BV71" s="1474"/>
      <c r="BW71" s="1474"/>
      <c r="BX71" s="1474"/>
      <c r="BY71" s="1474"/>
    </row>
    <row r="72" spans="37:77" ht="16.5">
      <c r="AK72" s="1474"/>
      <c r="AL72" s="1474"/>
      <c r="AM72" s="1474"/>
      <c r="AN72" s="1474"/>
      <c r="AO72" s="1474"/>
      <c r="AP72" s="1474"/>
      <c r="AQ72" s="1474"/>
      <c r="AR72" s="1474"/>
      <c r="AS72" s="1474"/>
      <c r="AT72" s="1474"/>
      <c r="AU72" s="1474"/>
      <c r="AV72" s="1474"/>
      <c r="AW72" s="1474"/>
      <c r="AX72" s="1474"/>
      <c r="AY72" s="1474"/>
      <c r="AZ72" s="1474"/>
      <c r="BA72" s="1474"/>
      <c r="BB72" s="1474"/>
      <c r="BC72" s="1474"/>
      <c r="BD72" s="1474"/>
      <c r="BE72" s="1474"/>
      <c r="BF72" s="1474"/>
      <c r="BG72" s="1474"/>
      <c r="BH72" s="1474"/>
      <c r="BI72" s="1474"/>
      <c r="BJ72" s="1474"/>
      <c r="BK72" s="1474"/>
      <c r="BL72" s="1474"/>
      <c r="BM72" s="1474"/>
      <c r="BN72" s="1474"/>
      <c r="BO72" s="1474"/>
      <c r="BP72" s="1474"/>
      <c r="BQ72" s="1474"/>
      <c r="BR72" s="1474"/>
      <c r="BS72" s="1474"/>
      <c r="BT72" s="1474"/>
      <c r="BU72" s="1474"/>
      <c r="BV72" s="1474"/>
      <c r="BW72" s="1474"/>
      <c r="BX72" s="1474"/>
      <c r="BY72" s="1474"/>
    </row>
    <row r="79" spans="37:77" ht="16.5">
      <c r="AK79" s="1474"/>
      <c r="AL79" s="1474"/>
      <c r="AM79" s="1474"/>
      <c r="AN79" s="1474"/>
      <c r="AO79" s="1474"/>
      <c r="AP79" s="1474"/>
      <c r="AQ79" s="1474"/>
      <c r="AR79" s="1474"/>
      <c r="AS79" s="1474"/>
      <c r="AT79" s="1474"/>
      <c r="AU79" s="1474"/>
      <c r="AV79" s="1474"/>
      <c r="AW79" s="1474"/>
      <c r="AX79" s="1474"/>
      <c r="AY79" s="1474"/>
      <c r="AZ79" s="1474"/>
      <c r="BA79" s="1474"/>
      <c r="BB79" s="1474"/>
      <c r="BC79" s="1474"/>
      <c r="BD79" s="1474"/>
      <c r="BE79" s="1474"/>
      <c r="BF79" s="1474"/>
      <c r="BG79" s="1474"/>
      <c r="BH79" s="1474"/>
      <c r="BI79" s="1474"/>
      <c r="BJ79" s="1474"/>
      <c r="BK79" s="1474"/>
      <c r="BL79" s="1474"/>
      <c r="BM79" s="1474"/>
      <c r="BN79" s="1474"/>
      <c r="BO79" s="1474"/>
      <c r="BP79" s="1474"/>
      <c r="BQ79" s="1474"/>
      <c r="BR79" s="1474"/>
      <c r="BS79" s="1474"/>
      <c r="BT79" s="1474"/>
      <c r="BU79" s="1474"/>
      <c r="BV79" s="1474"/>
      <c r="BW79" s="1474"/>
      <c r="BX79" s="1474"/>
      <c r="BY79" s="1474"/>
    </row>
    <row r="82" spans="37:77" ht="16.5">
      <c r="AK82" s="1474"/>
      <c r="AL82" s="1474"/>
      <c r="AM82" s="1474"/>
      <c r="AN82" s="1474"/>
      <c r="AO82" s="1474"/>
      <c r="AP82" s="1474"/>
      <c r="AQ82" s="1474"/>
      <c r="AR82" s="1474"/>
      <c r="AS82" s="1474"/>
      <c r="AT82" s="1474"/>
      <c r="AU82" s="1474"/>
      <c r="AV82" s="1474"/>
      <c r="AW82" s="1474"/>
      <c r="AX82" s="1474"/>
      <c r="AY82" s="1474"/>
      <c r="AZ82" s="1474"/>
      <c r="BA82" s="1474"/>
      <c r="BB82" s="1474"/>
      <c r="BC82" s="1474"/>
      <c r="BD82" s="1474"/>
      <c r="BE82" s="1474"/>
      <c r="BF82" s="1474"/>
      <c r="BG82" s="1474"/>
      <c r="BH82" s="1474"/>
      <c r="BI82" s="1474"/>
      <c r="BJ82" s="1474"/>
      <c r="BK82" s="1474"/>
      <c r="BL82" s="1474"/>
      <c r="BM82" s="1474"/>
      <c r="BN82" s="1474"/>
      <c r="BO82" s="1474"/>
      <c r="BP82" s="1474"/>
      <c r="BQ82" s="1474"/>
      <c r="BR82" s="1474"/>
      <c r="BS82" s="1474"/>
      <c r="BT82" s="1474"/>
      <c r="BU82" s="1474"/>
      <c r="BV82" s="1474"/>
      <c r="BW82" s="1474"/>
      <c r="BX82" s="1474"/>
      <c r="BY82" s="1474"/>
    </row>
    <row r="83" spans="37:77" ht="16.5">
      <c r="AK83" s="1474"/>
      <c r="AL83" s="1474"/>
      <c r="AM83" s="1474"/>
      <c r="AN83" s="1474"/>
      <c r="AO83" s="1474"/>
      <c r="AP83" s="1474"/>
      <c r="AQ83" s="1474"/>
      <c r="AR83" s="1474"/>
      <c r="AS83" s="1474"/>
      <c r="AT83" s="1474"/>
      <c r="AU83" s="1474"/>
      <c r="AV83" s="1474"/>
      <c r="AW83" s="1474"/>
      <c r="AX83" s="1474"/>
      <c r="AY83" s="1474"/>
      <c r="AZ83" s="1474"/>
      <c r="BA83" s="1474"/>
      <c r="BB83" s="1474"/>
      <c r="BC83" s="1474"/>
      <c r="BD83" s="1474"/>
      <c r="BE83" s="1474"/>
      <c r="BF83" s="1474"/>
      <c r="BG83" s="1474"/>
      <c r="BH83" s="1474"/>
      <c r="BI83" s="1474"/>
      <c r="BJ83" s="1474"/>
      <c r="BK83" s="1474"/>
      <c r="BL83" s="1474"/>
      <c r="BM83" s="1474"/>
      <c r="BN83" s="1474"/>
      <c r="BO83" s="1474"/>
      <c r="BP83" s="1474"/>
      <c r="BQ83" s="1474"/>
      <c r="BR83" s="1474"/>
      <c r="BS83" s="1474"/>
      <c r="BT83" s="1474"/>
      <c r="BU83" s="1474"/>
      <c r="BV83" s="1474"/>
      <c r="BW83" s="1474"/>
      <c r="BX83" s="1474"/>
      <c r="BY83" s="1474"/>
    </row>
    <row r="84" spans="37:77" ht="16.5">
      <c r="AK84" s="1474"/>
      <c r="AL84" s="1474"/>
      <c r="AM84" s="1474"/>
      <c r="AN84" s="1474"/>
      <c r="AO84" s="1474"/>
      <c r="AP84" s="1474"/>
      <c r="AQ84" s="1474"/>
      <c r="AR84" s="1474"/>
      <c r="AS84" s="1474"/>
      <c r="AT84" s="1474"/>
      <c r="AU84" s="1474"/>
      <c r="AV84" s="1474"/>
      <c r="AW84" s="1474"/>
      <c r="AX84" s="1474"/>
      <c r="AY84" s="1474"/>
      <c r="AZ84" s="1474"/>
      <c r="BA84" s="1474"/>
      <c r="BB84" s="1474"/>
      <c r="BC84" s="1474"/>
      <c r="BD84" s="1474"/>
      <c r="BE84" s="1474"/>
      <c r="BF84" s="1474"/>
      <c r="BG84" s="1474"/>
      <c r="BH84" s="1474"/>
      <c r="BI84" s="1474"/>
      <c r="BJ84" s="1474"/>
      <c r="BK84" s="1474"/>
      <c r="BL84" s="1474"/>
      <c r="BM84" s="1474"/>
      <c r="BN84" s="1474"/>
      <c r="BO84" s="1474"/>
      <c r="BP84" s="1474"/>
      <c r="BQ84" s="1474"/>
      <c r="BR84" s="1474"/>
      <c r="BS84" s="1474"/>
      <c r="BT84" s="1474"/>
      <c r="BU84" s="1474"/>
      <c r="BV84" s="1474"/>
      <c r="BW84" s="1474"/>
      <c r="BX84" s="1474"/>
      <c r="BY84" s="1474"/>
    </row>
  </sheetData>
  <sheetProtection/>
  <mergeCells count="29">
    <mergeCell ref="A41:D41"/>
    <mergeCell ref="A16:A30"/>
    <mergeCell ref="B16:B30"/>
    <mergeCell ref="C16:C23"/>
    <mergeCell ref="C24:C30"/>
    <mergeCell ref="A31:D31"/>
    <mergeCell ref="A33:D33"/>
    <mergeCell ref="A34:A39"/>
    <mergeCell ref="B34:B39"/>
    <mergeCell ref="C34:C35"/>
    <mergeCell ref="C36:C39"/>
    <mergeCell ref="A40:D40"/>
    <mergeCell ref="A11:D11"/>
    <mergeCell ref="E11:AB11"/>
    <mergeCell ref="AC11:BZ11"/>
    <mergeCell ref="A13:D13"/>
    <mergeCell ref="E13:AB13"/>
    <mergeCell ref="AC13:BZ13"/>
    <mergeCell ref="A9:AB9"/>
    <mergeCell ref="A1:C4"/>
    <mergeCell ref="BZ1:BZ4"/>
    <mergeCell ref="A5:AB5"/>
    <mergeCell ref="AC5:BZ9"/>
    <mergeCell ref="A6:AB6"/>
    <mergeCell ref="A7:AB7"/>
    <mergeCell ref="A8:AB8"/>
    <mergeCell ref="BY1:BY4"/>
    <mergeCell ref="D1:AR2"/>
    <mergeCell ref="D3:AR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00B050"/>
  </sheetPr>
  <dimension ref="A1:CB112"/>
  <sheetViews>
    <sheetView zoomScale="70" zoomScaleNormal="70" zoomScalePageLayoutView="70" workbookViewId="0" topLeftCell="AM1">
      <selection activeCell="CA1" sqref="CA1:CB4"/>
    </sheetView>
  </sheetViews>
  <sheetFormatPr defaultColWidth="11.421875" defaultRowHeight="15"/>
  <cols>
    <col min="1" max="1" width="6.421875" style="1681" customWidth="1"/>
    <col min="2" max="2" width="30.140625" style="1676" customWidth="1"/>
    <col min="3" max="3" width="24.421875" style="1681" customWidth="1"/>
    <col min="4" max="4" width="35.421875" style="1680" customWidth="1"/>
    <col min="5" max="5" width="16.8515625" style="1676" customWidth="1"/>
    <col min="6" max="6" width="13.7109375" style="1676" customWidth="1"/>
    <col min="7" max="7" width="27.7109375" style="1679" customWidth="1"/>
    <col min="8" max="8" width="18.00390625" style="1676" customWidth="1"/>
    <col min="9" max="9" width="11.8515625" style="1676" bestFit="1" customWidth="1"/>
    <col min="10" max="10" width="39.140625" style="1676" customWidth="1"/>
    <col min="11" max="11" width="11.8515625" style="1676" bestFit="1" customWidth="1"/>
    <col min="12" max="12" width="18.28125" style="1676" bestFit="1" customWidth="1"/>
    <col min="13" max="23" width="4.421875" style="1676" customWidth="1"/>
    <col min="24" max="24" width="11.421875" style="1676" customWidth="1"/>
    <col min="25" max="25" width="14.421875" style="1678" customWidth="1"/>
    <col min="26" max="26" width="24.140625" style="1677" bestFit="1" customWidth="1"/>
    <col min="27" max="27" width="29.421875" style="1677" customWidth="1"/>
    <col min="28" max="28" width="24.421875" style="1676" customWidth="1"/>
    <col min="29" max="36" width="20.00390625" style="1672" hidden="1" customWidth="1"/>
    <col min="37" max="37" width="45.00390625" style="1675" hidden="1" customWidth="1"/>
    <col min="38" max="38" width="25.8515625" style="1675" hidden="1" customWidth="1"/>
    <col min="39" max="39" width="18.7109375" style="1674" bestFit="1" customWidth="1"/>
    <col min="40" max="40" width="16.421875" style="1674" bestFit="1" customWidth="1"/>
    <col min="41" max="41" width="12.57421875" style="1674" bestFit="1" customWidth="1"/>
    <col min="42" max="42" width="20.57421875" style="1674" bestFit="1" customWidth="1"/>
    <col min="43" max="43" width="18.8515625" style="1674" bestFit="1" customWidth="1"/>
    <col min="44" max="44" width="21.57421875" style="1674" bestFit="1" customWidth="1"/>
    <col min="45" max="45" width="19.28125" style="1674" bestFit="1" customWidth="1"/>
    <col min="46" max="46" width="22.140625" style="1674" bestFit="1" customWidth="1"/>
    <col min="47" max="78" width="15.421875" style="1674" hidden="1" customWidth="1"/>
    <col min="79" max="79" width="75.7109375" style="1673" customWidth="1"/>
    <col min="80" max="80" width="39.8515625" style="1673" customWidth="1"/>
    <col min="81" max="16384" width="11.421875" style="1672" customWidth="1"/>
  </cols>
  <sheetData>
    <row r="1" spans="1:80" s="1681" customFormat="1" ht="15" customHeight="1">
      <c r="A1" s="3872"/>
      <c r="B1" s="3872"/>
      <c r="C1" s="3872"/>
      <c r="D1" s="3876" t="s">
        <v>768</v>
      </c>
      <c r="E1" s="3876"/>
      <c r="F1" s="3876"/>
      <c r="G1" s="3876"/>
      <c r="H1" s="3876"/>
      <c r="I1" s="3876"/>
      <c r="J1" s="3876"/>
      <c r="K1" s="3876"/>
      <c r="L1" s="3876"/>
      <c r="M1" s="3876"/>
      <c r="N1" s="3876"/>
      <c r="O1" s="3876"/>
      <c r="P1" s="3876"/>
      <c r="Q1" s="3876"/>
      <c r="R1" s="3876"/>
      <c r="S1" s="3876"/>
      <c r="T1" s="3876"/>
      <c r="U1" s="3876"/>
      <c r="V1" s="3876"/>
      <c r="W1" s="3876"/>
      <c r="X1" s="3876"/>
      <c r="Y1" s="3876"/>
      <c r="Z1" s="3876"/>
      <c r="AA1" s="3876"/>
      <c r="AB1" s="3876"/>
      <c r="AC1" s="3876"/>
      <c r="AD1" s="3876"/>
      <c r="AE1" s="3876"/>
      <c r="AF1" s="3876"/>
      <c r="AG1" s="3876"/>
      <c r="AH1" s="3876"/>
      <c r="AI1" s="3876"/>
      <c r="AJ1" s="3876"/>
      <c r="AK1" s="3876"/>
      <c r="AL1" s="3876"/>
      <c r="AM1" s="3876"/>
      <c r="AN1" s="3876"/>
      <c r="AO1" s="3876"/>
      <c r="AP1" s="3876"/>
      <c r="AQ1" s="3876"/>
      <c r="AR1" s="3876"/>
      <c r="AS1" s="3876"/>
      <c r="AT1" s="3876"/>
      <c r="AU1" s="3280"/>
      <c r="AV1" s="3280"/>
      <c r="AW1" s="3280"/>
      <c r="AX1" s="3280"/>
      <c r="AY1" s="3280"/>
      <c r="AZ1" s="3280"/>
      <c r="BA1" s="3280"/>
      <c r="BB1" s="3280"/>
      <c r="BC1" s="3280"/>
      <c r="BD1" s="3280"/>
      <c r="BE1" s="3280"/>
      <c r="BF1" s="3280"/>
      <c r="BG1" s="3280"/>
      <c r="BH1" s="3280"/>
      <c r="BI1" s="3280"/>
      <c r="BJ1" s="3280"/>
      <c r="BK1" s="3280"/>
      <c r="BL1" s="3280"/>
      <c r="BM1" s="3280"/>
      <c r="BN1" s="3280"/>
      <c r="BO1" s="3280"/>
      <c r="BP1" s="3280"/>
      <c r="BQ1" s="3280"/>
      <c r="BR1" s="3280"/>
      <c r="BS1" s="3280"/>
      <c r="BT1" s="3280"/>
      <c r="BU1" s="3280"/>
      <c r="BV1" s="3280"/>
      <c r="BW1" s="3280"/>
      <c r="BX1" s="3280"/>
      <c r="BY1" s="3280"/>
      <c r="BZ1" s="3280"/>
      <c r="CA1" s="3774" t="s">
        <v>898</v>
      </c>
      <c r="CB1" s="3828" t="s">
        <v>1040</v>
      </c>
    </row>
    <row r="2" spans="1:80" s="1681" customFormat="1" ht="20.25" customHeight="1">
      <c r="A2" s="3872"/>
      <c r="B2" s="3872"/>
      <c r="C2" s="3872"/>
      <c r="D2" s="3876"/>
      <c r="E2" s="3876"/>
      <c r="F2" s="3876"/>
      <c r="G2" s="3876"/>
      <c r="H2" s="3876"/>
      <c r="I2" s="3876"/>
      <c r="J2" s="3876"/>
      <c r="K2" s="3876"/>
      <c r="L2" s="3876"/>
      <c r="M2" s="3876"/>
      <c r="N2" s="3876"/>
      <c r="O2" s="3876"/>
      <c r="P2" s="3876"/>
      <c r="Q2" s="3876"/>
      <c r="R2" s="3876"/>
      <c r="S2" s="3876"/>
      <c r="T2" s="3876"/>
      <c r="U2" s="3876"/>
      <c r="V2" s="3876"/>
      <c r="W2" s="3876"/>
      <c r="X2" s="3876"/>
      <c r="Y2" s="3876"/>
      <c r="Z2" s="3876"/>
      <c r="AA2" s="3876"/>
      <c r="AB2" s="3876"/>
      <c r="AC2" s="3876"/>
      <c r="AD2" s="3876"/>
      <c r="AE2" s="3876"/>
      <c r="AF2" s="3876"/>
      <c r="AG2" s="3876"/>
      <c r="AH2" s="3876"/>
      <c r="AI2" s="3876"/>
      <c r="AJ2" s="3876"/>
      <c r="AK2" s="3876"/>
      <c r="AL2" s="3876"/>
      <c r="AM2" s="3876"/>
      <c r="AN2" s="3876"/>
      <c r="AO2" s="3876"/>
      <c r="AP2" s="3876"/>
      <c r="AQ2" s="3876"/>
      <c r="AR2" s="3876"/>
      <c r="AS2" s="3876"/>
      <c r="AT2" s="3876"/>
      <c r="AU2" s="3280"/>
      <c r="AV2" s="3280"/>
      <c r="AW2" s="3280"/>
      <c r="AX2" s="3280"/>
      <c r="AY2" s="3280"/>
      <c r="AZ2" s="3280"/>
      <c r="BA2" s="3280"/>
      <c r="BB2" s="3280"/>
      <c r="BC2" s="3280"/>
      <c r="BD2" s="3280"/>
      <c r="BE2" s="3280"/>
      <c r="BF2" s="3280"/>
      <c r="BG2" s="3280"/>
      <c r="BH2" s="3280"/>
      <c r="BI2" s="3280"/>
      <c r="BJ2" s="3280"/>
      <c r="BK2" s="3280"/>
      <c r="BL2" s="3280"/>
      <c r="BM2" s="3280"/>
      <c r="BN2" s="3280"/>
      <c r="BO2" s="3280"/>
      <c r="BP2" s="3280"/>
      <c r="BQ2" s="3280"/>
      <c r="BR2" s="3280"/>
      <c r="BS2" s="3280"/>
      <c r="BT2" s="3280"/>
      <c r="BU2" s="3280"/>
      <c r="BV2" s="3280"/>
      <c r="BW2" s="3280"/>
      <c r="BX2" s="3280"/>
      <c r="BY2" s="3280"/>
      <c r="BZ2" s="3280"/>
      <c r="CA2" s="3774"/>
      <c r="CB2" s="3828"/>
    </row>
    <row r="3" spans="1:80" s="1681" customFormat="1" ht="19.5" customHeight="1">
      <c r="A3" s="3872"/>
      <c r="B3" s="3872"/>
      <c r="C3" s="3872"/>
      <c r="D3" s="3877" t="s">
        <v>767</v>
      </c>
      <c r="E3" s="3877"/>
      <c r="F3" s="3877"/>
      <c r="G3" s="3877"/>
      <c r="H3" s="3877"/>
      <c r="I3" s="3877"/>
      <c r="J3" s="3877"/>
      <c r="K3" s="3877"/>
      <c r="L3" s="3877"/>
      <c r="M3" s="3877"/>
      <c r="N3" s="3877"/>
      <c r="O3" s="3877"/>
      <c r="P3" s="3877"/>
      <c r="Q3" s="3877"/>
      <c r="R3" s="3877"/>
      <c r="S3" s="3877"/>
      <c r="T3" s="3877"/>
      <c r="U3" s="3877"/>
      <c r="V3" s="3877"/>
      <c r="W3" s="3877"/>
      <c r="X3" s="3877"/>
      <c r="Y3" s="3877"/>
      <c r="Z3" s="3877"/>
      <c r="AA3" s="3877"/>
      <c r="AB3" s="3877"/>
      <c r="AC3" s="3877"/>
      <c r="AD3" s="3877"/>
      <c r="AE3" s="3877"/>
      <c r="AF3" s="3877"/>
      <c r="AG3" s="3877"/>
      <c r="AH3" s="3877"/>
      <c r="AI3" s="3877"/>
      <c r="AJ3" s="3877"/>
      <c r="AK3" s="3877"/>
      <c r="AL3" s="3877"/>
      <c r="AM3" s="3877"/>
      <c r="AN3" s="3877"/>
      <c r="AO3" s="3877"/>
      <c r="AP3" s="3877"/>
      <c r="AQ3" s="3877"/>
      <c r="AR3" s="3877"/>
      <c r="AS3" s="3877"/>
      <c r="AT3" s="3877"/>
      <c r="AU3" s="3280"/>
      <c r="AV3" s="3280"/>
      <c r="AW3" s="3280"/>
      <c r="AX3" s="3280"/>
      <c r="AY3" s="3280"/>
      <c r="AZ3" s="3280"/>
      <c r="BA3" s="3280"/>
      <c r="BB3" s="3280"/>
      <c r="BC3" s="3280"/>
      <c r="BD3" s="3280"/>
      <c r="BE3" s="3280"/>
      <c r="BF3" s="3280"/>
      <c r="BG3" s="3280"/>
      <c r="BH3" s="3280"/>
      <c r="BI3" s="3280"/>
      <c r="BJ3" s="3280"/>
      <c r="BK3" s="3280"/>
      <c r="BL3" s="3280"/>
      <c r="BM3" s="3280"/>
      <c r="BN3" s="3280"/>
      <c r="BO3" s="3280"/>
      <c r="BP3" s="3280"/>
      <c r="BQ3" s="3280"/>
      <c r="BR3" s="3280"/>
      <c r="BS3" s="3280"/>
      <c r="BT3" s="3280"/>
      <c r="BU3" s="3280"/>
      <c r="BV3" s="3280"/>
      <c r="BW3" s="3280"/>
      <c r="BX3" s="3280"/>
      <c r="BY3" s="3280"/>
      <c r="BZ3" s="3280"/>
      <c r="CA3" s="3774"/>
      <c r="CB3" s="3828"/>
    </row>
    <row r="4" spans="1:80" s="1681" customFormat="1" ht="21.75" customHeight="1">
      <c r="A4" s="3872"/>
      <c r="B4" s="3872"/>
      <c r="C4" s="3872"/>
      <c r="D4" s="3877"/>
      <c r="E4" s="3877"/>
      <c r="F4" s="3877"/>
      <c r="G4" s="3877"/>
      <c r="H4" s="3877"/>
      <c r="I4" s="3877"/>
      <c r="J4" s="3877"/>
      <c r="K4" s="3877"/>
      <c r="L4" s="3877"/>
      <c r="M4" s="3877"/>
      <c r="N4" s="3877"/>
      <c r="O4" s="3877"/>
      <c r="P4" s="3877"/>
      <c r="Q4" s="3877"/>
      <c r="R4" s="3877"/>
      <c r="S4" s="3877"/>
      <c r="T4" s="3877"/>
      <c r="U4" s="3877"/>
      <c r="V4" s="3877"/>
      <c r="W4" s="3877"/>
      <c r="X4" s="3877"/>
      <c r="Y4" s="3877"/>
      <c r="Z4" s="3877"/>
      <c r="AA4" s="3877"/>
      <c r="AB4" s="3877"/>
      <c r="AC4" s="3877"/>
      <c r="AD4" s="3877"/>
      <c r="AE4" s="3877"/>
      <c r="AF4" s="3877"/>
      <c r="AG4" s="3877"/>
      <c r="AH4" s="3877"/>
      <c r="AI4" s="3877"/>
      <c r="AJ4" s="3877"/>
      <c r="AK4" s="3877"/>
      <c r="AL4" s="3877"/>
      <c r="AM4" s="3877"/>
      <c r="AN4" s="3877"/>
      <c r="AO4" s="3877"/>
      <c r="AP4" s="3877"/>
      <c r="AQ4" s="3877"/>
      <c r="AR4" s="3877"/>
      <c r="AS4" s="3877"/>
      <c r="AT4" s="3877"/>
      <c r="AU4" s="3280"/>
      <c r="AV4" s="3280"/>
      <c r="AW4" s="3280"/>
      <c r="AX4" s="3280"/>
      <c r="AY4" s="3280"/>
      <c r="AZ4" s="3280"/>
      <c r="BA4" s="3280"/>
      <c r="BB4" s="3280"/>
      <c r="BC4" s="3280"/>
      <c r="BD4" s="3280"/>
      <c r="BE4" s="3280"/>
      <c r="BF4" s="3280"/>
      <c r="BG4" s="3280"/>
      <c r="BH4" s="3280"/>
      <c r="BI4" s="3280"/>
      <c r="BJ4" s="3280"/>
      <c r="BK4" s="3280"/>
      <c r="BL4" s="3280"/>
      <c r="BM4" s="3280"/>
      <c r="BN4" s="3280"/>
      <c r="BO4" s="3280"/>
      <c r="BP4" s="3280"/>
      <c r="BQ4" s="3280"/>
      <c r="BR4" s="3280"/>
      <c r="BS4" s="3280"/>
      <c r="BT4" s="3280"/>
      <c r="BU4" s="3280"/>
      <c r="BV4" s="3280"/>
      <c r="BW4" s="3280"/>
      <c r="BX4" s="3280"/>
      <c r="BY4" s="3280"/>
      <c r="BZ4" s="3280"/>
      <c r="CA4" s="3774"/>
      <c r="CB4" s="3828"/>
    </row>
    <row r="5" spans="1:80" s="1681" customFormat="1" ht="20.25" customHeight="1">
      <c r="A5" s="3873" t="s">
        <v>2</v>
      </c>
      <c r="B5" s="3873"/>
      <c r="C5" s="3873"/>
      <c r="D5" s="3873"/>
      <c r="E5" s="3873"/>
      <c r="F5" s="3873"/>
      <c r="G5" s="3873"/>
      <c r="H5" s="3873"/>
      <c r="I5" s="3873"/>
      <c r="J5" s="3873"/>
      <c r="K5" s="3873"/>
      <c r="L5" s="3873"/>
      <c r="M5" s="3873"/>
      <c r="N5" s="3873"/>
      <c r="O5" s="3873"/>
      <c r="P5" s="3873"/>
      <c r="Q5" s="3873"/>
      <c r="R5" s="3873"/>
      <c r="S5" s="3873"/>
      <c r="T5" s="3873"/>
      <c r="U5" s="3873"/>
      <c r="V5" s="3873"/>
      <c r="W5" s="3873"/>
      <c r="X5" s="3873"/>
      <c r="Y5" s="3873"/>
      <c r="Z5" s="3873"/>
      <c r="AA5" s="3873"/>
      <c r="AB5" s="3873"/>
      <c r="AC5" s="3874" t="s">
        <v>1039</v>
      </c>
      <c r="AD5" s="3874"/>
      <c r="AE5" s="3874"/>
      <c r="AF5" s="3874"/>
      <c r="AG5" s="3874"/>
      <c r="AH5" s="3874"/>
      <c r="AI5" s="3874"/>
      <c r="AJ5" s="3874"/>
      <c r="AK5" s="3874"/>
      <c r="AL5" s="3874"/>
      <c r="AM5" s="3874"/>
      <c r="AN5" s="3874"/>
      <c r="AO5" s="3874"/>
      <c r="AP5" s="3874"/>
      <c r="AQ5" s="3874"/>
      <c r="AR5" s="3874"/>
      <c r="AS5" s="3874"/>
      <c r="AT5" s="3874"/>
      <c r="AU5" s="3874"/>
      <c r="AV5" s="3874"/>
      <c r="AW5" s="3874"/>
      <c r="AX5" s="3874"/>
      <c r="AY5" s="3874"/>
      <c r="AZ5" s="3874"/>
      <c r="BA5" s="3874"/>
      <c r="BB5" s="3874"/>
      <c r="BC5" s="3874"/>
      <c r="BD5" s="3874"/>
      <c r="BE5" s="3874"/>
      <c r="BF5" s="3874"/>
      <c r="BG5" s="3874"/>
      <c r="BH5" s="3874"/>
      <c r="BI5" s="3874"/>
      <c r="BJ5" s="3874"/>
      <c r="BK5" s="3874"/>
      <c r="BL5" s="3874"/>
      <c r="BM5" s="3874"/>
      <c r="BN5" s="3874"/>
      <c r="BO5" s="3874"/>
      <c r="BP5" s="3874"/>
      <c r="BQ5" s="3874"/>
      <c r="BR5" s="3874"/>
      <c r="BS5" s="3874"/>
      <c r="BT5" s="3874"/>
      <c r="BU5" s="3874"/>
      <c r="BV5" s="3874"/>
      <c r="BW5" s="3874"/>
      <c r="BX5" s="3874"/>
      <c r="BY5" s="3874"/>
      <c r="BZ5" s="3874"/>
      <c r="CA5" s="3874"/>
      <c r="CB5" s="3874"/>
    </row>
    <row r="6" spans="1:80" s="1681" customFormat="1" ht="15.75" customHeight="1">
      <c r="A6" s="3875" t="s">
        <v>7</v>
      </c>
      <c r="B6" s="3875"/>
      <c r="C6" s="3875"/>
      <c r="D6" s="3875"/>
      <c r="E6" s="3875"/>
      <c r="F6" s="3875"/>
      <c r="G6" s="3875"/>
      <c r="H6" s="3875"/>
      <c r="I6" s="3875"/>
      <c r="J6" s="3875"/>
      <c r="K6" s="3875"/>
      <c r="L6" s="3875"/>
      <c r="M6" s="3875"/>
      <c r="N6" s="3875"/>
      <c r="O6" s="3875"/>
      <c r="P6" s="3875"/>
      <c r="Q6" s="3875"/>
      <c r="R6" s="3875"/>
      <c r="S6" s="3875"/>
      <c r="T6" s="3875"/>
      <c r="U6" s="3875"/>
      <c r="V6" s="3875"/>
      <c r="W6" s="3875"/>
      <c r="X6" s="3875"/>
      <c r="Y6" s="3875"/>
      <c r="Z6" s="3875"/>
      <c r="AA6" s="3875"/>
      <c r="AB6" s="3875"/>
      <c r="AC6" s="3874"/>
      <c r="AD6" s="3874"/>
      <c r="AE6" s="3874"/>
      <c r="AF6" s="3874"/>
      <c r="AG6" s="3874"/>
      <c r="AH6" s="3874"/>
      <c r="AI6" s="3874"/>
      <c r="AJ6" s="3874"/>
      <c r="AK6" s="3874"/>
      <c r="AL6" s="3874"/>
      <c r="AM6" s="3874"/>
      <c r="AN6" s="3874"/>
      <c r="AO6" s="3874"/>
      <c r="AP6" s="3874"/>
      <c r="AQ6" s="3874"/>
      <c r="AR6" s="3874"/>
      <c r="AS6" s="3874"/>
      <c r="AT6" s="3874"/>
      <c r="AU6" s="3874"/>
      <c r="AV6" s="3874"/>
      <c r="AW6" s="3874"/>
      <c r="AX6" s="3874"/>
      <c r="AY6" s="3874"/>
      <c r="AZ6" s="3874"/>
      <c r="BA6" s="3874"/>
      <c r="BB6" s="3874"/>
      <c r="BC6" s="3874"/>
      <c r="BD6" s="3874"/>
      <c r="BE6" s="3874"/>
      <c r="BF6" s="3874"/>
      <c r="BG6" s="3874"/>
      <c r="BH6" s="3874"/>
      <c r="BI6" s="3874"/>
      <c r="BJ6" s="3874"/>
      <c r="BK6" s="3874"/>
      <c r="BL6" s="3874"/>
      <c r="BM6" s="3874"/>
      <c r="BN6" s="3874"/>
      <c r="BO6" s="3874"/>
      <c r="BP6" s="3874"/>
      <c r="BQ6" s="3874"/>
      <c r="BR6" s="3874"/>
      <c r="BS6" s="3874"/>
      <c r="BT6" s="3874"/>
      <c r="BU6" s="3874"/>
      <c r="BV6" s="3874"/>
      <c r="BW6" s="3874"/>
      <c r="BX6" s="3874"/>
      <c r="BY6" s="3874"/>
      <c r="BZ6" s="3874"/>
      <c r="CA6" s="3874"/>
      <c r="CB6" s="3874"/>
    </row>
    <row r="7" spans="1:80" s="1681" customFormat="1" ht="15.75" customHeight="1">
      <c r="A7" s="3875"/>
      <c r="B7" s="3875"/>
      <c r="C7" s="3875"/>
      <c r="D7" s="3875"/>
      <c r="E7" s="3875"/>
      <c r="F7" s="3875"/>
      <c r="G7" s="3875"/>
      <c r="H7" s="3875"/>
      <c r="I7" s="3875"/>
      <c r="J7" s="3875"/>
      <c r="K7" s="3875"/>
      <c r="L7" s="3875"/>
      <c r="M7" s="3875"/>
      <c r="N7" s="3875"/>
      <c r="O7" s="3875"/>
      <c r="P7" s="3875"/>
      <c r="Q7" s="3875"/>
      <c r="R7" s="3875"/>
      <c r="S7" s="3875"/>
      <c r="T7" s="3875"/>
      <c r="U7" s="3875"/>
      <c r="V7" s="3875"/>
      <c r="W7" s="3875"/>
      <c r="X7" s="3875"/>
      <c r="Y7" s="3875"/>
      <c r="Z7" s="3875"/>
      <c r="AA7" s="3875"/>
      <c r="AB7" s="3875"/>
      <c r="AC7" s="3874"/>
      <c r="AD7" s="3874"/>
      <c r="AE7" s="3874"/>
      <c r="AF7" s="3874"/>
      <c r="AG7" s="3874"/>
      <c r="AH7" s="3874"/>
      <c r="AI7" s="3874"/>
      <c r="AJ7" s="3874"/>
      <c r="AK7" s="3874"/>
      <c r="AL7" s="3874"/>
      <c r="AM7" s="3874"/>
      <c r="AN7" s="3874"/>
      <c r="AO7" s="3874"/>
      <c r="AP7" s="3874"/>
      <c r="AQ7" s="3874"/>
      <c r="AR7" s="3874"/>
      <c r="AS7" s="3874"/>
      <c r="AT7" s="3874"/>
      <c r="AU7" s="3874"/>
      <c r="AV7" s="3874"/>
      <c r="AW7" s="3874"/>
      <c r="AX7" s="3874"/>
      <c r="AY7" s="3874"/>
      <c r="AZ7" s="3874"/>
      <c r="BA7" s="3874"/>
      <c r="BB7" s="3874"/>
      <c r="BC7" s="3874"/>
      <c r="BD7" s="3874"/>
      <c r="BE7" s="3874"/>
      <c r="BF7" s="3874"/>
      <c r="BG7" s="3874"/>
      <c r="BH7" s="3874"/>
      <c r="BI7" s="3874"/>
      <c r="BJ7" s="3874"/>
      <c r="BK7" s="3874"/>
      <c r="BL7" s="3874"/>
      <c r="BM7" s="3874"/>
      <c r="BN7" s="3874"/>
      <c r="BO7" s="3874"/>
      <c r="BP7" s="3874"/>
      <c r="BQ7" s="3874"/>
      <c r="BR7" s="3874"/>
      <c r="BS7" s="3874"/>
      <c r="BT7" s="3874"/>
      <c r="BU7" s="3874"/>
      <c r="BV7" s="3874"/>
      <c r="BW7" s="3874"/>
      <c r="BX7" s="3874"/>
      <c r="BY7" s="3874"/>
      <c r="BZ7" s="3874"/>
      <c r="CA7" s="3874"/>
      <c r="CB7" s="3874"/>
    </row>
    <row r="8" spans="1:80" s="1681" customFormat="1" ht="15.75" customHeight="1">
      <c r="A8" s="3875" t="s">
        <v>10</v>
      </c>
      <c r="B8" s="3875"/>
      <c r="C8" s="3875"/>
      <c r="D8" s="3875"/>
      <c r="E8" s="3875"/>
      <c r="F8" s="3875"/>
      <c r="G8" s="3875"/>
      <c r="H8" s="3875"/>
      <c r="I8" s="3875"/>
      <c r="J8" s="3875"/>
      <c r="K8" s="3875"/>
      <c r="L8" s="3875"/>
      <c r="M8" s="3875"/>
      <c r="N8" s="3875"/>
      <c r="O8" s="3875"/>
      <c r="P8" s="3875"/>
      <c r="Q8" s="3875"/>
      <c r="R8" s="3875"/>
      <c r="S8" s="3875"/>
      <c r="T8" s="3875"/>
      <c r="U8" s="3875"/>
      <c r="V8" s="3875"/>
      <c r="W8" s="3875"/>
      <c r="X8" s="3875"/>
      <c r="Y8" s="3875"/>
      <c r="Z8" s="3875"/>
      <c r="AA8" s="3875"/>
      <c r="AB8" s="3875"/>
      <c r="AC8" s="3874"/>
      <c r="AD8" s="3874"/>
      <c r="AE8" s="3874"/>
      <c r="AF8" s="3874"/>
      <c r="AG8" s="3874"/>
      <c r="AH8" s="3874"/>
      <c r="AI8" s="3874"/>
      <c r="AJ8" s="3874"/>
      <c r="AK8" s="3874"/>
      <c r="AL8" s="3874"/>
      <c r="AM8" s="3874"/>
      <c r="AN8" s="3874"/>
      <c r="AO8" s="3874"/>
      <c r="AP8" s="3874"/>
      <c r="AQ8" s="3874"/>
      <c r="AR8" s="3874"/>
      <c r="AS8" s="3874"/>
      <c r="AT8" s="3874"/>
      <c r="AU8" s="3874"/>
      <c r="AV8" s="3874"/>
      <c r="AW8" s="3874"/>
      <c r="AX8" s="3874"/>
      <c r="AY8" s="3874"/>
      <c r="AZ8" s="3874"/>
      <c r="BA8" s="3874"/>
      <c r="BB8" s="3874"/>
      <c r="BC8" s="3874"/>
      <c r="BD8" s="3874"/>
      <c r="BE8" s="3874"/>
      <c r="BF8" s="3874"/>
      <c r="BG8" s="3874"/>
      <c r="BH8" s="3874"/>
      <c r="BI8" s="3874"/>
      <c r="BJ8" s="3874"/>
      <c r="BK8" s="3874"/>
      <c r="BL8" s="3874"/>
      <c r="BM8" s="3874"/>
      <c r="BN8" s="3874"/>
      <c r="BO8" s="3874"/>
      <c r="BP8" s="3874"/>
      <c r="BQ8" s="3874"/>
      <c r="BR8" s="3874"/>
      <c r="BS8" s="3874"/>
      <c r="BT8" s="3874"/>
      <c r="BU8" s="3874"/>
      <c r="BV8" s="3874"/>
      <c r="BW8" s="3874"/>
      <c r="BX8" s="3874"/>
      <c r="BY8" s="3874"/>
      <c r="BZ8" s="3874"/>
      <c r="CA8" s="3874"/>
      <c r="CB8" s="3874"/>
    </row>
    <row r="9" spans="1:80" s="1681" customFormat="1" ht="15.75" customHeight="1">
      <c r="A9" s="3875">
        <v>2016</v>
      </c>
      <c r="B9" s="3875"/>
      <c r="C9" s="3875"/>
      <c r="D9" s="3875"/>
      <c r="E9" s="3875"/>
      <c r="F9" s="3875"/>
      <c r="G9" s="3875"/>
      <c r="H9" s="3875"/>
      <c r="I9" s="3875"/>
      <c r="J9" s="3875"/>
      <c r="K9" s="3875"/>
      <c r="L9" s="3875"/>
      <c r="M9" s="3875"/>
      <c r="N9" s="3875"/>
      <c r="O9" s="3875"/>
      <c r="P9" s="3875"/>
      <c r="Q9" s="3875"/>
      <c r="R9" s="3875"/>
      <c r="S9" s="3875"/>
      <c r="T9" s="3875"/>
      <c r="U9" s="3875"/>
      <c r="V9" s="3875"/>
      <c r="W9" s="3875"/>
      <c r="X9" s="3875"/>
      <c r="Y9" s="3875"/>
      <c r="Z9" s="3875"/>
      <c r="AA9" s="3875"/>
      <c r="AB9" s="3875"/>
      <c r="AC9" s="3874"/>
      <c r="AD9" s="3874"/>
      <c r="AE9" s="3874"/>
      <c r="AF9" s="3874"/>
      <c r="AG9" s="3874"/>
      <c r="AH9" s="3874"/>
      <c r="AI9" s="3874"/>
      <c r="AJ9" s="3874"/>
      <c r="AK9" s="3874"/>
      <c r="AL9" s="3874"/>
      <c r="AM9" s="3874"/>
      <c r="AN9" s="3874"/>
      <c r="AO9" s="3874"/>
      <c r="AP9" s="3874"/>
      <c r="AQ9" s="3874"/>
      <c r="AR9" s="3874"/>
      <c r="AS9" s="3874"/>
      <c r="AT9" s="3874"/>
      <c r="AU9" s="3874"/>
      <c r="AV9" s="3874"/>
      <c r="AW9" s="3874"/>
      <c r="AX9" s="3874"/>
      <c r="AY9" s="3874"/>
      <c r="AZ9" s="3874"/>
      <c r="BA9" s="3874"/>
      <c r="BB9" s="3874"/>
      <c r="BC9" s="3874"/>
      <c r="BD9" s="3874"/>
      <c r="BE9" s="3874"/>
      <c r="BF9" s="3874"/>
      <c r="BG9" s="3874"/>
      <c r="BH9" s="3874"/>
      <c r="BI9" s="3874"/>
      <c r="BJ9" s="3874"/>
      <c r="BK9" s="3874"/>
      <c r="BL9" s="3874"/>
      <c r="BM9" s="3874"/>
      <c r="BN9" s="3874"/>
      <c r="BO9" s="3874"/>
      <c r="BP9" s="3874"/>
      <c r="BQ9" s="3874"/>
      <c r="BR9" s="3874"/>
      <c r="BS9" s="3874"/>
      <c r="BT9" s="3874"/>
      <c r="BU9" s="3874"/>
      <c r="BV9" s="3874"/>
      <c r="BW9" s="3874"/>
      <c r="BX9" s="3874"/>
      <c r="BY9" s="3874"/>
      <c r="BZ9" s="3874"/>
      <c r="CA9" s="3874"/>
      <c r="CB9" s="3874"/>
    </row>
    <row r="10" spans="1:80" s="1681" customFormat="1" ht="15" customHeight="1" thickBot="1">
      <c r="A10" s="1962"/>
      <c r="B10" s="1949"/>
      <c r="C10" s="1962"/>
      <c r="D10" s="1962"/>
      <c r="E10" s="1949"/>
      <c r="F10" s="1970"/>
      <c r="G10" s="1969"/>
      <c r="H10" s="1949"/>
      <c r="I10" s="1968"/>
      <c r="J10" s="1949"/>
      <c r="K10" s="1967"/>
      <c r="L10" s="1967"/>
      <c r="M10" s="1949"/>
      <c r="N10" s="1949"/>
      <c r="O10" s="1949"/>
      <c r="P10" s="1949"/>
      <c r="Q10" s="1949"/>
      <c r="R10" s="1949"/>
      <c r="S10" s="1949"/>
      <c r="T10" s="1949"/>
      <c r="U10" s="1949"/>
      <c r="V10" s="1949"/>
      <c r="W10" s="1949"/>
      <c r="X10" s="1949"/>
      <c r="Y10" s="1966"/>
      <c r="Z10" s="1965"/>
      <c r="AA10" s="1965"/>
      <c r="AB10" s="1949"/>
      <c r="AC10" s="1963"/>
      <c r="AD10" s="1963"/>
      <c r="AE10" s="1963"/>
      <c r="AF10" s="1963"/>
      <c r="AG10" s="1963"/>
      <c r="AH10" s="1963"/>
      <c r="AI10" s="1963"/>
      <c r="AJ10" s="1963"/>
      <c r="AK10" s="1964"/>
      <c r="AL10" s="1963"/>
      <c r="AM10" s="1673"/>
      <c r="AN10" s="1673"/>
      <c r="AO10" s="1673"/>
      <c r="AP10" s="1673"/>
      <c r="AQ10" s="1673"/>
      <c r="AR10" s="1673"/>
      <c r="AS10" s="1673"/>
      <c r="AT10" s="1673"/>
      <c r="AU10" s="1673"/>
      <c r="AV10" s="1673"/>
      <c r="AW10" s="1673"/>
      <c r="AX10" s="1673"/>
      <c r="AY10" s="1673"/>
      <c r="AZ10" s="1673"/>
      <c r="BA10" s="1673"/>
      <c r="BB10" s="1673"/>
      <c r="BC10" s="1673"/>
      <c r="BD10" s="1673"/>
      <c r="BE10" s="1673"/>
      <c r="BF10" s="1673"/>
      <c r="BG10" s="1673"/>
      <c r="BH10" s="1673"/>
      <c r="BI10" s="1673"/>
      <c r="BJ10" s="1673"/>
      <c r="BK10" s="1673"/>
      <c r="BL10" s="1673"/>
      <c r="BM10" s="1673"/>
      <c r="BN10" s="1673"/>
      <c r="BO10" s="1673"/>
      <c r="BP10" s="1673"/>
      <c r="BQ10" s="1673"/>
      <c r="BR10" s="1673"/>
      <c r="BS10" s="1673"/>
      <c r="BT10" s="1673"/>
      <c r="BU10" s="1673"/>
      <c r="BV10" s="1673"/>
      <c r="BW10" s="1673"/>
      <c r="BX10" s="1673"/>
      <c r="BY10" s="1673"/>
      <c r="BZ10" s="1673"/>
      <c r="CA10" s="1673"/>
      <c r="CB10" s="1673"/>
    </row>
    <row r="11" spans="1:80" s="1962" customFormat="1" ht="21" customHeight="1" thickBot="1">
      <c r="A11" s="3878" t="s">
        <v>12</v>
      </c>
      <c r="B11" s="3878"/>
      <c r="C11" s="3878"/>
      <c r="D11" s="3878"/>
      <c r="E11" s="3879" t="s">
        <v>1298</v>
      </c>
      <c r="F11" s="3880"/>
      <c r="G11" s="3880"/>
      <c r="H11" s="3880"/>
      <c r="I11" s="3880"/>
      <c r="J11" s="3880"/>
      <c r="K11" s="3880"/>
      <c r="L11" s="3880"/>
      <c r="M11" s="3880"/>
      <c r="N11" s="3880"/>
      <c r="O11" s="3880"/>
      <c r="P11" s="3880"/>
      <c r="Q11" s="3880"/>
      <c r="R11" s="3880"/>
      <c r="S11" s="3880"/>
      <c r="T11" s="3880"/>
      <c r="U11" s="3880"/>
      <c r="V11" s="3880"/>
      <c r="W11" s="3880"/>
      <c r="X11" s="3880"/>
      <c r="Y11" s="3880"/>
      <c r="Z11" s="3880"/>
      <c r="AA11" s="3880"/>
      <c r="AB11" s="3881"/>
      <c r="AC11" s="3882" t="s">
        <v>1298</v>
      </c>
      <c r="AD11" s="3883"/>
      <c r="AE11" s="3883"/>
      <c r="AF11" s="3883"/>
      <c r="AG11" s="3883"/>
      <c r="AH11" s="3883"/>
      <c r="AI11" s="3883"/>
      <c r="AJ11" s="3883"/>
      <c r="AK11" s="3883"/>
      <c r="AL11" s="3883"/>
      <c r="AM11" s="3883"/>
      <c r="AN11" s="3883"/>
      <c r="AO11" s="3883"/>
      <c r="AP11" s="3883"/>
      <c r="AQ11" s="3883"/>
      <c r="AR11" s="3883"/>
      <c r="AS11" s="3883"/>
      <c r="AT11" s="3883"/>
      <c r="AU11" s="3883"/>
      <c r="AV11" s="3883"/>
      <c r="AW11" s="3883"/>
      <c r="AX11" s="3883"/>
      <c r="AY11" s="3883"/>
      <c r="AZ11" s="3883"/>
      <c r="BA11" s="3883"/>
      <c r="BB11" s="3883"/>
      <c r="BC11" s="3883"/>
      <c r="BD11" s="3883"/>
      <c r="BE11" s="3883"/>
      <c r="BF11" s="3883"/>
      <c r="BG11" s="3883"/>
      <c r="BH11" s="3883"/>
      <c r="BI11" s="3883"/>
      <c r="BJ11" s="3883"/>
      <c r="BK11" s="3883"/>
      <c r="BL11" s="3883"/>
      <c r="BM11" s="3883"/>
      <c r="BN11" s="3883"/>
      <c r="BO11" s="3883"/>
      <c r="BP11" s="3883"/>
      <c r="BQ11" s="3883"/>
      <c r="BR11" s="3883"/>
      <c r="BS11" s="3883"/>
      <c r="BT11" s="3883"/>
      <c r="BU11" s="3883"/>
      <c r="BV11" s="3883"/>
      <c r="BW11" s="3883"/>
      <c r="BX11" s="3883"/>
      <c r="BY11" s="3883"/>
      <c r="BZ11" s="3883"/>
      <c r="CA11" s="3883"/>
      <c r="CB11" s="3883"/>
    </row>
    <row r="12" spans="2:80" s="1950" customFormat="1" ht="23.25" customHeight="1" thickBot="1">
      <c r="B12" s="1955"/>
      <c r="E12" s="1955"/>
      <c r="F12" s="1961"/>
      <c r="G12" s="1960"/>
      <c r="H12" s="1955"/>
      <c r="I12" s="1959"/>
      <c r="J12" s="1955"/>
      <c r="K12" s="1958"/>
      <c r="L12" s="1958"/>
      <c r="M12" s="1955"/>
      <c r="N12" s="1955"/>
      <c r="O12" s="1955"/>
      <c r="P12" s="1955"/>
      <c r="Q12" s="1955"/>
      <c r="R12" s="1955"/>
      <c r="S12" s="1955"/>
      <c r="T12" s="1955"/>
      <c r="U12" s="1955"/>
      <c r="V12" s="1955"/>
      <c r="W12" s="1955"/>
      <c r="X12" s="1955"/>
      <c r="Y12" s="1957"/>
      <c r="Z12" s="1956"/>
      <c r="AA12" s="1956"/>
      <c r="AB12" s="1955"/>
      <c r="AC12" s="1953"/>
      <c r="AD12" s="1953"/>
      <c r="AE12" s="1953"/>
      <c r="AF12" s="1953"/>
      <c r="AG12" s="1953"/>
      <c r="AH12" s="1953"/>
      <c r="AI12" s="1953"/>
      <c r="AJ12" s="1953"/>
      <c r="AK12" s="1954"/>
      <c r="AL12" s="1953"/>
      <c r="AM12" s="1952"/>
      <c r="AN12" s="1952"/>
      <c r="AO12" s="1952"/>
      <c r="AP12" s="1952"/>
      <c r="AQ12" s="1952"/>
      <c r="AR12" s="1952"/>
      <c r="AS12" s="1952"/>
      <c r="AT12" s="1952"/>
      <c r="AU12" s="1952"/>
      <c r="AV12" s="1952"/>
      <c r="AW12" s="1952"/>
      <c r="AX12" s="1952"/>
      <c r="AY12" s="1952"/>
      <c r="AZ12" s="1952"/>
      <c r="BA12" s="1952"/>
      <c r="BB12" s="1952"/>
      <c r="BC12" s="1952"/>
      <c r="BD12" s="1952"/>
      <c r="BE12" s="1952"/>
      <c r="BF12" s="1952"/>
      <c r="BG12" s="1952"/>
      <c r="BH12" s="1952"/>
      <c r="BI12" s="1952"/>
      <c r="BJ12" s="1952"/>
      <c r="BK12" s="1952"/>
      <c r="BL12" s="1952"/>
      <c r="BM12" s="1952"/>
      <c r="BN12" s="1952"/>
      <c r="BO12" s="1952"/>
      <c r="BP12" s="1952"/>
      <c r="BQ12" s="1952"/>
      <c r="BR12" s="1952"/>
      <c r="BS12" s="1952"/>
      <c r="BT12" s="1952"/>
      <c r="BU12" s="1952"/>
      <c r="BV12" s="1952"/>
      <c r="BW12" s="1952"/>
      <c r="BX12" s="1952"/>
      <c r="BY12" s="1952"/>
      <c r="BZ12" s="1952"/>
      <c r="CA12" s="1951"/>
      <c r="CB12" s="1951"/>
    </row>
    <row r="13" spans="1:80" s="1949" customFormat="1" ht="21" customHeight="1" thickBot="1">
      <c r="A13" s="3884" t="s">
        <v>14</v>
      </c>
      <c r="B13" s="3885"/>
      <c r="C13" s="3885"/>
      <c r="D13" s="3886"/>
      <c r="E13" s="3887" t="s">
        <v>917</v>
      </c>
      <c r="F13" s="3888"/>
      <c r="G13" s="3888"/>
      <c r="H13" s="3888"/>
      <c r="I13" s="3888"/>
      <c r="J13" s="3888"/>
      <c r="K13" s="3888"/>
      <c r="L13" s="3888"/>
      <c r="M13" s="3888"/>
      <c r="N13" s="3888"/>
      <c r="O13" s="3888"/>
      <c r="P13" s="3888"/>
      <c r="Q13" s="3888"/>
      <c r="R13" s="3888"/>
      <c r="S13" s="3888"/>
      <c r="T13" s="3888"/>
      <c r="U13" s="3888"/>
      <c r="V13" s="3888"/>
      <c r="W13" s="3888"/>
      <c r="X13" s="3888"/>
      <c r="Y13" s="3888"/>
      <c r="Z13" s="3888"/>
      <c r="AA13" s="3888"/>
      <c r="AB13" s="3889"/>
      <c r="AC13" s="3890" t="s">
        <v>917</v>
      </c>
      <c r="AD13" s="3891"/>
      <c r="AE13" s="3891"/>
      <c r="AF13" s="3891"/>
      <c r="AG13" s="3891"/>
      <c r="AH13" s="3891"/>
      <c r="AI13" s="3891"/>
      <c r="AJ13" s="3891"/>
      <c r="AK13" s="3891"/>
      <c r="AL13" s="3891"/>
      <c r="AM13" s="3891"/>
      <c r="AN13" s="3891"/>
      <c r="AO13" s="3891"/>
      <c r="AP13" s="3891"/>
      <c r="AQ13" s="3891"/>
      <c r="AR13" s="3891"/>
      <c r="AS13" s="3891"/>
      <c r="AT13" s="3891"/>
      <c r="AU13" s="3891"/>
      <c r="AV13" s="3891"/>
      <c r="AW13" s="3891"/>
      <c r="AX13" s="3891"/>
      <c r="AY13" s="3891"/>
      <c r="AZ13" s="3891"/>
      <c r="BA13" s="3891"/>
      <c r="BB13" s="3891"/>
      <c r="BC13" s="3891"/>
      <c r="BD13" s="3891"/>
      <c r="BE13" s="3891"/>
      <c r="BF13" s="3891"/>
      <c r="BG13" s="3891"/>
      <c r="BH13" s="3891"/>
      <c r="BI13" s="3891"/>
      <c r="BJ13" s="3891"/>
      <c r="BK13" s="3891"/>
      <c r="BL13" s="3891"/>
      <c r="BM13" s="3891"/>
      <c r="BN13" s="3891"/>
      <c r="BO13" s="3891"/>
      <c r="BP13" s="3891"/>
      <c r="BQ13" s="3891"/>
      <c r="BR13" s="3891"/>
      <c r="BS13" s="3891"/>
      <c r="BT13" s="3891"/>
      <c r="BU13" s="3891"/>
      <c r="BV13" s="3891"/>
      <c r="BW13" s="3891"/>
      <c r="BX13" s="3891"/>
      <c r="BY13" s="3891"/>
      <c r="BZ13" s="3891"/>
      <c r="CA13" s="3891"/>
      <c r="CB13" s="3891"/>
    </row>
    <row r="14" spans="1:80" s="1940" customFormat="1" ht="21.75" customHeight="1" thickBot="1">
      <c r="A14" s="1942"/>
      <c r="B14" s="1948"/>
      <c r="C14" s="1942"/>
      <c r="D14" s="1942"/>
      <c r="E14" s="1942"/>
      <c r="F14" s="1947"/>
      <c r="G14" s="1942"/>
      <c r="H14" s="1942"/>
      <c r="I14" s="1946"/>
      <c r="J14" s="1942"/>
      <c r="K14" s="1945"/>
      <c r="L14" s="1945"/>
      <c r="M14" s="1942"/>
      <c r="N14" s="1942"/>
      <c r="O14" s="1942"/>
      <c r="P14" s="1942"/>
      <c r="Q14" s="1942"/>
      <c r="R14" s="1942"/>
      <c r="S14" s="1942"/>
      <c r="T14" s="1942"/>
      <c r="U14" s="1942"/>
      <c r="V14" s="1942"/>
      <c r="W14" s="1942"/>
      <c r="X14" s="1942"/>
      <c r="Y14" s="1944"/>
      <c r="Z14" s="1943"/>
      <c r="AA14" s="1943"/>
      <c r="AB14" s="1942"/>
      <c r="AC14" s="3892" t="s">
        <v>976</v>
      </c>
      <c r="AD14" s="3893"/>
      <c r="AE14" s="3893"/>
      <c r="AF14" s="3893"/>
      <c r="AG14" s="3893"/>
      <c r="AH14" s="3893"/>
      <c r="AI14" s="3893"/>
      <c r="AJ14" s="3893"/>
      <c r="AK14" s="3893"/>
      <c r="AL14" s="3894"/>
      <c r="AM14" s="1941"/>
      <c r="AN14" s="1941"/>
      <c r="AO14" s="1941"/>
      <c r="AP14" s="1941"/>
      <c r="AQ14" s="1941"/>
      <c r="AR14" s="1941"/>
      <c r="AS14" s="1941"/>
      <c r="AT14" s="1941"/>
      <c r="AU14" s="1941"/>
      <c r="AV14" s="1941"/>
      <c r="AW14" s="1941"/>
      <c r="AX14" s="1941"/>
      <c r="AY14" s="1941"/>
      <c r="AZ14" s="1941"/>
      <c r="BA14" s="1941"/>
      <c r="BB14" s="1941"/>
      <c r="BC14" s="1941"/>
      <c r="BD14" s="1941"/>
      <c r="BE14" s="1941"/>
      <c r="BF14" s="1941"/>
      <c r="BG14" s="1941"/>
      <c r="BH14" s="1941"/>
      <c r="BI14" s="1941"/>
      <c r="BJ14" s="1941"/>
      <c r="BK14" s="1941"/>
      <c r="BL14" s="1941"/>
      <c r="BM14" s="1941"/>
      <c r="BN14" s="1941"/>
      <c r="BO14" s="1941"/>
      <c r="BP14" s="1941"/>
      <c r="BQ14" s="1941"/>
      <c r="BR14" s="1941"/>
      <c r="BS14" s="1941"/>
      <c r="BT14" s="1941"/>
      <c r="BU14" s="1941"/>
      <c r="BV14" s="1941"/>
      <c r="BW14" s="1941"/>
      <c r="BX14" s="1941"/>
      <c r="BY14" s="1941"/>
      <c r="BZ14" s="1941"/>
      <c r="CA14" s="1941"/>
      <c r="CB14" s="1941"/>
    </row>
    <row r="15" spans="1:80" s="1924" customFormat="1" ht="50.25" thickBot="1">
      <c r="A15" s="1938" t="s">
        <v>16</v>
      </c>
      <c r="B15" s="1939" t="s">
        <v>17</v>
      </c>
      <c r="C15" s="1938" t="s">
        <v>18</v>
      </c>
      <c r="D15" s="1938" t="s">
        <v>19</v>
      </c>
      <c r="E15" s="1937" t="s">
        <v>20</v>
      </c>
      <c r="F15" s="1936" t="s">
        <v>21</v>
      </c>
      <c r="G15" s="1934" t="s">
        <v>22</v>
      </c>
      <c r="H15" s="1934" t="s">
        <v>23</v>
      </c>
      <c r="I15" s="1935" t="s">
        <v>24</v>
      </c>
      <c r="J15" s="1934" t="s">
        <v>25</v>
      </c>
      <c r="K15" s="1934" t="s">
        <v>26</v>
      </c>
      <c r="L15" s="1934" t="s">
        <v>27</v>
      </c>
      <c r="M15" s="1933" t="s">
        <v>28</v>
      </c>
      <c r="N15" s="1933" t="s">
        <v>29</v>
      </c>
      <c r="O15" s="1933" t="s">
        <v>30</v>
      </c>
      <c r="P15" s="1933" t="s">
        <v>31</v>
      </c>
      <c r="Q15" s="1933" t="s">
        <v>32</v>
      </c>
      <c r="R15" s="1933" t="s">
        <v>33</v>
      </c>
      <c r="S15" s="1933" t="s">
        <v>34</v>
      </c>
      <c r="T15" s="1933" t="s">
        <v>35</v>
      </c>
      <c r="U15" s="1933" t="s">
        <v>36</v>
      </c>
      <c r="V15" s="1933" t="s">
        <v>37</v>
      </c>
      <c r="W15" s="1933" t="s">
        <v>38</v>
      </c>
      <c r="X15" s="1933" t="s">
        <v>39</v>
      </c>
      <c r="Y15" s="1932" t="s">
        <v>40</v>
      </c>
      <c r="Z15" s="1931" t="s">
        <v>1297</v>
      </c>
      <c r="AA15" s="1931" t="s">
        <v>975</v>
      </c>
      <c r="AB15" s="1930" t="s">
        <v>42</v>
      </c>
      <c r="AC15" s="1929" t="s">
        <v>48</v>
      </c>
      <c r="AD15" s="1929" t="s">
        <v>1296</v>
      </c>
      <c r="AE15" s="1929" t="s">
        <v>50</v>
      </c>
      <c r="AF15" s="1929" t="s">
        <v>51</v>
      </c>
      <c r="AG15" s="1929" t="s">
        <v>52</v>
      </c>
      <c r="AH15" s="1929" t="s">
        <v>53</v>
      </c>
      <c r="AI15" s="1929" t="s">
        <v>54</v>
      </c>
      <c r="AJ15" s="1929" t="s">
        <v>55</v>
      </c>
      <c r="AK15" s="1929" t="s">
        <v>56</v>
      </c>
      <c r="AL15" s="1928" t="s">
        <v>57</v>
      </c>
      <c r="AM15" s="1660" t="s">
        <v>434</v>
      </c>
      <c r="AN15" s="1926" t="s">
        <v>49</v>
      </c>
      <c r="AO15" s="1926" t="s">
        <v>69</v>
      </c>
      <c r="AP15" s="1926" t="s">
        <v>70</v>
      </c>
      <c r="AQ15" s="1926" t="s">
        <v>52</v>
      </c>
      <c r="AR15" s="1926" t="s">
        <v>71</v>
      </c>
      <c r="AS15" s="1926" t="s">
        <v>54</v>
      </c>
      <c r="AT15" s="1926" t="s">
        <v>55</v>
      </c>
      <c r="AU15" s="1926" t="s">
        <v>56</v>
      </c>
      <c r="AV15" s="1925" t="s">
        <v>57</v>
      </c>
      <c r="AW15" s="1927" t="s">
        <v>64</v>
      </c>
      <c r="AX15" s="1927" t="s">
        <v>65</v>
      </c>
      <c r="AY15" s="1927" t="s">
        <v>52</v>
      </c>
      <c r="AZ15" s="1927" t="s">
        <v>66</v>
      </c>
      <c r="BA15" s="1927" t="s">
        <v>54</v>
      </c>
      <c r="BB15" s="1927" t="s">
        <v>55</v>
      </c>
      <c r="BC15" s="1927" t="s">
        <v>67</v>
      </c>
      <c r="BD15" s="1927" t="s">
        <v>68</v>
      </c>
      <c r="BE15" s="1927" t="s">
        <v>69</v>
      </c>
      <c r="BF15" s="1927" t="s">
        <v>70</v>
      </c>
      <c r="BG15" s="1927" t="s">
        <v>52</v>
      </c>
      <c r="BH15" s="1927" t="s">
        <v>71</v>
      </c>
      <c r="BI15" s="1927" t="s">
        <v>54</v>
      </c>
      <c r="BJ15" s="1927" t="s">
        <v>55</v>
      </c>
      <c r="BK15" s="1927" t="s">
        <v>916</v>
      </c>
      <c r="BL15" s="1927" t="s">
        <v>73</v>
      </c>
      <c r="BM15" s="1927" t="s">
        <v>74</v>
      </c>
      <c r="BN15" s="1927" t="s">
        <v>75</v>
      </c>
      <c r="BO15" s="1927" t="s">
        <v>52</v>
      </c>
      <c r="BP15" s="1927" t="s">
        <v>76</v>
      </c>
      <c r="BQ15" s="1927" t="s">
        <v>54</v>
      </c>
      <c r="BR15" s="1927" t="s">
        <v>55</v>
      </c>
      <c r="BS15" s="1927" t="s">
        <v>915</v>
      </c>
      <c r="BT15" s="1927" t="s">
        <v>78</v>
      </c>
      <c r="BU15" s="1927" t="s">
        <v>79</v>
      </c>
      <c r="BV15" s="1927" t="s">
        <v>80</v>
      </c>
      <c r="BW15" s="1927" t="s">
        <v>52</v>
      </c>
      <c r="BX15" s="1927" t="s">
        <v>81</v>
      </c>
      <c r="BY15" s="1927" t="s">
        <v>54</v>
      </c>
      <c r="BZ15" s="1927" t="s">
        <v>55</v>
      </c>
      <c r="CA15" s="1926" t="s">
        <v>56</v>
      </c>
      <c r="CB15" s="1925" t="s">
        <v>57</v>
      </c>
    </row>
    <row r="16" spans="1:80" s="1760" customFormat="1" ht="56.25" customHeight="1">
      <c r="A16" s="3895">
        <v>1</v>
      </c>
      <c r="B16" s="3895" t="s">
        <v>1295</v>
      </c>
      <c r="C16" s="3896" t="s">
        <v>1294</v>
      </c>
      <c r="D16" s="1792" t="s">
        <v>1293</v>
      </c>
      <c r="E16" s="1743" t="s">
        <v>905</v>
      </c>
      <c r="F16" s="1743">
        <v>1</v>
      </c>
      <c r="G16" s="1774" t="s">
        <v>1292</v>
      </c>
      <c r="H16" s="1774" t="s">
        <v>1214</v>
      </c>
      <c r="I16" s="1744">
        <v>0.1</v>
      </c>
      <c r="J16" s="1743" t="s">
        <v>1291</v>
      </c>
      <c r="K16" s="1742">
        <v>42370</v>
      </c>
      <c r="L16" s="1742">
        <v>42400</v>
      </c>
      <c r="M16" s="1773">
        <v>1</v>
      </c>
      <c r="N16" s="1773"/>
      <c r="O16" s="1773"/>
      <c r="P16" s="1773"/>
      <c r="Q16" s="1773"/>
      <c r="R16" s="1773"/>
      <c r="S16" s="1773"/>
      <c r="T16" s="1773"/>
      <c r="U16" s="1773"/>
      <c r="V16" s="1773"/>
      <c r="W16" s="1773"/>
      <c r="X16" s="1773"/>
      <c r="Y16" s="1816">
        <f aca="true" t="shared" si="0" ref="Y16:Y25">SUM(M16:X16)</f>
        <v>1</v>
      </c>
      <c r="Z16" s="1784">
        <v>0</v>
      </c>
      <c r="AA16" s="1784"/>
      <c r="AB16" s="1894" t="s">
        <v>89</v>
      </c>
      <c r="AC16" s="1782">
        <f aca="true" t="shared" si="1" ref="AC16:AC25">SUM(M16:N16)</f>
        <v>1</v>
      </c>
      <c r="AD16" s="1781">
        <f aca="true" t="shared" si="2" ref="AD16:AD25">AC16/Y16</f>
        <v>1</v>
      </c>
      <c r="AE16" s="1782">
        <v>1</v>
      </c>
      <c r="AF16" s="1781"/>
      <c r="AG16" s="1782"/>
      <c r="AH16" s="1782"/>
      <c r="AI16" s="1782"/>
      <c r="AJ16" s="1780" t="e">
        <f aca="true" t="shared" si="3" ref="AJ16:AJ25">AI16/Z16</f>
        <v>#DIV/0!</v>
      </c>
      <c r="AK16" s="1779"/>
      <c r="AL16" s="1911"/>
      <c r="AM16" s="1734">
        <v>1</v>
      </c>
      <c r="AN16" s="1730"/>
      <c r="AO16" s="1763">
        <v>0</v>
      </c>
      <c r="AP16" s="1730"/>
      <c r="AQ16" s="1734"/>
      <c r="AR16" s="1730"/>
      <c r="AS16" s="1734"/>
      <c r="AT16" s="1730"/>
      <c r="AU16" s="1734"/>
      <c r="AV16" s="1734"/>
      <c r="AW16" s="1734"/>
      <c r="AX16" s="1734"/>
      <c r="AY16" s="1734"/>
      <c r="AZ16" s="1734"/>
      <c r="BA16" s="1734"/>
      <c r="BB16" s="1734"/>
      <c r="BC16" s="1734"/>
      <c r="BD16" s="1734"/>
      <c r="BE16" s="1734"/>
      <c r="BF16" s="1734"/>
      <c r="BG16" s="1734"/>
      <c r="BH16" s="1734"/>
      <c r="BI16" s="1734"/>
      <c r="BJ16" s="1734"/>
      <c r="BK16" s="1734"/>
      <c r="BL16" s="1734"/>
      <c r="BM16" s="1734"/>
      <c r="BN16" s="1734"/>
      <c r="BO16" s="1734"/>
      <c r="BP16" s="1734"/>
      <c r="BQ16" s="1734"/>
      <c r="BR16" s="1734"/>
      <c r="BS16" s="1734"/>
      <c r="BT16" s="1734"/>
      <c r="BU16" s="1734"/>
      <c r="BV16" s="1734"/>
      <c r="BW16" s="1734"/>
      <c r="BX16" s="1734"/>
      <c r="BY16" s="1734"/>
      <c r="BZ16" s="1734"/>
      <c r="CA16" s="1728"/>
      <c r="CB16" s="1727"/>
    </row>
    <row r="17" spans="1:80" s="1760" customFormat="1" ht="105" customHeight="1">
      <c r="A17" s="3895"/>
      <c r="B17" s="3895"/>
      <c r="C17" s="3896"/>
      <c r="D17" s="1792" t="s">
        <v>1290</v>
      </c>
      <c r="E17" s="1743" t="s">
        <v>905</v>
      </c>
      <c r="F17" s="1743">
        <v>2</v>
      </c>
      <c r="G17" s="1774" t="s">
        <v>1289</v>
      </c>
      <c r="H17" s="1774" t="s">
        <v>1214</v>
      </c>
      <c r="I17" s="1744">
        <v>0.1</v>
      </c>
      <c r="J17" s="1743" t="s">
        <v>1288</v>
      </c>
      <c r="K17" s="1742">
        <v>42370</v>
      </c>
      <c r="L17" s="1742">
        <v>42735</v>
      </c>
      <c r="M17" s="1773"/>
      <c r="N17" s="1773"/>
      <c r="O17" s="1773"/>
      <c r="P17" s="1773"/>
      <c r="Q17" s="1773"/>
      <c r="R17" s="1773"/>
      <c r="S17" s="1773">
        <v>1</v>
      </c>
      <c r="T17" s="1773"/>
      <c r="U17" s="1773"/>
      <c r="V17" s="1773"/>
      <c r="W17" s="1773">
        <v>1</v>
      </c>
      <c r="X17" s="1773"/>
      <c r="Y17" s="1816">
        <f t="shared" si="0"/>
        <v>2</v>
      </c>
      <c r="Z17" s="1784">
        <v>0</v>
      </c>
      <c r="AA17" s="1784"/>
      <c r="AB17" s="1894" t="s">
        <v>89</v>
      </c>
      <c r="AC17" s="1782">
        <f t="shared" si="1"/>
        <v>0</v>
      </c>
      <c r="AD17" s="1781">
        <f t="shared" si="2"/>
        <v>0</v>
      </c>
      <c r="AE17" s="1782">
        <v>0</v>
      </c>
      <c r="AF17" s="1781"/>
      <c r="AG17" s="1782"/>
      <c r="AH17" s="1782"/>
      <c r="AI17" s="1782"/>
      <c r="AJ17" s="1780" t="e">
        <f t="shared" si="3"/>
        <v>#DIV/0!</v>
      </c>
      <c r="AK17" s="1779"/>
      <c r="AL17" s="1911"/>
      <c r="AM17" s="1734">
        <v>1</v>
      </c>
      <c r="AN17" s="1730"/>
      <c r="AO17" s="1763">
        <v>1</v>
      </c>
      <c r="AP17" s="1730"/>
      <c r="AQ17" s="1734"/>
      <c r="AR17" s="1730"/>
      <c r="AS17" s="1734"/>
      <c r="AT17" s="1730"/>
      <c r="AU17" s="1734"/>
      <c r="AV17" s="1734"/>
      <c r="AW17" s="1734"/>
      <c r="AX17" s="1734"/>
      <c r="AY17" s="1734"/>
      <c r="AZ17" s="1734"/>
      <c r="BA17" s="1734"/>
      <c r="BB17" s="1734"/>
      <c r="BC17" s="1734"/>
      <c r="BD17" s="1734"/>
      <c r="BE17" s="1734"/>
      <c r="BF17" s="1734"/>
      <c r="BG17" s="1734"/>
      <c r="BH17" s="1734"/>
      <c r="BI17" s="1734"/>
      <c r="BJ17" s="1734"/>
      <c r="BK17" s="1734"/>
      <c r="BL17" s="1734"/>
      <c r="BM17" s="1734"/>
      <c r="BN17" s="1734"/>
      <c r="BO17" s="1734"/>
      <c r="BP17" s="1734"/>
      <c r="BQ17" s="1734"/>
      <c r="BR17" s="1734"/>
      <c r="BS17" s="1734"/>
      <c r="BT17" s="1734"/>
      <c r="BU17" s="1734"/>
      <c r="BV17" s="1734"/>
      <c r="BW17" s="1734"/>
      <c r="BX17" s="1734"/>
      <c r="BY17" s="1734"/>
      <c r="BZ17" s="1734"/>
      <c r="CA17" s="1728" t="s">
        <v>1287</v>
      </c>
      <c r="CB17" s="1727"/>
    </row>
    <row r="18" spans="1:80" s="1912" customFormat="1" ht="105" customHeight="1">
      <c r="A18" s="3895"/>
      <c r="B18" s="3895"/>
      <c r="C18" s="3896"/>
      <c r="D18" s="1923" t="s">
        <v>1286</v>
      </c>
      <c r="E18" s="1921" t="s">
        <v>173</v>
      </c>
      <c r="F18" s="1921"/>
      <c r="G18" s="1922" t="s">
        <v>1285</v>
      </c>
      <c r="H18" s="1922" t="s">
        <v>1284</v>
      </c>
      <c r="I18" s="1890">
        <v>0.1</v>
      </c>
      <c r="J18" s="1921" t="s">
        <v>1283</v>
      </c>
      <c r="K18" s="1920">
        <v>42370</v>
      </c>
      <c r="L18" s="1920">
        <v>42735</v>
      </c>
      <c r="M18" s="1773"/>
      <c r="N18" s="1773"/>
      <c r="O18" s="1773"/>
      <c r="P18" s="1773"/>
      <c r="Q18" s="1773"/>
      <c r="R18" s="1773"/>
      <c r="S18" s="1773"/>
      <c r="T18" s="1773"/>
      <c r="U18" s="1773"/>
      <c r="V18" s="1773"/>
      <c r="W18" s="1773"/>
      <c r="X18" s="1773"/>
      <c r="Y18" s="1460">
        <f t="shared" si="0"/>
        <v>0</v>
      </c>
      <c r="Z18" s="1919"/>
      <c r="AA18" s="1919"/>
      <c r="AB18" s="1918"/>
      <c r="AC18" s="1916">
        <f t="shared" si="1"/>
        <v>0</v>
      </c>
      <c r="AD18" s="1917" t="e">
        <f t="shared" si="2"/>
        <v>#DIV/0!</v>
      </c>
      <c r="AE18" s="1916">
        <v>0</v>
      </c>
      <c r="AF18" s="1917"/>
      <c r="AG18" s="1916"/>
      <c r="AH18" s="1916"/>
      <c r="AI18" s="1916"/>
      <c r="AJ18" s="1915" t="e">
        <f t="shared" si="3"/>
        <v>#DIV/0!</v>
      </c>
      <c r="AK18" s="1914"/>
      <c r="AL18" s="1913"/>
      <c r="AM18" s="1734" t="s">
        <v>89</v>
      </c>
      <c r="AN18" s="1730"/>
      <c r="AO18" s="1763" t="s">
        <v>89</v>
      </c>
      <c r="AP18" s="1730"/>
      <c r="AQ18" s="1734"/>
      <c r="AR18" s="1730"/>
      <c r="AS18" s="1734"/>
      <c r="AT18" s="1730"/>
      <c r="AU18" s="1734"/>
      <c r="AV18" s="1734"/>
      <c r="AW18" s="1734"/>
      <c r="AX18" s="1734"/>
      <c r="AY18" s="1734"/>
      <c r="AZ18" s="1734"/>
      <c r="BA18" s="1734"/>
      <c r="BB18" s="1734"/>
      <c r="BC18" s="1734"/>
      <c r="BD18" s="1734"/>
      <c r="BE18" s="1734"/>
      <c r="BF18" s="1734"/>
      <c r="BG18" s="1734"/>
      <c r="BH18" s="1734"/>
      <c r="BI18" s="1734"/>
      <c r="BJ18" s="1734"/>
      <c r="BK18" s="1734"/>
      <c r="BL18" s="1734"/>
      <c r="BM18" s="1734"/>
      <c r="BN18" s="1734"/>
      <c r="BO18" s="1734"/>
      <c r="BP18" s="1734"/>
      <c r="BQ18" s="1734"/>
      <c r="BR18" s="1734"/>
      <c r="BS18" s="1734"/>
      <c r="BT18" s="1734"/>
      <c r="BU18" s="1734"/>
      <c r="BV18" s="1734"/>
      <c r="BW18" s="1734"/>
      <c r="BX18" s="1734"/>
      <c r="BY18" s="1734"/>
      <c r="BZ18" s="1734"/>
      <c r="CA18" s="1728"/>
      <c r="CB18" s="1727"/>
    </row>
    <row r="19" spans="1:80" s="1760" customFormat="1" ht="82.5" customHeight="1">
      <c r="A19" s="3895"/>
      <c r="B19" s="3895"/>
      <c r="C19" s="3896"/>
      <c r="D19" s="1792" t="s">
        <v>1282</v>
      </c>
      <c r="E19" s="1743" t="s">
        <v>1281</v>
      </c>
      <c r="F19" s="1743">
        <v>11</v>
      </c>
      <c r="G19" s="1774" t="s">
        <v>1280</v>
      </c>
      <c r="H19" s="1774" t="s">
        <v>1214</v>
      </c>
      <c r="I19" s="1744">
        <v>0.1</v>
      </c>
      <c r="J19" s="1743" t="s">
        <v>1279</v>
      </c>
      <c r="K19" s="1742">
        <v>42400</v>
      </c>
      <c r="L19" s="1742" t="s">
        <v>1278</v>
      </c>
      <c r="M19" s="1773"/>
      <c r="N19" s="1773">
        <v>1</v>
      </c>
      <c r="O19" s="1773">
        <v>1</v>
      </c>
      <c r="P19" s="1773">
        <v>1</v>
      </c>
      <c r="Q19" s="1773">
        <v>1</v>
      </c>
      <c r="R19" s="1773">
        <v>1</v>
      </c>
      <c r="S19" s="1773">
        <v>1</v>
      </c>
      <c r="T19" s="1773">
        <v>1</v>
      </c>
      <c r="U19" s="1773">
        <v>1</v>
      </c>
      <c r="V19" s="1773">
        <v>1</v>
      </c>
      <c r="W19" s="1773">
        <v>1</v>
      </c>
      <c r="X19" s="1773">
        <v>1</v>
      </c>
      <c r="Y19" s="1816">
        <f t="shared" si="0"/>
        <v>11</v>
      </c>
      <c r="Z19" s="1784">
        <v>0</v>
      </c>
      <c r="AA19" s="1784"/>
      <c r="AB19" s="1894" t="s">
        <v>89</v>
      </c>
      <c r="AC19" s="1782">
        <f t="shared" si="1"/>
        <v>1</v>
      </c>
      <c r="AD19" s="1781">
        <f t="shared" si="2"/>
        <v>0.09090909090909091</v>
      </c>
      <c r="AE19" s="1782">
        <v>1</v>
      </c>
      <c r="AF19" s="1781"/>
      <c r="AG19" s="1782"/>
      <c r="AH19" s="1782"/>
      <c r="AI19" s="1782"/>
      <c r="AJ19" s="1780" t="e">
        <f t="shared" si="3"/>
        <v>#DIV/0!</v>
      </c>
      <c r="AK19" s="1779" t="s">
        <v>1277</v>
      </c>
      <c r="AL19" s="1911"/>
      <c r="AM19" s="1734">
        <v>8</v>
      </c>
      <c r="AN19" s="1730"/>
      <c r="AO19" s="1763">
        <v>8</v>
      </c>
      <c r="AP19" s="1730"/>
      <c r="AQ19" s="1734"/>
      <c r="AR19" s="1730"/>
      <c r="AS19" s="1734"/>
      <c r="AT19" s="1730"/>
      <c r="AU19" s="1734"/>
      <c r="AV19" s="1734"/>
      <c r="AW19" s="1734"/>
      <c r="AX19" s="1734"/>
      <c r="AY19" s="1734"/>
      <c r="AZ19" s="1734"/>
      <c r="BA19" s="1734"/>
      <c r="BB19" s="1734"/>
      <c r="BC19" s="1734"/>
      <c r="BD19" s="1734"/>
      <c r="BE19" s="1734"/>
      <c r="BF19" s="1734"/>
      <c r="BG19" s="1734"/>
      <c r="BH19" s="1734"/>
      <c r="BI19" s="1734"/>
      <c r="BJ19" s="1734"/>
      <c r="BK19" s="1734"/>
      <c r="BL19" s="1734"/>
      <c r="BM19" s="1734"/>
      <c r="BN19" s="1734"/>
      <c r="BO19" s="1734"/>
      <c r="BP19" s="1734"/>
      <c r="BQ19" s="1734"/>
      <c r="BR19" s="1734"/>
      <c r="BS19" s="1734"/>
      <c r="BT19" s="1734"/>
      <c r="BU19" s="1734"/>
      <c r="BV19" s="1734"/>
      <c r="BW19" s="1734"/>
      <c r="BX19" s="1734"/>
      <c r="BY19" s="1734"/>
      <c r="BZ19" s="1734"/>
      <c r="CA19" s="1728" t="s">
        <v>1276</v>
      </c>
      <c r="CB19" s="1727"/>
    </row>
    <row r="20" spans="1:80" s="1760" customFormat="1" ht="71.25" customHeight="1">
      <c r="A20" s="3895"/>
      <c r="B20" s="3895"/>
      <c r="C20" s="3896" t="s">
        <v>1275</v>
      </c>
      <c r="D20" s="1792" t="s">
        <v>1274</v>
      </c>
      <c r="E20" s="1743" t="s">
        <v>315</v>
      </c>
      <c r="F20" s="1743">
        <v>1</v>
      </c>
      <c r="G20" s="1774" t="s">
        <v>361</v>
      </c>
      <c r="H20" s="1774" t="s">
        <v>1256</v>
      </c>
      <c r="I20" s="1744">
        <v>0.1</v>
      </c>
      <c r="J20" s="1743" t="s">
        <v>1273</v>
      </c>
      <c r="K20" s="1742">
        <v>42724</v>
      </c>
      <c r="L20" s="1742">
        <v>42384</v>
      </c>
      <c r="M20" s="1773">
        <v>1</v>
      </c>
      <c r="N20" s="1773"/>
      <c r="O20" s="1773"/>
      <c r="P20" s="1773"/>
      <c r="Q20" s="1773"/>
      <c r="R20" s="1773"/>
      <c r="S20" s="1773"/>
      <c r="T20" s="1773"/>
      <c r="U20" s="1773"/>
      <c r="V20" s="1773"/>
      <c r="W20" s="1773"/>
      <c r="X20" s="1773"/>
      <c r="Y20" s="1816">
        <f t="shared" si="0"/>
        <v>1</v>
      </c>
      <c r="Z20" s="1784">
        <v>0</v>
      </c>
      <c r="AA20" s="1784"/>
      <c r="AB20" s="1894" t="s">
        <v>89</v>
      </c>
      <c r="AC20" s="1782">
        <f t="shared" si="1"/>
        <v>1</v>
      </c>
      <c r="AD20" s="1781">
        <f t="shared" si="2"/>
        <v>1</v>
      </c>
      <c r="AE20" s="1782">
        <v>1</v>
      </c>
      <c r="AF20" s="1781"/>
      <c r="AG20" s="1782"/>
      <c r="AH20" s="1782"/>
      <c r="AI20" s="1782"/>
      <c r="AJ20" s="1780" t="e">
        <f t="shared" si="3"/>
        <v>#DIV/0!</v>
      </c>
      <c r="AK20" s="1779"/>
      <c r="AL20" s="1823"/>
      <c r="AM20" s="1734">
        <v>1</v>
      </c>
      <c r="AN20" s="1730"/>
      <c r="AO20" s="1763" t="s">
        <v>89</v>
      </c>
      <c r="AP20" s="1730"/>
      <c r="AQ20" s="1734"/>
      <c r="AR20" s="1730"/>
      <c r="AS20" s="1734"/>
      <c r="AT20" s="1730"/>
      <c r="AU20" s="1734"/>
      <c r="AV20" s="1734"/>
      <c r="AW20" s="1734"/>
      <c r="AX20" s="1734"/>
      <c r="AY20" s="1734"/>
      <c r="AZ20" s="1734"/>
      <c r="BA20" s="1734"/>
      <c r="BB20" s="1734"/>
      <c r="BC20" s="1734"/>
      <c r="BD20" s="1734"/>
      <c r="BE20" s="1734"/>
      <c r="BF20" s="1734"/>
      <c r="BG20" s="1734"/>
      <c r="BH20" s="1734"/>
      <c r="BI20" s="1734"/>
      <c r="BJ20" s="1734"/>
      <c r="BK20" s="1734"/>
      <c r="BL20" s="1734"/>
      <c r="BM20" s="1734"/>
      <c r="BN20" s="1734"/>
      <c r="BO20" s="1734"/>
      <c r="BP20" s="1734"/>
      <c r="BQ20" s="1734"/>
      <c r="BR20" s="1734"/>
      <c r="BS20" s="1734"/>
      <c r="BT20" s="1734"/>
      <c r="BU20" s="1734"/>
      <c r="BV20" s="1734"/>
      <c r="BW20" s="1734"/>
      <c r="BX20" s="1734"/>
      <c r="BY20" s="1734"/>
      <c r="BZ20" s="1734"/>
      <c r="CA20" s="1728"/>
      <c r="CB20" s="1727"/>
    </row>
    <row r="21" spans="1:80" s="1760" customFormat="1" ht="56.25" customHeight="1">
      <c r="A21" s="3895"/>
      <c r="B21" s="3895"/>
      <c r="C21" s="3896"/>
      <c r="D21" s="1792" t="s">
        <v>1272</v>
      </c>
      <c r="E21" s="1743" t="s">
        <v>1258</v>
      </c>
      <c r="F21" s="1743">
        <v>1</v>
      </c>
      <c r="G21" s="1774" t="s">
        <v>1257</v>
      </c>
      <c r="H21" s="1774" t="s">
        <v>1256</v>
      </c>
      <c r="I21" s="1744">
        <v>0.1</v>
      </c>
      <c r="J21" s="1743" t="s">
        <v>1271</v>
      </c>
      <c r="K21" s="1742">
        <v>42379</v>
      </c>
      <c r="L21" s="1742">
        <v>42379</v>
      </c>
      <c r="M21" s="1773">
        <v>1</v>
      </c>
      <c r="N21" s="1773"/>
      <c r="O21" s="1773"/>
      <c r="P21" s="1773"/>
      <c r="Q21" s="1773"/>
      <c r="R21" s="1773"/>
      <c r="S21" s="1773"/>
      <c r="T21" s="1773"/>
      <c r="U21" s="1773"/>
      <c r="V21" s="1773"/>
      <c r="W21" s="1773"/>
      <c r="X21" s="1773"/>
      <c r="Y21" s="1816">
        <f t="shared" si="0"/>
        <v>1</v>
      </c>
      <c r="Z21" s="1784">
        <v>0</v>
      </c>
      <c r="AA21" s="1784"/>
      <c r="AB21" s="1894" t="s">
        <v>89</v>
      </c>
      <c r="AC21" s="1782">
        <f t="shared" si="1"/>
        <v>1</v>
      </c>
      <c r="AD21" s="1781">
        <f t="shared" si="2"/>
        <v>1</v>
      </c>
      <c r="AE21" s="1782">
        <v>1</v>
      </c>
      <c r="AF21" s="1781"/>
      <c r="AG21" s="1782"/>
      <c r="AH21" s="1782"/>
      <c r="AI21" s="1782"/>
      <c r="AJ21" s="1780" t="e">
        <f t="shared" si="3"/>
        <v>#DIV/0!</v>
      </c>
      <c r="AK21" s="1779"/>
      <c r="AL21" s="1823"/>
      <c r="AM21" s="1734">
        <v>1</v>
      </c>
      <c r="AN21" s="1730"/>
      <c r="AO21" s="1763" t="s">
        <v>89</v>
      </c>
      <c r="AP21" s="1730"/>
      <c r="AQ21" s="1734"/>
      <c r="AR21" s="1730"/>
      <c r="AS21" s="1734"/>
      <c r="AT21" s="1730"/>
      <c r="AU21" s="1734"/>
      <c r="AV21" s="1734"/>
      <c r="AW21" s="1734"/>
      <c r="AX21" s="1734"/>
      <c r="AY21" s="1734"/>
      <c r="AZ21" s="1734"/>
      <c r="BA21" s="1734"/>
      <c r="BB21" s="1734"/>
      <c r="BC21" s="1734"/>
      <c r="BD21" s="1734"/>
      <c r="BE21" s="1734"/>
      <c r="BF21" s="1734"/>
      <c r="BG21" s="1734"/>
      <c r="BH21" s="1734"/>
      <c r="BI21" s="1734"/>
      <c r="BJ21" s="1734"/>
      <c r="BK21" s="1734"/>
      <c r="BL21" s="1734"/>
      <c r="BM21" s="1734"/>
      <c r="BN21" s="1734"/>
      <c r="BO21" s="1734"/>
      <c r="BP21" s="1734"/>
      <c r="BQ21" s="1734"/>
      <c r="BR21" s="1734"/>
      <c r="BS21" s="1734"/>
      <c r="BT21" s="1734"/>
      <c r="BU21" s="1734"/>
      <c r="BV21" s="1734"/>
      <c r="BW21" s="1734"/>
      <c r="BX21" s="1734"/>
      <c r="BY21" s="1734"/>
      <c r="BZ21" s="1734"/>
      <c r="CA21" s="1728"/>
      <c r="CB21" s="1727"/>
    </row>
    <row r="22" spans="1:80" s="1760" customFormat="1" ht="85.5" customHeight="1">
      <c r="A22" s="3895"/>
      <c r="B22" s="3895"/>
      <c r="C22" s="3896"/>
      <c r="D22" s="1792" t="s">
        <v>1270</v>
      </c>
      <c r="E22" s="1743" t="s">
        <v>1269</v>
      </c>
      <c r="F22" s="1743">
        <v>11</v>
      </c>
      <c r="G22" s="1774" t="s">
        <v>1257</v>
      </c>
      <c r="H22" s="1774" t="s">
        <v>1256</v>
      </c>
      <c r="I22" s="1744">
        <v>0.1</v>
      </c>
      <c r="J22" s="1743" t="s">
        <v>1268</v>
      </c>
      <c r="K22" s="1742">
        <v>42401</v>
      </c>
      <c r="L22" s="1742">
        <v>42724</v>
      </c>
      <c r="M22" s="1773"/>
      <c r="N22" s="1773">
        <v>1</v>
      </c>
      <c r="O22" s="1773">
        <v>1</v>
      </c>
      <c r="P22" s="1773">
        <v>1</v>
      </c>
      <c r="Q22" s="1773">
        <v>1</v>
      </c>
      <c r="R22" s="1773">
        <v>1</v>
      </c>
      <c r="S22" s="1773">
        <v>1</v>
      </c>
      <c r="T22" s="1773">
        <v>1</v>
      </c>
      <c r="U22" s="1773">
        <v>1</v>
      </c>
      <c r="V22" s="1773">
        <v>1</v>
      </c>
      <c r="W22" s="1773">
        <v>1</v>
      </c>
      <c r="X22" s="1773">
        <v>1</v>
      </c>
      <c r="Y22" s="1816">
        <f t="shared" si="0"/>
        <v>11</v>
      </c>
      <c r="Z22" s="1784">
        <v>0</v>
      </c>
      <c r="AA22" s="1784"/>
      <c r="AB22" s="1894" t="s">
        <v>89</v>
      </c>
      <c r="AC22" s="1782">
        <f t="shared" si="1"/>
        <v>1</v>
      </c>
      <c r="AD22" s="1781">
        <f t="shared" si="2"/>
        <v>0.09090909090909091</v>
      </c>
      <c r="AE22" s="1782">
        <v>1</v>
      </c>
      <c r="AF22" s="1781"/>
      <c r="AG22" s="1782"/>
      <c r="AH22" s="1782"/>
      <c r="AI22" s="1782"/>
      <c r="AJ22" s="1780" t="e">
        <f t="shared" si="3"/>
        <v>#DIV/0!</v>
      </c>
      <c r="AK22" s="1779" t="s">
        <v>1267</v>
      </c>
      <c r="AL22" s="1823"/>
      <c r="AM22" s="1734">
        <v>8</v>
      </c>
      <c r="AN22" s="1730"/>
      <c r="AO22" s="1763">
        <v>8</v>
      </c>
      <c r="AP22" s="1730"/>
      <c r="AQ22" s="1734"/>
      <c r="AR22" s="1730"/>
      <c r="AS22" s="1734"/>
      <c r="AT22" s="1730"/>
      <c r="AU22" s="1734"/>
      <c r="AV22" s="1734"/>
      <c r="AW22" s="1734"/>
      <c r="AX22" s="1734"/>
      <c r="AY22" s="1734"/>
      <c r="AZ22" s="1734"/>
      <c r="BA22" s="1734"/>
      <c r="BB22" s="1734"/>
      <c r="BC22" s="1734"/>
      <c r="BD22" s="1734"/>
      <c r="BE22" s="1734"/>
      <c r="BF22" s="1734"/>
      <c r="BG22" s="1734"/>
      <c r="BH22" s="1734"/>
      <c r="BI22" s="1734"/>
      <c r="BJ22" s="1734"/>
      <c r="BK22" s="1734"/>
      <c r="BL22" s="1734"/>
      <c r="BM22" s="1734"/>
      <c r="BN22" s="1734"/>
      <c r="BO22" s="1734"/>
      <c r="BP22" s="1734"/>
      <c r="BQ22" s="1734"/>
      <c r="BR22" s="1734"/>
      <c r="BS22" s="1734"/>
      <c r="BT22" s="1734"/>
      <c r="BU22" s="1734"/>
      <c r="BV22" s="1734"/>
      <c r="BW22" s="1734"/>
      <c r="BX22" s="1734"/>
      <c r="BY22" s="1734"/>
      <c r="BZ22" s="1734"/>
      <c r="CA22" s="1728" t="s">
        <v>1266</v>
      </c>
      <c r="CB22" s="1727"/>
    </row>
    <row r="23" spans="1:80" s="1760" customFormat="1" ht="85.5" customHeight="1">
      <c r="A23" s="3895"/>
      <c r="B23" s="3895"/>
      <c r="C23" s="3896"/>
      <c r="D23" s="1792" t="s">
        <v>1265</v>
      </c>
      <c r="E23" s="1743" t="s">
        <v>1264</v>
      </c>
      <c r="F23" s="1743">
        <v>11</v>
      </c>
      <c r="G23" s="1774" t="s">
        <v>1263</v>
      </c>
      <c r="H23" s="1774" t="s">
        <v>1256</v>
      </c>
      <c r="I23" s="1744">
        <v>0.1</v>
      </c>
      <c r="J23" s="1743" t="s">
        <v>1262</v>
      </c>
      <c r="K23" s="1742">
        <v>42382</v>
      </c>
      <c r="L23" s="1742">
        <v>42717</v>
      </c>
      <c r="M23" s="1773"/>
      <c r="N23" s="1773">
        <v>1</v>
      </c>
      <c r="O23" s="1773">
        <v>1</v>
      </c>
      <c r="P23" s="1773">
        <v>1</v>
      </c>
      <c r="Q23" s="1773">
        <v>1</v>
      </c>
      <c r="R23" s="1773">
        <v>1</v>
      </c>
      <c r="S23" s="1773">
        <v>1</v>
      </c>
      <c r="T23" s="1773">
        <v>1</v>
      </c>
      <c r="U23" s="1773">
        <v>1</v>
      </c>
      <c r="V23" s="1773">
        <v>1</v>
      </c>
      <c r="W23" s="1773">
        <v>1</v>
      </c>
      <c r="X23" s="1773">
        <v>1</v>
      </c>
      <c r="Y23" s="1816">
        <f t="shared" si="0"/>
        <v>11</v>
      </c>
      <c r="Z23" s="1784"/>
      <c r="AA23" s="1784"/>
      <c r="AB23" s="1894"/>
      <c r="AC23" s="1782">
        <f t="shared" si="1"/>
        <v>1</v>
      </c>
      <c r="AD23" s="1781">
        <f t="shared" si="2"/>
        <v>0.09090909090909091</v>
      </c>
      <c r="AE23" s="1782">
        <v>1</v>
      </c>
      <c r="AF23" s="1781"/>
      <c r="AG23" s="1782"/>
      <c r="AH23" s="1782"/>
      <c r="AI23" s="1782"/>
      <c r="AJ23" s="1780" t="e">
        <f t="shared" si="3"/>
        <v>#DIV/0!</v>
      </c>
      <c r="AK23" s="1779" t="s">
        <v>1261</v>
      </c>
      <c r="AL23" s="1823"/>
      <c r="AM23" s="1734">
        <v>8</v>
      </c>
      <c r="AN23" s="1730"/>
      <c r="AO23" s="1763">
        <v>8</v>
      </c>
      <c r="AP23" s="1730"/>
      <c r="AQ23" s="1734"/>
      <c r="AR23" s="1730"/>
      <c r="AS23" s="1734"/>
      <c r="AT23" s="1730"/>
      <c r="AU23" s="1734"/>
      <c r="AV23" s="1734"/>
      <c r="AW23" s="1734"/>
      <c r="AX23" s="1734"/>
      <c r="AY23" s="1734"/>
      <c r="AZ23" s="1734"/>
      <c r="BA23" s="1734"/>
      <c r="BB23" s="1734"/>
      <c r="BC23" s="1734"/>
      <c r="BD23" s="1734"/>
      <c r="BE23" s="1734"/>
      <c r="BF23" s="1734"/>
      <c r="BG23" s="1734"/>
      <c r="BH23" s="1734"/>
      <c r="BI23" s="1734"/>
      <c r="BJ23" s="1734"/>
      <c r="BK23" s="1734"/>
      <c r="BL23" s="1734"/>
      <c r="BM23" s="1734"/>
      <c r="BN23" s="1734"/>
      <c r="BO23" s="1734"/>
      <c r="BP23" s="1734"/>
      <c r="BQ23" s="1734"/>
      <c r="BR23" s="1734"/>
      <c r="BS23" s="1734"/>
      <c r="BT23" s="1734"/>
      <c r="BU23" s="1734"/>
      <c r="BV23" s="1734"/>
      <c r="BW23" s="1734"/>
      <c r="BX23" s="1734"/>
      <c r="BY23" s="1734"/>
      <c r="BZ23" s="1734"/>
      <c r="CA23" s="1728" t="s">
        <v>1260</v>
      </c>
      <c r="CB23" s="1727"/>
    </row>
    <row r="24" spans="1:80" s="1760" customFormat="1" ht="93" customHeight="1">
      <c r="A24" s="3895"/>
      <c r="B24" s="3895"/>
      <c r="C24" s="3896"/>
      <c r="D24" s="1792" t="s">
        <v>1259</v>
      </c>
      <c r="E24" s="1743" t="s">
        <v>1258</v>
      </c>
      <c r="F24" s="1743">
        <v>1</v>
      </c>
      <c r="G24" s="1774" t="s">
        <v>1257</v>
      </c>
      <c r="H24" s="1774" t="s">
        <v>1256</v>
      </c>
      <c r="I24" s="1744">
        <v>0.1</v>
      </c>
      <c r="J24" s="1743" t="s">
        <v>1255</v>
      </c>
      <c r="K24" s="1742">
        <v>42724</v>
      </c>
      <c r="L24" s="1742">
        <v>42735</v>
      </c>
      <c r="M24" s="1773"/>
      <c r="N24" s="1773"/>
      <c r="O24" s="1773"/>
      <c r="P24" s="1773"/>
      <c r="Q24" s="1773"/>
      <c r="R24" s="1773"/>
      <c r="S24" s="1773"/>
      <c r="T24" s="1773"/>
      <c r="U24" s="1773"/>
      <c r="V24" s="1773"/>
      <c r="W24" s="1773"/>
      <c r="X24" s="1773">
        <v>1</v>
      </c>
      <c r="Y24" s="1816">
        <f t="shared" si="0"/>
        <v>1</v>
      </c>
      <c r="Z24" s="1784">
        <v>0</v>
      </c>
      <c r="AA24" s="1784"/>
      <c r="AB24" s="1894" t="s">
        <v>89</v>
      </c>
      <c r="AC24" s="1782">
        <f t="shared" si="1"/>
        <v>0</v>
      </c>
      <c r="AD24" s="1781">
        <f t="shared" si="2"/>
        <v>0</v>
      </c>
      <c r="AE24" s="1782">
        <v>0</v>
      </c>
      <c r="AF24" s="1781"/>
      <c r="AG24" s="1863"/>
      <c r="AH24" s="1863"/>
      <c r="AI24" s="1862"/>
      <c r="AJ24" s="1780" t="e">
        <f t="shared" si="3"/>
        <v>#DIV/0!</v>
      </c>
      <c r="AK24" s="1779"/>
      <c r="AL24" s="1910"/>
      <c r="AM24" s="1734"/>
      <c r="AN24" s="1730"/>
      <c r="AO24" s="1763"/>
      <c r="AP24" s="1730"/>
      <c r="AQ24" s="1734"/>
      <c r="AR24" s="1730"/>
      <c r="AS24" s="1734"/>
      <c r="AT24" s="1730"/>
      <c r="AU24" s="1734"/>
      <c r="AV24" s="1734"/>
      <c r="AW24" s="1734"/>
      <c r="AX24" s="1734"/>
      <c r="AY24" s="1734"/>
      <c r="AZ24" s="1734"/>
      <c r="BA24" s="1734"/>
      <c r="BB24" s="1734"/>
      <c r="BC24" s="1734"/>
      <c r="BD24" s="1734"/>
      <c r="BE24" s="1734"/>
      <c r="BF24" s="1734"/>
      <c r="BG24" s="1734"/>
      <c r="BH24" s="1734"/>
      <c r="BI24" s="1734"/>
      <c r="BJ24" s="1734"/>
      <c r="BK24" s="1734"/>
      <c r="BL24" s="1734"/>
      <c r="BM24" s="1734"/>
      <c r="BN24" s="1734"/>
      <c r="BO24" s="1734"/>
      <c r="BP24" s="1734"/>
      <c r="BQ24" s="1734"/>
      <c r="BR24" s="1734"/>
      <c r="BS24" s="1734"/>
      <c r="BT24" s="1734"/>
      <c r="BU24" s="1734"/>
      <c r="BV24" s="1734"/>
      <c r="BW24" s="1734"/>
      <c r="BX24" s="1734"/>
      <c r="BY24" s="1734"/>
      <c r="BZ24" s="1734"/>
      <c r="CA24" s="1728"/>
      <c r="CB24" s="1727"/>
    </row>
    <row r="25" spans="1:80" s="1760" customFormat="1" ht="93" customHeight="1" thickBot="1">
      <c r="A25" s="3895"/>
      <c r="B25" s="3895"/>
      <c r="C25" s="3896"/>
      <c r="D25" s="1792" t="s">
        <v>1254</v>
      </c>
      <c r="E25" s="1743" t="s">
        <v>1253</v>
      </c>
      <c r="F25" s="1743">
        <v>1</v>
      </c>
      <c r="G25" s="1774" t="s">
        <v>1251</v>
      </c>
      <c r="H25" s="1774" t="s">
        <v>1252</v>
      </c>
      <c r="I25" s="1744">
        <v>0.1</v>
      </c>
      <c r="J25" s="1743" t="s">
        <v>1251</v>
      </c>
      <c r="K25" s="1742"/>
      <c r="L25" s="1742"/>
      <c r="M25" s="1909"/>
      <c r="N25" s="1909"/>
      <c r="O25" s="1909"/>
      <c r="P25" s="1909"/>
      <c r="Q25" s="1909"/>
      <c r="R25" s="1909"/>
      <c r="S25" s="1909"/>
      <c r="T25" s="1909"/>
      <c r="U25" s="1909"/>
      <c r="V25" s="1909"/>
      <c r="W25" s="1909"/>
      <c r="X25" s="1909">
        <v>1</v>
      </c>
      <c r="Y25" s="1816">
        <f t="shared" si="0"/>
        <v>1</v>
      </c>
      <c r="Z25" s="1784"/>
      <c r="AA25" s="1784"/>
      <c r="AB25" s="1894"/>
      <c r="AC25" s="1768">
        <f t="shared" si="1"/>
        <v>0</v>
      </c>
      <c r="AD25" s="1767">
        <f t="shared" si="2"/>
        <v>0</v>
      </c>
      <c r="AE25" s="1768">
        <v>0</v>
      </c>
      <c r="AF25" s="1767"/>
      <c r="AG25" s="1908"/>
      <c r="AH25" s="1908"/>
      <c r="AI25" s="1892"/>
      <c r="AJ25" s="1766" t="e">
        <f t="shared" si="3"/>
        <v>#DIV/0!</v>
      </c>
      <c r="AK25" s="1765"/>
      <c r="AL25" s="1907"/>
      <c r="AM25" s="1809"/>
      <c r="AN25" s="1730"/>
      <c r="AO25" s="1733"/>
      <c r="AP25" s="1811"/>
      <c r="AQ25" s="1809"/>
      <c r="AR25" s="1811"/>
      <c r="AS25" s="1809"/>
      <c r="AT25" s="1811"/>
      <c r="AU25" s="1809"/>
      <c r="AV25" s="1809"/>
      <c r="AW25" s="1809"/>
      <c r="AX25" s="1809"/>
      <c r="AY25" s="1809"/>
      <c r="AZ25" s="1809"/>
      <c r="BA25" s="1809"/>
      <c r="BB25" s="1809"/>
      <c r="BC25" s="1809"/>
      <c r="BD25" s="1809"/>
      <c r="BE25" s="1809"/>
      <c r="BF25" s="1809"/>
      <c r="BG25" s="1809"/>
      <c r="BH25" s="1809"/>
      <c r="BI25" s="1809"/>
      <c r="BJ25" s="1809"/>
      <c r="BK25" s="1809"/>
      <c r="BL25" s="1809"/>
      <c r="BM25" s="1809"/>
      <c r="BN25" s="1809"/>
      <c r="BO25" s="1809"/>
      <c r="BP25" s="1809"/>
      <c r="BQ25" s="1809"/>
      <c r="BR25" s="1809"/>
      <c r="BS25" s="1809"/>
      <c r="BT25" s="1809"/>
      <c r="BU25" s="1809"/>
      <c r="BV25" s="1809"/>
      <c r="BW25" s="1809"/>
      <c r="BX25" s="1809"/>
      <c r="BY25" s="1809"/>
      <c r="BZ25" s="1809"/>
      <c r="CA25" s="1728"/>
      <c r="CB25" s="1808"/>
    </row>
    <row r="26" spans="1:80" s="1701" customFormat="1" ht="19.5" customHeight="1" thickBot="1">
      <c r="A26" s="3897" t="s">
        <v>137</v>
      </c>
      <c r="B26" s="3897"/>
      <c r="C26" s="3897"/>
      <c r="D26" s="3897"/>
      <c r="E26" s="1723"/>
      <c r="F26" s="1723"/>
      <c r="G26" s="1725"/>
      <c r="H26" s="1723"/>
      <c r="I26" s="1724">
        <f>SUM(I16:I25)</f>
        <v>0.9999999999999999</v>
      </c>
      <c r="J26" s="1723"/>
      <c r="K26" s="1723"/>
      <c r="L26" s="1723"/>
      <c r="M26" s="1723"/>
      <c r="N26" s="1723"/>
      <c r="O26" s="1723"/>
      <c r="P26" s="1723"/>
      <c r="Q26" s="1723"/>
      <c r="R26" s="1723"/>
      <c r="S26" s="1723"/>
      <c r="T26" s="1723"/>
      <c r="U26" s="1723"/>
      <c r="V26" s="1723"/>
      <c r="W26" s="1723"/>
      <c r="X26" s="1723"/>
      <c r="Y26" s="1722"/>
      <c r="Z26" s="1721">
        <f>SUM(Z16:Z24)</f>
        <v>0</v>
      </c>
      <c r="AA26" s="1721"/>
      <c r="AB26" s="1720"/>
      <c r="AC26" s="1906"/>
      <c r="AD26" s="1878"/>
      <c r="AE26" s="1879"/>
      <c r="AF26" s="1878"/>
      <c r="AG26" s="1878"/>
      <c r="AH26" s="1878"/>
      <c r="AI26" s="1877"/>
      <c r="AJ26" s="1877"/>
      <c r="AK26" s="1877"/>
      <c r="AL26" s="1877"/>
      <c r="AM26" s="1904"/>
      <c r="AN26" s="1800"/>
      <c r="AO26" s="1905"/>
      <c r="AP26" s="1904"/>
      <c r="AQ26" s="1904"/>
      <c r="AR26" s="1904"/>
      <c r="AS26" s="1904"/>
      <c r="AT26" s="1903"/>
      <c r="AU26" s="1904"/>
      <c r="AV26" s="1904"/>
      <c r="AW26" s="1904"/>
      <c r="AX26" s="1904"/>
      <c r="AY26" s="1904"/>
      <c r="AZ26" s="1904"/>
      <c r="BA26" s="1904"/>
      <c r="BB26" s="1904"/>
      <c r="BC26" s="1904"/>
      <c r="BD26" s="1904"/>
      <c r="BE26" s="1904"/>
      <c r="BF26" s="1904"/>
      <c r="BG26" s="1904"/>
      <c r="BH26" s="1904"/>
      <c r="BI26" s="1904"/>
      <c r="BJ26" s="1904"/>
      <c r="BK26" s="1904"/>
      <c r="BL26" s="1904"/>
      <c r="BM26" s="1904"/>
      <c r="BN26" s="1904"/>
      <c r="BO26" s="1904"/>
      <c r="BP26" s="1904"/>
      <c r="BQ26" s="1904"/>
      <c r="BR26" s="1904"/>
      <c r="BS26" s="1904"/>
      <c r="BT26" s="1904"/>
      <c r="BU26" s="1904"/>
      <c r="BV26" s="1904"/>
      <c r="BW26" s="1904"/>
      <c r="BX26" s="1904"/>
      <c r="BY26" s="1904"/>
      <c r="BZ26" s="1904"/>
      <c r="CA26" s="1903"/>
      <c r="CB26" s="1902"/>
    </row>
    <row r="27" spans="1:80" s="1760" customFormat="1" ht="96.75" customHeight="1">
      <c r="A27" s="3898">
        <v>2</v>
      </c>
      <c r="B27" s="3898" t="s">
        <v>1250</v>
      </c>
      <c r="C27" s="3901" t="s">
        <v>1249</v>
      </c>
      <c r="D27" s="1792" t="s">
        <v>1248</v>
      </c>
      <c r="E27" s="1774" t="s">
        <v>621</v>
      </c>
      <c r="F27" s="1774">
        <v>2</v>
      </c>
      <c r="G27" s="1745" t="s">
        <v>1048</v>
      </c>
      <c r="H27" s="1745" t="s">
        <v>1228</v>
      </c>
      <c r="I27" s="1744">
        <v>0.2</v>
      </c>
      <c r="J27" s="1745" t="s">
        <v>1247</v>
      </c>
      <c r="K27" s="1742">
        <v>42430</v>
      </c>
      <c r="L27" s="1742">
        <v>42613</v>
      </c>
      <c r="M27" s="1889"/>
      <c r="N27" s="1889"/>
      <c r="O27" s="1889">
        <v>1</v>
      </c>
      <c r="P27" s="1889"/>
      <c r="Q27" s="1889"/>
      <c r="R27" s="1889"/>
      <c r="S27" s="1889"/>
      <c r="T27" s="1889">
        <v>1</v>
      </c>
      <c r="U27" s="1833"/>
      <c r="V27" s="1833"/>
      <c r="W27" s="1833"/>
      <c r="X27" s="1833"/>
      <c r="Y27" s="1785">
        <f>SUM(M27:X27)</f>
        <v>2</v>
      </c>
      <c r="Z27" s="1784">
        <v>0</v>
      </c>
      <c r="AA27" s="1784"/>
      <c r="AB27" s="1894" t="s">
        <v>89</v>
      </c>
      <c r="AC27" s="1844">
        <f>SUM(M27:N27)</f>
        <v>0</v>
      </c>
      <c r="AD27" s="1843">
        <f>AC27/Y27</f>
        <v>0</v>
      </c>
      <c r="AE27" s="1901">
        <v>0</v>
      </c>
      <c r="AF27" s="1843"/>
      <c r="AG27" s="1900"/>
      <c r="AH27" s="1900"/>
      <c r="AI27" s="1899"/>
      <c r="AJ27" s="1841" t="e">
        <f>AI27/Z27</f>
        <v>#DIV/0!</v>
      </c>
      <c r="AK27" s="1797"/>
      <c r="AL27" s="1898"/>
      <c r="AM27" s="1794">
        <v>2</v>
      </c>
      <c r="AN27" s="1762"/>
      <c r="AO27" s="1733">
        <v>2</v>
      </c>
      <c r="AP27" s="1762"/>
      <c r="AQ27" s="1794"/>
      <c r="AR27" s="1762"/>
      <c r="AS27" s="1794"/>
      <c r="AT27" s="1762"/>
      <c r="AU27" s="1794"/>
      <c r="AV27" s="1794"/>
      <c r="AW27" s="1794"/>
      <c r="AX27" s="1794"/>
      <c r="AY27" s="1794"/>
      <c r="AZ27" s="1794"/>
      <c r="BA27" s="1794"/>
      <c r="BB27" s="1794"/>
      <c r="BC27" s="1794"/>
      <c r="BD27" s="1794"/>
      <c r="BE27" s="1794"/>
      <c r="BF27" s="1794"/>
      <c r="BG27" s="1794"/>
      <c r="BH27" s="1794"/>
      <c r="BI27" s="1794"/>
      <c r="BJ27" s="1794"/>
      <c r="BK27" s="1794"/>
      <c r="BL27" s="1794"/>
      <c r="BM27" s="1794"/>
      <c r="BN27" s="1794"/>
      <c r="BO27" s="1794"/>
      <c r="BP27" s="1794"/>
      <c r="BQ27" s="1794"/>
      <c r="BR27" s="1794"/>
      <c r="BS27" s="1794"/>
      <c r="BT27" s="1794"/>
      <c r="BU27" s="1794"/>
      <c r="BV27" s="1794"/>
      <c r="BW27" s="1794"/>
      <c r="BX27" s="1794"/>
      <c r="BY27" s="1794"/>
      <c r="BZ27" s="1794"/>
      <c r="CA27" s="1728" t="s">
        <v>1246</v>
      </c>
      <c r="CB27" s="1793" t="s">
        <v>1245</v>
      </c>
    </row>
    <row r="28" spans="1:80" s="1760" customFormat="1" ht="63">
      <c r="A28" s="3899"/>
      <c r="B28" s="3899"/>
      <c r="C28" s="3902"/>
      <c r="D28" s="1777" t="s">
        <v>1244</v>
      </c>
      <c r="E28" s="1775" t="s">
        <v>1243</v>
      </c>
      <c r="F28" s="1775">
        <v>2</v>
      </c>
      <c r="G28" s="1745" t="s">
        <v>1242</v>
      </c>
      <c r="H28" s="1745" t="s">
        <v>1228</v>
      </c>
      <c r="I28" s="1744">
        <v>0.2</v>
      </c>
      <c r="J28" s="1745" t="s">
        <v>1224</v>
      </c>
      <c r="K28" s="1742">
        <v>42370</v>
      </c>
      <c r="L28" s="1789">
        <v>42735</v>
      </c>
      <c r="M28" s="1787"/>
      <c r="N28" s="1787"/>
      <c r="O28" s="1787"/>
      <c r="P28" s="1787"/>
      <c r="Q28" s="1787">
        <v>1</v>
      </c>
      <c r="R28" s="1787"/>
      <c r="S28" s="1787"/>
      <c r="T28" s="1787"/>
      <c r="U28" s="1790"/>
      <c r="V28" s="1790">
        <v>1</v>
      </c>
      <c r="W28" s="1790"/>
      <c r="X28" s="1790">
        <v>0</v>
      </c>
      <c r="Y28" s="1785">
        <f>SUM(M28:X28)</f>
        <v>2</v>
      </c>
      <c r="Z28" s="1784">
        <v>0</v>
      </c>
      <c r="AA28" s="1784"/>
      <c r="AB28" s="1894" t="s">
        <v>89</v>
      </c>
      <c r="AC28" s="1782">
        <f>SUM(M28:N28)</f>
        <v>0</v>
      </c>
      <c r="AD28" s="1781">
        <f>AC28/Y28</f>
        <v>0</v>
      </c>
      <c r="AE28" s="1768">
        <v>0</v>
      </c>
      <c r="AF28" s="1781"/>
      <c r="AG28" s="1896"/>
      <c r="AH28" s="1897"/>
      <c r="AI28" s="1896"/>
      <c r="AJ28" s="1780" t="e">
        <f>AI28/Z28</f>
        <v>#DIV/0!</v>
      </c>
      <c r="AK28" s="1779"/>
      <c r="AL28" s="1896"/>
      <c r="AM28" s="1734">
        <v>1</v>
      </c>
      <c r="AN28" s="1762"/>
      <c r="AO28" s="1733">
        <v>0</v>
      </c>
      <c r="AP28" s="1730"/>
      <c r="AQ28" s="1734"/>
      <c r="AR28" s="1762"/>
      <c r="AS28" s="1734"/>
      <c r="AT28" s="1730"/>
      <c r="AU28" s="1734"/>
      <c r="AV28" s="1734"/>
      <c r="AW28" s="1734"/>
      <c r="AX28" s="1734"/>
      <c r="AY28" s="1734"/>
      <c r="AZ28" s="1734"/>
      <c r="BA28" s="1734"/>
      <c r="BB28" s="1734"/>
      <c r="BC28" s="1734"/>
      <c r="BD28" s="1734"/>
      <c r="BE28" s="1734"/>
      <c r="BF28" s="1734"/>
      <c r="BG28" s="1734"/>
      <c r="BH28" s="1734"/>
      <c r="BI28" s="1734"/>
      <c r="BJ28" s="1734"/>
      <c r="BK28" s="1734"/>
      <c r="BL28" s="1734"/>
      <c r="BM28" s="1734"/>
      <c r="BN28" s="1734"/>
      <c r="BO28" s="1734"/>
      <c r="BP28" s="1734"/>
      <c r="BQ28" s="1734"/>
      <c r="BR28" s="1734"/>
      <c r="BS28" s="1734"/>
      <c r="BT28" s="1734"/>
      <c r="BU28" s="1734"/>
      <c r="BV28" s="1734"/>
      <c r="BW28" s="1734"/>
      <c r="BX28" s="1734"/>
      <c r="BY28" s="1734"/>
      <c r="BZ28" s="1734"/>
      <c r="CA28" s="1728"/>
      <c r="CB28" s="1793" t="s">
        <v>1241</v>
      </c>
    </row>
    <row r="29" spans="1:80" s="1760" customFormat="1" ht="91.5" customHeight="1">
      <c r="A29" s="3899"/>
      <c r="B29" s="3899"/>
      <c r="C29" s="3902"/>
      <c r="D29" s="1777" t="s">
        <v>1240</v>
      </c>
      <c r="E29" s="1775" t="s">
        <v>1239</v>
      </c>
      <c r="F29" s="1775">
        <v>8</v>
      </c>
      <c r="G29" s="1745" t="s">
        <v>1238</v>
      </c>
      <c r="H29" s="1745" t="s">
        <v>1228</v>
      </c>
      <c r="I29" s="1744">
        <v>0.2</v>
      </c>
      <c r="J29" s="1745" t="s">
        <v>1232</v>
      </c>
      <c r="K29" s="1742">
        <v>42491</v>
      </c>
      <c r="L29" s="1789">
        <v>42735</v>
      </c>
      <c r="M29" s="1787"/>
      <c r="N29" s="1787"/>
      <c r="O29" s="1787"/>
      <c r="P29" s="1787"/>
      <c r="Q29" s="1787">
        <v>1</v>
      </c>
      <c r="R29" s="1787">
        <v>1</v>
      </c>
      <c r="S29" s="1787">
        <v>1</v>
      </c>
      <c r="T29" s="1787">
        <v>1</v>
      </c>
      <c r="U29" s="1790">
        <v>1</v>
      </c>
      <c r="V29" s="1790">
        <v>1</v>
      </c>
      <c r="W29" s="1790">
        <v>1</v>
      </c>
      <c r="X29" s="1790">
        <v>1</v>
      </c>
      <c r="Y29" s="1785">
        <f>SUM(M29:X29)</f>
        <v>8</v>
      </c>
      <c r="Z29" s="1784">
        <v>0</v>
      </c>
      <c r="AA29" s="1784"/>
      <c r="AB29" s="1894" t="s">
        <v>89</v>
      </c>
      <c r="AC29" s="1782">
        <f>SUM(M29:N29)</f>
        <v>0</v>
      </c>
      <c r="AD29" s="1781">
        <f>AC29/Y29</f>
        <v>0</v>
      </c>
      <c r="AE29" s="1768">
        <v>0</v>
      </c>
      <c r="AF29" s="1781"/>
      <c r="AG29" s="1863"/>
      <c r="AH29" s="1863"/>
      <c r="AI29" s="1862"/>
      <c r="AJ29" s="1780" t="e">
        <f>AI29/Z29</f>
        <v>#DIV/0!</v>
      </c>
      <c r="AK29" s="1779"/>
      <c r="AL29" s="1895"/>
      <c r="AM29" s="1734">
        <v>4</v>
      </c>
      <c r="AN29" s="1762"/>
      <c r="AO29" s="1733">
        <v>4</v>
      </c>
      <c r="AP29" s="1730"/>
      <c r="AQ29" s="1734"/>
      <c r="AR29" s="1762"/>
      <c r="AS29" s="1734"/>
      <c r="AT29" s="1730"/>
      <c r="AU29" s="1734"/>
      <c r="AV29" s="1734"/>
      <c r="AW29" s="1734"/>
      <c r="AX29" s="1734"/>
      <c r="AY29" s="1734"/>
      <c r="AZ29" s="1734"/>
      <c r="BA29" s="1734"/>
      <c r="BB29" s="1734"/>
      <c r="BC29" s="1734"/>
      <c r="BD29" s="1734"/>
      <c r="BE29" s="1734"/>
      <c r="BF29" s="1734"/>
      <c r="BG29" s="1734"/>
      <c r="BH29" s="1734"/>
      <c r="BI29" s="1734"/>
      <c r="BJ29" s="1734"/>
      <c r="BK29" s="1734"/>
      <c r="BL29" s="1734"/>
      <c r="BM29" s="1734"/>
      <c r="BN29" s="1734"/>
      <c r="BO29" s="1734"/>
      <c r="BP29" s="1734"/>
      <c r="BQ29" s="1734"/>
      <c r="BR29" s="1734"/>
      <c r="BS29" s="1734"/>
      <c r="BT29" s="1734"/>
      <c r="BU29" s="1734"/>
      <c r="BV29" s="1734"/>
      <c r="BW29" s="1734"/>
      <c r="BX29" s="1734"/>
      <c r="BY29" s="1734"/>
      <c r="BZ29" s="1734"/>
      <c r="CA29" s="1728" t="s">
        <v>1237</v>
      </c>
      <c r="CB29" s="1727" t="s">
        <v>1236</v>
      </c>
    </row>
    <row r="30" spans="1:80" s="1760" customFormat="1" ht="51">
      <c r="A30" s="3899"/>
      <c r="B30" s="3899"/>
      <c r="C30" s="3902"/>
      <c r="D30" s="1777" t="s">
        <v>1235</v>
      </c>
      <c r="E30" s="1775" t="s">
        <v>1234</v>
      </c>
      <c r="F30" s="1775">
        <v>4</v>
      </c>
      <c r="G30" s="1745" t="s">
        <v>1233</v>
      </c>
      <c r="H30" s="1745" t="s">
        <v>1228</v>
      </c>
      <c r="I30" s="1744">
        <v>0.2</v>
      </c>
      <c r="J30" s="1745" t="s">
        <v>1232</v>
      </c>
      <c r="K30" s="1742">
        <v>42370</v>
      </c>
      <c r="L30" s="1789">
        <v>42735</v>
      </c>
      <c r="M30" s="1889"/>
      <c r="N30" s="1889"/>
      <c r="O30" s="1889"/>
      <c r="P30" s="1889">
        <v>1</v>
      </c>
      <c r="Q30" s="1889"/>
      <c r="R30" s="1889"/>
      <c r="S30" s="1889">
        <v>1</v>
      </c>
      <c r="T30" s="1787"/>
      <c r="U30" s="1790"/>
      <c r="V30" s="1833">
        <v>1</v>
      </c>
      <c r="W30" s="1833"/>
      <c r="X30" s="1833">
        <v>1</v>
      </c>
      <c r="Y30" s="1785">
        <f>SUM(M30:X30)</f>
        <v>4</v>
      </c>
      <c r="Z30" s="1784">
        <v>0</v>
      </c>
      <c r="AA30" s="1784"/>
      <c r="AB30" s="1894" t="s">
        <v>89</v>
      </c>
      <c r="AC30" s="1768">
        <f>SUM(M30:N30)</f>
        <v>0</v>
      </c>
      <c r="AD30" s="1767">
        <f>AC30/Y30</f>
        <v>0</v>
      </c>
      <c r="AE30" s="1768">
        <v>0</v>
      </c>
      <c r="AF30" s="1767"/>
      <c r="AG30" s="1893"/>
      <c r="AH30" s="1893"/>
      <c r="AI30" s="1892"/>
      <c r="AJ30" s="1766" t="e">
        <f>AI30/Z30</f>
        <v>#DIV/0!</v>
      </c>
      <c r="AK30" s="1765"/>
      <c r="AL30" s="1891"/>
      <c r="AM30" s="1734">
        <v>2</v>
      </c>
      <c r="AN30" s="1762"/>
      <c r="AO30" s="1733">
        <v>2</v>
      </c>
      <c r="AP30" s="1730"/>
      <c r="AQ30" s="1734"/>
      <c r="AR30" s="1762"/>
      <c r="AS30" s="1734"/>
      <c r="AT30" s="1730"/>
      <c r="AU30" s="1734"/>
      <c r="AV30" s="1734"/>
      <c r="AW30" s="1734"/>
      <c r="AX30" s="1734"/>
      <c r="AY30" s="1734"/>
      <c r="AZ30" s="1734"/>
      <c r="BA30" s="1734"/>
      <c r="BB30" s="1734"/>
      <c r="BC30" s="1734"/>
      <c r="BD30" s="1734"/>
      <c r="BE30" s="1734"/>
      <c r="BF30" s="1734"/>
      <c r="BG30" s="1734"/>
      <c r="BH30" s="1734"/>
      <c r="BI30" s="1734"/>
      <c r="BJ30" s="1734"/>
      <c r="BK30" s="1734"/>
      <c r="BL30" s="1734"/>
      <c r="BM30" s="1734"/>
      <c r="BN30" s="1734"/>
      <c r="BO30" s="1734"/>
      <c r="BP30" s="1734"/>
      <c r="BQ30" s="1734"/>
      <c r="BR30" s="1734"/>
      <c r="BS30" s="1734"/>
      <c r="BT30" s="1734"/>
      <c r="BU30" s="1734"/>
      <c r="BV30" s="1734"/>
      <c r="BW30" s="1734"/>
      <c r="BX30" s="1734"/>
      <c r="BY30" s="1734"/>
      <c r="BZ30" s="1734"/>
      <c r="CA30" s="1728" t="s">
        <v>1231</v>
      </c>
      <c r="CB30" s="1727"/>
    </row>
    <row r="31" spans="1:80" s="1760" customFormat="1" ht="51.75" thickBot="1">
      <c r="A31" s="3900"/>
      <c r="B31" s="3900"/>
      <c r="C31" s="3903"/>
      <c r="D31" s="1777" t="s">
        <v>1230</v>
      </c>
      <c r="E31" s="1775" t="s">
        <v>1229</v>
      </c>
      <c r="F31" s="1775">
        <v>1</v>
      </c>
      <c r="G31" s="1745" t="s">
        <v>1229</v>
      </c>
      <c r="H31" s="1745" t="s">
        <v>1228</v>
      </c>
      <c r="I31" s="1890">
        <v>0.2</v>
      </c>
      <c r="J31" s="1745" t="s">
        <v>1227</v>
      </c>
      <c r="K31" s="1742">
        <v>42491</v>
      </c>
      <c r="L31" s="1789">
        <v>42735</v>
      </c>
      <c r="M31" s="1889"/>
      <c r="N31" s="1889"/>
      <c r="O31" s="1889"/>
      <c r="P31" s="1889"/>
      <c r="Q31" s="1889"/>
      <c r="R31" s="1889"/>
      <c r="S31" s="1889">
        <v>1</v>
      </c>
      <c r="T31" s="1787"/>
      <c r="U31" s="1790"/>
      <c r="V31" s="1833"/>
      <c r="W31" s="1833"/>
      <c r="X31" s="1833"/>
      <c r="Y31" s="1785">
        <v>1</v>
      </c>
      <c r="Z31" s="1784">
        <v>0</v>
      </c>
      <c r="AA31" s="1784"/>
      <c r="AB31" s="1858"/>
      <c r="AC31" s="1888"/>
      <c r="AD31" s="1887"/>
      <c r="AE31" s="1888"/>
      <c r="AF31" s="1887"/>
      <c r="AG31" s="1886"/>
      <c r="AH31" s="1886"/>
      <c r="AI31" s="1885"/>
      <c r="AJ31" s="1884" t="e">
        <f>AI31/Z31</f>
        <v>#DIV/0!</v>
      </c>
      <c r="AK31" s="1883"/>
      <c r="AL31" s="1882"/>
      <c r="AM31" s="1734">
        <v>1</v>
      </c>
      <c r="AN31" s="1762"/>
      <c r="AO31" s="1733">
        <v>1</v>
      </c>
      <c r="AP31" s="1730"/>
      <c r="AQ31" s="1734"/>
      <c r="AR31" s="1762"/>
      <c r="AS31" s="1734"/>
      <c r="AT31" s="1730"/>
      <c r="AU31" s="1734"/>
      <c r="AV31" s="1734"/>
      <c r="AW31" s="1734"/>
      <c r="AX31" s="1734"/>
      <c r="AY31" s="1734"/>
      <c r="AZ31" s="1734"/>
      <c r="BA31" s="1734"/>
      <c r="BB31" s="1734"/>
      <c r="BC31" s="1734"/>
      <c r="BD31" s="1734"/>
      <c r="BE31" s="1734"/>
      <c r="BF31" s="1734"/>
      <c r="BG31" s="1734"/>
      <c r="BH31" s="1734"/>
      <c r="BI31" s="1734"/>
      <c r="BJ31" s="1734"/>
      <c r="BK31" s="1734"/>
      <c r="BL31" s="1734"/>
      <c r="BM31" s="1734"/>
      <c r="BN31" s="1734"/>
      <c r="BO31" s="1734"/>
      <c r="BP31" s="1734"/>
      <c r="BQ31" s="1734"/>
      <c r="BR31" s="1734"/>
      <c r="BS31" s="1734"/>
      <c r="BT31" s="1734"/>
      <c r="BU31" s="1734"/>
      <c r="BV31" s="1734"/>
      <c r="BW31" s="1734"/>
      <c r="BX31" s="1734"/>
      <c r="BY31" s="1734"/>
      <c r="BZ31" s="1734"/>
      <c r="CA31" s="1728" t="s">
        <v>1226</v>
      </c>
      <c r="CB31" s="1881"/>
    </row>
    <row r="32" spans="1:80" s="1701" customFormat="1" ht="19.5" customHeight="1" thickBot="1">
      <c r="A32" s="3897" t="s">
        <v>137</v>
      </c>
      <c r="B32" s="3897"/>
      <c r="C32" s="3897"/>
      <c r="D32" s="3897"/>
      <c r="E32" s="1723"/>
      <c r="F32" s="1723"/>
      <c r="G32" s="1725"/>
      <c r="H32" s="1723"/>
      <c r="I32" s="1724">
        <f>SUM(I27:I30)</f>
        <v>0.8</v>
      </c>
      <c r="J32" s="1723"/>
      <c r="K32" s="1723"/>
      <c r="L32" s="1723"/>
      <c r="M32" s="1723"/>
      <c r="N32" s="1723"/>
      <c r="O32" s="1723"/>
      <c r="P32" s="1723"/>
      <c r="Q32" s="1723"/>
      <c r="R32" s="1723"/>
      <c r="S32" s="1723"/>
      <c r="T32" s="1723"/>
      <c r="U32" s="1723"/>
      <c r="V32" s="1723"/>
      <c r="W32" s="1723"/>
      <c r="X32" s="1723"/>
      <c r="Y32" s="1722"/>
      <c r="Z32" s="1721">
        <f>SUM(Z27:Z31)</f>
        <v>0</v>
      </c>
      <c r="AA32" s="1721"/>
      <c r="AB32" s="1720"/>
      <c r="AC32" s="1880"/>
      <c r="AD32" s="1878"/>
      <c r="AE32" s="1879"/>
      <c r="AF32" s="1878"/>
      <c r="AG32" s="1878"/>
      <c r="AH32" s="1878"/>
      <c r="AI32" s="1877"/>
      <c r="AJ32" s="1877"/>
      <c r="AK32" s="1877"/>
      <c r="AL32" s="1877"/>
      <c r="AM32" s="1873"/>
      <c r="AN32" s="1876"/>
      <c r="AO32" s="1875"/>
      <c r="AP32" s="1874"/>
      <c r="AQ32" s="1873"/>
      <c r="AR32" s="1874"/>
      <c r="AS32" s="1873"/>
      <c r="AT32" s="1872"/>
      <c r="AU32" s="1873"/>
      <c r="AV32" s="1873"/>
      <c r="AW32" s="1873"/>
      <c r="AX32" s="1873"/>
      <c r="AY32" s="1873"/>
      <c r="AZ32" s="1873"/>
      <c r="BA32" s="1873"/>
      <c r="BB32" s="1873"/>
      <c r="BC32" s="1873"/>
      <c r="BD32" s="1873"/>
      <c r="BE32" s="1873"/>
      <c r="BF32" s="1873"/>
      <c r="BG32" s="1873"/>
      <c r="BH32" s="1873"/>
      <c r="BI32" s="1873"/>
      <c r="BJ32" s="1873"/>
      <c r="BK32" s="1873"/>
      <c r="BL32" s="1873"/>
      <c r="BM32" s="1873"/>
      <c r="BN32" s="1873"/>
      <c r="BO32" s="1873"/>
      <c r="BP32" s="1873"/>
      <c r="BQ32" s="1873"/>
      <c r="BR32" s="1873"/>
      <c r="BS32" s="1873"/>
      <c r="BT32" s="1873"/>
      <c r="BU32" s="1873"/>
      <c r="BV32" s="1873"/>
      <c r="BW32" s="1873"/>
      <c r="BX32" s="1873"/>
      <c r="BY32" s="1873"/>
      <c r="BZ32" s="1873"/>
      <c r="CA32" s="1872"/>
      <c r="CB32" s="1871"/>
    </row>
    <row r="33" spans="1:80" s="1760" customFormat="1" ht="112.5" customHeight="1">
      <c r="A33" s="3895"/>
      <c r="B33" s="3895"/>
      <c r="C33" s="1870"/>
      <c r="D33" s="1868" t="s">
        <v>1225</v>
      </c>
      <c r="E33" s="1745" t="s">
        <v>366</v>
      </c>
      <c r="F33" s="1817">
        <v>2</v>
      </c>
      <c r="G33" s="1745" t="s">
        <v>398</v>
      </c>
      <c r="H33" s="1745" t="s">
        <v>1214</v>
      </c>
      <c r="I33" s="1744">
        <v>0.15</v>
      </c>
      <c r="J33" s="1745" t="s">
        <v>1224</v>
      </c>
      <c r="K33" s="1742">
        <v>42552</v>
      </c>
      <c r="L33" s="1742">
        <v>42719</v>
      </c>
      <c r="M33" s="1773"/>
      <c r="N33" s="1773"/>
      <c r="O33" s="1773"/>
      <c r="P33" s="1773"/>
      <c r="Q33" s="1773"/>
      <c r="R33" s="1773"/>
      <c r="S33" s="1773"/>
      <c r="T33" s="1773"/>
      <c r="U33" s="1773"/>
      <c r="V33" s="1773"/>
      <c r="W33" s="1773"/>
      <c r="X33" s="1773">
        <v>1</v>
      </c>
      <c r="Y33" s="1816">
        <f>SUM(M33:X33)</f>
        <v>1</v>
      </c>
      <c r="Z33" s="1865">
        <v>0</v>
      </c>
      <c r="AA33" s="1865"/>
      <c r="AB33" s="1858" t="s">
        <v>89</v>
      </c>
      <c r="AC33" s="1782">
        <f>SUM(M33:N33)</f>
        <v>0</v>
      </c>
      <c r="AD33" s="1781">
        <f>AC33/Y33</f>
        <v>0</v>
      </c>
      <c r="AE33" s="1768">
        <v>0</v>
      </c>
      <c r="AF33" s="1781"/>
      <c r="AG33" s="1863"/>
      <c r="AH33" s="1863"/>
      <c r="AI33" s="1862"/>
      <c r="AJ33" s="1780" t="e">
        <f>AI33/Z33</f>
        <v>#DIV/0!</v>
      </c>
      <c r="AK33" s="1779"/>
      <c r="AL33" s="1861"/>
      <c r="AM33" s="1734" t="s">
        <v>89</v>
      </c>
      <c r="AN33" s="1730"/>
      <c r="AO33" s="1733">
        <v>0</v>
      </c>
      <c r="AP33" s="1730"/>
      <c r="AQ33" s="1734"/>
      <c r="AR33" s="1730"/>
      <c r="AS33" s="1734"/>
      <c r="AT33" s="1730"/>
      <c r="AU33" s="1869"/>
      <c r="AV33" s="1869"/>
      <c r="AW33" s="1869"/>
      <c r="AX33" s="1869"/>
      <c r="AY33" s="1869"/>
      <c r="AZ33" s="1869"/>
      <c r="BA33" s="1869"/>
      <c r="BB33" s="1869"/>
      <c r="BC33" s="1734"/>
      <c r="BD33" s="1734"/>
      <c r="BE33" s="1734"/>
      <c r="BF33" s="1734"/>
      <c r="BG33" s="1734"/>
      <c r="BH33" s="1734"/>
      <c r="BI33" s="1734"/>
      <c r="BJ33" s="1734"/>
      <c r="BK33" s="1734"/>
      <c r="BL33" s="1734"/>
      <c r="BM33" s="1734"/>
      <c r="BN33" s="1734"/>
      <c r="BO33" s="1734"/>
      <c r="BP33" s="1734"/>
      <c r="BQ33" s="1734"/>
      <c r="BR33" s="1734"/>
      <c r="BS33" s="1734"/>
      <c r="BT33" s="1734"/>
      <c r="BU33" s="1734"/>
      <c r="BV33" s="1734"/>
      <c r="BW33" s="1734"/>
      <c r="BX33" s="1734"/>
      <c r="BY33" s="1734"/>
      <c r="BZ33" s="1734"/>
      <c r="CA33" s="1728" t="s">
        <v>1223</v>
      </c>
      <c r="CB33" s="1727"/>
    </row>
    <row r="34" spans="1:80" s="1760" customFormat="1" ht="105.75" customHeight="1">
      <c r="A34" s="3895"/>
      <c r="B34" s="3895"/>
      <c r="C34" s="3896" t="s">
        <v>1222</v>
      </c>
      <c r="D34" s="1868" t="s">
        <v>1221</v>
      </c>
      <c r="E34" s="1745" t="s">
        <v>366</v>
      </c>
      <c r="F34" s="1817" t="s">
        <v>387</v>
      </c>
      <c r="G34" s="1745" t="s">
        <v>388</v>
      </c>
      <c r="H34" s="1745" t="s">
        <v>1220</v>
      </c>
      <c r="I34" s="1744">
        <v>0.15</v>
      </c>
      <c r="J34" s="1745" t="s">
        <v>1219</v>
      </c>
      <c r="K34" s="1742">
        <v>42399</v>
      </c>
      <c r="L34" s="1742">
        <v>42719</v>
      </c>
      <c r="M34" s="1773"/>
      <c r="N34" s="1773"/>
      <c r="O34" s="1773"/>
      <c r="P34" s="1773">
        <v>1</v>
      </c>
      <c r="Q34" s="1773">
        <v>1</v>
      </c>
      <c r="R34" s="1773">
        <v>1</v>
      </c>
      <c r="S34" s="1773">
        <v>1</v>
      </c>
      <c r="T34" s="1773">
        <v>1</v>
      </c>
      <c r="U34" s="1773">
        <v>1</v>
      </c>
      <c r="V34" s="1773">
        <v>1</v>
      </c>
      <c r="W34" s="1773">
        <v>1</v>
      </c>
      <c r="X34" s="1773">
        <v>1</v>
      </c>
      <c r="Y34" s="1816">
        <f>SUM(M34:X34)</f>
        <v>9</v>
      </c>
      <c r="Z34" s="1865">
        <v>0</v>
      </c>
      <c r="AA34" s="1865"/>
      <c r="AB34" s="1858" t="s">
        <v>89</v>
      </c>
      <c r="AC34" s="1782">
        <f>SUM(M34:N34)</f>
        <v>0</v>
      </c>
      <c r="AD34" s="1781">
        <f>AC34/Y34</f>
        <v>0</v>
      </c>
      <c r="AE34" s="1768">
        <v>0</v>
      </c>
      <c r="AF34" s="1781"/>
      <c r="AG34" s="1863"/>
      <c r="AH34" s="1863"/>
      <c r="AI34" s="1862"/>
      <c r="AJ34" s="1780" t="e">
        <f>AI34/Z34</f>
        <v>#DIV/0!</v>
      </c>
      <c r="AK34" s="1779"/>
      <c r="AL34" s="1861"/>
      <c r="AM34" s="1734">
        <v>5</v>
      </c>
      <c r="AN34" s="1730"/>
      <c r="AO34" s="1733">
        <v>5</v>
      </c>
      <c r="AP34" s="1730"/>
      <c r="AQ34" s="1734"/>
      <c r="AR34" s="1730"/>
      <c r="AS34" s="1734"/>
      <c r="AT34" s="1730"/>
      <c r="AU34" s="1867"/>
      <c r="AV34" s="1867"/>
      <c r="AW34" s="1867"/>
      <c r="AX34" s="1867"/>
      <c r="AY34" s="1867"/>
      <c r="AZ34" s="1867"/>
      <c r="BA34" s="1867"/>
      <c r="BB34" s="1867"/>
      <c r="BC34" s="1734"/>
      <c r="BD34" s="1734"/>
      <c r="BE34" s="1734"/>
      <c r="BF34" s="1734"/>
      <c r="BG34" s="1734"/>
      <c r="BH34" s="1734"/>
      <c r="BI34" s="1734"/>
      <c r="BJ34" s="1734"/>
      <c r="BK34" s="1734"/>
      <c r="BL34" s="1734"/>
      <c r="BM34" s="1734"/>
      <c r="BN34" s="1734"/>
      <c r="BO34" s="1734"/>
      <c r="BP34" s="1734"/>
      <c r="BQ34" s="1734"/>
      <c r="BR34" s="1734"/>
      <c r="BS34" s="1734"/>
      <c r="BT34" s="1734"/>
      <c r="BU34" s="1734"/>
      <c r="BV34" s="1734"/>
      <c r="BW34" s="1734"/>
      <c r="BX34" s="1734"/>
      <c r="BY34" s="1734"/>
      <c r="BZ34" s="1734"/>
      <c r="CA34" s="1728" t="s">
        <v>1218</v>
      </c>
      <c r="CB34" s="1727"/>
    </row>
    <row r="35" spans="1:80" s="1760" customFormat="1" ht="168" customHeight="1">
      <c r="A35" s="3895"/>
      <c r="B35" s="3895"/>
      <c r="C35" s="3896"/>
      <c r="D35" s="1866" t="s">
        <v>1217</v>
      </c>
      <c r="E35" s="1775" t="s">
        <v>1216</v>
      </c>
      <c r="F35" s="1775">
        <v>5</v>
      </c>
      <c r="G35" s="1745" t="s">
        <v>1215</v>
      </c>
      <c r="H35" s="1745" t="s">
        <v>1214</v>
      </c>
      <c r="I35" s="1744">
        <v>0.25</v>
      </c>
      <c r="J35" s="1745" t="s">
        <v>1213</v>
      </c>
      <c r="K35" s="1742">
        <v>42430</v>
      </c>
      <c r="L35" s="1742">
        <v>42612</v>
      </c>
      <c r="M35" s="1773"/>
      <c r="N35" s="1773"/>
      <c r="O35" s="1773"/>
      <c r="P35" s="1773"/>
      <c r="Q35" s="1773">
        <v>1</v>
      </c>
      <c r="R35" s="1773">
        <v>1</v>
      </c>
      <c r="S35" s="1773">
        <v>1</v>
      </c>
      <c r="T35" s="1773">
        <v>1</v>
      </c>
      <c r="U35" s="1773">
        <v>1</v>
      </c>
      <c r="V35" s="1773"/>
      <c r="W35" s="1773"/>
      <c r="X35" s="1773"/>
      <c r="Y35" s="1816">
        <f>SUM(M35:X35)</f>
        <v>5</v>
      </c>
      <c r="Z35" s="1865">
        <v>0</v>
      </c>
      <c r="AA35" s="1865"/>
      <c r="AB35" s="1858" t="s">
        <v>89</v>
      </c>
      <c r="AC35" s="1782">
        <f>SUM(M35:N35)</f>
        <v>0</v>
      </c>
      <c r="AD35" s="1781">
        <f>AC35/Y35</f>
        <v>0</v>
      </c>
      <c r="AE35" s="1768">
        <v>0</v>
      </c>
      <c r="AF35" s="1781"/>
      <c r="AG35" s="1863"/>
      <c r="AH35" s="1863"/>
      <c r="AI35" s="1862"/>
      <c r="AJ35" s="1780" t="e">
        <f>AI35/Z35</f>
        <v>#DIV/0!</v>
      </c>
      <c r="AK35" s="1779"/>
      <c r="AL35" s="1861"/>
      <c r="AM35" s="1734">
        <v>4</v>
      </c>
      <c r="AN35" s="1730"/>
      <c r="AO35" s="1733">
        <v>4</v>
      </c>
      <c r="AP35" s="1730"/>
      <c r="AQ35" s="1734"/>
      <c r="AR35" s="1730"/>
      <c r="AS35" s="1734"/>
      <c r="AT35" s="1730"/>
      <c r="AU35" s="1864"/>
      <c r="AV35" s="1864"/>
      <c r="AW35" s="1864"/>
      <c r="AX35" s="1864"/>
      <c r="AY35" s="1864"/>
      <c r="AZ35" s="1864"/>
      <c r="BA35" s="1864"/>
      <c r="BB35" s="1864"/>
      <c r="BC35" s="1734"/>
      <c r="BD35" s="1734"/>
      <c r="BE35" s="1734"/>
      <c r="BF35" s="1734"/>
      <c r="BG35" s="1734"/>
      <c r="BH35" s="1734"/>
      <c r="BI35" s="1734"/>
      <c r="BJ35" s="1734"/>
      <c r="BK35" s="1734"/>
      <c r="BL35" s="1734"/>
      <c r="BM35" s="1734"/>
      <c r="BN35" s="1734"/>
      <c r="BO35" s="1734"/>
      <c r="BP35" s="1734"/>
      <c r="BQ35" s="1734"/>
      <c r="BR35" s="1734"/>
      <c r="BS35" s="1734"/>
      <c r="BT35" s="1734"/>
      <c r="BU35" s="1734"/>
      <c r="BV35" s="1734"/>
      <c r="BW35" s="1734"/>
      <c r="BX35" s="1734"/>
      <c r="BY35" s="1734"/>
      <c r="BZ35" s="1734"/>
      <c r="CA35" s="1728" t="s">
        <v>1212</v>
      </c>
      <c r="CB35" s="1727"/>
    </row>
    <row r="36" spans="1:80" s="1760" customFormat="1" ht="93" customHeight="1">
      <c r="A36" s="3895"/>
      <c r="B36" s="3895"/>
      <c r="C36" s="3896"/>
      <c r="D36" s="1859" t="s">
        <v>1211</v>
      </c>
      <c r="E36" s="1743" t="s">
        <v>386</v>
      </c>
      <c r="F36" s="1817" t="s">
        <v>387</v>
      </c>
      <c r="G36" s="1743" t="s">
        <v>388</v>
      </c>
      <c r="H36" s="1745" t="s">
        <v>1210</v>
      </c>
      <c r="I36" s="1744">
        <v>0.15</v>
      </c>
      <c r="J36" s="1743" t="s">
        <v>389</v>
      </c>
      <c r="K36" s="1742" t="s">
        <v>1209</v>
      </c>
      <c r="L36" s="1742">
        <v>42704</v>
      </c>
      <c r="M36" s="1773"/>
      <c r="N36" s="1773"/>
      <c r="O36" s="1773"/>
      <c r="P36" s="1773">
        <v>1</v>
      </c>
      <c r="Q36" s="1773">
        <v>1</v>
      </c>
      <c r="R36" s="1773">
        <v>1</v>
      </c>
      <c r="S36" s="1773">
        <v>1</v>
      </c>
      <c r="T36" s="1773">
        <v>1</v>
      </c>
      <c r="U36" s="1773">
        <v>1</v>
      </c>
      <c r="V36" s="1773">
        <v>1</v>
      </c>
      <c r="W36" s="1773">
        <v>1</v>
      </c>
      <c r="X36" s="1773">
        <v>1</v>
      </c>
      <c r="Y36" s="1816">
        <f>SUM(M36:X36)</f>
        <v>9</v>
      </c>
      <c r="Z36" s="1784">
        <v>0</v>
      </c>
      <c r="AA36" s="1784"/>
      <c r="AB36" s="1858" t="s">
        <v>89</v>
      </c>
      <c r="AC36" s="1782">
        <f>SUM(M36:N36)</f>
        <v>0</v>
      </c>
      <c r="AD36" s="1781">
        <f>AC36/Y36</f>
        <v>0</v>
      </c>
      <c r="AE36" s="1768">
        <v>0</v>
      </c>
      <c r="AF36" s="1781"/>
      <c r="AG36" s="1863"/>
      <c r="AH36" s="1863"/>
      <c r="AI36" s="1862"/>
      <c r="AJ36" s="1780" t="e">
        <f>AI36/Z36</f>
        <v>#DIV/0!</v>
      </c>
      <c r="AK36" s="1779"/>
      <c r="AL36" s="1861"/>
      <c r="AM36" s="1734">
        <v>5</v>
      </c>
      <c r="AN36" s="1730"/>
      <c r="AO36" s="1733">
        <v>5</v>
      </c>
      <c r="AP36" s="1730"/>
      <c r="AQ36" s="1734"/>
      <c r="AR36" s="1730"/>
      <c r="AS36" s="1734"/>
      <c r="AT36" s="1730"/>
      <c r="AU36" s="1860"/>
      <c r="AV36" s="1860"/>
      <c r="AW36" s="1860"/>
      <c r="AX36" s="1860"/>
      <c r="AY36" s="1860"/>
      <c r="AZ36" s="1860"/>
      <c r="BA36" s="1860"/>
      <c r="BB36" s="1860"/>
      <c r="BC36" s="1734"/>
      <c r="BD36" s="1734"/>
      <c r="BE36" s="1734"/>
      <c r="BF36" s="1734"/>
      <c r="BG36" s="1734"/>
      <c r="BH36" s="1734"/>
      <c r="BI36" s="1734"/>
      <c r="BJ36" s="1734"/>
      <c r="BK36" s="1734"/>
      <c r="BL36" s="1734"/>
      <c r="BM36" s="1734"/>
      <c r="BN36" s="1734"/>
      <c r="BO36" s="1734"/>
      <c r="BP36" s="1734"/>
      <c r="BQ36" s="1734"/>
      <c r="BR36" s="1734"/>
      <c r="BS36" s="1734"/>
      <c r="BT36" s="1734"/>
      <c r="BU36" s="1734"/>
      <c r="BV36" s="1734"/>
      <c r="BW36" s="1734"/>
      <c r="BX36" s="1734"/>
      <c r="BY36" s="1734"/>
      <c r="BZ36" s="1734"/>
      <c r="CA36" s="1728" t="s">
        <v>1208</v>
      </c>
      <c r="CB36" s="1727"/>
    </row>
    <row r="37" spans="1:80" s="1760" customFormat="1" ht="69.75" customHeight="1" thickBot="1">
      <c r="A37" s="3895"/>
      <c r="B37" s="3895"/>
      <c r="C37" s="3896"/>
      <c r="D37" s="1859" t="s">
        <v>1207</v>
      </c>
      <c r="E37" s="1743" t="s">
        <v>393</v>
      </c>
      <c r="F37" s="1743" t="s">
        <v>360</v>
      </c>
      <c r="G37" s="1745" t="s">
        <v>394</v>
      </c>
      <c r="H37" s="1745" t="s">
        <v>1206</v>
      </c>
      <c r="I37" s="1744">
        <v>0.1</v>
      </c>
      <c r="J37" s="1743" t="s">
        <v>393</v>
      </c>
      <c r="K37" s="1742">
        <v>42401</v>
      </c>
      <c r="L37" s="1742">
        <v>42675</v>
      </c>
      <c r="M37" s="1773"/>
      <c r="N37" s="1773"/>
      <c r="O37" s="1773"/>
      <c r="P37" s="1773"/>
      <c r="Q37" s="1773"/>
      <c r="R37" s="1773"/>
      <c r="S37" s="1773"/>
      <c r="T37" s="1773"/>
      <c r="U37" s="1773"/>
      <c r="V37" s="1773"/>
      <c r="W37" s="1773"/>
      <c r="X37" s="1773"/>
      <c r="Y37" s="1816" t="s">
        <v>360</v>
      </c>
      <c r="Z37" s="1784">
        <v>0</v>
      </c>
      <c r="AA37" s="1784"/>
      <c r="AB37" s="1858" t="s">
        <v>89</v>
      </c>
      <c r="AC37" s="1782">
        <f>SUM(M37:N37)</f>
        <v>0</v>
      </c>
      <c r="AD37" s="1767" t="e">
        <f>AC37/Y37</f>
        <v>#VALUE!</v>
      </c>
      <c r="AE37" s="1768">
        <v>0</v>
      </c>
      <c r="AF37" s="1767"/>
      <c r="AG37" s="1856"/>
      <c r="AH37" s="1857"/>
      <c r="AI37" s="1856"/>
      <c r="AJ37" s="1766" t="e">
        <f>AI37/Z37</f>
        <v>#DIV/0!</v>
      </c>
      <c r="AK37" s="1765"/>
      <c r="AL37" s="1855"/>
      <c r="AM37" s="1734"/>
      <c r="AN37" s="1730"/>
      <c r="AO37" s="1733"/>
      <c r="AP37" s="1730"/>
      <c r="AQ37" s="1734"/>
      <c r="AR37" s="1730"/>
      <c r="AS37" s="1734"/>
      <c r="AT37" s="1730"/>
      <c r="AU37" s="1854"/>
      <c r="AV37" s="1854"/>
      <c r="AW37" s="1854"/>
      <c r="AX37" s="1854"/>
      <c r="AY37" s="1854"/>
      <c r="AZ37" s="1854"/>
      <c r="BA37" s="1854"/>
      <c r="BB37" s="1854"/>
      <c r="BC37" s="1734"/>
      <c r="BD37" s="1734"/>
      <c r="BE37" s="1734"/>
      <c r="BF37" s="1734"/>
      <c r="BG37" s="1734"/>
      <c r="BH37" s="1734"/>
      <c r="BI37" s="1734"/>
      <c r="BJ37" s="1734"/>
      <c r="BK37" s="1734"/>
      <c r="BL37" s="1734"/>
      <c r="BM37" s="1734"/>
      <c r="BN37" s="1734"/>
      <c r="BO37" s="1734"/>
      <c r="BP37" s="1734"/>
      <c r="BQ37" s="1734"/>
      <c r="BR37" s="1734"/>
      <c r="BS37" s="1734"/>
      <c r="BT37" s="1734"/>
      <c r="BU37" s="1734"/>
      <c r="BV37" s="1734"/>
      <c r="BW37" s="1734"/>
      <c r="BX37" s="1734"/>
      <c r="BY37" s="1734"/>
      <c r="BZ37" s="1734"/>
      <c r="CA37" s="1728"/>
      <c r="CB37" s="1727"/>
    </row>
    <row r="38" spans="1:80" s="1701" customFormat="1" ht="19.5" customHeight="1" thickBot="1">
      <c r="A38" s="3897" t="s">
        <v>137</v>
      </c>
      <c r="B38" s="3897"/>
      <c r="C38" s="3897"/>
      <c r="D38" s="3897"/>
      <c r="E38" s="1723"/>
      <c r="F38" s="1723"/>
      <c r="G38" s="1725"/>
      <c r="H38" s="1723"/>
      <c r="I38" s="1724">
        <f>SUM(I33:I37)</f>
        <v>0.8</v>
      </c>
      <c r="J38" s="1723"/>
      <c r="K38" s="1723"/>
      <c r="L38" s="1723"/>
      <c r="M38" s="1723"/>
      <c r="N38" s="1723"/>
      <c r="O38" s="1723"/>
      <c r="P38" s="1723"/>
      <c r="Q38" s="1723"/>
      <c r="R38" s="1723"/>
      <c r="S38" s="1723"/>
      <c r="T38" s="1723"/>
      <c r="U38" s="1723"/>
      <c r="V38" s="1723"/>
      <c r="W38" s="1723"/>
      <c r="X38" s="1723"/>
      <c r="Y38" s="1722"/>
      <c r="Z38" s="1721">
        <f>SUM(Z33:Z37)</f>
        <v>0</v>
      </c>
      <c r="AA38" s="1721"/>
      <c r="AB38" s="1720"/>
      <c r="AC38" s="1853"/>
      <c r="AD38" s="1719"/>
      <c r="AE38" s="1718"/>
      <c r="AF38" s="1718"/>
      <c r="AG38" s="1718"/>
      <c r="AH38" s="1718"/>
      <c r="AI38" s="1718"/>
      <c r="AJ38" s="1718"/>
      <c r="AK38" s="1718"/>
      <c r="AL38" s="1718"/>
      <c r="AM38" s="1852"/>
      <c r="AN38" s="1851"/>
      <c r="AO38" s="1850"/>
      <c r="AP38" s="1849"/>
      <c r="AQ38" s="1847"/>
      <c r="AR38" s="1848"/>
      <c r="AS38" s="1847"/>
      <c r="AT38" s="1846"/>
      <c r="AU38" s="1847"/>
      <c r="AV38" s="1847"/>
      <c r="AW38" s="1847"/>
      <c r="AX38" s="1847"/>
      <c r="AY38" s="1847"/>
      <c r="AZ38" s="1847"/>
      <c r="BA38" s="1847"/>
      <c r="BB38" s="1847"/>
      <c r="BC38" s="1847"/>
      <c r="BD38" s="1847"/>
      <c r="BE38" s="1847"/>
      <c r="BF38" s="1847"/>
      <c r="BG38" s="1847"/>
      <c r="BH38" s="1847"/>
      <c r="BI38" s="1847"/>
      <c r="BJ38" s="1847"/>
      <c r="BK38" s="1847"/>
      <c r="BL38" s="1847"/>
      <c r="BM38" s="1847"/>
      <c r="BN38" s="1847"/>
      <c r="BO38" s="1847"/>
      <c r="BP38" s="1847"/>
      <c r="BQ38" s="1847"/>
      <c r="BR38" s="1847"/>
      <c r="BS38" s="1847"/>
      <c r="BT38" s="1847"/>
      <c r="BU38" s="1847"/>
      <c r="BV38" s="1847"/>
      <c r="BW38" s="1847"/>
      <c r="BX38" s="1847"/>
      <c r="BY38" s="1847"/>
      <c r="BZ38" s="1847"/>
      <c r="CA38" s="1846"/>
      <c r="CB38" s="1845"/>
    </row>
    <row r="39" spans="1:80" s="1760" customFormat="1" ht="102">
      <c r="A39" s="3904">
        <v>4</v>
      </c>
      <c r="B39" s="3904" t="s">
        <v>1205</v>
      </c>
      <c r="C39" s="3896" t="s">
        <v>1204</v>
      </c>
      <c r="D39" s="1798" t="s">
        <v>1203</v>
      </c>
      <c r="E39" s="1745" t="s">
        <v>1194</v>
      </c>
      <c r="F39" s="1745">
        <v>12</v>
      </c>
      <c r="G39" s="1745" t="s">
        <v>1193</v>
      </c>
      <c r="H39" s="1745" t="s">
        <v>1183</v>
      </c>
      <c r="I39" s="1744">
        <v>0.05</v>
      </c>
      <c r="J39" s="1745" t="s">
        <v>1202</v>
      </c>
      <c r="K39" s="1742">
        <v>42399</v>
      </c>
      <c r="L39" s="1742">
        <v>42735</v>
      </c>
      <c r="M39" s="1825">
        <v>1</v>
      </c>
      <c r="N39" s="1825">
        <v>1</v>
      </c>
      <c r="O39" s="1825">
        <v>1</v>
      </c>
      <c r="P39" s="1825">
        <v>1</v>
      </c>
      <c r="Q39" s="1825">
        <v>1</v>
      </c>
      <c r="R39" s="1825">
        <v>1</v>
      </c>
      <c r="S39" s="1825">
        <v>1</v>
      </c>
      <c r="T39" s="1825">
        <v>1</v>
      </c>
      <c r="U39" s="1825">
        <v>1</v>
      </c>
      <c r="V39" s="1825">
        <v>1</v>
      </c>
      <c r="W39" s="1825">
        <v>1</v>
      </c>
      <c r="X39" s="1825">
        <v>1</v>
      </c>
      <c r="Y39" s="1785">
        <f aca="true" t="shared" si="4" ref="Y39:Y51">SUM(M39:X39)</f>
        <v>12</v>
      </c>
      <c r="Z39" s="1784">
        <v>0</v>
      </c>
      <c r="AA39" s="1784"/>
      <c r="AB39" s="1783"/>
      <c r="AC39" s="1844">
        <f aca="true" t="shared" si="5" ref="AC39:AC55">SUM(M39:N39)</f>
        <v>2</v>
      </c>
      <c r="AD39" s="1843">
        <f aca="true" t="shared" si="6" ref="AD39:AD55">AC39/Y39</f>
        <v>0.16666666666666666</v>
      </c>
      <c r="AE39" s="1844">
        <v>2</v>
      </c>
      <c r="AF39" s="1843"/>
      <c r="AG39" s="1842"/>
      <c r="AH39" s="1842"/>
      <c r="AI39" s="1842"/>
      <c r="AJ39" s="1841" t="e">
        <f aca="true" t="shared" si="7" ref="AJ39:AJ55">AI39/Z39</f>
        <v>#DIV/0!</v>
      </c>
      <c r="AK39" s="1797" t="s">
        <v>1201</v>
      </c>
      <c r="AL39" s="1840"/>
      <c r="AM39" s="1734">
        <v>8</v>
      </c>
      <c r="AN39" s="1730"/>
      <c r="AO39" s="1763">
        <v>8</v>
      </c>
      <c r="AP39" s="1730"/>
      <c r="AQ39" s="1734"/>
      <c r="AR39" s="1730"/>
      <c r="AS39" s="1734"/>
      <c r="AT39" s="1730"/>
      <c r="AU39" s="1832"/>
      <c r="AV39" s="1832"/>
      <c r="AW39" s="1832"/>
      <c r="AX39" s="1832"/>
      <c r="AY39" s="1832"/>
      <c r="AZ39" s="1832"/>
      <c r="BA39" s="1832"/>
      <c r="BB39" s="1832"/>
      <c r="BC39" s="1734"/>
      <c r="BD39" s="1734"/>
      <c r="BE39" s="1734"/>
      <c r="BF39" s="1734"/>
      <c r="BG39" s="1734"/>
      <c r="BH39" s="1734"/>
      <c r="BI39" s="1734"/>
      <c r="BJ39" s="1734"/>
      <c r="BK39" s="1734"/>
      <c r="BL39" s="1734"/>
      <c r="BM39" s="1734"/>
      <c r="BN39" s="1734"/>
      <c r="BO39" s="1734"/>
      <c r="BP39" s="1734"/>
      <c r="BQ39" s="1734"/>
      <c r="BR39" s="1734"/>
      <c r="BS39" s="1734"/>
      <c r="BT39" s="1734"/>
      <c r="BU39" s="1734"/>
      <c r="BV39" s="1734"/>
      <c r="BW39" s="1734"/>
      <c r="BX39" s="1734"/>
      <c r="BY39" s="1734"/>
      <c r="BZ39" s="1734"/>
      <c r="CA39" s="1827" t="s">
        <v>1200</v>
      </c>
      <c r="CB39" s="1727"/>
    </row>
    <row r="40" spans="1:80" s="1760" customFormat="1" ht="135.75" customHeight="1">
      <c r="A40" s="3904"/>
      <c r="B40" s="3904"/>
      <c r="C40" s="3896"/>
      <c r="D40" s="1798" t="s">
        <v>1199</v>
      </c>
      <c r="E40" s="1745" t="s">
        <v>1194</v>
      </c>
      <c r="F40" s="1745">
        <v>12</v>
      </c>
      <c r="G40" s="1745" t="s">
        <v>1193</v>
      </c>
      <c r="H40" s="1745" t="s">
        <v>1183</v>
      </c>
      <c r="I40" s="1744">
        <v>0.05</v>
      </c>
      <c r="J40" s="1745" t="s">
        <v>1198</v>
      </c>
      <c r="K40" s="1742">
        <v>42399</v>
      </c>
      <c r="L40" s="1742">
        <v>42735</v>
      </c>
      <c r="M40" s="1825">
        <v>1</v>
      </c>
      <c r="N40" s="1825">
        <v>1</v>
      </c>
      <c r="O40" s="1825">
        <v>1</v>
      </c>
      <c r="P40" s="1825">
        <v>1</v>
      </c>
      <c r="Q40" s="1825">
        <v>1</v>
      </c>
      <c r="R40" s="1825">
        <v>1</v>
      </c>
      <c r="S40" s="1825">
        <v>1</v>
      </c>
      <c r="T40" s="1825">
        <v>1</v>
      </c>
      <c r="U40" s="1825">
        <v>1</v>
      </c>
      <c r="V40" s="1825">
        <v>1</v>
      </c>
      <c r="W40" s="1825">
        <v>1</v>
      </c>
      <c r="X40" s="1825">
        <v>1</v>
      </c>
      <c r="Y40" s="1785">
        <f t="shared" si="4"/>
        <v>12</v>
      </c>
      <c r="Z40" s="1784">
        <v>0</v>
      </c>
      <c r="AA40" s="1784"/>
      <c r="AB40" s="1783"/>
      <c r="AC40" s="1782">
        <f t="shared" si="5"/>
        <v>2</v>
      </c>
      <c r="AD40" s="1781">
        <f t="shared" si="6"/>
        <v>0.16666666666666666</v>
      </c>
      <c r="AE40" s="1782">
        <v>2</v>
      </c>
      <c r="AF40" s="1781"/>
      <c r="AG40" s="1839"/>
      <c r="AH40" s="1839"/>
      <c r="AI40" s="1839"/>
      <c r="AJ40" s="1780" t="e">
        <f t="shared" si="7"/>
        <v>#DIV/0!</v>
      </c>
      <c r="AK40" s="1779" t="s">
        <v>1197</v>
      </c>
      <c r="AL40" s="1838"/>
      <c r="AM40" s="1734">
        <v>8</v>
      </c>
      <c r="AN40" s="1730"/>
      <c r="AO40" s="1763">
        <v>8</v>
      </c>
      <c r="AP40" s="1730"/>
      <c r="AQ40" s="1734"/>
      <c r="AR40" s="1730"/>
      <c r="AS40" s="1734"/>
      <c r="AT40" s="1730"/>
      <c r="AU40" s="1832"/>
      <c r="AV40" s="1832"/>
      <c r="AW40" s="1832"/>
      <c r="AX40" s="1832"/>
      <c r="AY40" s="1832"/>
      <c r="AZ40" s="1832"/>
      <c r="BA40" s="1832"/>
      <c r="BB40" s="1832"/>
      <c r="BC40" s="1734"/>
      <c r="BD40" s="1734"/>
      <c r="BE40" s="1734"/>
      <c r="BF40" s="1734"/>
      <c r="BG40" s="1734"/>
      <c r="BH40" s="1734"/>
      <c r="BI40" s="1734"/>
      <c r="BJ40" s="1734"/>
      <c r="BK40" s="1734"/>
      <c r="BL40" s="1734"/>
      <c r="BM40" s="1734"/>
      <c r="BN40" s="1734"/>
      <c r="BO40" s="1734"/>
      <c r="BP40" s="1734"/>
      <c r="BQ40" s="1734"/>
      <c r="BR40" s="1734"/>
      <c r="BS40" s="1734"/>
      <c r="BT40" s="1734"/>
      <c r="BU40" s="1734"/>
      <c r="BV40" s="1734"/>
      <c r="BW40" s="1734"/>
      <c r="BX40" s="1734"/>
      <c r="BY40" s="1734"/>
      <c r="BZ40" s="1734"/>
      <c r="CA40" s="1827" t="s">
        <v>1196</v>
      </c>
      <c r="CB40" s="1727"/>
    </row>
    <row r="41" spans="1:80" s="1760" customFormat="1" ht="129" customHeight="1">
      <c r="A41" s="3904"/>
      <c r="B41" s="3904"/>
      <c r="C41" s="3896"/>
      <c r="D41" s="1798" t="s">
        <v>1195</v>
      </c>
      <c r="E41" s="1745" t="s">
        <v>1194</v>
      </c>
      <c r="F41" s="1745">
        <v>12</v>
      </c>
      <c r="G41" s="1745" t="s">
        <v>1193</v>
      </c>
      <c r="H41" s="1745" t="s">
        <v>1183</v>
      </c>
      <c r="I41" s="1744">
        <v>0.05</v>
      </c>
      <c r="J41" s="1745" t="s">
        <v>1192</v>
      </c>
      <c r="K41" s="1742">
        <v>42399</v>
      </c>
      <c r="L41" s="1742">
        <v>42735</v>
      </c>
      <c r="M41" s="1825">
        <v>1</v>
      </c>
      <c r="N41" s="1825">
        <v>1</v>
      </c>
      <c r="O41" s="1825">
        <v>1</v>
      </c>
      <c r="P41" s="1825">
        <v>1</v>
      </c>
      <c r="Q41" s="1825">
        <v>1</v>
      </c>
      <c r="R41" s="1825">
        <v>1</v>
      </c>
      <c r="S41" s="1825">
        <v>1</v>
      </c>
      <c r="T41" s="1825">
        <v>1</v>
      </c>
      <c r="U41" s="1825">
        <v>1</v>
      </c>
      <c r="V41" s="1825">
        <v>1</v>
      </c>
      <c r="W41" s="1825">
        <v>1</v>
      </c>
      <c r="X41" s="1825">
        <v>1</v>
      </c>
      <c r="Y41" s="1785">
        <f t="shared" si="4"/>
        <v>12</v>
      </c>
      <c r="Z41" s="1784">
        <v>0</v>
      </c>
      <c r="AA41" s="1784"/>
      <c r="AB41" s="1783"/>
      <c r="AC41" s="1782">
        <f t="shared" si="5"/>
        <v>2</v>
      </c>
      <c r="AD41" s="1781">
        <f t="shared" si="6"/>
        <v>0.16666666666666666</v>
      </c>
      <c r="AE41" s="1782">
        <v>2</v>
      </c>
      <c r="AF41" s="1781"/>
      <c r="AG41" s="1837"/>
      <c r="AH41" s="1837"/>
      <c r="AI41" s="1837"/>
      <c r="AJ41" s="1780" t="e">
        <f t="shared" si="7"/>
        <v>#DIV/0!</v>
      </c>
      <c r="AK41" s="1779" t="s">
        <v>1191</v>
      </c>
      <c r="AL41" s="1836"/>
      <c r="AM41" s="1734">
        <v>8</v>
      </c>
      <c r="AN41" s="1730"/>
      <c r="AO41" s="1763">
        <v>8</v>
      </c>
      <c r="AP41" s="1730"/>
      <c r="AQ41" s="1734"/>
      <c r="AR41" s="1730"/>
      <c r="AS41" s="1734"/>
      <c r="AT41" s="1730"/>
      <c r="AU41" s="1832"/>
      <c r="AV41" s="1832"/>
      <c r="AW41" s="1832"/>
      <c r="AX41" s="1832"/>
      <c r="AY41" s="1832"/>
      <c r="AZ41" s="1832"/>
      <c r="BA41" s="1832"/>
      <c r="BB41" s="1832"/>
      <c r="BC41" s="1734"/>
      <c r="BD41" s="1734"/>
      <c r="BE41" s="1734"/>
      <c r="BF41" s="1734"/>
      <c r="BG41" s="1734"/>
      <c r="BH41" s="1734"/>
      <c r="BI41" s="1734"/>
      <c r="BJ41" s="1734"/>
      <c r="BK41" s="1734"/>
      <c r="BL41" s="1734"/>
      <c r="BM41" s="1734"/>
      <c r="BN41" s="1734"/>
      <c r="BO41" s="1734"/>
      <c r="BP41" s="1734"/>
      <c r="BQ41" s="1734"/>
      <c r="BR41" s="1734"/>
      <c r="BS41" s="1734"/>
      <c r="BT41" s="1734"/>
      <c r="BU41" s="1734"/>
      <c r="BV41" s="1734"/>
      <c r="BW41" s="1734"/>
      <c r="BX41" s="1734"/>
      <c r="BY41" s="1734"/>
      <c r="BZ41" s="1734"/>
      <c r="CA41" s="1827" t="s">
        <v>1190</v>
      </c>
      <c r="CB41" s="1727"/>
    </row>
    <row r="42" spans="1:80" s="1760" customFormat="1" ht="105" customHeight="1">
      <c r="A42" s="3904"/>
      <c r="B42" s="3904"/>
      <c r="C42" s="3896"/>
      <c r="D42" s="1798" t="s">
        <v>1189</v>
      </c>
      <c r="E42" s="1745" t="s">
        <v>1188</v>
      </c>
      <c r="F42" s="1745">
        <v>1</v>
      </c>
      <c r="G42" s="1745" t="s">
        <v>1184</v>
      </c>
      <c r="H42" s="1745" t="s">
        <v>1183</v>
      </c>
      <c r="I42" s="1744">
        <v>0.1</v>
      </c>
      <c r="J42" s="1745" t="s">
        <v>1187</v>
      </c>
      <c r="K42" s="1742">
        <v>42551</v>
      </c>
      <c r="L42" s="1742">
        <v>42581</v>
      </c>
      <c r="M42" s="1834"/>
      <c r="N42" s="1834"/>
      <c r="O42" s="1835"/>
      <c r="P42" s="1835"/>
      <c r="Q42" s="1835"/>
      <c r="R42" s="1833"/>
      <c r="S42" s="1833">
        <v>1</v>
      </c>
      <c r="T42" s="1825"/>
      <c r="U42" s="1833"/>
      <c r="V42" s="1833"/>
      <c r="W42" s="1833"/>
      <c r="X42" s="1833"/>
      <c r="Y42" s="1785">
        <f t="shared" si="4"/>
        <v>1</v>
      </c>
      <c r="Z42" s="1784">
        <v>0</v>
      </c>
      <c r="AA42" s="1784"/>
      <c r="AB42" s="1783"/>
      <c r="AC42" s="1782">
        <f t="shared" si="5"/>
        <v>0</v>
      </c>
      <c r="AD42" s="1781">
        <f t="shared" si="6"/>
        <v>0</v>
      </c>
      <c r="AE42" s="1782">
        <v>0</v>
      </c>
      <c r="AF42" s="1781"/>
      <c r="AG42" s="1821"/>
      <c r="AH42" s="1821"/>
      <c r="AI42" s="1820"/>
      <c r="AJ42" s="1780" t="e">
        <f t="shared" si="7"/>
        <v>#DIV/0!</v>
      </c>
      <c r="AK42" s="1831"/>
      <c r="AL42" s="1818"/>
      <c r="AM42" s="1734">
        <v>1</v>
      </c>
      <c r="AN42" s="1730"/>
      <c r="AO42" s="1763">
        <v>1</v>
      </c>
      <c r="AP42" s="1730"/>
      <c r="AQ42" s="1734"/>
      <c r="AR42" s="1730"/>
      <c r="AS42" s="1734"/>
      <c r="AT42" s="1730"/>
      <c r="AU42" s="1829"/>
      <c r="AV42" s="1829"/>
      <c r="AW42" s="1829"/>
      <c r="AX42" s="1829"/>
      <c r="AY42" s="1829"/>
      <c r="AZ42" s="1829"/>
      <c r="BA42" s="1829"/>
      <c r="BB42" s="1829"/>
      <c r="BC42" s="1734"/>
      <c r="BD42" s="1734"/>
      <c r="BE42" s="1734"/>
      <c r="BF42" s="1734"/>
      <c r="BG42" s="1734"/>
      <c r="BH42" s="1734"/>
      <c r="BI42" s="1734"/>
      <c r="BJ42" s="1734"/>
      <c r="BK42" s="1734"/>
      <c r="BL42" s="1734"/>
      <c r="BM42" s="1734"/>
      <c r="BN42" s="1734"/>
      <c r="BO42" s="1734"/>
      <c r="BP42" s="1734"/>
      <c r="BQ42" s="1734"/>
      <c r="BR42" s="1734"/>
      <c r="BS42" s="1734"/>
      <c r="BT42" s="1734"/>
      <c r="BU42" s="1734"/>
      <c r="BV42" s="1734"/>
      <c r="BW42" s="1734"/>
      <c r="BX42" s="1734"/>
      <c r="BY42" s="1734"/>
      <c r="BZ42" s="1734"/>
      <c r="CA42" s="1830" t="s">
        <v>1186</v>
      </c>
      <c r="CB42" s="1727"/>
    </row>
    <row r="43" spans="1:80" s="1760" customFormat="1" ht="122.25" customHeight="1">
      <c r="A43" s="3904"/>
      <c r="B43" s="3904"/>
      <c r="C43" s="3896"/>
      <c r="D43" s="1798" t="s">
        <v>1185</v>
      </c>
      <c r="E43" s="1745" t="s">
        <v>315</v>
      </c>
      <c r="F43" s="1745">
        <v>1</v>
      </c>
      <c r="G43" s="1745" t="s">
        <v>1184</v>
      </c>
      <c r="H43" s="1745" t="s">
        <v>1183</v>
      </c>
      <c r="I43" s="1744">
        <v>0.05</v>
      </c>
      <c r="J43" s="1745" t="s">
        <v>1182</v>
      </c>
      <c r="K43" s="1742">
        <v>42520</v>
      </c>
      <c r="L43" s="1742">
        <v>42734</v>
      </c>
      <c r="M43" s="1834"/>
      <c r="N43" s="1834"/>
      <c r="O43" s="1835"/>
      <c r="P43" s="1835"/>
      <c r="Q43" s="1834"/>
      <c r="R43" s="1833"/>
      <c r="S43" s="1833"/>
      <c r="T43" s="1825"/>
      <c r="U43" s="1833"/>
      <c r="V43" s="1833"/>
      <c r="W43" s="1833"/>
      <c r="X43" s="1833">
        <v>1</v>
      </c>
      <c r="Y43" s="1785">
        <f t="shared" si="4"/>
        <v>1</v>
      </c>
      <c r="Z43" s="1784">
        <v>90000000</v>
      </c>
      <c r="AA43" s="1784">
        <v>90000000</v>
      </c>
      <c r="AB43" s="1783" t="s">
        <v>1181</v>
      </c>
      <c r="AC43" s="1782">
        <f t="shared" si="5"/>
        <v>0</v>
      </c>
      <c r="AD43" s="1781">
        <f t="shared" si="6"/>
        <v>0</v>
      </c>
      <c r="AE43" s="1782">
        <v>0</v>
      </c>
      <c r="AF43" s="1781"/>
      <c r="AG43" s="1821"/>
      <c r="AH43" s="1821"/>
      <c r="AI43" s="1820"/>
      <c r="AJ43" s="1780">
        <f t="shared" si="7"/>
        <v>0</v>
      </c>
      <c r="AK43" s="1831"/>
      <c r="AL43" s="1818"/>
      <c r="AM43" s="1734"/>
      <c r="AN43" s="1730"/>
      <c r="AO43" s="1763"/>
      <c r="AP43" s="1730"/>
      <c r="AQ43" s="1734"/>
      <c r="AR43" s="1730"/>
      <c r="AS43" s="1734"/>
      <c r="AT43" s="1730"/>
      <c r="AU43" s="1832"/>
      <c r="AV43" s="1832"/>
      <c r="AW43" s="1832"/>
      <c r="AX43" s="1832"/>
      <c r="AY43" s="1832"/>
      <c r="AZ43" s="1832"/>
      <c r="BA43" s="1832"/>
      <c r="BB43" s="1832"/>
      <c r="BC43" s="1734"/>
      <c r="BD43" s="1734"/>
      <c r="BE43" s="1734"/>
      <c r="BF43" s="1734"/>
      <c r="BG43" s="1734"/>
      <c r="BH43" s="1734"/>
      <c r="BI43" s="1734"/>
      <c r="BJ43" s="1734"/>
      <c r="BK43" s="1734"/>
      <c r="BL43" s="1734"/>
      <c r="BM43" s="1734"/>
      <c r="BN43" s="1734"/>
      <c r="BO43" s="1734"/>
      <c r="BP43" s="1734"/>
      <c r="BQ43" s="1734"/>
      <c r="BR43" s="1734"/>
      <c r="BS43" s="1734"/>
      <c r="BT43" s="1734"/>
      <c r="BU43" s="1734"/>
      <c r="BV43" s="1734"/>
      <c r="BW43" s="1734"/>
      <c r="BX43" s="1734"/>
      <c r="BY43" s="1734"/>
      <c r="BZ43" s="1734"/>
      <c r="CA43" s="1830" t="s">
        <v>1180</v>
      </c>
      <c r="CB43" s="1727"/>
    </row>
    <row r="44" spans="1:80" s="1760" customFormat="1" ht="93" customHeight="1">
      <c r="A44" s="3904"/>
      <c r="B44" s="3904"/>
      <c r="C44" s="3896" t="s">
        <v>1179</v>
      </c>
      <c r="D44" s="1798" t="s">
        <v>1178</v>
      </c>
      <c r="E44" s="1745" t="s">
        <v>1177</v>
      </c>
      <c r="F44" s="1745">
        <v>6</v>
      </c>
      <c r="G44" s="1745" t="s">
        <v>1176</v>
      </c>
      <c r="H44" s="1745" t="s">
        <v>1169</v>
      </c>
      <c r="I44" s="1744">
        <v>0.1</v>
      </c>
      <c r="J44" s="1745" t="s">
        <v>1175</v>
      </c>
      <c r="K44" s="1742">
        <v>42399</v>
      </c>
      <c r="L44" s="1742">
        <v>42735</v>
      </c>
      <c r="M44" s="1825"/>
      <c r="N44" s="1825">
        <v>1</v>
      </c>
      <c r="O44" s="1825"/>
      <c r="P44" s="1825">
        <v>1</v>
      </c>
      <c r="Q44" s="1825"/>
      <c r="R44" s="1833">
        <v>1</v>
      </c>
      <c r="S44" s="1833"/>
      <c r="T44" s="1825">
        <v>1</v>
      </c>
      <c r="U44" s="1833"/>
      <c r="V44" s="1833">
        <v>1</v>
      </c>
      <c r="W44" s="1833"/>
      <c r="X44" s="1833">
        <v>1</v>
      </c>
      <c r="Y44" s="1785">
        <f t="shared" si="4"/>
        <v>6</v>
      </c>
      <c r="Z44" s="1784">
        <v>0</v>
      </c>
      <c r="AA44" s="1784"/>
      <c r="AB44" s="1783"/>
      <c r="AC44" s="1782">
        <f t="shared" si="5"/>
        <v>1</v>
      </c>
      <c r="AD44" s="1781">
        <f t="shared" si="6"/>
        <v>0.16666666666666666</v>
      </c>
      <c r="AE44" s="1782">
        <v>1</v>
      </c>
      <c r="AF44" s="1781"/>
      <c r="AG44" s="1821"/>
      <c r="AH44" s="1821"/>
      <c r="AI44" s="1820"/>
      <c r="AJ44" s="1780" t="e">
        <f t="shared" si="7"/>
        <v>#DIV/0!</v>
      </c>
      <c r="AK44" s="1831" t="s">
        <v>1174</v>
      </c>
      <c r="AL44" s="1818"/>
      <c r="AM44" s="1734">
        <v>4</v>
      </c>
      <c r="AN44" s="1730"/>
      <c r="AO44" s="1763">
        <v>4</v>
      </c>
      <c r="AP44" s="1730"/>
      <c r="AQ44" s="1734"/>
      <c r="AR44" s="1730"/>
      <c r="AS44" s="1734"/>
      <c r="AT44" s="1730"/>
      <c r="AU44" s="1832"/>
      <c r="AV44" s="1832"/>
      <c r="AW44" s="1832"/>
      <c r="AX44" s="1832"/>
      <c r="AY44" s="1832"/>
      <c r="AZ44" s="1832"/>
      <c r="BA44" s="1832"/>
      <c r="BB44" s="1832"/>
      <c r="BC44" s="1734"/>
      <c r="BD44" s="1734"/>
      <c r="BE44" s="1734"/>
      <c r="BF44" s="1734"/>
      <c r="BG44" s="1734"/>
      <c r="BH44" s="1734"/>
      <c r="BI44" s="1734"/>
      <c r="BJ44" s="1734"/>
      <c r="BK44" s="1734"/>
      <c r="BL44" s="1734"/>
      <c r="BM44" s="1734"/>
      <c r="BN44" s="1734"/>
      <c r="BO44" s="1734"/>
      <c r="BP44" s="1734"/>
      <c r="BQ44" s="1734"/>
      <c r="BR44" s="1734"/>
      <c r="BS44" s="1734"/>
      <c r="BT44" s="1734"/>
      <c r="BU44" s="1734"/>
      <c r="BV44" s="1734"/>
      <c r="BW44" s="1734"/>
      <c r="BX44" s="1734"/>
      <c r="BY44" s="1734"/>
      <c r="BZ44" s="1734"/>
      <c r="CA44" s="1830" t="s">
        <v>1173</v>
      </c>
      <c r="CB44" s="1727"/>
    </row>
    <row r="45" spans="1:80" s="1760" customFormat="1" ht="156" customHeight="1">
      <c r="A45" s="3904"/>
      <c r="B45" s="3904"/>
      <c r="C45" s="3896"/>
      <c r="D45" s="1798" t="s">
        <v>1172</v>
      </c>
      <c r="E45" s="1745" t="s">
        <v>1171</v>
      </c>
      <c r="F45" s="1745">
        <v>1</v>
      </c>
      <c r="G45" s="1745" t="s">
        <v>1170</v>
      </c>
      <c r="H45" s="1745" t="s">
        <v>1169</v>
      </c>
      <c r="I45" s="1744">
        <v>0.05</v>
      </c>
      <c r="J45" s="1745" t="s">
        <v>1168</v>
      </c>
      <c r="K45" s="1742">
        <v>42401</v>
      </c>
      <c r="L45" s="1742">
        <v>42459</v>
      </c>
      <c r="M45" s="1825"/>
      <c r="N45" s="1825"/>
      <c r="O45" s="1825">
        <v>1</v>
      </c>
      <c r="P45" s="1825"/>
      <c r="Q45" s="1825"/>
      <c r="R45" s="1825"/>
      <c r="S45" s="1825"/>
      <c r="T45" s="1825"/>
      <c r="U45" s="1825"/>
      <c r="V45" s="1825"/>
      <c r="W45" s="1825"/>
      <c r="X45" s="1825"/>
      <c r="Y45" s="1785">
        <f t="shared" si="4"/>
        <v>1</v>
      </c>
      <c r="Z45" s="1784">
        <v>0</v>
      </c>
      <c r="AA45" s="1784"/>
      <c r="AB45" s="1783"/>
      <c r="AC45" s="1782">
        <f t="shared" si="5"/>
        <v>0</v>
      </c>
      <c r="AD45" s="1781">
        <f t="shared" si="6"/>
        <v>0</v>
      </c>
      <c r="AE45" s="1782">
        <v>0</v>
      </c>
      <c r="AF45" s="1781"/>
      <c r="AG45" s="1821"/>
      <c r="AH45" s="1821"/>
      <c r="AI45" s="1820"/>
      <c r="AJ45" s="1780" t="e">
        <f t="shared" si="7"/>
        <v>#DIV/0!</v>
      </c>
      <c r="AK45" s="1831"/>
      <c r="AL45" s="1818"/>
      <c r="AM45" s="1734">
        <v>1</v>
      </c>
      <c r="AN45" s="1730"/>
      <c r="AO45" s="1763">
        <v>1</v>
      </c>
      <c r="AP45" s="1730"/>
      <c r="AQ45" s="1734"/>
      <c r="AR45" s="1730"/>
      <c r="AS45" s="1734"/>
      <c r="AT45" s="1730"/>
      <c r="AU45" s="1829"/>
      <c r="AV45" s="1829"/>
      <c r="AW45" s="1829"/>
      <c r="AX45" s="1829"/>
      <c r="AY45" s="1829"/>
      <c r="AZ45" s="1829"/>
      <c r="BA45" s="1829"/>
      <c r="BB45" s="1829"/>
      <c r="BC45" s="1734"/>
      <c r="BD45" s="1734"/>
      <c r="BE45" s="1734"/>
      <c r="BF45" s="1734"/>
      <c r="BG45" s="1734"/>
      <c r="BH45" s="1734"/>
      <c r="BI45" s="1734"/>
      <c r="BJ45" s="1734"/>
      <c r="BK45" s="1734"/>
      <c r="BL45" s="1734"/>
      <c r="BM45" s="1734"/>
      <c r="BN45" s="1734"/>
      <c r="BO45" s="1734"/>
      <c r="BP45" s="1734"/>
      <c r="BQ45" s="1734"/>
      <c r="BR45" s="1734"/>
      <c r="BS45" s="1734"/>
      <c r="BT45" s="1734"/>
      <c r="BU45" s="1734"/>
      <c r="BV45" s="1734"/>
      <c r="BW45" s="1734"/>
      <c r="BX45" s="1734"/>
      <c r="BY45" s="1734"/>
      <c r="BZ45" s="1734"/>
      <c r="CA45" s="1830" t="s">
        <v>1167</v>
      </c>
      <c r="CB45" s="1727"/>
    </row>
    <row r="46" spans="1:80" s="1760" customFormat="1" ht="93" customHeight="1">
      <c r="A46" s="3904"/>
      <c r="B46" s="3904"/>
      <c r="C46" s="3896"/>
      <c r="D46" s="1798" t="s">
        <v>1166</v>
      </c>
      <c r="E46" s="1745" t="s">
        <v>315</v>
      </c>
      <c r="F46" s="1745">
        <v>12</v>
      </c>
      <c r="G46" s="1745" t="s">
        <v>1165</v>
      </c>
      <c r="H46" s="1745" t="s">
        <v>1164</v>
      </c>
      <c r="I46" s="1744">
        <v>0.05</v>
      </c>
      <c r="J46" s="1745" t="s">
        <v>1163</v>
      </c>
      <c r="K46" s="1742">
        <v>42399</v>
      </c>
      <c r="L46" s="1742">
        <v>42735</v>
      </c>
      <c r="M46" s="1825">
        <v>1</v>
      </c>
      <c r="N46" s="1825">
        <v>1</v>
      </c>
      <c r="O46" s="1825">
        <v>1</v>
      </c>
      <c r="P46" s="1825">
        <v>1</v>
      </c>
      <c r="Q46" s="1825">
        <v>1</v>
      </c>
      <c r="R46" s="1825">
        <v>1</v>
      </c>
      <c r="S46" s="1825">
        <v>1</v>
      </c>
      <c r="T46" s="1825">
        <v>1</v>
      </c>
      <c r="U46" s="1825">
        <v>1</v>
      </c>
      <c r="V46" s="1825">
        <v>1</v>
      </c>
      <c r="W46" s="1825">
        <v>1</v>
      </c>
      <c r="X46" s="1825">
        <v>1</v>
      </c>
      <c r="Y46" s="1785">
        <f t="shared" si="4"/>
        <v>12</v>
      </c>
      <c r="Z46" s="1784">
        <v>0</v>
      </c>
      <c r="AA46" s="1784"/>
      <c r="AB46" s="1783"/>
      <c r="AC46" s="1782">
        <f t="shared" si="5"/>
        <v>2</v>
      </c>
      <c r="AD46" s="1781">
        <f t="shared" si="6"/>
        <v>0.16666666666666666</v>
      </c>
      <c r="AE46" s="1782">
        <v>2</v>
      </c>
      <c r="AF46" s="1781"/>
      <c r="AG46" s="1821"/>
      <c r="AH46" s="1821"/>
      <c r="AI46" s="1820"/>
      <c r="AJ46" s="1780" t="e">
        <f t="shared" si="7"/>
        <v>#DIV/0!</v>
      </c>
      <c r="AK46" s="1779" t="s">
        <v>1162</v>
      </c>
      <c r="AL46" s="1818"/>
      <c r="AM46" s="1734">
        <v>8</v>
      </c>
      <c r="AN46" s="1730"/>
      <c r="AO46" s="1763">
        <v>8</v>
      </c>
      <c r="AP46" s="1730"/>
      <c r="AQ46" s="1734"/>
      <c r="AR46" s="1730"/>
      <c r="AS46" s="1734"/>
      <c r="AT46" s="1730"/>
      <c r="AU46" s="1829"/>
      <c r="AV46" s="1829"/>
      <c r="AW46" s="1829"/>
      <c r="AX46" s="1829"/>
      <c r="AY46" s="1829"/>
      <c r="AZ46" s="1829"/>
      <c r="BA46" s="1829"/>
      <c r="BB46" s="1829"/>
      <c r="BC46" s="1734"/>
      <c r="BD46" s="1734"/>
      <c r="BE46" s="1734"/>
      <c r="BF46" s="1734"/>
      <c r="BG46" s="1734"/>
      <c r="BH46" s="1734"/>
      <c r="BI46" s="1734"/>
      <c r="BJ46" s="1734"/>
      <c r="BK46" s="1734"/>
      <c r="BL46" s="1734"/>
      <c r="BM46" s="1734"/>
      <c r="BN46" s="1734"/>
      <c r="BO46" s="1734"/>
      <c r="BP46" s="1734"/>
      <c r="BQ46" s="1734"/>
      <c r="BR46" s="1734"/>
      <c r="BS46" s="1734"/>
      <c r="BT46" s="1734"/>
      <c r="BU46" s="1734"/>
      <c r="BV46" s="1734"/>
      <c r="BW46" s="1734"/>
      <c r="BX46" s="1734"/>
      <c r="BY46" s="1734"/>
      <c r="BZ46" s="1734"/>
      <c r="CA46" s="1827" t="s">
        <v>1161</v>
      </c>
      <c r="CB46" s="1727"/>
    </row>
    <row r="47" spans="1:80" s="1760" customFormat="1" ht="67.5" customHeight="1">
      <c r="A47" s="3904"/>
      <c r="B47" s="3904"/>
      <c r="C47" s="3896"/>
      <c r="D47" s="1798" t="s">
        <v>1160</v>
      </c>
      <c r="E47" s="1745" t="s">
        <v>315</v>
      </c>
      <c r="F47" s="1745">
        <v>12</v>
      </c>
      <c r="G47" s="1745" t="s">
        <v>1159</v>
      </c>
      <c r="H47" s="1745" t="s">
        <v>1158</v>
      </c>
      <c r="I47" s="1744">
        <v>0.1</v>
      </c>
      <c r="J47" s="1745" t="s">
        <v>1157</v>
      </c>
      <c r="K47" s="1742">
        <v>42399</v>
      </c>
      <c r="L47" s="1742">
        <v>42735</v>
      </c>
      <c r="M47" s="1825">
        <v>1</v>
      </c>
      <c r="N47" s="1825">
        <v>1</v>
      </c>
      <c r="O47" s="1825">
        <v>1</v>
      </c>
      <c r="P47" s="1825">
        <v>1</v>
      </c>
      <c r="Q47" s="1825">
        <v>1</v>
      </c>
      <c r="R47" s="1825">
        <v>1</v>
      </c>
      <c r="S47" s="1825">
        <v>1</v>
      </c>
      <c r="T47" s="1825">
        <v>1</v>
      </c>
      <c r="U47" s="1825">
        <v>1</v>
      </c>
      <c r="V47" s="1825">
        <v>1</v>
      </c>
      <c r="W47" s="1825">
        <v>1</v>
      </c>
      <c r="X47" s="1825">
        <v>1</v>
      </c>
      <c r="Y47" s="1785">
        <f t="shared" si="4"/>
        <v>12</v>
      </c>
      <c r="Z47" s="1784">
        <v>0</v>
      </c>
      <c r="AA47" s="1784"/>
      <c r="AB47" s="1783"/>
      <c r="AC47" s="1782">
        <f t="shared" si="5"/>
        <v>2</v>
      </c>
      <c r="AD47" s="1781">
        <f t="shared" si="6"/>
        <v>0.16666666666666666</v>
      </c>
      <c r="AE47" s="1782">
        <v>2</v>
      </c>
      <c r="AF47" s="1781"/>
      <c r="AG47" s="1821"/>
      <c r="AH47" s="1821"/>
      <c r="AI47" s="1820"/>
      <c r="AJ47" s="1780" t="e">
        <f t="shared" si="7"/>
        <v>#DIV/0!</v>
      </c>
      <c r="AK47" s="1779" t="s">
        <v>1156</v>
      </c>
      <c r="AL47" s="1818"/>
      <c r="AM47" s="1734">
        <v>8</v>
      </c>
      <c r="AN47" s="1730"/>
      <c r="AO47" s="1763">
        <v>8</v>
      </c>
      <c r="AP47" s="1730"/>
      <c r="AQ47" s="1734"/>
      <c r="AR47" s="1730"/>
      <c r="AS47" s="1734"/>
      <c r="AT47" s="1730"/>
      <c r="AU47" s="1828"/>
      <c r="AV47" s="1828"/>
      <c r="AW47" s="1828"/>
      <c r="AX47" s="1828"/>
      <c r="AY47" s="1828"/>
      <c r="AZ47" s="1828"/>
      <c r="BA47" s="1828"/>
      <c r="BB47" s="1828"/>
      <c r="BC47" s="1734"/>
      <c r="BD47" s="1734"/>
      <c r="BE47" s="1734"/>
      <c r="BF47" s="1734"/>
      <c r="BG47" s="1734"/>
      <c r="BH47" s="1734"/>
      <c r="BI47" s="1734"/>
      <c r="BJ47" s="1734"/>
      <c r="BK47" s="1734"/>
      <c r="BL47" s="1734"/>
      <c r="BM47" s="1734"/>
      <c r="BN47" s="1734"/>
      <c r="BO47" s="1734"/>
      <c r="BP47" s="1734"/>
      <c r="BQ47" s="1734"/>
      <c r="BR47" s="1734"/>
      <c r="BS47" s="1734"/>
      <c r="BT47" s="1734"/>
      <c r="BU47" s="1734"/>
      <c r="BV47" s="1734"/>
      <c r="BW47" s="1734"/>
      <c r="BX47" s="1734"/>
      <c r="BY47" s="1734"/>
      <c r="BZ47" s="1734"/>
      <c r="CA47" s="1827" t="s">
        <v>1155</v>
      </c>
      <c r="CB47" s="1727"/>
    </row>
    <row r="48" spans="1:80" s="1760" customFormat="1" ht="67.5" customHeight="1">
      <c r="A48" s="3904"/>
      <c r="B48" s="3904"/>
      <c r="C48" s="3896" t="s">
        <v>1154</v>
      </c>
      <c r="D48" s="1798" t="s">
        <v>1153</v>
      </c>
      <c r="E48" s="1745" t="s">
        <v>1152</v>
      </c>
      <c r="F48" s="1745">
        <v>2</v>
      </c>
      <c r="G48" s="1745" t="s">
        <v>1151</v>
      </c>
      <c r="H48" s="1745" t="s">
        <v>1140</v>
      </c>
      <c r="I48" s="1744">
        <v>0.05</v>
      </c>
      <c r="J48" s="1745" t="s">
        <v>1150</v>
      </c>
      <c r="K48" s="1742">
        <v>42370</v>
      </c>
      <c r="L48" s="1742">
        <v>42704</v>
      </c>
      <c r="M48" s="1825"/>
      <c r="N48" s="1825"/>
      <c r="O48" s="1825"/>
      <c r="P48" s="1825"/>
      <c r="Q48" s="1825"/>
      <c r="R48" s="1825">
        <v>1</v>
      </c>
      <c r="S48" s="1825"/>
      <c r="T48" s="1825"/>
      <c r="U48" s="1825"/>
      <c r="V48" s="1825"/>
      <c r="W48" s="1825">
        <v>1</v>
      </c>
      <c r="X48" s="1825"/>
      <c r="Y48" s="1785">
        <f t="shared" si="4"/>
        <v>2</v>
      </c>
      <c r="Z48" s="1784"/>
      <c r="AA48" s="1784"/>
      <c r="AB48" s="1783"/>
      <c r="AC48" s="1782">
        <f t="shared" si="5"/>
        <v>0</v>
      </c>
      <c r="AD48" s="1781">
        <f t="shared" si="6"/>
        <v>0</v>
      </c>
      <c r="AE48" s="1782">
        <v>0</v>
      </c>
      <c r="AF48" s="1781"/>
      <c r="AG48" s="1821"/>
      <c r="AH48" s="1821"/>
      <c r="AI48" s="1820"/>
      <c r="AJ48" s="1780" t="e">
        <f t="shared" si="7"/>
        <v>#DIV/0!</v>
      </c>
      <c r="AK48" s="1779"/>
      <c r="AL48" s="1818"/>
      <c r="AM48" s="1734">
        <v>1</v>
      </c>
      <c r="AN48" s="1730"/>
      <c r="AO48" s="1763">
        <v>0</v>
      </c>
      <c r="AP48" s="1730"/>
      <c r="AQ48" s="1734"/>
      <c r="AR48" s="1730"/>
      <c r="AS48" s="1734"/>
      <c r="AT48" s="1730"/>
      <c r="AU48" s="1761"/>
      <c r="AV48" s="1761"/>
      <c r="AW48" s="1761"/>
      <c r="AX48" s="1761"/>
      <c r="AY48" s="1761"/>
      <c r="AZ48" s="1761"/>
      <c r="BA48" s="1761"/>
      <c r="BB48" s="1761"/>
      <c r="BC48" s="1734"/>
      <c r="BD48" s="1734"/>
      <c r="BE48" s="1734"/>
      <c r="BF48" s="1734"/>
      <c r="BG48" s="1734"/>
      <c r="BH48" s="1734"/>
      <c r="BI48" s="1734"/>
      <c r="BJ48" s="1734"/>
      <c r="BK48" s="1734"/>
      <c r="BL48" s="1734"/>
      <c r="BM48" s="1734"/>
      <c r="BN48" s="1734"/>
      <c r="BO48" s="1734"/>
      <c r="BP48" s="1734"/>
      <c r="BQ48" s="1734"/>
      <c r="BR48" s="1734"/>
      <c r="BS48" s="1734"/>
      <c r="BT48" s="1734"/>
      <c r="BU48" s="1734"/>
      <c r="BV48" s="1734"/>
      <c r="BW48" s="1734"/>
      <c r="BX48" s="1734"/>
      <c r="BY48" s="1734"/>
      <c r="BZ48" s="1734"/>
      <c r="CA48" s="1728"/>
      <c r="CB48" s="1727"/>
    </row>
    <row r="49" spans="1:80" s="1760" customFormat="1" ht="67.5" customHeight="1">
      <c r="A49" s="3904"/>
      <c r="B49" s="3904"/>
      <c r="C49" s="3896"/>
      <c r="D49" s="1798" t="s">
        <v>1149</v>
      </c>
      <c r="E49" s="1745" t="s">
        <v>1148</v>
      </c>
      <c r="F49" s="1745">
        <v>2</v>
      </c>
      <c r="G49" s="1745" t="s">
        <v>1147</v>
      </c>
      <c r="H49" s="1745" t="s">
        <v>1140</v>
      </c>
      <c r="I49" s="1744">
        <v>0.05</v>
      </c>
      <c r="J49" s="1745" t="s">
        <v>1146</v>
      </c>
      <c r="K49" s="1742">
        <v>42370</v>
      </c>
      <c r="L49" s="1742">
        <v>42704</v>
      </c>
      <c r="M49" s="1825"/>
      <c r="N49" s="1825">
        <v>1</v>
      </c>
      <c r="O49" s="1825"/>
      <c r="P49" s="1825"/>
      <c r="Q49" s="1825"/>
      <c r="R49" s="1825"/>
      <c r="S49" s="1825">
        <v>1</v>
      </c>
      <c r="T49" s="1825"/>
      <c r="U49" s="1825"/>
      <c r="V49" s="1825"/>
      <c r="W49" s="1825"/>
      <c r="X49" s="1825"/>
      <c r="Y49" s="1785">
        <f t="shared" si="4"/>
        <v>2</v>
      </c>
      <c r="Z49" s="1784"/>
      <c r="AA49" s="1784"/>
      <c r="AB49" s="1783"/>
      <c r="AC49" s="1782">
        <f t="shared" si="5"/>
        <v>1</v>
      </c>
      <c r="AD49" s="1781">
        <f t="shared" si="6"/>
        <v>0.5</v>
      </c>
      <c r="AE49" s="1782">
        <v>0.5</v>
      </c>
      <c r="AF49" s="1781"/>
      <c r="AG49" s="1821"/>
      <c r="AH49" s="1821"/>
      <c r="AI49" s="1820"/>
      <c r="AJ49" s="1780" t="e">
        <f t="shared" si="7"/>
        <v>#DIV/0!</v>
      </c>
      <c r="AK49" s="1779" t="s">
        <v>1145</v>
      </c>
      <c r="AL49" s="1826" t="s">
        <v>1144</v>
      </c>
      <c r="AM49" s="1734">
        <v>2</v>
      </c>
      <c r="AN49" s="1730"/>
      <c r="AO49" s="1763">
        <v>2</v>
      </c>
      <c r="AP49" s="1730"/>
      <c r="AQ49" s="1734"/>
      <c r="AR49" s="1730"/>
      <c r="AS49" s="1734"/>
      <c r="AT49" s="1730"/>
      <c r="AU49" s="1761"/>
      <c r="AV49" s="1761"/>
      <c r="AW49" s="1761"/>
      <c r="AX49" s="1761"/>
      <c r="AY49" s="1761"/>
      <c r="AZ49" s="1761"/>
      <c r="BA49" s="1761"/>
      <c r="BB49" s="1761"/>
      <c r="BC49" s="1734"/>
      <c r="BD49" s="1734"/>
      <c r="BE49" s="1734"/>
      <c r="BF49" s="1734"/>
      <c r="BG49" s="1734"/>
      <c r="BH49" s="1734"/>
      <c r="BI49" s="1734"/>
      <c r="BJ49" s="1734"/>
      <c r="BK49" s="1734"/>
      <c r="BL49" s="1734"/>
      <c r="BM49" s="1734"/>
      <c r="BN49" s="1734"/>
      <c r="BO49" s="1734"/>
      <c r="BP49" s="1734"/>
      <c r="BQ49" s="1734"/>
      <c r="BR49" s="1734"/>
      <c r="BS49" s="1734"/>
      <c r="BT49" s="1734"/>
      <c r="BU49" s="1734"/>
      <c r="BV49" s="1734"/>
      <c r="BW49" s="1734"/>
      <c r="BX49" s="1734"/>
      <c r="BY49" s="1734"/>
      <c r="BZ49" s="1734"/>
      <c r="CA49" s="1728" t="s">
        <v>1143</v>
      </c>
      <c r="CB49" s="1727"/>
    </row>
    <row r="50" spans="1:80" s="1760" customFormat="1" ht="67.5" customHeight="1">
      <c r="A50" s="3904"/>
      <c r="B50" s="3904"/>
      <c r="C50" s="3896"/>
      <c r="D50" s="1798" t="s">
        <v>1142</v>
      </c>
      <c r="E50" s="1745"/>
      <c r="F50" s="1745">
        <v>2</v>
      </c>
      <c r="G50" s="1745" t="s">
        <v>1141</v>
      </c>
      <c r="H50" s="1745" t="s">
        <v>1140</v>
      </c>
      <c r="I50" s="1744">
        <v>0.05</v>
      </c>
      <c r="J50" s="1745" t="s">
        <v>1139</v>
      </c>
      <c r="K50" s="1742">
        <v>42370</v>
      </c>
      <c r="L50" s="1742">
        <v>42735</v>
      </c>
      <c r="M50" s="1825"/>
      <c r="N50" s="1825"/>
      <c r="O50" s="1825"/>
      <c r="P50" s="1825"/>
      <c r="Q50" s="1825">
        <v>1</v>
      </c>
      <c r="R50" s="1825"/>
      <c r="S50" s="1825"/>
      <c r="T50" s="1825"/>
      <c r="U50" s="1825"/>
      <c r="V50" s="1825">
        <v>1</v>
      </c>
      <c r="W50" s="1825"/>
      <c r="X50" s="1825"/>
      <c r="Y50" s="1785">
        <f t="shared" si="4"/>
        <v>2</v>
      </c>
      <c r="Z50" s="1784"/>
      <c r="AA50" s="1784"/>
      <c r="AB50" s="1783"/>
      <c r="AC50" s="1782">
        <f t="shared" si="5"/>
        <v>0</v>
      </c>
      <c r="AD50" s="1781">
        <f t="shared" si="6"/>
        <v>0</v>
      </c>
      <c r="AE50" s="1782">
        <v>0</v>
      </c>
      <c r="AF50" s="1781"/>
      <c r="AG50" s="1821"/>
      <c r="AH50" s="1821"/>
      <c r="AI50" s="1820"/>
      <c r="AJ50" s="1780" t="e">
        <f t="shared" si="7"/>
        <v>#DIV/0!</v>
      </c>
      <c r="AK50" s="1779"/>
      <c r="AL50" s="1818"/>
      <c r="AM50" s="1734">
        <v>1</v>
      </c>
      <c r="AN50" s="1730"/>
      <c r="AO50" s="1763">
        <v>0</v>
      </c>
      <c r="AP50" s="1730"/>
      <c r="AQ50" s="1734"/>
      <c r="AR50" s="1730"/>
      <c r="AS50" s="1734"/>
      <c r="AT50" s="1730"/>
      <c r="AU50" s="1761"/>
      <c r="AV50" s="1761"/>
      <c r="AW50" s="1761"/>
      <c r="AX50" s="1761"/>
      <c r="AY50" s="1761"/>
      <c r="AZ50" s="1761"/>
      <c r="BA50" s="1761"/>
      <c r="BB50" s="1761"/>
      <c r="BC50" s="1734"/>
      <c r="BD50" s="1734"/>
      <c r="BE50" s="1734"/>
      <c r="BF50" s="1734"/>
      <c r="BG50" s="1734"/>
      <c r="BH50" s="1734"/>
      <c r="BI50" s="1734"/>
      <c r="BJ50" s="1734"/>
      <c r="BK50" s="1734"/>
      <c r="BL50" s="1734"/>
      <c r="BM50" s="1734"/>
      <c r="BN50" s="1734"/>
      <c r="BO50" s="1734"/>
      <c r="BP50" s="1734"/>
      <c r="BQ50" s="1734"/>
      <c r="BR50" s="1734"/>
      <c r="BS50" s="1734"/>
      <c r="BT50" s="1734"/>
      <c r="BU50" s="1734"/>
      <c r="BV50" s="1734"/>
      <c r="BW50" s="1734"/>
      <c r="BX50" s="1734"/>
      <c r="BY50" s="1734"/>
      <c r="BZ50" s="1734"/>
      <c r="CA50" s="1728"/>
      <c r="CB50" s="1727"/>
    </row>
    <row r="51" spans="1:80" s="1760" customFormat="1" ht="67.5" customHeight="1">
      <c r="A51" s="3904"/>
      <c r="B51" s="3904"/>
      <c r="C51" s="3896"/>
      <c r="D51" s="1798" t="s">
        <v>1138</v>
      </c>
      <c r="E51" s="1745" t="s">
        <v>1137</v>
      </c>
      <c r="F51" s="1745">
        <v>11</v>
      </c>
      <c r="G51" s="1745" t="s">
        <v>1132</v>
      </c>
      <c r="H51" s="1745" t="s">
        <v>1136</v>
      </c>
      <c r="I51" s="1744">
        <v>0.05</v>
      </c>
      <c r="J51" s="1745" t="s">
        <v>1135</v>
      </c>
      <c r="K51" s="1742">
        <v>42370</v>
      </c>
      <c r="L51" s="1742">
        <v>42735</v>
      </c>
      <c r="M51" s="1825"/>
      <c r="N51" s="1825">
        <v>1</v>
      </c>
      <c r="O51" s="1825">
        <v>1</v>
      </c>
      <c r="P51" s="1825">
        <v>1</v>
      </c>
      <c r="Q51" s="1825">
        <v>1</v>
      </c>
      <c r="R51" s="1825">
        <v>1</v>
      </c>
      <c r="S51" s="1825">
        <v>1</v>
      </c>
      <c r="T51" s="1825">
        <v>1</v>
      </c>
      <c r="U51" s="1825">
        <v>1</v>
      </c>
      <c r="V51" s="1825">
        <v>1</v>
      </c>
      <c r="W51" s="1825">
        <v>1</v>
      </c>
      <c r="X51" s="1825">
        <v>1</v>
      </c>
      <c r="Y51" s="1785">
        <f t="shared" si="4"/>
        <v>11</v>
      </c>
      <c r="Z51" s="1784"/>
      <c r="AA51" s="1784"/>
      <c r="AB51" s="1783"/>
      <c r="AC51" s="1782">
        <f t="shared" si="5"/>
        <v>1</v>
      </c>
      <c r="AD51" s="1781">
        <f t="shared" si="6"/>
        <v>0.09090909090909091</v>
      </c>
      <c r="AE51" s="1782">
        <v>1</v>
      </c>
      <c r="AF51" s="1781"/>
      <c r="AG51" s="1821"/>
      <c r="AH51" s="1821"/>
      <c r="AI51" s="1820"/>
      <c r="AJ51" s="1780" t="e">
        <f t="shared" si="7"/>
        <v>#DIV/0!</v>
      </c>
      <c r="AK51" s="1779"/>
      <c r="AL51" s="1818"/>
      <c r="AM51" s="1734">
        <v>7</v>
      </c>
      <c r="AN51" s="1730"/>
      <c r="AO51" s="1763">
        <v>7</v>
      </c>
      <c r="AP51" s="1730"/>
      <c r="AQ51" s="1734"/>
      <c r="AR51" s="1730"/>
      <c r="AS51" s="1734"/>
      <c r="AT51" s="1730"/>
      <c r="AU51" s="1761"/>
      <c r="AV51" s="1761"/>
      <c r="AW51" s="1761"/>
      <c r="AX51" s="1761"/>
      <c r="AY51" s="1761"/>
      <c r="AZ51" s="1761"/>
      <c r="BA51" s="1761"/>
      <c r="BB51" s="1761"/>
      <c r="BC51" s="1734"/>
      <c r="BD51" s="1734"/>
      <c r="BE51" s="1734"/>
      <c r="BF51" s="1734"/>
      <c r="BG51" s="1734"/>
      <c r="BH51" s="1734"/>
      <c r="BI51" s="1734"/>
      <c r="BJ51" s="1734"/>
      <c r="BK51" s="1734"/>
      <c r="BL51" s="1734"/>
      <c r="BM51" s="1734"/>
      <c r="BN51" s="1734"/>
      <c r="BO51" s="1734"/>
      <c r="BP51" s="1734"/>
      <c r="BQ51" s="1734"/>
      <c r="BR51" s="1734"/>
      <c r="BS51" s="1734"/>
      <c r="BT51" s="1734"/>
      <c r="BU51" s="1734"/>
      <c r="BV51" s="1734"/>
      <c r="BW51" s="1734"/>
      <c r="BX51" s="1734"/>
      <c r="BY51" s="1734"/>
      <c r="BZ51" s="1734"/>
      <c r="CA51" s="1728"/>
      <c r="CB51" s="1727"/>
    </row>
    <row r="52" spans="1:80" s="1760" customFormat="1" ht="95.25" customHeight="1">
      <c r="A52" s="3904"/>
      <c r="B52" s="3904"/>
      <c r="C52" s="3896"/>
      <c r="D52" s="1798" t="s">
        <v>1134</v>
      </c>
      <c r="E52" s="1745" t="s">
        <v>1133</v>
      </c>
      <c r="F52" s="1745">
        <v>4</v>
      </c>
      <c r="G52" s="1745" t="s">
        <v>1132</v>
      </c>
      <c r="H52" s="1745" t="s">
        <v>1131</v>
      </c>
      <c r="I52" s="1744">
        <v>0.05</v>
      </c>
      <c r="J52" s="1745" t="s">
        <v>1130</v>
      </c>
      <c r="K52" s="1742">
        <v>42490</v>
      </c>
      <c r="L52" s="1742">
        <v>42735</v>
      </c>
      <c r="M52" s="1825"/>
      <c r="N52" s="1825"/>
      <c r="O52" s="1825"/>
      <c r="P52" s="1825">
        <v>1</v>
      </c>
      <c r="Q52" s="1825"/>
      <c r="R52" s="1825"/>
      <c r="S52" s="1825">
        <v>1</v>
      </c>
      <c r="T52" s="1825"/>
      <c r="U52" s="1825"/>
      <c r="V52" s="1825">
        <v>1</v>
      </c>
      <c r="W52" s="1825"/>
      <c r="X52" s="1825">
        <v>1</v>
      </c>
      <c r="Y52" s="1785">
        <v>4</v>
      </c>
      <c r="Z52" s="1784"/>
      <c r="AA52" s="1784"/>
      <c r="AB52" s="1783"/>
      <c r="AC52" s="1782">
        <f t="shared" si="5"/>
        <v>0</v>
      </c>
      <c r="AD52" s="1781">
        <f t="shared" si="6"/>
        <v>0</v>
      </c>
      <c r="AE52" s="1782">
        <v>0</v>
      </c>
      <c r="AF52" s="1781"/>
      <c r="AG52" s="1821"/>
      <c r="AH52" s="1821"/>
      <c r="AI52" s="1820"/>
      <c r="AJ52" s="1780" t="e">
        <f t="shared" si="7"/>
        <v>#DIV/0!</v>
      </c>
      <c r="AK52" s="1779"/>
      <c r="AL52" s="1818"/>
      <c r="AM52" s="1734">
        <v>2</v>
      </c>
      <c r="AN52" s="1730"/>
      <c r="AO52" s="1763">
        <v>2</v>
      </c>
      <c r="AP52" s="1730"/>
      <c r="AQ52" s="1734"/>
      <c r="AR52" s="1730"/>
      <c r="AS52" s="1734"/>
      <c r="AT52" s="1730"/>
      <c r="AU52" s="1761"/>
      <c r="AV52" s="1761"/>
      <c r="AW52" s="1761"/>
      <c r="AX52" s="1761"/>
      <c r="AY52" s="1761"/>
      <c r="AZ52" s="1761"/>
      <c r="BA52" s="1761"/>
      <c r="BB52" s="1761"/>
      <c r="BC52" s="1734"/>
      <c r="BD52" s="1734"/>
      <c r="BE52" s="1734"/>
      <c r="BF52" s="1734"/>
      <c r="BG52" s="1734"/>
      <c r="BH52" s="1734"/>
      <c r="BI52" s="1734"/>
      <c r="BJ52" s="1734"/>
      <c r="BK52" s="1734"/>
      <c r="BL52" s="1734"/>
      <c r="BM52" s="1734"/>
      <c r="BN52" s="1734"/>
      <c r="BO52" s="1734"/>
      <c r="BP52" s="1734"/>
      <c r="BQ52" s="1734"/>
      <c r="BR52" s="1734"/>
      <c r="BS52" s="1734"/>
      <c r="BT52" s="1734"/>
      <c r="BU52" s="1734"/>
      <c r="BV52" s="1734"/>
      <c r="BW52" s="1734"/>
      <c r="BX52" s="1734"/>
      <c r="BY52" s="1734"/>
      <c r="BZ52" s="1734"/>
      <c r="CA52" s="1728" t="s">
        <v>2271</v>
      </c>
      <c r="CB52" s="1727"/>
    </row>
    <row r="53" spans="1:80" s="1807" customFormat="1" ht="67.5" customHeight="1">
      <c r="A53" s="3904"/>
      <c r="B53" s="3904"/>
      <c r="C53" s="3896"/>
      <c r="D53" s="1792" t="s">
        <v>1129</v>
      </c>
      <c r="E53" s="1774" t="s">
        <v>315</v>
      </c>
      <c r="F53" s="1817">
        <v>1</v>
      </c>
      <c r="G53" s="1774" t="s">
        <v>1128</v>
      </c>
      <c r="H53" s="1774" t="s">
        <v>1118</v>
      </c>
      <c r="I53" s="1744">
        <v>0.05</v>
      </c>
      <c r="J53" s="1774" t="s">
        <v>1127</v>
      </c>
      <c r="K53" s="1742">
        <v>42370</v>
      </c>
      <c r="L53" s="1742">
        <v>42551</v>
      </c>
      <c r="M53" s="1773"/>
      <c r="N53" s="1773">
        <v>1</v>
      </c>
      <c r="O53" s="1773"/>
      <c r="P53" s="1773"/>
      <c r="Q53" s="1773"/>
      <c r="R53" s="1773"/>
      <c r="S53" s="1773"/>
      <c r="T53" s="1773"/>
      <c r="U53" s="1773"/>
      <c r="V53" s="1773"/>
      <c r="W53" s="1773"/>
      <c r="X53" s="1773"/>
      <c r="Y53" s="1816">
        <f>+SUM(M53:X53)</f>
        <v>1</v>
      </c>
      <c r="Z53" s="1784">
        <v>0</v>
      </c>
      <c r="AA53" s="1784"/>
      <c r="AB53" s="1815" t="s">
        <v>89</v>
      </c>
      <c r="AC53" s="1782">
        <f t="shared" si="5"/>
        <v>1</v>
      </c>
      <c r="AD53" s="1781">
        <f t="shared" si="6"/>
        <v>1</v>
      </c>
      <c r="AE53" s="1782">
        <v>0.5</v>
      </c>
      <c r="AF53" s="1781"/>
      <c r="AG53" s="1823"/>
      <c r="AH53" s="1824"/>
      <c r="AI53" s="1823"/>
      <c r="AJ53" s="1780" t="e">
        <f t="shared" si="7"/>
        <v>#DIV/0!</v>
      </c>
      <c r="AK53" s="1779" t="s">
        <v>1126</v>
      </c>
      <c r="AL53" s="1822"/>
      <c r="AM53" s="1734">
        <v>1</v>
      </c>
      <c r="AN53" s="1730"/>
      <c r="AO53" s="1763">
        <v>1</v>
      </c>
      <c r="AP53" s="1730"/>
      <c r="AQ53" s="1734"/>
      <c r="AR53" s="1730"/>
      <c r="AS53" s="1734"/>
      <c r="AT53" s="1730"/>
      <c r="AU53" s="1761"/>
      <c r="AV53" s="1761"/>
      <c r="AW53" s="1761"/>
      <c r="AX53" s="1761"/>
      <c r="AY53" s="1761"/>
      <c r="AZ53" s="1761"/>
      <c r="BA53" s="1761"/>
      <c r="BB53" s="1761"/>
      <c r="BC53" s="1734"/>
      <c r="BD53" s="1734"/>
      <c r="BE53" s="1734"/>
      <c r="BF53" s="1734"/>
      <c r="BG53" s="1734"/>
      <c r="BH53" s="1734"/>
      <c r="BI53" s="1734"/>
      <c r="BJ53" s="1734"/>
      <c r="BK53" s="1734"/>
      <c r="BL53" s="1734"/>
      <c r="BM53" s="1734"/>
      <c r="BN53" s="1734"/>
      <c r="BO53" s="1734"/>
      <c r="BP53" s="1734"/>
      <c r="BQ53" s="1734"/>
      <c r="BR53" s="1734"/>
      <c r="BS53" s="1734"/>
      <c r="BT53" s="1734"/>
      <c r="BU53" s="1734"/>
      <c r="BV53" s="1734"/>
      <c r="BW53" s="1734"/>
      <c r="BX53" s="1734"/>
      <c r="BY53" s="1734"/>
      <c r="BZ53" s="1734"/>
      <c r="CA53" s="1728" t="s">
        <v>1125</v>
      </c>
      <c r="CB53" s="1727" t="s">
        <v>1124</v>
      </c>
    </row>
    <row r="54" spans="1:80" s="1807" customFormat="1" ht="72.75" customHeight="1">
      <c r="A54" s="3904"/>
      <c r="B54" s="3904"/>
      <c r="C54" s="3896"/>
      <c r="D54" s="1792" t="s">
        <v>1123</v>
      </c>
      <c r="E54" s="1774" t="s">
        <v>1120</v>
      </c>
      <c r="F54" s="1817">
        <v>80</v>
      </c>
      <c r="G54" s="1774" t="s">
        <v>1119</v>
      </c>
      <c r="H54" s="1774" t="s">
        <v>1118</v>
      </c>
      <c r="I54" s="1744">
        <v>0.05</v>
      </c>
      <c r="J54" s="1774" t="s">
        <v>1117</v>
      </c>
      <c r="K54" s="1742">
        <v>42370</v>
      </c>
      <c r="L54" s="1742">
        <v>42735</v>
      </c>
      <c r="M54" s="1773">
        <v>5</v>
      </c>
      <c r="N54" s="1773">
        <v>6</v>
      </c>
      <c r="O54" s="1773">
        <v>6</v>
      </c>
      <c r="P54" s="1773">
        <v>6</v>
      </c>
      <c r="Q54" s="1773">
        <v>6</v>
      </c>
      <c r="R54" s="1773">
        <v>6</v>
      </c>
      <c r="S54" s="1773">
        <v>6</v>
      </c>
      <c r="T54" s="1773">
        <v>12</v>
      </c>
      <c r="U54" s="1773">
        <v>6</v>
      </c>
      <c r="V54" s="1773">
        <v>7</v>
      </c>
      <c r="W54" s="1773">
        <v>6</v>
      </c>
      <c r="X54" s="1773">
        <v>8</v>
      </c>
      <c r="Y54" s="1816">
        <f>+SUM(M54:X54)</f>
        <v>80</v>
      </c>
      <c r="Z54" s="1784">
        <v>500000000</v>
      </c>
      <c r="AA54" s="1784"/>
      <c r="AB54" s="1815" t="s">
        <v>124</v>
      </c>
      <c r="AC54" s="1782">
        <f t="shared" si="5"/>
        <v>11</v>
      </c>
      <c r="AD54" s="1781">
        <f t="shared" si="6"/>
        <v>0.1375</v>
      </c>
      <c r="AE54" s="1782">
        <v>12</v>
      </c>
      <c r="AF54" s="1781"/>
      <c r="AG54" s="1821"/>
      <c r="AH54" s="1821"/>
      <c r="AI54" s="1820"/>
      <c r="AJ54" s="1780">
        <f t="shared" si="7"/>
        <v>0</v>
      </c>
      <c r="AK54" s="1819"/>
      <c r="AL54" s="1818"/>
      <c r="AM54" s="1734">
        <f>SUM(M54:T54)</f>
        <v>53</v>
      </c>
      <c r="AN54" s="1730"/>
      <c r="AO54" s="1763">
        <v>18</v>
      </c>
      <c r="AP54" s="1730"/>
      <c r="AQ54" s="1734"/>
      <c r="AR54" s="1730"/>
      <c r="AS54" s="1734"/>
      <c r="AT54" s="1730"/>
      <c r="AU54" s="1761"/>
      <c r="AV54" s="1761"/>
      <c r="AW54" s="1761"/>
      <c r="AX54" s="1761"/>
      <c r="AY54" s="1761"/>
      <c r="AZ54" s="1761"/>
      <c r="BA54" s="1761"/>
      <c r="BB54" s="1761"/>
      <c r="BC54" s="1734"/>
      <c r="BD54" s="1734"/>
      <c r="BE54" s="1734"/>
      <c r="BF54" s="1734"/>
      <c r="BG54" s="1734"/>
      <c r="BH54" s="1734"/>
      <c r="BI54" s="1734"/>
      <c r="BJ54" s="1734"/>
      <c r="BK54" s="1734"/>
      <c r="BL54" s="1734"/>
      <c r="BM54" s="1734"/>
      <c r="BN54" s="1734"/>
      <c r="BO54" s="1734"/>
      <c r="BP54" s="1734"/>
      <c r="BQ54" s="1734"/>
      <c r="BR54" s="1734"/>
      <c r="BS54" s="1734"/>
      <c r="BT54" s="1734"/>
      <c r="BU54" s="1734"/>
      <c r="BV54" s="1734"/>
      <c r="BW54" s="1734"/>
      <c r="BX54" s="1734"/>
      <c r="BY54" s="1734"/>
      <c r="BZ54" s="1734"/>
      <c r="CA54" s="1728" t="s">
        <v>1122</v>
      </c>
      <c r="CB54" s="1727" t="s">
        <v>411</v>
      </c>
    </row>
    <row r="55" spans="1:80" s="1807" customFormat="1" ht="103.5" customHeight="1" thickBot="1">
      <c r="A55" s="3904"/>
      <c r="B55" s="3904"/>
      <c r="C55" s="3896"/>
      <c r="D55" s="1792" t="s">
        <v>1121</v>
      </c>
      <c r="E55" s="1774" t="s">
        <v>1120</v>
      </c>
      <c r="F55" s="1817">
        <v>110</v>
      </c>
      <c r="G55" s="1774" t="s">
        <v>1119</v>
      </c>
      <c r="H55" s="1774" t="s">
        <v>1118</v>
      </c>
      <c r="I55" s="1744">
        <v>0.05</v>
      </c>
      <c r="J55" s="1774" t="s">
        <v>1117</v>
      </c>
      <c r="K55" s="1742">
        <v>42370</v>
      </c>
      <c r="L55" s="1742">
        <v>42735</v>
      </c>
      <c r="M55" s="1773">
        <v>5</v>
      </c>
      <c r="N55" s="1773">
        <v>9</v>
      </c>
      <c r="O55" s="1773">
        <v>10</v>
      </c>
      <c r="P55" s="1773">
        <v>10</v>
      </c>
      <c r="Q55" s="1773">
        <v>7</v>
      </c>
      <c r="R55" s="1773">
        <v>11</v>
      </c>
      <c r="S55" s="1773">
        <v>8</v>
      </c>
      <c r="T55" s="1773">
        <v>11</v>
      </c>
      <c r="U55" s="1773">
        <v>8</v>
      </c>
      <c r="V55" s="1773">
        <v>11</v>
      </c>
      <c r="W55" s="1773">
        <v>8</v>
      </c>
      <c r="X55" s="1773">
        <v>12</v>
      </c>
      <c r="Y55" s="1816">
        <f>+SUM(M55:X55)</f>
        <v>110</v>
      </c>
      <c r="Z55" s="1784">
        <v>0</v>
      </c>
      <c r="AA55" s="1784"/>
      <c r="AB55" s="1815" t="s">
        <v>89</v>
      </c>
      <c r="AC55" s="1782">
        <f t="shared" si="5"/>
        <v>14</v>
      </c>
      <c r="AD55" s="1781">
        <f t="shared" si="6"/>
        <v>0.12727272727272726</v>
      </c>
      <c r="AE55" s="1782">
        <v>18</v>
      </c>
      <c r="AF55" s="1781"/>
      <c r="AG55" s="1814"/>
      <c r="AH55" s="1814"/>
      <c r="AI55" s="1813"/>
      <c r="AJ55" s="1780" t="e">
        <f t="shared" si="7"/>
        <v>#DIV/0!</v>
      </c>
      <c r="AK55" s="1765" t="s">
        <v>1116</v>
      </c>
      <c r="AL55" s="1812"/>
      <c r="AM55" s="1734">
        <f>SUM(M55:T55)</f>
        <v>71</v>
      </c>
      <c r="AN55" s="1811"/>
      <c r="AO55" s="1763">
        <v>19</v>
      </c>
      <c r="AP55" s="1811"/>
      <c r="AQ55" s="1809"/>
      <c r="AR55" s="1730"/>
      <c r="AS55" s="1809"/>
      <c r="AT55" s="1811"/>
      <c r="AU55" s="1810"/>
      <c r="AV55" s="1810"/>
      <c r="AW55" s="1810"/>
      <c r="AX55" s="1810"/>
      <c r="AY55" s="1810"/>
      <c r="AZ55" s="1810"/>
      <c r="BA55" s="1810"/>
      <c r="BB55" s="1810"/>
      <c r="BC55" s="1809"/>
      <c r="BD55" s="1809"/>
      <c r="BE55" s="1809"/>
      <c r="BF55" s="1809"/>
      <c r="BG55" s="1809"/>
      <c r="BH55" s="1809"/>
      <c r="BI55" s="1809"/>
      <c r="BJ55" s="1809"/>
      <c r="BK55" s="1809"/>
      <c r="BL55" s="1809"/>
      <c r="BM55" s="1809"/>
      <c r="BN55" s="1809"/>
      <c r="BO55" s="1809"/>
      <c r="BP55" s="1809"/>
      <c r="BQ55" s="1809"/>
      <c r="BR55" s="1809"/>
      <c r="BS55" s="1809"/>
      <c r="BT55" s="1809"/>
      <c r="BU55" s="1809"/>
      <c r="BV55" s="1809"/>
      <c r="BW55" s="1809"/>
      <c r="BX55" s="1809"/>
      <c r="BY55" s="1809"/>
      <c r="BZ55" s="1809"/>
      <c r="CA55" s="1728" t="s">
        <v>1115</v>
      </c>
      <c r="CB55" s="1808" t="s">
        <v>411</v>
      </c>
    </row>
    <row r="56" spans="1:80" s="1701" customFormat="1" ht="19.5" customHeight="1" thickBot="1">
      <c r="A56" s="3897" t="s">
        <v>137</v>
      </c>
      <c r="B56" s="3897"/>
      <c r="C56" s="3897"/>
      <c r="D56" s="3897"/>
      <c r="E56" s="1723"/>
      <c r="F56" s="1723"/>
      <c r="G56" s="1725"/>
      <c r="H56" s="1723"/>
      <c r="I56" s="1806">
        <f>SUM(I39:I55)</f>
        <v>1.0000000000000002</v>
      </c>
      <c r="J56" s="1723"/>
      <c r="K56" s="1723"/>
      <c r="L56" s="1723"/>
      <c r="M56" s="1723"/>
      <c r="N56" s="1723"/>
      <c r="O56" s="1723"/>
      <c r="P56" s="1723"/>
      <c r="Q56" s="1723"/>
      <c r="R56" s="1723"/>
      <c r="S56" s="1723"/>
      <c r="T56" s="1723"/>
      <c r="U56" s="1723"/>
      <c r="V56" s="1723"/>
      <c r="W56" s="1723"/>
      <c r="X56" s="1723"/>
      <c r="Y56" s="1722"/>
      <c r="Z56" s="1721">
        <f>SUM(Z39:Z55)</f>
        <v>590000000</v>
      </c>
      <c r="AA56" s="1721"/>
      <c r="AB56" s="1720"/>
      <c r="AC56" s="1805"/>
      <c r="AD56" s="1804"/>
      <c r="AE56" s="1804"/>
      <c r="AF56" s="1804"/>
      <c r="AG56" s="1804"/>
      <c r="AH56" s="1804"/>
      <c r="AI56" s="1804"/>
      <c r="AJ56" s="1803"/>
      <c r="AK56" s="1802"/>
      <c r="AL56" s="1802"/>
      <c r="AM56" s="1734"/>
      <c r="AN56" s="1800"/>
      <c r="AO56" s="1801"/>
      <c r="AP56" s="1800"/>
      <c r="AQ56" s="1799"/>
      <c r="AR56" s="1800"/>
      <c r="AS56" s="1799"/>
      <c r="AT56" s="1749"/>
      <c r="AU56" s="1799"/>
      <c r="AV56" s="1799"/>
      <c r="AW56" s="1799"/>
      <c r="AX56" s="1799"/>
      <c r="AY56" s="1799"/>
      <c r="AZ56" s="1799"/>
      <c r="BA56" s="1799"/>
      <c r="BB56" s="1799"/>
      <c r="BC56" s="1799"/>
      <c r="BD56" s="1799"/>
      <c r="BE56" s="1799"/>
      <c r="BF56" s="1799"/>
      <c r="BG56" s="1799"/>
      <c r="BH56" s="1799"/>
      <c r="BI56" s="1799"/>
      <c r="BJ56" s="1799"/>
      <c r="BK56" s="1799"/>
      <c r="BL56" s="1799"/>
      <c r="BM56" s="1799"/>
      <c r="BN56" s="1799"/>
      <c r="BO56" s="1799"/>
      <c r="BP56" s="1799"/>
      <c r="BQ56" s="1799"/>
      <c r="BR56" s="1799"/>
      <c r="BS56" s="1799"/>
      <c r="BT56" s="1799"/>
      <c r="BU56" s="1799"/>
      <c r="BV56" s="1799"/>
      <c r="BW56" s="1799"/>
      <c r="BX56" s="1799"/>
      <c r="BY56" s="1799"/>
      <c r="BZ56" s="1799"/>
      <c r="CA56" s="1749"/>
      <c r="CB56" s="1799"/>
    </row>
    <row r="57" spans="1:80" s="1760" customFormat="1" ht="105.75" customHeight="1">
      <c r="A57" s="3904">
        <v>5</v>
      </c>
      <c r="B57" s="3904" t="s">
        <v>1114</v>
      </c>
      <c r="C57" s="3896" t="s">
        <v>1113</v>
      </c>
      <c r="D57" s="1798" t="s">
        <v>1112</v>
      </c>
      <c r="E57" s="1745" t="s">
        <v>1111</v>
      </c>
      <c r="F57" s="1774">
        <v>1</v>
      </c>
      <c r="G57" s="1774" t="s">
        <v>1110</v>
      </c>
      <c r="H57" s="1745" t="s">
        <v>1047</v>
      </c>
      <c r="I57" s="1744">
        <v>0.04</v>
      </c>
      <c r="J57" s="1774" t="s">
        <v>1109</v>
      </c>
      <c r="K57" s="1742">
        <v>42370</v>
      </c>
      <c r="L57" s="1742">
        <v>42399</v>
      </c>
      <c r="M57" s="1773">
        <v>1</v>
      </c>
      <c r="N57" s="1773"/>
      <c r="O57" s="1773"/>
      <c r="P57" s="1773"/>
      <c r="Q57" s="1773"/>
      <c r="R57" s="1773"/>
      <c r="S57" s="1773"/>
      <c r="T57" s="1773"/>
      <c r="U57" s="1791"/>
      <c r="V57" s="1791"/>
      <c r="W57" s="1791"/>
      <c r="X57" s="1791"/>
      <c r="Y57" s="1785">
        <f aca="true" t="shared" si="8" ref="Y57:Y72">SUM(M57:X57)</f>
        <v>1</v>
      </c>
      <c r="Z57" s="1784">
        <v>0</v>
      </c>
      <c r="AA57" s="1784"/>
      <c r="AB57" s="1783" t="s">
        <v>89</v>
      </c>
      <c r="AC57" s="1782">
        <f aca="true" t="shared" si="9" ref="AC57:AC72">SUM(M57:N57)</f>
        <v>1</v>
      </c>
      <c r="AD57" s="1781">
        <f aca="true" t="shared" si="10" ref="AD57:AD72">AC57/Y57</f>
        <v>1</v>
      </c>
      <c r="AE57" s="1782">
        <v>1</v>
      </c>
      <c r="AF57" s="1781"/>
      <c r="AG57" s="1778"/>
      <c r="AH57" s="1778"/>
      <c r="AI57" s="1778"/>
      <c r="AJ57" s="1780" t="e">
        <f aca="true" t="shared" si="11" ref="AJ57:AJ72">AI57/Z57</f>
        <v>#DIV/0!</v>
      </c>
      <c r="AK57" s="1797"/>
      <c r="AL57" s="1796"/>
      <c r="AM57" s="1734">
        <v>1</v>
      </c>
      <c r="AN57" s="1762"/>
      <c r="AO57" s="1763">
        <v>0</v>
      </c>
      <c r="AP57" s="1762"/>
      <c r="AQ57" s="1794"/>
      <c r="AR57" s="1762"/>
      <c r="AS57" s="1794"/>
      <c r="AT57" s="1762"/>
      <c r="AU57" s="1795"/>
      <c r="AV57" s="1795"/>
      <c r="AW57" s="1795"/>
      <c r="AX57" s="1795"/>
      <c r="AY57" s="1795"/>
      <c r="AZ57" s="1795"/>
      <c r="BA57" s="1795"/>
      <c r="BB57" s="1795"/>
      <c r="BC57" s="1794"/>
      <c r="BD57" s="1794"/>
      <c r="BE57" s="1794"/>
      <c r="BF57" s="1794"/>
      <c r="BG57" s="1794"/>
      <c r="BH57" s="1794"/>
      <c r="BI57" s="1794"/>
      <c r="BJ57" s="1794"/>
      <c r="BK57" s="1794"/>
      <c r="BL57" s="1794"/>
      <c r="BM57" s="1794"/>
      <c r="BN57" s="1794"/>
      <c r="BO57" s="1794"/>
      <c r="BP57" s="1794"/>
      <c r="BQ57" s="1794"/>
      <c r="BR57" s="1794"/>
      <c r="BS57" s="1794"/>
      <c r="BT57" s="1794"/>
      <c r="BU57" s="1794"/>
      <c r="BV57" s="1794"/>
      <c r="BW57" s="1794"/>
      <c r="BX57" s="1794"/>
      <c r="BY57" s="1794"/>
      <c r="BZ57" s="1794"/>
      <c r="CA57" s="1728"/>
      <c r="CB57" s="1793"/>
    </row>
    <row r="58" spans="1:80" s="1760" customFormat="1" ht="74.25" customHeight="1">
      <c r="A58" s="3904"/>
      <c r="B58" s="3904"/>
      <c r="C58" s="3896"/>
      <c r="D58" s="1792" t="s">
        <v>1108</v>
      </c>
      <c r="E58" s="1745" t="s">
        <v>1107</v>
      </c>
      <c r="F58" s="1774">
        <v>1</v>
      </c>
      <c r="G58" s="1774" t="s">
        <v>1106</v>
      </c>
      <c r="H58" s="1745" t="s">
        <v>1047</v>
      </c>
      <c r="I58" s="1744">
        <v>0.02</v>
      </c>
      <c r="J58" s="1774" t="s">
        <v>1105</v>
      </c>
      <c r="K58" s="1742">
        <v>42614</v>
      </c>
      <c r="L58" s="1742">
        <v>42704</v>
      </c>
      <c r="M58" s="1773"/>
      <c r="N58" s="1773"/>
      <c r="O58" s="1773"/>
      <c r="P58" s="1773"/>
      <c r="Q58" s="1773"/>
      <c r="R58" s="1773"/>
      <c r="S58" s="1773"/>
      <c r="T58" s="1773"/>
      <c r="U58" s="1791"/>
      <c r="V58" s="1791"/>
      <c r="W58" s="1791">
        <v>1</v>
      </c>
      <c r="X58" s="1791"/>
      <c r="Y58" s="1785">
        <f t="shared" si="8"/>
        <v>1</v>
      </c>
      <c r="Z58" s="1784">
        <v>0</v>
      </c>
      <c r="AA58" s="1784"/>
      <c r="AB58" s="1783" t="s">
        <v>89</v>
      </c>
      <c r="AC58" s="1782">
        <f t="shared" si="9"/>
        <v>0</v>
      </c>
      <c r="AD58" s="1781">
        <f t="shared" si="10"/>
        <v>0</v>
      </c>
      <c r="AE58" s="1782">
        <v>0</v>
      </c>
      <c r="AF58" s="1781"/>
      <c r="AG58" s="1778"/>
      <c r="AH58" s="1778"/>
      <c r="AI58" s="1778"/>
      <c r="AJ58" s="1780" t="e">
        <f t="shared" si="11"/>
        <v>#DIV/0!</v>
      </c>
      <c r="AK58" s="1779"/>
      <c r="AL58" s="1778"/>
      <c r="AM58" s="1734" t="s">
        <v>89</v>
      </c>
      <c r="AN58" s="1730"/>
      <c r="AO58" s="1763" t="s">
        <v>89</v>
      </c>
      <c r="AP58" s="1762"/>
      <c r="AQ58" s="1734"/>
      <c r="AR58" s="1762"/>
      <c r="AS58" s="1734"/>
      <c r="AT58" s="1730"/>
      <c r="AU58" s="1761"/>
      <c r="AV58" s="1761"/>
      <c r="AW58" s="1761"/>
      <c r="AX58" s="1761"/>
      <c r="AY58" s="1761"/>
      <c r="AZ58" s="1761"/>
      <c r="BA58" s="1761"/>
      <c r="BB58" s="1761"/>
      <c r="BC58" s="1734"/>
      <c r="BD58" s="1734"/>
      <c r="BE58" s="1734"/>
      <c r="BF58" s="1734"/>
      <c r="BG58" s="1734"/>
      <c r="BH58" s="1734"/>
      <c r="BI58" s="1734"/>
      <c r="BJ58" s="1734"/>
      <c r="BK58" s="1734"/>
      <c r="BL58" s="1734"/>
      <c r="BM58" s="1734"/>
      <c r="BN58" s="1734"/>
      <c r="BO58" s="1734"/>
      <c r="BP58" s="1734"/>
      <c r="BQ58" s="1734"/>
      <c r="BR58" s="1734"/>
      <c r="BS58" s="1734"/>
      <c r="BT58" s="1734"/>
      <c r="BU58" s="1734"/>
      <c r="BV58" s="1734"/>
      <c r="BW58" s="1734"/>
      <c r="BX58" s="1734"/>
      <c r="BY58" s="1734"/>
      <c r="BZ58" s="1734"/>
      <c r="CA58" s="1728"/>
      <c r="CB58" s="1727"/>
    </row>
    <row r="59" spans="1:80" s="1760" customFormat="1" ht="59.25" customHeight="1">
      <c r="A59" s="3904"/>
      <c r="B59" s="3904"/>
      <c r="C59" s="3896" t="s">
        <v>1104</v>
      </c>
      <c r="D59" s="1777" t="s">
        <v>1103</v>
      </c>
      <c r="E59" s="1775" t="s">
        <v>315</v>
      </c>
      <c r="F59" s="1743">
        <v>1</v>
      </c>
      <c r="G59" s="1745" t="s">
        <v>1102</v>
      </c>
      <c r="H59" s="1745" t="s">
        <v>1047</v>
      </c>
      <c r="I59" s="1744">
        <v>0.04</v>
      </c>
      <c r="J59" s="1775" t="s">
        <v>1101</v>
      </c>
      <c r="K59" s="1742">
        <v>42401</v>
      </c>
      <c r="L59" s="1742">
        <v>42460</v>
      </c>
      <c r="M59" s="1787"/>
      <c r="N59" s="1787"/>
      <c r="O59" s="1787">
        <v>1</v>
      </c>
      <c r="P59" s="1787"/>
      <c r="Q59" s="1787"/>
      <c r="R59" s="1787"/>
      <c r="S59" s="1787"/>
      <c r="T59" s="1787"/>
      <c r="U59" s="1790"/>
      <c r="V59" s="1790"/>
      <c r="W59" s="1790"/>
      <c r="X59" s="1790"/>
      <c r="Y59" s="1785">
        <f t="shared" si="8"/>
        <v>1</v>
      </c>
      <c r="Z59" s="1784">
        <v>0</v>
      </c>
      <c r="AA59" s="1784"/>
      <c r="AB59" s="1783" t="s">
        <v>89</v>
      </c>
      <c r="AC59" s="1782">
        <f t="shared" si="9"/>
        <v>0</v>
      </c>
      <c r="AD59" s="1781">
        <f t="shared" si="10"/>
        <v>0</v>
      </c>
      <c r="AE59" s="1782">
        <v>0</v>
      </c>
      <c r="AF59" s="1781"/>
      <c r="AG59" s="1778"/>
      <c r="AH59" s="1778"/>
      <c r="AI59" s="1778"/>
      <c r="AJ59" s="1780" t="e">
        <f t="shared" si="11"/>
        <v>#DIV/0!</v>
      </c>
      <c r="AK59" s="1779"/>
      <c r="AL59" s="1778"/>
      <c r="AM59" s="1734">
        <v>1</v>
      </c>
      <c r="AN59" s="1730"/>
      <c r="AO59" s="1763">
        <v>0</v>
      </c>
      <c r="AP59" s="1762"/>
      <c r="AQ59" s="1734"/>
      <c r="AR59" s="1762"/>
      <c r="AS59" s="1734"/>
      <c r="AT59" s="1730"/>
      <c r="AU59" s="1761"/>
      <c r="AV59" s="1761"/>
      <c r="AW59" s="1761"/>
      <c r="AX59" s="1761"/>
      <c r="AY59" s="1761"/>
      <c r="AZ59" s="1761"/>
      <c r="BA59" s="1761"/>
      <c r="BB59" s="1761"/>
      <c r="BC59" s="1734"/>
      <c r="BD59" s="1734"/>
      <c r="BE59" s="1734"/>
      <c r="BF59" s="1734"/>
      <c r="BG59" s="1734"/>
      <c r="BH59" s="1734"/>
      <c r="BI59" s="1734"/>
      <c r="BJ59" s="1734"/>
      <c r="BK59" s="1734"/>
      <c r="BL59" s="1734"/>
      <c r="BM59" s="1734"/>
      <c r="BN59" s="1734"/>
      <c r="BO59" s="1734"/>
      <c r="BP59" s="1734"/>
      <c r="BQ59" s="1734"/>
      <c r="BR59" s="1734"/>
      <c r="BS59" s="1734"/>
      <c r="BT59" s="1734"/>
      <c r="BU59" s="1734"/>
      <c r="BV59" s="1734"/>
      <c r="BW59" s="1734"/>
      <c r="BX59" s="1734"/>
      <c r="BY59" s="1734"/>
      <c r="BZ59" s="1734"/>
      <c r="CA59" s="1728"/>
      <c r="CB59" s="1727"/>
    </row>
    <row r="60" spans="1:80" s="1760" customFormat="1" ht="95.25" customHeight="1">
      <c r="A60" s="3904"/>
      <c r="B60" s="3904"/>
      <c r="C60" s="3896"/>
      <c r="D60" s="1777" t="s">
        <v>1100</v>
      </c>
      <c r="E60" s="1775" t="s">
        <v>1099</v>
      </c>
      <c r="F60" s="1743">
        <v>1</v>
      </c>
      <c r="G60" s="1745" t="s">
        <v>1098</v>
      </c>
      <c r="H60" s="1745" t="s">
        <v>1047</v>
      </c>
      <c r="I60" s="1744">
        <v>0.04</v>
      </c>
      <c r="J60" s="1745" t="s">
        <v>1098</v>
      </c>
      <c r="K60" s="1789">
        <v>42461</v>
      </c>
      <c r="L60" s="1789">
        <v>42490</v>
      </c>
      <c r="M60" s="1787"/>
      <c r="N60" s="1787"/>
      <c r="O60" s="1787"/>
      <c r="P60" s="1787">
        <v>1</v>
      </c>
      <c r="Q60" s="1787"/>
      <c r="R60" s="1787"/>
      <c r="S60" s="1787"/>
      <c r="T60" s="1787"/>
      <c r="U60" s="1790"/>
      <c r="V60" s="1790"/>
      <c r="W60" s="1790"/>
      <c r="X60" s="1790"/>
      <c r="Y60" s="1785">
        <f t="shared" si="8"/>
        <v>1</v>
      </c>
      <c r="Z60" s="1784">
        <v>0</v>
      </c>
      <c r="AA60" s="1784"/>
      <c r="AB60" s="1783" t="s">
        <v>89</v>
      </c>
      <c r="AC60" s="1782">
        <f t="shared" si="9"/>
        <v>0</v>
      </c>
      <c r="AD60" s="1781">
        <f t="shared" si="10"/>
        <v>0</v>
      </c>
      <c r="AE60" s="1782">
        <v>0</v>
      </c>
      <c r="AF60" s="1781"/>
      <c r="AG60" s="1778"/>
      <c r="AH60" s="1778"/>
      <c r="AI60" s="1778"/>
      <c r="AJ60" s="1780" t="e">
        <f t="shared" si="11"/>
        <v>#DIV/0!</v>
      </c>
      <c r="AK60" s="1779"/>
      <c r="AL60" s="1778"/>
      <c r="AM60" s="1734">
        <v>1</v>
      </c>
      <c r="AN60" s="1730"/>
      <c r="AO60" s="1763">
        <v>0</v>
      </c>
      <c r="AP60" s="1762"/>
      <c r="AQ60" s="1734"/>
      <c r="AR60" s="1762"/>
      <c r="AS60" s="1734"/>
      <c r="AT60" s="1730"/>
      <c r="AU60" s="1761"/>
      <c r="AV60" s="1761"/>
      <c r="AW60" s="1761"/>
      <c r="AX60" s="1761"/>
      <c r="AY60" s="1761"/>
      <c r="AZ60" s="1761"/>
      <c r="BA60" s="1761"/>
      <c r="BB60" s="1761"/>
      <c r="BC60" s="1734"/>
      <c r="BD60" s="1734"/>
      <c r="BE60" s="1734"/>
      <c r="BF60" s="1734"/>
      <c r="BG60" s="1734"/>
      <c r="BH60" s="1734"/>
      <c r="BI60" s="1734"/>
      <c r="BJ60" s="1734"/>
      <c r="BK60" s="1734"/>
      <c r="BL60" s="1734"/>
      <c r="BM60" s="1734"/>
      <c r="BN60" s="1734"/>
      <c r="BO60" s="1734"/>
      <c r="BP60" s="1734"/>
      <c r="BQ60" s="1734"/>
      <c r="BR60" s="1734"/>
      <c r="BS60" s="1734"/>
      <c r="BT60" s="1734"/>
      <c r="BU60" s="1734"/>
      <c r="BV60" s="1734"/>
      <c r="BW60" s="1734"/>
      <c r="BX60" s="1734"/>
      <c r="BY60" s="1734"/>
      <c r="BZ60" s="1734"/>
      <c r="CA60" s="1728"/>
      <c r="CB60" s="1727"/>
    </row>
    <row r="61" spans="1:80" s="1760" customFormat="1" ht="38.25">
      <c r="A61" s="3904"/>
      <c r="B61" s="3904"/>
      <c r="C61" s="3896"/>
      <c r="D61" s="1777" t="s">
        <v>1097</v>
      </c>
      <c r="E61" s="1775" t="s">
        <v>1096</v>
      </c>
      <c r="F61" s="1743">
        <v>1</v>
      </c>
      <c r="G61" s="1745" t="s">
        <v>1095</v>
      </c>
      <c r="H61" s="1745" t="s">
        <v>1047</v>
      </c>
      <c r="I61" s="1744">
        <v>0.03</v>
      </c>
      <c r="J61" s="1775" t="s">
        <v>1094</v>
      </c>
      <c r="K61" s="1789">
        <v>42461</v>
      </c>
      <c r="L61" s="1789">
        <v>42461</v>
      </c>
      <c r="M61" s="1787"/>
      <c r="N61" s="1787"/>
      <c r="O61" s="1787"/>
      <c r="P61" s="1787">
        <v>1</v>
      </c>
      <c r="Q61" s="1787"/>
      <c r="R61" s="1787"/>
      <c r="S61" s="1787"/>
      <c r="T61" s="1787"/>
      <c r="U61" s="1790"/>
      <c r="V61" s="1790"/>
      <c r="W61" s="1790"/>
      <c r="X61" s="1790"/>
      <c r="Y61" s="1785">
        <f t="shared" si="8"/>
        <v>1</v>
      </c>
      <c r="Z61" s="1784">
        <v>0</v>
      </c>
      <c r="AA61" s="1784"/>
      <c r="AB61" s="1783" t="s">
        <v>89</v>
      </c>
      <c r="AC61" s="1782">
        <f t="shared" si="9"/>
        <v>0</v>
      </c>
      <c r="AD61" s="1781">
        <f t="shared" si="10"/>
        <v>0</v>
      </c>
      <c r="AE61" s="1782">
        <v>0</v>
      </c>
      <c r="AF61" s="1781"/>
      <c r="AG61" s="1778"/>
      <c r="AH61" s="1778"/>
      <c r="AI61" s="1778"/>
      <c r="AJ61" s="1780" t="e">
        <f t="shared" si="11"/>
        <v>#DIV/0!</v>
      </c>
      <c r="AK61" s="1779"/>
      <c r="AL61" s="1778"/>
      <c r="AM61" s="1734">
        <v>1</v>
      </c>
      <c r="AN61" s="1730"/>
      <c r="AO61" s="1763">
        <v>0</v>
      </c>
      <c r="AP61" s="1762"/>
      <c r="AQ61" s="1734"/>
      <c r="AR61" s="1762"/>
      <c r="AS61" s="1734"/>
      <c r="AT61" s="1730"/>
      <c r="AU61" s="1761"/>
      <c r="AV61" s="1761"/>
      <c r="AW61" s="1761"/>
      <c r="AX61" s="1761"/>
      <c r="AY61" s="1761"/>
      <c r="AZ61" s="1761"/>
      <c r="BA61" s="1761"/>
      <c r="BB61" s="1761"/>
      <c r="BC61" s="1734"/>
      <c r="BD61" s="1734"/>
      <c r="BE61" s="1734"/>
      <c r="BF61" s="1734"/>
      <c r="BG61" s="1734"/>
      <c r="BH61" s="1734"/>
      <c r="BI61" s="1734"/>
      <c r="BJ61" s="1734"/>
      <c r="BK61" s="1734"/>
      <c r="BL61" s="1734"/>
      <c r="BM61" s="1734"/>
      <c r="BN61" s="1734"/>
      <c r="BO61" s="1734"/>
      <c r="BP61" s="1734"/>
      <c r="BQ61" s="1734"/>
      <c r="BR61" s="1734"/>
      <c r="BS61" s="1734"/>
      <c r="BT61" s="1734"/>
      <c r="BU61" s="1734"/>
      <c r="BV61" s="1734"/>
      <c r="BW61" s="1734"/>
      <c r="BX61" s="1734"/>
      <c r="BY61" s="1734"/>
      <c r="BZ61" s="1734"/>
      <c r="CA61" s="1728"/>
      <c r="CB61" s="1727"/>
    </row>
    <row r="62" spans="1:80" s="1760" customFormat="1" ht="105.75" customHeight="1">
      <c r="A62" s="3904"/>
      <c r="B62" s="3904"/>
      <c r="C62" s="3896"/>
      <c r="D62" s="1777" t="s">
        <v>1093</v>
      </c>
      <c r="E62" s="1775" t="s">
        <v>315</v>
      </c>
      <c r="F62" s="1743">
        <v>1</v>
      </c>
      <c r="G62" s="1774" t="s">
        <v>1092</v>
      </c>
      <c r="H62" s="1745" t="s">
        <v>1091</v>
      </c>
      <c r="I62" s="1744">
        <v>0.02</v>
      </c>
      <c r="J62" s="1775" t="s">
        <v>1090</v>
      </c>
      <c r="K62" s="1789">
        <v>42371</v>
      </c>
      <c r="L62" s="1789">
        <v>42429</v>
      </c>
      <c r="M62" s="1787"/>
      <c r="N62" s="1787">
        <v>1</v>
      </c>
      <c r="O62" s="1787"/>
      <c r="P62" s="1787"/>
      <c r="Q62" s="1787"/>
      <c r="R62" s="1787"/>
      <c r="S62" s="1787"/>
      <c r="T62" s="1787"/>
      <c r="U62" s="1790"/>
      <c r="V62" s="1790"/>
      <c r="W62" s="1790"/>
      <c r="X62" s="1790"/>
      <c r="Y62" s="1785">
        <f t="shared" si="8"/>
        <v>1</v>
      </c>
      <c r="Z62" s="1784">
        <v>0</v>
      </c>
      <c r="AA62" s="1784"/>
      <c r="AB62" s="1783" t="s">
        <v>89</v>
      </c>
      <c r="AC62" s="1782">
        <f t="shared" si="9"/>
        <v>1</v>
      </c>
      <c r="AD62" s="1781">
        <f t="shared" si="10"/>
        <v>1</v>
      </c>
      <c r="AE62" s="1782">
        <v>1</v>
      </c>
      <c r="AF62" s="1781"/>
      <c r="AG62" s="1778"/>
      <c r="AH62" s="1778"/>
      <c r="AI62" s="1778"/>
      <c r="AJ62" s="1780" t="e">
        <f t="shared" si="11"/>
        <v>#DIV/0!</v>
      </c>
      <c r="AK62" s="1779" t="s">
        <v>1089</v>
      </c>
      <c r="AL62" s="1778"/>
      <c r="AM62" s="1734">
        <v>1</v>
      </c>
      <c r="AN62" s="1730"/>
      <c r="AO62" s="1763">
        <v>0</v>
      </c>
      <c r="AP62" s="1762"/>
      <c r="AQ62" s="1734"/>
      <c r="AR62" s="1762"/>
      <c r="AS62" s="1734"/>
      <c r="AT62" s="1730"/>
      <c r="AU62" s="1761"/>
      <c r="AV62" s="1761"/>
      <c r="AW62" s="1761"/>
      <c r="AX62" s="1761"/>
      <c r="AY62" s="1761"/>
      <c r="AZ62" s="1761"/>
      <c r="BA62" s="1761"/>
      <c r="BB62" s="1761"/>
      <c r="BC62" s="1734"/>
      <c r="BD62" s="1734"/>
      <c r="BE62" s="1734"/>
      <c r="BF62" s="1734"/>
      <c r="BG62" s="1734"/>
      <c r="BH62" s="1734"/>
      <c r="BI62" s="1734"/>
      <c r="BJ62" s="1734"/>
      <c r="BK62" s="1734"/>
      <c r="BL62" s="1734"/>
      <c r="BM62" s="1734"/>
      <c r="BN62" s="1734"/>
      <c r="BO62" s="1734"/>
      <c r="BP62" s="1734"/>
      <c r="BQ62" s="1734"/>
      <c r="BR62" s="1734"/>
      <c r="BS62" s="1734"/>
      <c r="BT62" s="1734"/>
      <c r="BU62" s="1734"/>
      <c r="BV62" s="1734"/>
      <c r="BW62" s="1734"/>
      <c r="BX62" s="1734"/>
      <c r="BY62" s="1734"/>
      <c r="BZ62" s="1734"/>
      <c r="CA62" s="1728"/>
      <c r="CB62" s="1727"/>
    </row>
    <row r="63" spans="1:80" s="1760" customFormat="1" ht="91.5" customHeight="1">
      <c r="A63" s="3904"/>
      <c r="B63" s="3904"/>
      <c r="C63" s="3896"/>
      <c r="D63" s="1777" t="s">
        <v>1088</v>
      </c>
      <c r="E63" s="1745" t="s">
        <v>1087</v>
      </c>
      <c r="F63" s="1786">
        <v>4</v>
      </c>
      <c r="G63" s="1774" t="s">
        <v>1086</v>
      </c>
      <c r="H63" s="1745" t="s">
        <v>1047</v>
      </c>
      <c r="I63" s="1744">
        <v>0.04</v>
      </c>
      <c r="J63" s="1775" t="s">
        <v>1085</v>
      </c>
      <c r="K63" s="1789">
        <v>42370</v>
      </c>
      <c r="L63" s="1789">
        <v>42735</v>
      </c>
      <c r="M63" s="1773"/>
      <c r="N63" s="1773"/>
      <c r="O63" s="1788">
        <v>1</v>
      </c>
      <c r="P63" s="1788"/>
      <c r="Q63" s="1788"/>
      <c r="R63" s="1788">
        <v>1</v>
      </c>
      <c r="S63" s="1788"/>
      <c r="T63" s="1788"/>
      <c r="U63" s="1788">
        <v>1</v>
      </c>
      <c r="V63" s="1788"/>
      <c r="W63" s="1788"/>
      <c r="X63" s="1788">
        <v>1</v>
      </c>
      <c r="Y63" s="1785">
        <f t="shared" si="8"/>
        <v>4</v>
      </c>
      <c r="Z63" s="1784">
        <v>0</v>
      </c>
      <c r="AA63" s="1784"/>
      <c r="AB63" s="1783" t="s">
        <v>89</v>
      </c>
      <c r="AC63" s="1782">
        <f t="shared" si="9"/>
        <v>0</v>
      </c>
      <c r="AD63" s="1781">
        <f t="shared" si="10"/>
        <v>0</v>
      </c>
      <c r="AE63" s="1782">
        <v>0</v>
      </c>
      <c r="AF63" s="1781"/>
      <c r="AG63" s="1778"/>
      <c r="AH63" s="1778"/>
      <c r="AI63" s="1778"/>
      <c r="AJ63" s="1780" t="e">
        <f t="shared" si="11"/>
        <v>#DIV/0!</v>
      </c>
      <c r="AK63" s="1779"/>
      <c r="AL63" s="1778"/>
      <c r="AM63" s="1734">
        <v>2</v>
      </c>
      <c r="AN63" s="1730"/>
      <c r="AO63" s="1763">
        <v>0</v>
      </c>
      <c r="AP63" s="1762"/>
      <c r="AQ63" s="1734"/>
      <c r="AR63" s="1762"/>
      <c r="AS63" s="1734"/>
      <c r="AT63" s="1730"/>
      <c r="AU63" s="1761"/>
      <c r="AV63" s="1761"/>
      <c r="AW63" s="1761"/>
      <c r="AX63" s="1761"/>
      <c r="AY63" s="1761"/>
      <c r="AZ63" s="1761"/>
      <c r="BA63" s="1761"/>
      <c r="BB63" s="1761"/>
      <c r="BC63" s="1734"/>
      <c r="BD63" s="1734"/>
      <c r="BE63" s="1734"/>
      <c r="BF63" s="1734"/>
      <c r="BG63" s="1734"/>
      <c r="BH63" s="1734"/>
      <c r="BI63" s="1734"/>
      <c r="BJ63" s="1734"/>
      <c r="BK63" s="1734"/>
      <c r="BL63" s="1734"/>
      <c r="BM63" s="1734"/>
      <c r="BN63" s="1734"/>
      <c r="BO63" s="1734"/>
      <c r="BP63" s="1734"/>
      <c r="BQ63" s="1734"/>
      <c r="BR63" s="1734"/>
      <c r="BS63" s="1734"/>
      <c r="BT63" s="1734"/>
      <c r="BU63" s="1734"/>
      <c r="BV63" s="1734"/>
      <c r="BW63" s="1734"/>
      <c r="BX63" s="1734"/>
      <c r="BY63" s="1734"/>
      <c r="BZ63" s="1734"/>
      <c r="CA63" s="1728"/>
      <c r="CB63" s="1727"/>
    </row>
    <row r="64" spans="1:80" s="1760" customFormat="1" ht="112.5" customHeight="1">
      <c r="A64" s="3904"/>
      <c r="B64" s="3904"/>
      <c r="C64" s="3896"/>
      <c r="D64" s="1777" t="s">
        <v>1084</v>
      </c>
      <c r="E64" s="1745" t="s">
        <v>1083</v>
      </c>
      <c r="F64" s="1786">
        <v>1</v>
      </c>
      <c r="G64" s="1774" t="s">
        <v>1082</v>
      </c>
      <c r="H64" s="1745" t="s">
        <v>1055</v>
      </c>
      <c r="I64" s="1744">
        <v>0.1</v>
      </c>
      <c r="J64" s="1745" t="s">
        <v>1081</v>
      </c>
      <c r="K64" s="1742">
        <v>42401</v>
      </c>
      <c r="L64" s="1742">
        <v>42429</v>
      </c>
      <c r="M64" s="1787"/>
      <c r="N64" s="1787">
        <v>1</v>
      </c>
      <c r="O64" s="1787"/>
      <c r="P64" s="1787"/>
      <c r="Q64" s="1787"/>
      <c r="R64" s="1787"/>
      <c r="S64" s="1787"/>
      <c r="T64" s="1787"/>
      <c r="U64" s="1787"/>
      <c r="V64" s="1787"/>
      <c r="W64" s="1787"/>
      <c r="X64" s="1787"/>
      <c r="Y64" s="1785">
        <f t="shared" si="8"/>
        <v>1</v>
      </c>
      <c r="Z64" s="1784">
        <v>0</v>
      </c>
      <c r="AA64" s="1784"/>
      <c r="AB64" s="1783" t="s">
        <v>89</v>
      </c>
      <c r="AC64" s="1782">
        <f t="shared" si="9"/>
        <v>1</v>
      </c>
      <c r="AD64" s="1781">
        <f t="shared" si="10"/>
        <v>1</v>
      </c>
      <c r="AE64" s="1782">
        <v>0.5</v>
      </c>
      <c r="AF64" s="1781"/>
      <c r="AG64" s="1778"/>
      <c r="AH64" s="1778"/>
      <c r="AI64" s="1778"/>
      <c r="AJ64" s="1780" t="e">
        <f t="shared" si="11"/>
        <v>#DIV/0!</v>
      </c>
      <c r="AK64" s="1779" t="s">
        <v>1080</v>
      </c>
      <c r="AL64" s="1778"/>
      <c r="AM64" s="1734">
        <v>1</v>
      </c>
      <c r="AN64" s="1730"/>
      <c r="AO64" s="1763">
        <v>0</v>
      </c>
      <c r="AP64" s="1762"/>
      <c r="AQ64" s="1734"/>
      <c r="AR64" s="1762"/>
      <c r="AS64" s="1734"/>
      <c r="AT64" s="1730"/>
      <c r="AU64" s="1761"/>
      <c r="AV64" s="1761"/>
      <c r="AW64" s="1761"/>
      <c r="AX64" s="1761"/>
      <c r="AY64" s="1761"/>
      <c r="AZ64" s="1761"/>
      <c r="BA64" s="1761"/>
      <c r="BB64" s="1761"/>
      <c r="BC64" s="1734"/>
      <c r="BD64" s="1734"/>
      <c r="BE64" s="1734"/>
      <c r="BF64" s="1734"/>
      <c r="BG64" s="1734"/>
      <c r="BH64" s="1734"/>
      <c r="BI64" s="1734"/>
      <c r="BJ64" s="1734"/>
      <c r="BK64" s="1734"/>
      <c r="BL64" s="1734"/>
      <c r="BM64" s="1734"/>
      <c r="BN64" s="1734"/>
      <c r="BO64" s="1734"/>
      <c r="BP64" s="1734"/>
      <c r="BQ64" s="1734"/>
      <c r="BR64" s="1734"/>
      <c r="BS64" s="1734"/>
      <c r="BT64" s="1734"/>
      <c r="BU64" s="1734"/>
      <c r="BV64" s="1734"/>
      <c r="BW64" s="1734"/>
      <c r="BX64" s="1734"/>
      <c r="BY64" s="1734"/>
      <c r="BZ64" s="1734"/>
      <c r="CA64" s="1728"/>
      <c r="CB64" s="1727"/>
    </row>
    <row r="65" spans="1:80" s="1760" customFormat="1" ht="25.5">
      <c r="A65" s="3904"/>
      <c r="B65" s="3904"/>
      <c r="C65" s="3896"/>
      <c r="D65" s="1777" t="s">
        <v>1079</v>
      </c>
      <c r="E65" s="1745" t="s">
        <v>1078</v>
      </c>
      <c r="F65" s="1786">
        <v>1</v>
      </c>
      <c r="G65" s="1774" t="s">
        <v>1077</v>
      </c>
      <c r="H65" s="1745" t="s">
        <v>1055</v>
      </c>
      <c r="I65" s="1744">
        <v>0.1</v>
      </c>
      <c r="J65" s="1745" t="s">
        <v>1076</v>
      </c>
      <c r="K65" s="1742">
        <v>42064</v>
      </c>
      <c r="L65" s="1742">
        <v>42520</v>
      </c>
      <c r="M65" s="1787"/>
      <c r="N65" s="1787"/>
      <c r="O65" s="1787"/>
      <c r="P65" s="1787"/>
      <c r="Q65" s="1788">
        <v>1</v>
      </c>
      <c r="R65" s="1787"/>
      <c r="S65" s="1787"/>
      <c r="T65" s="1787"/>
      <c r="U65" s="1787"/>
      <c r="V65" s="1787"/>
      <c r="W65" s="1787"/>
      <c r="X65" s="1787"/>
      <c r="Y65" s="1785">
        <f t="shared" si="8"/>
        <v>1</v>
      </c>
      <c r="Z65" s="1784">
        <v>0</v>
      </c>
      <c r="AA65" s="1784"/>
      <c r="AB65" s="1783" t="s">
        <v>89</v>
      </c>
      <c r="AC65" s="1782">
        <f t="shared" si="9"/>
        <v>0</v>
      </c>
      <c r="AD65" s="1781">
        <f t="shared" si="10"/>
        <v>0</v>
      </c>
      <c r="AE65" s="1782">
        <v>0</v>
      </c>
      <c r="AF65" s="1781"/>
      <c r="AG65" s="1778"/>
      <c r="AH65" s="1778"/>
      <c r="AI65" s="1778"/>
      <c r="AJ65" s="1780" t="e">
        <f t="shared" si="11"/>
        <v>#DIV/0!</v>
      </c>
      <c r="AK65" s="1779"/>
      <c r="AL65" s="1778"/>
      <c r="AM65" s="1734">
        <v>1</v>
      </c>
      <c r="AN65" s="1730"/>
      <c r="AO65" s="1763">
        <v>0</v>
      </c>
      <c r="AP65" s="1762"/>
      <c r="AQ65" s="1734"/>
      <c r="AR65" s="1762"/>
      <c r="AS65" s="1734"/>
      <c r="AT65" s="1730"/>
      <c r="AU65" s="1761"/>
      <c r="AV65" s="1761"/>
      <c r="AW65" s="1761"/>
      <c r="AX65" s="1761"/>
      <c r="AY65" s="1761"/>
      <c r="AZ65" s="1761"/>
      <c r="BA65" s="1761"/>
      <c r="BB65" s="1761"/>
      <c r="BC65" s="1734"/>
      <c r="BD65" s="1734"/>
      <c r="BE65" s="1734"/>
      <c r="BF65" s="1734"/>
      <c r="BG65" s="1734"/>
      <c r="BH65" s="1734"/>
      <c r="BI65" s="1734"/>
      <c r="BJ65" s="1734"/>
      <c r="BK65" s="1734"/>
      <c r="BL65" s="1734"/>
      <c r="BM65" s="1734"/>
      <c r="BN65" s="1734"/>
      <c r="BO65" s="1734"/>
      <c r="BP65" s="1734"/>
      <c r="BQ65" s="1734"/>
      <c r="BR65" s="1734"/>
      <c r="BS65" s="1734"/>
      <c r="BT65" s="1734"/>
      <c r="BU65" s="1734"/>
      <c r="BV65" s="1734"/>
      <c r="BW65" s="1734"/>
      <c r="BX65" s="1734"/>
      <c r="BY65" s="1734"/>
      <c r="BZ65" s="1734"/>
      <c r="CA65" s="1728"/>
      <c r="CB65" s="1727"/>
    </row>
    <row r="66" spans="1:80" s="1760" customFormat="1" ht="48.75" customHeight="1">
      <c r="A66" s="3904"/>
      <c r="B66" s="3904"/>
      <c r="C66" s="3896"/>
      <c r="D66" s="1777" t="s">
        <v>1075</v>
      </c>
      <c r="E66" s="1745" t="s">
        <v>1074</v>
      </c>
      <c r="F66" s="1786">
        <v>4</v>
      </c>
      <c r="G66" s="1774" t="s">
        <v>1073</v>
      </c>
      <c r="H66" s="1745" t="s">
        <v>1055</v>
      </c>
      <c r="I66" s="1744">
        <v>0.08</v>
      </c>
      <c r="J66" s="1745" t="s">
        <v>1072</v>
      </c>
      <c r="K66" s="1742">
        <v>42370</v>
      </c>
      <c r="L66" s="1742">
        <v>42735</v>
      </c>
      <c r="M66" s="1787"/>
      <c r="N66" s="1787"/>
      <c r="O66" s="1787">
        <v>1</v>
      </c>
      <c r="P66" s="1787"/>
      <c r="Q66" s="1787"/>
      <c r="R66" s="1787">
        <v>1</v>
      </c>
      <c r="S66" s="1787"/>
      <c r="T66" s="1787"/>
      <c r="U66" s="1787">
        <v>1</v>
      </c>
      <c r="V66" s="1787"/>
      <c r="W66" s="1787"/>
      <c r="X66" s="1787">
        <v>1</v>
      </c>
      <c r="Y66" s="1785">
        <f t="shared" si="8"/>
        <v>4</v>
      </c>
      <c r="Z66" s="1784">
        <v>0</v>
      </c>
      <c r="AA66" s="1784"/>
      <c r="AB66" s="1783" t="s">
        <v>89</v>
      </c>
      <c r="AC66" s="1782">
        <f t="shared" si="9"/>
        <v>0</v>
      </c>
      <c r="AD66" s="1781">
        <f t="shared" si="10"/>
        <v>0</v>
      </c>
      <c r="AE66" s="1782">
        <v>0</v>
      </c>
      <c r="AF66" s="1781"/>
      <c r="AG66" s="1778"/>
      <c r="AH66" s="1778"/>
      <c r="AI66" s="1778"/>
      <c r="AJ66" s="1780" t="e">
        <f t="shared" si="11"/>
        <v>#DIV/0!</v>
      </c>
      <c r="AK66" s="1779"/>
      <c r="AL66" s="1778"/>
      <c r="AM66" s="1734">
        <v>2</v>
      </c>
      <c r="AN66" s="1730"/>
      <c r="AO66" s="1763">
        <v>0</v>
      </c>
      <c r="AP66" s="1762"/>
      <c r="AQ66" s="1734"/>
      <c r="AR66" s="1762"/>
      <c r="AS66" s="1734"/>
      <c r="AT66" s="1730"/>
      <c r="AU66" s="1761"/>
      <c r="AV66" s="1761"/>
      <c r="AW66" s="1761"/>
      <c r="AX66" s="1761"/>
      <c r="AY66" s="1761"/>
      <c r="AZ66" s="1761"/>
      <c r="BA66" s="1761"/>
      <c r="BB66" s="1761"/>
      <c r="BC66" s="1734"/>
      <c r="BD66" s="1734"/>
      <c r="BE66" s="1734"/>
      <c r="BF66" s="1734"/>
      <c r="BG66" s="1734"/>
      <c r="BH66" s="1734"/>
      <c r="BI66" s="1734"/>
      <c r="BJ66" s="1734"/>
      <c r="BK66" s="1734"/>
      <c r="BL66" s="1734"/>
      <c r="BM66" s="1734"/>
      <c r="BN66" s="1734"/>
      <c r="BO66" s="1734"/>
      <c r="BP66" s="1734"/>
      <c r="BQ66" s="1734"/>
      <c r="BR66" s="1734"/>
      <c r="BS66" s="1734"/>
      <c r="BT66" s="1734"/>
      <c r="BU66" s="1734"/>
      <c r="BV66" s="1734"/>
      <c r="BW66" s="1734"/>
      <c r="BX66" s="1734"/>
      <c r="BY66" s="1734"/>
      <c r="BZ66" s="1734"/>
      <c r="CA66" s="1728"/>
      <c r="CB66" s="1727"/>
    </row>
    <row r="67" spans="1:80" s="1760" customFormat="1" ht="51">
      <c r="A67" s="3904"/>
      <c r="B67" s="3904"/>
      <c r="C67" s="3896"/>
      <c r="D67" s="1777" t="s">
        <v>1071</v>
      </c>
      <c r="E67" s="1775" t="s">
        <v>1070</v>
      </c>
      <c r="F67" s="1786">
        <v>1</v>
      </c>
      <c r="G67" s="1774" t="s">
        <v>1069</v>
      </c>
      <c r="H67" s="1745" t="s">
        <v>1068</v>
      </c>
      <c r="I67" s="1744">
        <v>0.15</v>
      </c>
      <c r="J67" s="1745" t="s">
        <v>1067</v>
      </c>
      <c r="K67" s="1742">
        <v>42005</v>
      </c>
      <c r="L67" s="1742">
        <v>42430</v>
      </c>
      <c r="M67" s="1773">
        <v>1</v>
      </c>
      <c r="N67" s="1772"/>
      <c r="O67" s="1772"/>
      <c r="P67" s="1772"/>
      <c r="Q67" s="1772"/>
      <c r="R67" s="1772"/>
      <c r="S67" s="1772"/>
      <c r="T67" s="1772"/>
      <c r="U67" s="1772"/>
      <c r="V67" s="1772"/>
      <c r="W67" s="1772"/>
      <c r="X67" s="1772"/>
      <c r="Y67" s="1785">
        <f t="shared" si="8"/>
        <v>1</v>
      </c>
      <c r="Z67" s="1784">
        <v>0</v>
      </c>
      <c r="AA67" s="1784"/>
      <c r="AB67" s="1783" t="s">
        <v>89</v>
      </c>
      <c r="AC67" s="1782">
        <f t="shared" si="9"/>
        <v>1</v>
      </c>
      <c r="AD67" s="1781">
        <f t="shared" si="10"/>
        <v>1</v>
      </c>
      <c r="AE67" s="1782">
        <v>0</v>
      </c>
      <c r="AF67" s="1781"/>
      <c r="AG67" s="1778"/>
      <c r="AH67" s="1778"/>
      <c r="AI67" s="1778"/>
      <c r="AJ67" s="1780" t="e">
        <f t="shared" si="11"/>
        <v>#DIV/0!</v>
      </c>
      <c r="AK67" s="1779"/>
      <c r="AL67" s="1778"/>
      <c r="AM67" s="1734">
        <v>1</v>
      </c>
      <c r="AN67" s="1730"/>
      <c r="AO67" s="1763">
        <v>0</v>
      </c>
      <c r="AP67" s="1762"/>
      <c r="AQ67" s="1734"/>
      <c r="AR67" s="1762"/>
      <c r="AS67" s="1734"/>
      <c r="AT67" s="1730"/>
      <c r="AU67" s="1761"/>
      <c r="AV67" s="1761"/>
      <c r="AW67" s="1761"/>
      <c r="AX67" s="1761"/>
      <c r="AY67" s="1761"/>
      <c r="AZ67" s="1761"/>
      <c r="BA67" s="1761"/>
      <c r="BB67" s="1761"/>
      <c r="BC67" s="1734"/>
      <c r="BD67" s="1734"/>
      <c r="BE67" s="1734"/>
      <c r="BF67" s="1734"/>
      <c r="BG67" s="1734"/>
      <c r="BH67" s="1734"/>
      <c r="BI67" s="1734"/>
      <c r="BJ67" s="1734"/>
      <c r="BK67" s="1734"/>
      <c r="BL67" s="1734"/>
      <c r="BM67" s="1734"/>
      <c r="BN67" s="1734"/>
      <c r="BO67" s="1734"/>
      <c r="BP67" s="1734"/>
      <c r="BQ67" s="1734"/>
      <c r="BR67" s="1734"/>
      <c r="BS67" s="1734"/>
      <c r="BT67" s="1734"/>
      <c r="BU67" s="1734"/>
      <c r="BV67" s="1734"/>
      <c r="BW67" s="1734"/>
      <c r="BX67" s="1734"/>
      <c r="BY67" s="1734"/>
      <c r="BZ67" s="1734"/>
      <c r="CA67" s="1728"/>
      <c r="CB67" s="1727"/>
    </row>
    <row r="68" spans="1:80" s="1760" customFormat="1" ht="42" customHeight="1">
      <c r="A68" s="3904"/>
      <c r="B68" s="3904"/>
      <c r="C68" s="3896"/>
      <c r="D68" s="1777" t="s">
        <v>1066</v>
      </c>
      <c r="E68" s="1775" t="s">
        <v>1065</v>
      </c>
      <c r="F68" s="1776">
        <v>2</v>
      </c>
      <c r="G68" s="1743" t="s">
        <v>1064</v>
      </c>
      <c r="H68" s="1775" t="s">
        <v>1055</v>
      </c>
      <c r="I68" s="1744">
        <v>0.04</v>
      </c>
      <c r="J68" s="1774" t="s">
        <v>1063</v>
      </c>
      <c r="K68" s="1742">
        <v>42491</v>
      </c>
      <c r="L68" s="1742">
        <v>42705</v>
      </c>
      <c r="M68" s="1772"/>
      <c r="N68" s="1772"/>
      <c r="O68" s="1772"/>
      <c r="P68" s="1772"/>
      <c r="Q68" s="1772"/>
      <c r="R68" s="1773">
        <v>1</v>
      </c>
      <c r="S68" s="1772"/>
      <c r="T68" s="1772"/>
      <c r="U68" s="1772"/>
      <c r="V68" s="1772"/>
      <c r="W68" s="1772"/>
      <c r="X68" s="1773">
        <v>1</v>
      </c>
      <c r="Y68" s="1785">
        <f t="shared" si="8"/>
        <v>2</v>
      </c>
      <c r="Z68" s="1784">
        <v>0</v>
      </c>
      <c r="AA68" s="1784"/>
      <c r="AB68" s="1783" t="s">
        <v>89</v>
      </c>
      <c r="AC68" s="1782">
        <f t="shared" si="9"/>
        <v>0</v>
      </c>
      <c r="AD68" s="1781">
        <f t="shared" si="10"/>
        <v>0</v>
      </c>
      <c r="AE68" s="1782">
        <v>0</v>
      </c>
      <c r="AF68" s="1781"/>
      <c r="AG68" s="1778"/>
      <c r="AH68" s="1778"/>
      <c r="AI68" s="1778"/>
      <c r="AJ68" s="1780" t="e">
        <f t="shared" si="11"/>
        <v>#DIV/0!</v>
      </c>
      <c r="AK68" s="1779"/>
      <c r="AL68" s="1778"/>
      <c r="AM68" s="1734">
        <v>1</v>
      </c>
      <c r="AN68" s="1730"/>
      <c r="AO68" s="1763">
        <v>0</v>
      </c>
      <c r="AP68" s="1762"/>
      <c r="AQ68" s="1734"/>
      <c r="AR68" s="1762"/>
      <c r="AS68" s="1734"/>
      <c r="AT68" s="1730"/>
      <c r="AU68" s="1761"/>
      <c r="AV68" s="1761"/>
      <c r="AW68" s="1761"/>
      <c r="AX68" s="1761"/>
      <c r="AY68" s="1761"/>
      <c r="AZ68" s="1761"/>
      <c r="BA68" s="1761"/>
      <c r="BB68" s="1761"/>
      <c r="BC68" s="1734"/>
      <c r="BD68" s="1734"/>
      <c r="BE68" s="1734"/>
      <c r="BF68" s="1734"/>
      <c r="BG68" s="1734"/>
      <c r="BH68" s="1734"/>
      <c r="BI68" s="1734"/>
      <c r="BJ68" s="1734"/>
      <c r="BK68" s="1734"/>
      <c r="BL68" s="1734"/>
      <c r="BM68" s="1734"/>
      <c r="BN68" s="1734"/>
      <c r="BO68" s="1734"/>
      <c r="BP68" s="1734"/>
      <c r="BQ68" s="1734"/>
      <c r="BR68" s="1734"/>
      <c r="BS68" s="1734"/>
      <c r="BT68" s="1734"/>
      <c r="BU68" s="1734"/>
      <c r="BV68" s="1734"/>
      <c r="BW68" s="1734"/>
      <c r="BX68" s="1734"/>
      <c r="BY68" s="1734"/>
      <c r="BZ68" s="1734"/>
      <c r="CA68" s="1728"/>
      <c r="CB68" s="1727"/>
    </row>
    <row r="69" spans="1:80" s="1760" customFormat="1" ht="45.75" customHeight="1">
      <c r="A69" s="3904"/>
      <c r="B69" s="3904"/>
      <c r="C69" s="3896"/>
      <c r="D69" s="1777" t="s">
        <v>1062</v>
      </c>
      <c r="E69" s="1775" t="s">
        <v>1061</v>
      </c>
      <c r="F69" s="1776">
        <v>1</v>
      </c>
      <c r="G69" s="1743" t="s">
        <v>1060</v>
      </c>
      <c r="H69" s="1775" t="s">
        <v>1055</v>
      </c>
      <c r="I69" s="1744">
        <v>0.1</v>
      </c>
      <c r="J69" s="1774" t="s">
        <v>1059</v>
      </c>
      <c r="K69" s="1742">
        <v>42401</v>
      </c>
      <c r="L69" s="1742">
        <v>42428</v>
      </c>
      <c r="M69" s="1772"/>
      <c r="N69" s="1773">
        <v>1</v>
      </c>
      <c r="O69" s="1772"/>
      <c r="P69" s="1772"/>
      <c r="Q69" s="1772"/>
      <c r="R69" s="1772"/>
      <c r="S69" s="1772"/>
      <c r="T69" s="1772"/>
      <c r="U69" s="1772"/>
      <c r="V69" s="1772"/>
      <c r="W69" s="1772"/>
      <c r="X69" s="1772"/>
      <c r="Y69" s="1785">
        <f t="shared" si="8"/>
        <v>1</v>
      </c>
      <c r="Z69" s="1784">
        <v>0</v>
      </c>
      <c r="AA69" s="1784"/>
      <c r="AB69" s="1783" t="s">
        <v>89</v>
      </c>
      <c r="AC69" s="1782">
        <f t="shared" si="9"/>
        <v>1</v>
      </c>
      <c r="AD69" s="1781">
        <f t="shared" si="10"/>
        <v>1</v>
      </c>
      <c r="AE69" s="1782">
        <v>1</v>
      </c>
      <c r="AF69" s="1781"/>
      <c r="AG69" s="1778"/>
      <c r="AH69" s="1778"/>
      <c r="AI69" s="1778"/>
      <c r="AJ69" s="1780" t="e">
        <f t="shared" si="11"/>
        <v>#DIV/0!</v>
      </c>
      <c r="AK69" s="1779" t="s">
        <v>1058</v>
      </c>
      <c r="AL69" s="1778"/>
      <c r="AM69" s="1734">
        <v>1</v>
      </c>
      <c r="AN69" s="1730"/>
      <c r="AO69" s="1763">
        <v>0</v>
      </c>
      <c r="AP69" s="1762"/>
      <c r="AQ69" s="1734"/>
      <c r="AR69" s="1762"/>
      <c r="AS69" s="1734"/>
      <c r="AT69" s="1730"/>
      <c r="AU69" s="1761"/>
      <c r="AV69" s="1761"/>
      <c r="AW69" s="1761"/>
      <c r="AX69" s="1761"/>
      <c r="AY69" s="1761"/>
      <c r="AZ69" s="1761"/>
      <c r="BA69" s="1761"/>
      <c r="BB69" s="1761"/>
      <c r="BC69" s="1734"/>
      <c r="BD69" s="1734"/>
      <c r="BE69" s="1734"/>
      <c r="BF69" s="1734"/>
      <c r="BG69" s="1734"/>
      <c r="BH69" s="1734"/>
      <c r="BI69" s="1734"/>
      <c r="BJ69" s="1734"/>
      <c r="BK69" s="1734"/>
      <c r="BL69" s="1734"/>
      <c r="BM69" s="1734"/>
      <c r="BN69" s="1734"/>
      <c r="BO69" s="1734"/>
      <c r="BP69" s="1734"/>
      <c r="BQ69" s="1734"/>
      <c r="BR69" s="1734"/>
      <c r="BS69" s="1734"/>
      <c r="BT69" s="1734"/>
      <c r="BU69" s="1734"/>
      <c r="BV69" s="1734"/>
      <c r="BW69" s="1734"/>
      <c r="BX69" s="1734"/>
      <c r="BY69" s="1734"/>
      <c r="BZ69" s="1734"/>
      <c r="CA69" s="1728"/>
      <c r="CB69" s="1727"/>
    </row>
    <row r="70" spans="1:80" s="1760" customFormat="1" ht="65.25" customHeight="1">
      <c r="A70" s="3904"/>
      <c r="B70" s="3904"/>
      <c r="C70" s="3896"/>
      <c r="D70" s="1777" t="s">
        <v>1057</v>
      </c>
      <c r="E70" s="1775" t="s">
        <v>1049</v>
      </c>
      <c r="F70" s="1776">
        <v>2</v>
      </c>
      <c r="G70" s="1743" t="s">
        <v>1056</v>
      </c>
      <c r="H70" s="1775" t="s">
        <v>1055</v>
      </c>
      <c r="I70" s="1744">
        <v>0.05</v>
      </c>
      <c r="J70" s="1774" t="s">
        <v>1046</v>
      </c>
      <c r="K70" s="1742">
        <v>42430</v>
      </c>
      <c r="L70" s="1742">
        <v>42673</v>
      </c>
      <c r="M70" s="1772"/>
      <c r="N70" s="1772"/>
      <c r="O70" s="1773">
        <v>1</v>
      </c>
      <c r="P70" s="1772"/>
      <c r="Q70" s="1772"/>
      <c r="R70" s="1772"/>
      <c r="S70" s="1772"/>
      <c r="T70" s="1772"/>
      <c r="U70" s="1772"/>
      <c r="V70" s="1773">
        <v>1</v>
      </c>
      <c r="W70" s="1772"/>
      <c r="X70" s="1772"/>
      <c r="Y70" s="1785">
        <f t="shared" si="8"/>
        <v>2</v>
      </c>
      <c r="Z70" s="1784">
        <v>0</v>
      </c>
      <c r="AA70" s="1784"/>
      <c r="AB70" s="1783" t="s">
        <v>89</v>
      </c>
      <c r="AC70" s="1782">
        <f t="shared" si="9"/>
        <v>0</v>
      </c>
      <c r="AD70" s="1781">
        <f t="shared" si="10"/>
        <v>0</v>
      </c>
      <c r="AE70" s="1782">
        <v>0</v>
      </c>
      <c r="AF70" s="1781"/>
      <c r="AG70" s="1778"/>
      <c r="AH70" s="1778"/>
      <c r="AI70" s="1778"/>
      <c r="AJ70" s="1780" t="e">
        <f t="shared" si="11"/>
        <v>#DIV/0!</v>
      </c>
      <c r="AK70" s="1779"/>
      <c r="AL70" s="1778"/>
      <c r="AM70" s="1734">
        <v>1</v>
      </c>
      <c r="AN70" s="1730"/>
      <c r="AO70" s="1763">
        <v>0</v>
      </c>
      <c r="AP70" s="1762"/>
      <c r="AQ70" s="1734"/>
      <c r="AR70" s="1762"/>
      <c r="AS70" s="1734"/>
      <c r="AT70" s="1730"/>
      <c r="AU70" s="1761"/>
      <c r="AV70" s="1761"/>
      <c r="AW70" s="1761"/>
      <c r="AX70" s="1761"/>
      <c r="AY70" s="1761"/>
      <c r="AZ70" s="1761"/>
      <c r="BA70" s="1761"/>
      <c r="BB70" s="1761"/>
      <c r="BC70" s="1734"/>
      <c r="BD70" s="1734"/>
      <c r="BE70" s="1734"/>
      <c r="BF70" s="1734"/>
      <c r="BG70" s="1734"/>
      <c r="BH70" s="1734"/>
      <c r="BI70" s="1734"/>
      <c r="BJ70" s="1734"/>
      <c r="BK70" s="1734"/>
      <c r="BL70" s="1734"/>
      <c r="BM70" s="1734"/>
      <c r="BN70" s="1734"/>
      <c r="BO70" s="1734"/>
      <c r="BP70" s="1734"/>
      <c r="BQ70" s="1734"/>
      <c r="BR70" s="1734"/>
      <c r="BS70" s="1734"/>
      <c r="BT70" s="1734"/>
      <c r="BU70" s="1734"/>
      <c r="BV70" s="1734"/>
      <c r="BW70" s="1734"/>
      <c r="BX70" s="1734"/>
      <c r="BY70" s="1734"/>
      <c r="BZ70" s="1734"/>
      <c r="CA70" s="1728"/>
      <c r="CB70" s="1727"/>
    </row>
    <row r="71" spans="1:80" s="1760" customFormat="1" ht="72" customHeight="1">
      <c r="A71" s="3904"/>
      <c r="B71" s="3904"/>
      <c r="C71" s="3896"/>
      <c r="D71" s="1777" t="s">
        <v>1054</v>
      </c>
      <c r="E71" s="1775" t="s">
        <v>1053</v>
      </c>
      <c r="F71" s="1776">
        <v>1</v>
      </c>
      <c r="G71" s="1743" t="s">
        <v>1053</v>
      </c>
      <c r="H71" s="1775" t="s">
        <v>1047</v>
      </c>
      <c r="I71" s="1744">
        <v>0.1</v>
      </c>
      <c r="J71" s="1774" t="s">
        <v>1052</v>
      </c>
      <c r="K71" s="1742" t="s">
        <v>1051</v>
      </c>
      <c r="L71" s="1742">
        <v>42551</v>
      </c>
      <c r="M71" s="1772"/>
      <c r="N71" s="1772"/>
      <c r="O71" s="1772"/>
      <c r="P71" s="1772"/>
      <c r="Q71" s="1772"/>
      <c r="R71" s="1773">
        <v>1</v>
      </c>
      <c r="S71" s="1772"/>
      <c r="T71" s="1772"/>
      <c r="U71" s="1772"/>
      <c r="V71" s="1772"/>
      <c r="W71" s="1772"/>
      <c r="X71" s="1772"/>
      <c r="Y71" s="1785">
        <f t="shared" si="8"/>
        <v>1</v>
      </c>
      <c r="Z71" s="1784">
        <v>0</v>
      </c>
      <c r="AA71" s="1784"/>
      <c r="AB71" s="1783" t="s">
        <v>89</v>
      </c>
      <c r="AC71" s="1782">
        <f t="shared" si="9"/>
        <v>0</v>
      </c>
      <c r="AD71" s="1781">
        <f t="shared" si="10"/>
        <v>0</v>
      </c>
      <c r="AE71" s="1782">
        <v>0</v>
      </c>
      <c r="AF71" s="1781"/>
      <c r="AG71" s="1778"/>
      <c r="AH71" s="1778"/>
      <c r="AI71" s="1778"/>
      <c r="AJ71" s="1780" t="e">
        <f t="shared" si="11"/>
        <v>#DIV/0!</v>
      </c>
      <c r="AK71" s="1779"/>
      <c r="AL71" s="1778"/>
      <c r="AM71" s="1734">
        <v>1</v>
      </c>
      <c r="AN71" s="1730"/>
      <c r="AO71" s="1763">
        <v>0</v>
      </c>
      <c r="AP71" s="1762"/>
      <c r="AQ71" s="1734"/>
      <c r="AR71" s="1762"/>
      <c r="AS71" s="1734"/>
      <c r="AT71" s="1730"/>
      <c r="AU71" s="1761"/>
      <c r="AV71" s="1761"/>
      <c r="AW71" s="1761"/>
      <c r="AX71" s="1761"/>
      <c r="AY71" s="1761"/>
      <c r="AZ71" s="1761"/>
      <c r="BA71" s="1761"/>
      <c r="BB71" s="1761"/>
      <c r="BC71" s="1734"/>
      <c r="BD71" s="1734"/>
      <c r="BE71" s="1734"/>
      <c r="BF71" s="1734"/>
      <c r="BG71" s="1734"/>
      <c r="BH71" s="1734"/>
      <c r="BI71" s="1734"/>
      <c r="BJ71" s="1734"/>
      <c r="BK71" s="1734"/>
      <c r="BL71" s="1734"/>
      <c r="BM71" s="1734"/>
      <c r="BN71" s="1734"/>
      <c r="BO71" s="1734"/>
      <c r="BP71" s="1734"/>
      <c r="BQ71" s="1734"/>
      <c r="BR71" s="1734"/>
      <c r="BS71" s="1734"/>
      <c r="BT71" s="1734"/>
      <c r="BU71" s="1734"/>
      <c r="BV71" s="1734"/>
      <c r="BW71" s="1734"/>
      <c r="BX71" s="1734"/>
      <c r="BY71" s="1734"/>
      <c r="BZ71" s="1734"/>
      <c r="CA71" s="1728"/>
      <c r="CB71" s="1727"/>
    </row>
    <row r="72" spans="1:80" s="1760" customFormat="1" ht="39" thickBot="1">
      <c r="A72" s="3904"/>
      <c r="B72" s="3904"/>
      <c r="C72" s="3896"/>
      <c r="D72" s="1777" t="s">
        <v>1050</v>
      </c>
      <c r="E72" s="1775" t="s">
        <v>1049</v>
      </c>
      <c r="F72" s="1776">
        <v>2</v>
      </c>
      <c r="G72" s="1743" t="s">
        <v>1048</v>
      </c>
      <c r="H72" s="1775" t="s">
        <v>1047</v>
      </c>
      <c r="I72" s="1744">
        <v>0.05</v>
      </c>
      <c r="J72" s="1774" t="s">
        <v>1046</v>
      </c>
      <c r="K72" s="1742">
        <v>42552</v>
      </c>
      <c r="L72" s="1742">
        <v>42675</v>
      </c>
      <c r="M72" s="1772"/>
      <c r="N72" s="1772"/>
      <c r="O72" s="1772"/>
      <c r="P72" s="1772"/>
      <c r="Q72" s="1772"/>
      <c r="R72" s="1772"/>
      <c r="S72" s="1773">
        <v>1</v>
      </c>
      <c r="T72" s="1772"/>
      <c r="U72" s="1772"/>
      <c r="V72" s="1772"/>
      <c r="W72" s="1772"/>
      <c r="X72" s="1772"/>
      <c r="Y72" s="1771">
        <f t="shared" si="8"/>
        <v>1</v>
      </c>
      <c r="Z72" s="1770">
        <v>0</v>
      </c>
      <c r="AA72" s="1770"/>
      <c r="AB72" s="1769" t="s">
        <v>89</v>
      </c>
      <c r="AC72" s="1768">
        <f t="shared" si="9"/>
        <v>0</v>
      </c>
      <c r="AD72" s="1767">
        <f t="shared" si="10"/>
        <v>0</v>
      </c>
      <c r="AE72" s="1768">
        <v>0</v>
      </c>
      <c r="AF72" s="1767"/>
      <c r="AG72" s="1764"/>
      <c r="AH72" s="1764"/>
      <c r="AI72" s="1764"/>
      <c r="AJ72" s="1766" t="e">
        <f t="shared" si="11"/>
        <v>#DIV/0!</v>
      </c>
      <c r="AK72" s="1765"/>
      <c r="AL72" s="1764"/>
      <c r="AM72" s="1734">
        <v>1</v>
      </c>
      <c r="AN72" s="1730"/>
      <c r="AO72" s="1763">
        <v>1</v>
      </c>
      <c r="AP72" s="1762"/>
      <c r="AQ72" s="1734"/>
      <c r="AR72" s="1762"/>
      <c r="AS72" s="1734"/>
      <c r="AT72" s="1730"/>
      <c r="AU72" s="1761"/>
      <c r="AV72" s="1761"/>
      <c r="AW72" s="1761"/>
      <c r="AX72" s="1761"/>
      <c r="AY72" s="1761"/>
      <c r="AZ72" s="1761"/>
      <c r="BA72" s="1761"/>
      <c r="BB72" s="1761"/>
      <c r="BC72" s="1734"/>
      <c r="BD72" s="1734"/>
      <c r="BE72" s="1734"/>
      <c r="BF72" s="1734"/>
      <c r="BG72" s="1734"/>
      <c r="BH72" s="1734"/>
      <c r="BI72" s="1734"/>
      <c r="BJ72" s="1734"/>
      <c r="BK72" s="1734"/>
      <c r="BL72" s="1734"/>
      <c r="BM72" s="1734"/>
      <c r="BN72" s="1734"/>
      <c r="BO72" s="1734"/>
      <c r="BP72" s="1734"/>
      <c r="BQ72" s="1734"/>
      <c r="BR72" s="1734"/>
      <c r="BS72" s="1734"/>
      <c r="BT72" s="1734"/>
      <c r="BU72" s="1734"/>
      <c r="BV72" s="1734"/>
      <c r="BW72" s="1734"/>
      <c r="BX72" s="1734"/>
      <c r="BY72" s="1734"/>
      <c r="BZ72" s="1734"/>
      <c r="CA72" s="1728"/>
      <c r="CB72" s="1727"/>
    </row>
    <row r="73" spans="1:80" s="1701" customFormat="1" ht="19.5" customHeight="1" thickBot="1">
      <c r="A73" s="3907" t="s">
        <v>137</v>
      </c>
      <c r="B73" s="3907"/>
      <c r="C73" s="3907"/>
      <c r="D73" s="3907"/>
      <c r="E73" s="1757"/>
      <c r="F73" s="1757"/>
      <c r="G73" s="1759"/>
      <c r="H73" s="1757"/>
      <c r="I73" s="1758">
        <f>SUM(I57:I72)</f>
        <v>1</v>
      </c>
      <c r="J73" s="1757"/>
      <c r="K73" s="1757"/>
      <c r="L73" s="1757"/>
      <c r="M73" s="1757"/>
      <c r="N73" s="1757"/>
      <c r="O73" s="1757"/>
      <c r="P73" s="1757"/>
      <c r="Q73" s="1757"/>
      <c r="R73" s="1757"/>
      <c r="S73" s="1757"/>
      <c r="T73" s="1757"/>
      <c r="U73" s="1757"/>
      <c r="V73" s="1757"/>
      <c r="W73" s="1757"/>
      <c r="X73" s="1757"/>
      <c r="Y73" s="1756"/>
      <c r="Z73" s="1755">
        <f>SUM(Z59:Z72)</f>
        <v>0</v>
      </c>
      <c r="AA73" s="1755">
        <v>0</v>
      </c>
      <c r="AB73" s="1754"/>
      <c r="AC73" s="1753"/>
      <c r="AD73" s="1752"/>
      <c r="AE73" s="1752"/>
      <c r="AF73" s="1752"/>
      <c r="AG73" s="1752"/>
      <c r="AH73" s="1752"/>
      <c r="AI73" s="1752"/>
      <c r="AJ73" s="1752"/>
      <c r="AK73" s="1752"/>
      <c r="AL73" s="1752"/>
      <c r="AM73" s="1750"/>
      <c r="AN73" s="1750"/>
      <c r="AO73" s="1751"/>
      <c r="AP73" s="1750"/>
      <c r="AQ73" s="1749"/>
      <c r="AR73" s="1750"/>
      <c r="AS73" s="1749"/>
      <c r="AT73" s="1749"/>
      <c r="AU73" s="1749"/>
      <c r="AV73" s="1749"/>
      <c r="AW73" s="1749"/>
      <c r="AX73" s="1749"/>
      <c r="AY73" s="1749"/>
      <c r="AZ73" s="1749"/>
      <c r="BA73" s="1749"/>
      <c r="BB73" s="1749"/>
      <c r="BC73" s="1749"/>
      <c r="BD73" s="1749"/>
      <c r="BE73" s="1749"/>
      <c r="BF73" s="1749"/>
      <c r="BG73" s="1749"/>
      <c r="BH73" s="1749"/>
      <c r="BI73" s="1749"/>
      <c r="BJ73" s="1749"/>
      <c r="BK73" s="1749"/>
      <c r="BL73" s="1749"/>
      <c r="BM73" s="1749"/>
      <c r="BN73" s="1749"/>
      <c r="BO73" s="1749"/>
      <c r="BP73" s="1749"/>
      <c r="BQ73" s="1749"/>
      <c r="BR73" s="1749"/>
      <c r="BS73" s="1749"/>
      <c r="BT73" s="1749"/>
      <c r="BU73" s="1749"/>
      <c r="BV73" s="1749"/>
      <c r="BW73" s="1749"/>
      <c r="BX73" s="1749"/>
      <c r="BY73" s="1749"/>
      <c r="BZ73" s="1749"/>
      <c r="CA73" s="1749"/>
      <c r="CB73" s="1748"/>
    </row>
    <row r="74" spans="1:80" s="1726" customFormat="1" ht="59.25" customHeight="1" thickBot="1">
      <c r="A74" s="1747">
        <v>6</v>
      </c>
      <c r="B74" s="1747" t="s">
        <v>400</v>
      </c>
      <c r="C74" s="1747" t="s">
        <v>1045</v>
      </c>
      <c r="D74" s="1746" t="s">
        <v>1044</v>
      </c>
      <c r="E74" s="1743" t="s">
        <v>905</v>
      </c>
      <c r="F74" s="1743" t="s">
        <v>360</v>
      </c>
      <c r="G74" s="1745" t="s">
        <v>1043</v>
      </c>
      <c r="H74" s="1745" t="s">
        <v>1042</v>
      </c>
      <c r="I74" s="1744">
        <v>1</v>
      </c>
      <c r="J74" s="1743" t="s">
        <v>1041</v>
      </c>
      <c r="K74" s="1742">
        <v>42370</v>
      </c>
      <c r="L74" s="1742">
        <v>42735</v>
      </c>
      <c r="M74" s="1741"/>
      <c r="N74" s="1741"/>
      <c r="O74" s="1741"/>
      <c r="P74" s="1741">
        <v>1</v>
      </c>
      <c r="Q74" s="1741"/>
      <c r="R74" s="1741"/>
      <c r="S74" s="1741"/>
      <c r="T74" s="1741"/>
      <c r="U74" s="1741"/>
      <c r="V74" s="1741"/>
      <c r="W74" s="1741"/>
      <c r="X74" s="1741"/>
      <c r="Y74" s="1740">
        <f>SUM(M74:X74)</f>
        <v>1</v>
      </c>
      <c r="Z74" s="1739"/>
      <c r="AA74" s="1739"/>
      <c r="AB74" s="1738"/>
      <c r="AC74" s="1737"/>
      <c r="AD74" s="1735"/>
      <c r="AE74" s="1735"/>
      <c r="AF74" s="1735"/>
      <c r="AG74" s="1735"/>
      <c r="AH74" s="1735"/>
      <c r="AI74" s="1735"/>
      <c r="AJ74" s="1736"/>
      <c r="AK74" s="1735"/>
      <c r="AL74" s="1735"/>
      <c r="AM74" s="1734">
        <v>1</v>
      </c>
      <c r="AN74" s="1730"/>
      <c r="AO74" s="1733">
        <v>0</v>
      </c>
      <c r="AP74" s="1732"/>
      <c r="AQ74" s="1731"/>
      <c r="AR74" s="1732"/>
      <c r="AS74" s="1731"/>
      <c r="AT74" s="1730"/>
      <c r="AU74" s="1729"/>
      <c r="AV74" s="1729"/>
      <c r="AW74" s="1729"/>
      <c r="AX74" s="1729"/>
      <c r="AY74" s="1729"/>
      <c r="AZ74" s="1729"/>
      <c r="BA74" s="1729"/>
      <c r="BB74" s="1729"/>
      <c r="BC74" s="1729"/>
      <c r="BD74" s="1729"/>
      <c r="BE74" s="1729"/>
      <c r="BF74" s="1729"/>
      <c r="BG74" s="1729"/>
      <c r="BH74" s="1729"/>
      <c r="BI74" s="1729"/>
      <c r="BJ74" s="1729"/>
      <c r="BK74" s="1729"/>
      <c r="BL74" s="1729"/>
      <c r="BM74" s="1729"/>
      <c r="BN74" s="1729"/>
      <c r="BO74" s="1729"/>
      <c r="BP74" s="1729"/>
      <c r="BQ74" s="1729"/>
      <c r="BR74" s="1729"/>
      <c r="BS74" s="1729"/>
      <c r="BT74" s="1729"/>
      <c r="BU74" s="1729"/>
      <c r="BV74" s="1729"/>
      <c r="BW74" s="1729"/>
      <c r="BX74" s="1729"/>
      <c r="BY74" s="1729"/>
      <c r="BZ74" s="1729"/>
      <c r="CA74" s="1728"/>
      <c r="CB74" s="1727"/>
    </row>
    <row r="75" spans="1:80" s="1701" customFormat="1" ht="19.5" customHeight="1" thickBot="1">
      <c r="A75" s="3897" t="s">
        <v>137</v>
      </c>
      <c r="B75" s="3897"/>
      <c r="C75" s="3897"/>
      <c r="D75" s="3897"/>
      <c r="E75" s="1723"/>
      <c r="F75" s="1723" t="s">
        <v>810</v>
      </c>
      <c r="G75" s="1725"/>
      <c r="H75" s="1723"/>
      <c r="I75" s="1724">
        <f>SUM(I74)</f>
        <v>1</v>
      </c>
      <c r="J75" s="1723"/>
      <c r="K75" s="1723"/>
      <c r="L75" s="1723"/>
      <c r="M75" s="1723"/>
      <c r="N75" s="1723"/>
      <c r="O75" s="1723"/>
      <c r="P75" s="1723"/>
      <c r="Q75" s="1723"/>
      <c r="R75" s="1723"/>
      <c r="S75" s="1723"/>
      <c r="T75" s="1723"/>
      <c r="U75" s="1723"/>
      <c r="V75" s="1723"/>
      <c r="W75" s="1723"/>
      <c r="X75" s="1723"/>
      <c r="Y75" s="1722"/>
      <c r="Z75" s="1721">
        <f>SUM(Z74)</f>
        <v>0</v>
      </c>
      <c r="AA75" s="1721"/>
      <c r="AB75" s="1720"/>
      <c r="AC75" s="1719"/>
      <c r="AD75" s="1718"/>
      <c r="AE75" s="1718"/>
      <c r="AF75" s="1718"/>
      <c r="AG75" s="1718"/>
      <c r="AH75" s="1718"/>
      <c r="AI75" s="1718"/>
      <c r="AJ75" s="1718"/>
      <c r="AK75" s="1718"/>
      <c r="AL75" s="1718"/>
      <c r="AM75" s="1716"/>
      <c r="AN75" s="1717"/>
      <c r="AO75" s="1716"/>
      <c r="AP75" s="1717"/>
      <c r="AQ75" s="1716"/>
      <c r="AR75" s="1717"/>
      <c r="AS75" s="1716"/>
      <c r="AT75" s="1716"/>
      <c r="AU75" s="1716"/>
      <c r="AV75" s="1716"/>
      <c r="AW75" s="1716"/>
      <c r="AX75" s="1716"/>
      <c r="AY75" s="1716"/>
      <c r="AZ75" s="1716"/>
      <c r="BA75" s="1716"/>
      <c r="BB75" s="1716"/>
      <c r="BC75" s="1716"/>
      <c r="BD75" s="1716"/>
      <c r="BE75" s="1716"/>
      <c r="BF75" s="1716"/>
      <c r="BG75" s="1716"/>
      <c r="BH75" s="1716"/>
      <c r="BI75" s="1716"/>
      <c r="BJ75" s="1716"/>
      <c r="BK75" s="1716"/>
      <c r="BL75" s="1716"/>
      <c r="BM75" s="1716"/>
      <c r="BN75" s="1716"/>
      <c r="BO75" s="1716"/>
      <c r="BP75" s="1716"/>
      <c r="BQ75" s="1716"/>
      <c r="BR75" s="1716"/>
      <c r="BS75" s="1716"/>
      <c r="BT75" s="1716"/>
      <c r="BU75" s="1716"/>
      <c r="BV75" s="1716"/>
      <c r="BW75" s="1716"/>
      <c r="BX75" s="1716"/>
      <c r="BY75" s="1716"/>
      <c r="BZ75" s="1716"/>
      <c r="CA75" s="1716"/>
      <c r="CB75" s="1716"/>
    </row>
    <row r="76" spans="1:80" s="1701" customFormat="1" ht="27" customHeight="1" thickBot="1">
      <c r="A76" s="3905" t="s">
        <v>212</v>
      </c>
      <c r="B76" s="3906"/>
      <c r="C76" s="3906"/>
      <c r="D76" s="3906"/>
      <c r="E76" s="1715"/>
      <c r="F76" s="1712"/>
      <c r="G76" s="1714"/>
      <c r="H76" s="1712"/>
      <c r="I76" s="1713"/>
      <c r="J76" s="1712"/>
      <c r="K76" s="1712"/>
      <c r="L76" s="1712"/>
      <c r="M76" s="1711"/>
      <c r="N76" s="1711"/>
      <c r="O76" s="1711"/>
      <c r="P76" s="1711"/>
      <c r="Q76" s="1711"/>
      <c r="R76" s="1711"/>
      <c r="S76" s="1711"/>
      <c r="T76" s="1711"/>
      <c r="U76" s="1711"/>
      <c r="V76" s="1711"/>
      <c r="W76" s="1711"/>
      <c r="X76" s="1711"/>
      <c r="Y76" s="1710"/>
      <c r="Z76" s="1709">
        <f>SUM(Z73,Z56,Z38,Z32,Z26)</f>
        <v>590000000</v>
      </c>
      <c r="AA76" s="1708">
        <v>90000000</v>
      </c>
      <c r="AB76" s="1707"/>
      <c r="AC76" s="1706"/>
      <c r="AD76" s="1705"/>
      <c r="AE76" s="1705"/>
      <c r="AF76" s="1705"/>
      <c r="AG76" s="1705"/>
      <c r="AH76" s="1705"/>
      <c r="AI76" s="1705"/>
      <c r="AJ76" s="1705"/>
      <c r="AK76" s="1705"/>
      <c r="AL76" s="1704"/>
      <c r="AM76" s="1702"/>
      <c r="AN76" s="1703"/>
      <c r="AO76" s="1702"/>
      <c r="AP76" s="1703"/>
      <c r="AQ76" s="1702"/>
      <c r="AR76" s="1703"/>
      <c r="AS76" s="1702"/>
      <c r="AT76" s="1702"/>
      <c r="AU76" s="1702"/>
      <c r="AV76" s="1702"/>
      <c r="AW76" s="1702"/>
      <c r="AX76" s="1702"/>
      <c r="AY76" s="1702"/>
      <c r="AZ76" s="1702"/>
      <c r="BA76" s="1702"/>
      <c r="BB76" s="1702"/>
      <c r="BC76" s="1702"/>
      <c r="BD76" s="1702"/>
      <c r="BE76" s="1702"/>
      <c r="BF76" s="1702"/>
      <c r="BG76" s="1702"/>
      <c r="BH76" s="1702"/>
      <c r="BI76" s="1702"/>
      <c r="BJ76" s="1702"/>
      <c r="BK76" s="1702"/>
      <c r="BL76" s="1702"/>
      <c r="BM76" s="1702"/>
      <c r="BN76" s="1702"/>
      <c r="BO76" s="1702"/>
      <c r="BP76" s="1702"/>
      <c r="BQ76" s="1702"/>
      <c r="BR76" s="1702"/>
      <c r="BS76" s="1702"/>
      <c r="BT76" s="1702"/>
      <c r="BU76" s="1702"/>
      <c r="BV76" s="1702"/>
      <c r="BW76" s="1702"/>
      <c r="BX76" s="1702"/>
      <c r="BY76" s="1702"/>
      <c r="BZ76" s="1702"/>
      <c r="CA76" s="1702"/>
      <c r="CB76" s="1702"/>
    </row>
    <row r="77" spans="1:80" s="1685" customFormat="1" ht="19.5" customHeight="1" thickBot="1">
      <c r="A77" s="1700"/>
      <c r="B77" s="1692"/>
      <c r="C77" s="1699"/>
      <c r="D77" s="1699"/>
      <c r="E77" s="1692"/>
      <c r="F77" s="1698"/>
      <c r="G77" s="1697"/>
      <c r="H77" s="1692"/>
      <c r="I77" s="1696"/>
      <c r="J77" s="1692"/>
      <c r="K77" s="1695"/>
      <c r="L77" s="1695"/>
      <c r="M77" s="1692"/>
      <c r="N77" s="1692"/>
      <c r="O77" s="1692"/>
      <c r="P77" s="1692"/>
      <c r="Q77" s="1692"/>
      <c r="R77" s="1692"/>
      <c r="S77" s="1692"/>
      <c r="T77" s="1692"/>
      <c r="U77" s="1692"/>
      <c r="V77" s="1692"/>
      <c r="W77" s="1692"/>
      <c r="X77" s="1692"/>
      <c r="Y77" s="1694"/>
      <c r="Z77" s="1693">
        <f>Z76</f>
        <v>590000000</v>
      </c>
      <c r="AA77" s="1693">
        <v>90000000</v>
      </c>
      <c r="AB77" s="1692"/>
      <c r="AC77" s="1691"/>
      <c r="AD77" s="1690"/>
      <c r="AE77" s="1690"/>
      <c r="AF77" s="1690"/>
      <c r="AG77" s="1690"/>
      <c r="AH77" s="1690"/>
      <c r="AI77" s="1690"/>
      <c r="AJ77" s="1690"/>
      <c r="AK77" s="1689"/>
      <c r="AL77" s="1688"/>
      <c r="AM77" s="1686"/>
      <c r="AN77" s="1687"/>
      <c r="AO77" s="1686"/>
      <c r="AP77" s="1687"/>
      <c r="AQ77" s="1686"/>
      <c r="AR77" s="1687"/>
      <c r="AS77" s="1686"/>
      <c r="AT77" s="1686"/>
      <c r="AU77" s="1686"/>
      <c r="AV77" s="1686"/>
      <c r="AW77" s="1686"/>
      <c r="AX77" s="1686"/>
      <c r="AY77" s="1686"/>
      <c r="AZ77" s="1686"/>
      <c r="BA77" s="1686"/>
      <c r="BB77" s="1686"/>
      <c r="BC77" s="1686"/>
      <c r="BD77" s="1686"/>
      <c r="BE77" s="1686"/>
      <c r="BF77" s="1686"/>
      <c r="BG77" s="1686"/>
      <c r="BH77" s="1686"/>
      <c r="BI77" s="1686"/>
      <c r="BJ77" s="1686"/>
      <c r="BK77" s="1686"/>
      <c r="BL77" s="1686"/>
      <c r="BM77" s="1686"/>
      <c r="BN77" s="1686"/>
      <c r="BO77" s="1686"/>
      <c r="BP77" s="1686"/>
      <c r="BQ77" s="1686"/>
      <c r="BR77" s="1686"/>
      <c r="BS77" s="1686"/>
      <c r="BT77" s="1686"/>
      <c r="BU77" s="1686"/>
      <c r="BV77" s="1686"/>
      <c r="BW77" s="1686"/>
      <c r="BX77" s="1686"/>
      <c r="BY77" s="1686"/>
      <c r="BZ77" s="1686"/>
      <c r="CA77" s="1686"/>
      <c r="CB77" s="1686"/>
    </row>
    <row r="78" spans="37:78" ht="16.5">
      <c r="AK78" s="1684"/>
      <c r="AL78" s="1684"/>
      <c r="AM78" s="1684"/>
      <c r="AN78" s="1684"/>
      <c r="AO78" s="1684"/>
      <c r="AP78" s="1684"/>
      <c r="AQ78" s="1684"/>
      <c r="AR78" s="1684"/>
      <c r="AS78" s="1684"/>
      <c r="AT78" s="1684"/>
      <c r="AU78" s="1684"/>
      <c r="AV78" s="1684"/>
      <c r="AW78" s="1684"/>
      <c r="AX78" s="1684"/>
      <c r="AY78" s="1684"/>
      <c r="AZ78" s="1684"/>
      <c r="BA78" s="1684"/>
      <c r="BB78" s="1684"/>
      <c r="BC78" s="1684"/>
      <c r="BD78" s="1684"/>
      <c r="BE78" s="1684"/>
      <c r="BF78" s="1684"/>
      <c r="BG78" s="1684"/>
      <c r="BH78" s="1684"/>
      <c r="BI78" s="1684"/>
      <c r="BJ78" s="1684"/>
      <c r="BK78" s="1684"/>
      <c r="BL78" s="1684"/>
      <c r="BM78" s="1684"/>
      <c r="BN78" s="1684"/>
      <c r="BO78" s="1684"/>
      <c r="BP78" s="1684"/>
      <c r="BQ78" s="1684"/>
      <c r="BR78" s="1684"/>
      <c r="BS78" s="1684"/>
      <c r="BT78" s="1684"/>
      <c r="BU78" s="1684"/>
      <c r="BV78" s="1684"/>
      <c r="BW78" s="1684"/>
      <c r="BX78" s="1684"/>
      <c r="BY78" s="1684"/>
      <c r="BZ78" s="1684"/>
    </row>
    <row r="79" spans="79:80" ht="16.5">
      <c r="CA79" s="1290"/>
      <c r="CB79" s="1290"/>
    </row>
    <row r="82" spans="1:80" ht="16.5">
      <c r="A82" s="1672"/>
      <c r="CA82" s="1683"/>
      <c r="CB82" s="1683"/>
    </row>
    <row r="83" spans="1:80" ht="16.5">
      <c r="A83" s="1672"/>
      <c r="CA83" s="1683"/>
      <c r="CB83" s="1683"/>
    </row>
    <row r="84" spans="1:80" ht="16.5">
      <c r="A84" s="1672"/>
      <c r="CA84" s="1682"/>
      <c r="CB84" s="1682"/>
    </row>
    <row r="90" spans="1:28" ht="16.5">
      <c r="A90" s="1672"/>
      <c r="B90" s="1681"/>
      <c r="D90" s="1681"/>
      <c r="E90" s="1681"/>
      <c r="F90" s="1681"/>
      <c r="G90" s="1681"/>
      <c r="H90" s="1681"/>
      <c r="I90" s="1681"/>
      <c r="J90" s="1681"/>
      <c r="K90" s="1681"/>
      <c r="L90" s="1681"/>
      <c r="M90" s="1681"/>
      <c r="N90" s="1681"/>
      <c r="O90" s="1681"/>
      <c r="P90" s="1681"/>
      <c r="Q90" s="1681"/>
      <c r="R90" s="1681"/>
      <c r="S90" s="1681"/>
      <c r="T90" s="1681"/>
      <c r="U90" s="1681"/>
      <c r="V90" s="1681"/>
      <c r="W90" s="1681"/>
      <c r="X90" s="1681"/>
      <c r="Y90" s="1681"/>
      <c r="Z90" s="1681"/>
      <c r="AA90" s="1681"/>
      <c r="AB90" s="1681"/>
    </row>
    <row r="91" spans="1:28" ht="16.5">
      <c r="A91" s="1672"/>
      <c r="B91" s="1681"/>
      <c r="D91" s="1681"/>
      <c r="E91" s="1681"/>
      <c r="F91" s="1681"/>
      <c r="G91" s="1681"/>
      <c r="H91" s="1681"/>
      <c r="I91" s="1681"/>
      <c r="J91" s="1681"/>
      <c r="K91" s="1681"/>
      <c r="L91" s="1681"/>
      <c r="M91" s="1681"/>
      <c r="N91" s="1681"/>
      <c r="O91" s="1681"/>
      <c r="P91" s="1681"/>
      <c r="Q91" s="1681"/>
      <c r="R91" s="1681"/>
      <c r="S91" s="1681"/>
      <c r="T91" s="1681"/>
      <c r="U91" s="1681"/>
      <c r="V91" s="1681"/>
      <c r="W91" s="1681"/>
      <c r="X91" s="1681"/>
      <c r="Y91" s="1681"/>
      <c r="Z91" s="1681"/>
      <c r="AA91" s="1681"/>
      <c r="AB91" s="1681"/>
    </row>
    <row r="92" spans="1:28" ht="16.5">
      <c r="A92" s="1672"/>
      <c r="B92" s="1681"/>
      <c r="D92" s="1681"/>
      <c r="E92" s="1681"/>
      <c r="F92" s="1681"/>
      <c r="G92" s="1681"/>
      <c r="H92" s="1681"/>
      <c r="I92" s="1681"/>
      <c r="J92" s="1681"/>
      <c r="K92" s="1681"/>
      <c r="L92" s="1681"/>
      <c r="M92" s="1681"/>
      <c r="N92" s="1681"/>
      <c r="O92" s="1681"/>
      <c r="P92" s="1681"/>
      <c r="Q92" s="1681"/>
      <c r="R92" s="1681"/>
      <c r="S92" s="1681"/>
      <c r="T92" s="1681"/>
      <c r="U92" s="1681"/>
      <c r="V92" s="1681"/>
      <c r="W92" s="1681"/>
      <c r="X92" s="1681"/>
      <c r="Y92" s="1681"/>
      <c r="Z92" s="1681"/>
      <c r="AA92" s="1681"/>
      <c r="AB92" s="1681"/>
    </row>
    <row r="93" spans="1:28" ht="16.5">
      <c r="A93" s="1672"/>
      <c r="B93" s="1681"/>
      <c r="D93" s="1681"/>
      <c r="E93" s="1681"/>
      <c r="F93" s="1681"/>
      <c r="G93" s="1681"/>
      <c r="H93" s="1681"/>
      <c r="I93" s="1681"/>
      <c r="J93" s="1681"/>
      <c r="K93" s="1681"/>
      <c r="L93" s="1681"/>
      <c r="M93" s="1681"/>
      <c r="N93" s="1681"/>
      <c r="O93" s="1681"/>
      <c r="P93" s="1681"/>
      <c r="Q93" s="1681"/>
      <c r="R93" s="1681"/>
      <c r="S93" s="1681"/>
      <c r="T93" s="1681"/>
      <c r="U93" s="1681"/>
      <c r="V93" s="1681"/>
      <c r="W93" s="1681"/>
      <c r="X93" s="1681"/>
      <c r="Y93" s="1681"/>
      <c r="Z93" s="1681"/>
      <c r="AA93" s="1681"/>
      <c r="AB93" s="1681"/>
    </row>
    <row r="94" spans="1:28" ht="16.5">
      <c r="A94" s="1672"/>
      <c r="B94" s="1681"/>
      <c r="D94" s="1681"/>
      <c r="E94" s="1681"/>
      <c r="F94" s="1681"/>
      <c r="G94" s="1681"/>
      <c r="H94" s="1681"/>
      <c r="I94" s="1681"/>
      <c r="J94" s="1681"/>
      <c r="K94" s="1681"/>
      <c r="L94" s="1681"/>
      <c r="M94" s="1681"/>
      <c r="N94" s="1681"/>
      <c r="O94" s="1681"/>
      <c r="P94" s="1681"/>
      <c r="Q94" s="1681"/>
      <c r="R94" s="1681"/>
      <c r="S94" s="1681"/>
      <c r="T94" s="1681"/>
      <c r="U94" s="1681"/>
      <c r="V94" s="1681"/>
      <c r="W94" s="1681"/>
      <c r="X94" s="1681"/>
      <c r="Y94" s="1681"/>
      <c r="Z94" s="1681"/>
      <c r="AA94" s="1681"/>
      <c r="AB94" s="1681"/>
    </row>
    <row r="95" spans="1:28" ht="16.5">
      <c r="A95" s="1672"/>
      <c r="B95" s="1681"/>
      <c r="D95" s="1681"/>
      <c r="E95" s="1681"/>
      <c r="F95" s="1681"/>
      <c r="G95" s="1681"/>
      <c r="H95" s="1681"/>
      <c r="I95" s="1681"/>
      <c r="J95" s="1681"/>
      <c r="K95" s="1681"/>
      <c r="L95" s="1681"/>
      <c r="M95" s="1681"/>
      <c r="N95" s="1681"/>
      <c r="O95" s="1681"/>
      <c r="P95" s="1681"/>
      <c r="Q95" s="1681"/>
      <c r="R95" s="1681"/>
      <c r="S95" s="1681"/>
      <c r="T95" s="1681"/>
      <c r="U95" s="1681"/>
      <c r="V95" s="1681"/>
      <c r="W95" s="1681"/>
      <c r="X95" s="1681"/>
      <c r="Y95" s="1681"/>
      <c r="Z95" s="1681"/>
      <c r="AA95" s="1681"/>
      <c r="AB95" s="1681"/>
    </row>
    <row r="96" spans="1:28" ht="16.5">
      <c r="A96" s="1672"/>
      <c r="B96" s="1681"/>
      <c r="D96" s="1681"/>
      <c r="E96" s="1681"/>
      <c r="F96" s="1681"/>
      <c r="G96" s="1681"/>
      <c r="H96" s="1681"/>
      <c r="I96" s="1681"/>
      <c r="J96" s="1681"/>
      <c r="K96" s="1681"/>
      <c r="L96" s="1681"/>
      <c r="M96" s="1681"/>
      <c r="N96" s="1681"/>
      <c r="O96" s="1681"/>
      <c r="P96" s="1681"/>
      <c r="Q96" s="1681"/>
      <c r="R96" s="1681"/>
      <c r="S96" s="1681"/>
      <c r="T96" s="1681"/>
      <c r="U96" s="1681"/>
      <c r="V96" s="1681"/>
      <c r="W96" s="1681"/>
      <c r="X96" s="1681"/>
      <c r="Y96" s="1681"/>
      <c r="Z96" s="1681"/>
      <c r="AA96" s="1681"/>
      <c r="AB96" s="1681"/>
    </row>
    <row r="97" spans="1:80" ht="15">
      <c r="A97" s="1672"/>
      <c r="B97" s="1681"/>
      <c r="D97" s="1681"/>
      <c r="E97" s="1681"/>
      <c r="F97" s="1681"/>
      <c r="G97" s="1681"/>
      <c r="H97" s="1681"/>
      <c r="I97" s="1681"/>
      <c r="J97" s="1681"/>
      <c r="K97" s="1681"/>
      <c r="L97" s="1681"/>
      <c r="M97" s="1681"/>
      <c r="N97" s="1681"/>
      <c r="O97" s="1681"/>
      <c r="P97" s="1681"/>
      <c r="Q97" s="1681"/>
      <c r="R97" s="1681"/>
      <c r="S97" s="1681"/>
      <c r="T97" s="1681"/>
      <c r="U97" s="1681"/>
      <c r="V97" s="1681"/>
      <c r="W97" s="1681"/>
      <c r="X97" s="1681"/>
      <c r="Y97" s="1681"/>
      <c r="Z97" s="1681"/>
      <c r="AA97" s="1681"/>
      <c r="AB97" s="1681"/>
      <c r="AK97" s="1672"/>
      <c r="AL97" s="1672"/>
      <c r="AM97" s="1672"/>
      <c r="AN97" s="1672"/>
      <c r="AO97" s="1672"/>
      <c r="AP97" s="1672"/>
      <c r="AQ97" s="1672"/>
      <c r="AR97" s="1672"/>
      <c r="AS97" s="1672"/>
      <c r="AT97" s="1672"/>
      <c r="AU97" s="1672"/>
      <c r="AV97" s="1672"/>
      <c r="AW97" s="1672"/>
      <c r="AX97" s="1672"/>
      <c r="AY97" s="1672"/>
      <c r="AZ97" s="1672"/>
      <c r="BA97" s="1672"/>
      <c r="BB97" s="1672"/>
      <c r="BC97" s="1672"/>
      <c r="BD97" s="1672"/>
      <c r="BE97" s="1672"/>
      <c r="BF97" s="1672"/>
      <c r="BG97" s="1672"/>
      <c r="BH97" s="1672"/>
      <c r="BI97" s="1672"/>
      <c r="BJ97" s="1672"/>
      <c r="BK97" s="1672"/>
      <c r="BL97" s="1672"/>
      <c r="BM97" s="1672"/>
      <c r="BN97" s="1672"/>
      <c r="BO97" s="1672"/>
      <c r="BP97" s="1672"/>
      <c r="BQ97" s="1672"/>
      <c r="BR97" s="1672"/>
      <c r="BS97" s="1672"/>
      <c r="BT97" s="1672"/>
      <c r="BU97" s="1672"/>
      <c r="BV97" s="1672"/>
      <c r="BW97" s="1672"/>
      <c r="BX97" s="1672"/>
      <c r="BY97" s="1672"/>
      <c r="BZ97" s="1672"/>
      <c r="CA97" s="1672"/>
      <c r="CB97" s="1672"/>
    </row>
    <row r="98" spans="1:80" ht="15">
      <c r="A98" s="1672"/>
      <c r="B98" s="1681"/>
      <c r="D98" s="1681"/>
      <c r="E98" s="1681"/>
      <c r="F98" s="1681"/>
      <c r="G98" s="1681"/>
      <c r="H98" s="1681"/>
      <c r="I98" s="1681"/>
      <c r="J98" s="1681"/>
      <c r="K98" s="1681"/>
      <c r="L98" s="1681"/>
      <c r="M98" s="1681"/>
      <c r="N98" s="1681"/>
      <c r="O98" s="1681"/>
      <c r="P98" s="1681"/>
      <c r="Q98" s="1681"/>
      <c r="R98" s="1681"/>
      <c r="S98" s="1681"/>
      <c r="T98" s="1681"/>
      <c r="U98" s="1681"/>
      <c r="V98" s="1681"/>
      <c r="W98" s="1681"/>
      <c r="X98" s="1681"/>
      <c r="Y98" s="1681"/>
      <c r="Z98" s="1681"/>
      <c r="AA98" s="1681"/>
      <c r="AB98" s="1681"/>
      <c r="AK98" s="1672"/>
      <c r="AL98" s="1672"/>
      <c r="AM98" s="1672"/>
      <c r="AN98" s="1672"/>
      <c r="AO98" s="1672"/>
      <c r="AP98" s="1672"/>
      <c r="AQ98" s="1672"/>
      <c r="AR98" s="1672"/>
      <c r="AS98" s="1672"/>
      <c r="AT98" s="1672"/>
      <c r="AU98" s="1672"/>
      <c r="AV98" s="1672"/>
      <c r="AW98" s="1672"/>
      <c r="AX98" s="1672"/>
      <c r="AY98" s="1672"/>
      <c r="AZ98" s="1672"/>
      <c r="BA98" s="1672"/>
      <c r="BB98" s="1672"/>
      <c r="BC98" s="1672"/>
      <c r="BD98" s="1672"/>
      <c r="BE98" s="1672"/>
      <c r="BF98" s="1672"/>
      <c r="BG98" s="1672"/>
      <c r="BH98" s="1672"/>
      <c r="BI98" s="1672"/>
      <c r="BJ98" s="1672"/>
      <c r="BK98" s="1672"/>
      <c r="BL98" s="1672"/>
      <c r="BM98" s="1672"/>
      <c r="BN98" s="1672"/>
      <c r="BO98" s="1672"/>
      <c r="BP98" s="1672"/>
      <c r="BQ98" s="1672"/>
      <c r="BR98" s="1672"/>
      <c r="BS98" s="1672"/>
      <c r="BT98" s="1672"/>
      <c r="BU98" s="1672"/>
      <c r="BV98" s="1672"/>
      <c r="BW98" s="1672"/>
      <c r="BX98" s="1672"/>
      <c r="BY98" s="1672"/>
      <c r="BZ98" s="1672"/>
      <c r="CA98" s="1672"/>
      <c r="CB98" s="1672"/>
    </row>
    <row r="99" spans="1:80" ht="15">
      <c r="A99" s="1672"/>
      <c r="B99" s="1681"/>
      <c r="D99" s="1681"/>
      <c r="E99" s="1681"/>
      <c r="F99" s="1681"/>
      <c r="G99" s="1681"/>
      <c r="H99" s="1681"/>
      <c r="I99" s="1681"/>
      <c r="J99" s="1681"/>
      <c r="K99" s="1681"/>
      <c r="L99" s="1681"/>
      <c r="M99" s="1681"/>
      <c r="N99" s="1681"/>
      <c r="O99" s="1681"/>
      <c r="P99" s="1681"/>
      <c r="Q99" s="1681"/>
      <c r="R99" s="1681"/>
      <c r="S99" s="1681"/>
      <c r="T99" s="1681"/>
      <c r="U99" s="1681"/>
      <c r="V99" s="1681"/>
      <c r="W99" s="1681"/>
      <c r="X99" s="1681"/>
      <c r="Y99" s="1681"/>
      <c r="Z99" s="1681"/>
      <c r="AA99" s="1681"/>
      <c r="AB99" s="1681"/>
      <c r="AK99" s="1672"/>
      <c r="AL99" s="1672"/>
      <c r="AM99" s="1672"/>
      <c r="AN99" s="1672"/>
      <c r="AO99" s="1672"/>
      <c r="AP99" s="1672"/>
      <c r="AQ99" s="1672"/>
      <c r="AR99" s="1672"/>
      <c r="AS99" s="1672"/>
      <c r="AT99" s="1672"/>
      <c r="AU99" s="1672"/>
      <c r="AV99" s="1672"/>
      <c r="AW99" s="1672"/>
      <c r="AX99" s="1672"/>
      <c r="AY99" s="1672"/>
      <c r="AZ99" s="1672"/>
      <c r="BA99" s="1672"/>
      <c r="BB99" s="1672"/>
      <c r="BC99" s="1672"/>
      <c r="BD99" s="1672"/>
      <c r="BE99" s="1672"/>
      <c r="BF99" s="1672"/>
      <c r="BG99" s="1672"/>
      <c r="BH99" s="1672"/>
      <c r="BI99" s="1672"/>
      <c r="BJ99" s="1672"/>
      <c r="BK99" s="1672"/>
      <c r="BL99" s="1672"/>
      <c r="BM99" s="1672"/>
      <c r="BN99" s="1672"/>
      <c r="BO99" s="1672"/>
      <c r="BP99" s="1672"/>
      <c r="BQ99" s="1672"/>
      <c r="BR99" s="1672"/>
      <c r="BS99" s="1672"/>
      <c r="BT99" s="1672"/>
      <c r="BU99" s="1672"/>
      <c r="BV99" s="1672"/>
      <c r="BW99" s="1672"/>
      <c r="BX99" s="1672"/>
      <c r="BY99" s="1672"/>
      <c r="BZ99" s="1672"/>
      <c r="CA99" s="1672"/>
      <c r="CB99" s="1672"/>
    </row>
    <row r="100" spans="1:80" ht="15">
      <c r="A100" s="1672"/>
      <c r="B100" s="1681"/>
      <c r="D100" s="1681"/>
      <c r="E100" s="1681"/>
      <c r="F100" s="1681"/>
      <c r="G100" s="1681"/>
      <c r="H100" s="1681"/>
      <c r="I100" s="1681"/>
      <c r="J100" s="1681"/>
      <c r="K100" s="1681"/>
      <c r="L100" s="1681"/>
      <c r="M100" s="1681"/>
      <c r="N100" s="1681"/>
      <c r="O100" s="1681"/>
      <c r="P100" s="1681"/>
      <c r="Q100" s="1681"/>
      <c r="R100" s="1681"/>
      <c r="S100" s="1681"/>
      <c r="T100" s="1681"/>
      <c r="U100" s="1681"/>
      <c r="V100" s="1681"/>
      <c r="W100" s="1681"/>
      <c r="X100" s="1681"/>
      <c r="Y100" s="1681"/>
      <c r="Z100" s="1681"/>
      <c r="AA100" s="1681"/>
      <c r="AB100" s="1681"/>
      <c r="AK100" s="1672"/>
      <c r="AL100" s="1672"/>
      <c r="AM100" s="1672"/>
      <c r="AN100" s="1672"/>
      <c r="AO100" s="1672"/>
      <c r="AP100" s="1672"/>
      <c r="AQ100" s="1672"/>
      <c r="AR100" s="1672"/>
      <c r="AS100" s="1672"/>
      <c r="AT100" s="1672"/>
      <c r="AU100" s="1672"/>
      <c r="AV100" s="1672"/>
      <c r="AW100" s="1672"/>
      <c r="AX100" s="1672"/>
      <c r="AY100" s="1672"/>
      <c r="AZ100" s="1672"/>
      <c r="BA100" s="1672"/>
      <c r="BB100" s="1672"/>
      <c r="BC100" s="1672"/>
      <c r="BD100" s="1672"/>
      <c r="BE100" s="1672"/>
      <c r="BF100" s="1672"/>
      <c r="BG100" s="1672"/>
      <c r="BH100" s="1672"/>
      <c r="BI100" s="1672"/>
      <c r="BJ100" s="1672"/>
      <c r="BK100" s="1672"/>
      <c r="BL100" s="1672"/>
      <c r="BM100" s="1672"/>
      <c r="BN100" s="1672"/>
      <c r="BO100" s="1672"/>
      <c r="BP100" s="1672"/>
      <c r="BQ100" s="1672"/>
      <c r="BR100" s="1672"/>
      <c r="BS100" s="1672"/>
      <c r="BT100" s="1672"/>
      <c r="BU100" s="1672"/>
      <c r="BV100" s="1672"/>
      <c r="BW100" s="1672"/>
      <c r="BX100" s="1672"/>
      <c r="BY100" s="1672"/>
      <c r="BZ100" s="1672"/>
      <c r="CA100" s="1672"/>
      <c r="CB100" s="1672"/>
    </row>
    <row r="101" spans="1:80" ht="15">
      <c r="A101" s="1672"/>
      <c r="B101" s="1681"/>
      <c r="D101" s="1681"/>
      <c r="E101" s="1681"/>
      <c r="F101" s="1681"/>
      <c r="G101" s="1681"/>
      <c r="H101" s="1681"/>
      <c r="I101" s="1681"/>
      <c r="J101" s="1681"/>
      <c r="K101" s="1681"/>
      <c r="L101" s="1681"/>
      <c r="M101" s="1681"/>
      <c r="N101" s="1681"/>
      <c r="O101" s="1681"/>
      <c r="P101" s="1681"/>
      <c r="Q101" s="1681"/>
      <c r="R101" s="1681"/>
      <c r="S101" s="1681"/>
      <c r="T101" s="1681"/>
      <c r="U101" s="1681"/>
      <c r="V101" s="1681"/>
      <c r="W101" s="1681"/>
      <c r="X101" s="1681"/>
      <c r="Y101" s="1681"/>
      <c r="Z101" s="1681"/>
      <c r="AA101" s="1681"/>
      <c r="AB101" s="1681"/>
      <c r="AK101" s="1672"/>
      <c r="AL101" s="1672"/>
      <c r="AM101" s="1672"/>
      <c r="AN101" s="1672"/>
      <c r="AO101" s="1672"/>
      <c r="AP101" s="1672"/>
      <c r="AQ101" s="1672"/>
      <c r="AR101" s="1672"/>
      <c r="AS101" s="1672"/>
      <c r="AT101" s="1672"/>
      <c r="AU101" s="1672"/>
      <c r="AV101" s="1672"/>
      <c r="AW101" s="1672"/>
      <c r="AX101" s="1672"/>
      <c r="AY101" s="1672"/>
      <c r="AZ101" s="1672"/>
      <c r="BA101" s="1672"/>
      <c r="BB101" s="1672"/>
      <c r="BC101" s="1672"/>
      <c r="BD101" s="1672"/>
      <c r="BE101" s="1672"/>
      <c r="BF101" s="1672"/>
      <c r="BG101" s="1672"/>
      <c r="BH101" s="1672"/>
      <c r="BI101" s="1672"/>
      <c r="BJ101" s="1672"/>
      <c r="BK101" s="1672"/>
      <c r="BL101" s="1672"/>
      <c r="BM101" s="1672"/>
      <c r="BN101" s="1672"/>
      <c r="BO101" s="1672"/>
      <c r="BP101" s="1672"/>
      <c r="BQ101" s="1672"/>
      <c r="BR101" s="1672"/>
      <c r="BS101" s="1672"/>
      <c r="BT101" s="1672"/>
      <c r="BU101" s="1672"/>
      <c r="BV101" s="1672"/>
      <c r="BW101" s="1672"/>
      <c r="BX101" s="1672"/>
      <c r="BY101" s="1672"/>
      <c r="BZ101" s="1672"/>
      <c r="CA101" s="1672"/>
      <c r="CB101" s="1672"/>
    </row>
    <row r="102" spans="1:80" ht="15">
      <c r="A102" s="1672"/>
      <c r="B102" s="1681"/>
      <c r="D102" s="1681"/>
      <c r="E102" s="1681"/>
      <c r="F102" s="1681"/>
      <c r="G102" s="1681"/>
      <c r="H102" s="1681"/>
      <c r="I102" s="1681"/>
      <c r="J102" s="1681"/>
      <c r="K102" s="1681"/>
      <c r="L102" s="1681"/>
      <c r="M102" s="1681"/>
      <c r="N102" s="1681"/>
      <c r="O102" s="1681"/>
      <c r="P102" s="1681"/>
      <c r="Q102" s="1681"/>
      <c r="R102" s="1681"/>
      <c r="S102" s="1681"/>
      <c r="T102" s="1681"/>
      <c r="U102" s="1681"/>
      <c r="V102" s="1681"/>
      <c r="W102" s="1681"/>
      <c r="X102" s="1681"/>
      <c r="Y102" s="1681"/>
      <c r="Z102" s="1681"/>
      <c r="AA102" s="1681"/>
      <c r="AB102" s="1681"/>
      <c r="AK102" s="1672"/>
      <c r="AL102" s="1672"/>
      <c r="AM102" s="1672"/>
      <c r="AN102" s="1672"/>
      <c r="AO102" s="1672"/>
      <c r="AP102" s="1672"/>
      <c r="AQ102" s="1672"/>
      <c r="AR102" s="1672"/>
      <c r="AS102" s="1672"/>
      <c r="AT102" s="1672"/>
      <c r="AU102" s="1672"/>
      <c r="AV102" s="1672"/>
      <c r="AW102" s="1672"/>
      <c r="AX102" s="1672"/>
      <c r="AY102" s="1672"/>
      <c r="AZ102" s="1672"/>
      <c r="BA102" s="1672"/>
      <c r="BB102" s="1672"/>
      <c r="BC102" s="1672"/>
      <c r="BD102" s="1672"/>
      <c r="BE102" s="1672"/>
      <c r="BF102" s="1672"/>
      <c r="BG102" s="1672"/>
      <c r="BH102" s="1672"/>
      <c r="BI102" s="1672"/>
      <c r="BJ102" s="1672"/>
      <c r="BK102" s="1672"/>
      <c r="BL102" s="1672"/>
      <c r="BM102" s="1672"/>
      <c r="BN102" s="1672"/>
      <c r="BO102" s="1672"/>
      <c r="BP102" s="1672"/>
      <c r="BQ102" s="1672"/>
      <c r="BR102" s="1672"/>
      <c r="BS102" s="1672"/>
      <c r="BT102" s="1672"/>
      <c r="BU102" s="1672"/>
      <c r="BV102" s="1672"/>
      <c r="BW102" s="1672"/>
      <c r="BX102" s="1672"/>
      <c r="BY102" s="1672"/>
      <c r="BZ102" s="1672"/>
      <c r="CA102" s="1672"/>
      <c r="CB102" s="1672"/>
    </row>
    <row r="103" spans="1:80" ht="15">
      <c r="A103" s="1672"/>
      <c r="B103" s="1681"/>
      <c r="D103" s="1681"/>
      <c r="E103" s="1681"/>
      <c r="F103" s="1681"/>
      <c r="G103" s="1681"/>
      <c r="H103" s="1681"/>
      <c r="I103" s="1681"/>
      <c r="J103" s="1681"/>
      <c r="K103" s="1681"/>
      <c r="L103" s="1681"/>
      <c r="M103" s="1681"/>
      <c r="N103" s="1681"/>
      <c r="O103" s="1681"/>
      <c r="P103" s="1681"/>
      <c r="Q103" s="1681"/>
      <c r="R103" s="1681"/>
      <c r="S103" s="1681"/>
      <c r="T103" s="1681"/>
      <c r="U103" s="1681"/>
      <c r="V103" s="1681"/>
      <c r="W103" s="1681"/>
      <c r="X103" s="1681"/>
      <c r="Y103" s="1681"/>
      <c r="Z103" s="1681"/>
      <c r="AA103" s="1681"/>
      <c r="AB103" s="1681"/>
      <c r="AK103" s="1672"/>
      <c r="AL103" s="1672"/>
      <c r="AM103" s="1672"/>
      <c r="AN103" s="1672"/>
      <c r="AO103" s="1672"/>
      <c r="AP103" s="1672"/>
      <c r="AQ103" s="1672"/>
      <c r="AR103" s="1672"/>
      <c r="AS103" s="1672"/>
      <c r="AT103" s="1672"/>
      <c r="AU103" s="1672"/>
      <c r="AV103" s="1672"/>
      <c r="AW103" s="1672"/>
      <c r="AX103" s="1672"/>
      <c r="AY103" s="1672"/>
      <c r="AZ103" s="1672"/>
      <c r="BA103" s="1672"/>
      <c r="BB103" s="1672"/>
      <c r="BC103" s="1672"/>
      <c r="BD103" s="1672"/>
      <c r="BE103" s="1672"/>
      <c r="BF103" s="1672"/>
      <c r="BG103" s="1672"/>
      <c r="BH103" s="1672"/>
      <c r="BI103" s="1672"/>
      <c r="BJ103" s="1672"/>
      <c r="BK103" s="1672"/>
      <c r="BL103" s="1672"/>
      <c r="BM103" s="1672"/>
      <c r="BN103" s="1672"/>
      <c r="BO103" s="1672"/>
      <c r="BP103" s="1672"/>
      <c r="BQ103" s="1672"/>
      <c r="BR103" s="1672"/>
      <c r="BS103" s="1672"/>
      <c r="BT103" s="1672"/>
      <c r="BU103" s="1672"/>
      <c r="BV103" s="1672"/>
      <c r="BW103" s="1672"/>
      <c r="BX103" s="1672"/>
      <c r="BY103" s="1672"/>
      <c r="BZ103" s="1672"/>
      <c r="CA103" s="1672"/>
      <c r="CB103" s="1672"/>
    </row>
    <row r="104" spans="1:80" ht="15">
      <c r="A104" s="1672"/>
      <c r="B104" s="1681"/>
      <c r="D104" s="1681"/>
      <c r="E104" s="1681"/>
      <c r="F104" s="1681"/>
      <c r="G104" s="1681"/>
      <c r="H104" s="1681"/>
      <c r="I104" s="1681"/>
      <c r="J104" s="1681"/>
      <c r="K104" s="1681"/>
      <c r="L104" s="1681"/>
      <c r="M104" s="1681"/>
      <c r="N104" s="1681"/>
      <c r="O104" s="1681"/>
      <c r="P104" s="1681"/>
      <c r="Q104" s="1681"/>
      <c r="R104" s="1681"/>
      <c r="S104" s="1681"/>
      <c r="T104" s="1681"/>
      <c r="U104" s="1681"/>
      <c r="V104" s="1681"/>
      <c r="W104" s="1681"/>
      <c r="X104" s="1681"/>
      <c r="Y104" s="1681"/>
      <c r="Z104" s="1681"/>
      <c r="AA104" s="1681"/>
      <c r="AB104" s="1681"/>
      <c r="AK104" s="1672"/>
      <c r="AL104" s="1672"/>
      <c r="AM104" s="1672"/>
      <c r="AN104" s="1672"/>
      <c r="AO104" s="1672"/>
      <c r="AP104" s="1672"/>
      <c r="AQ104" s="1672"/>
      <c r="AR104" s="1672"/>
      <c r="AS104" s="1672"/>
      <c r="AT104" s="1672"/>
      <c r="AU104" s="1672"/>
      <c r="AV104" s="1672"/>
      <c r="AW104" s="1672"/>
      <c r="AX104" s="1672"/>
      <c r="AY104" s="1672"/>
      <c r="AZ104" s="1672"/>
      <c r="BA104" s="1672"/>
      <c r="BB104" s="1672"/>
      <c r="BC104" s="1672"/>
      <c r="BD104" s="1672"/>
      <c r="BE104" s="1672"/>
      <c r="BF104" s="1672"/>
      <c r="BG104" s="1672"/>
      <c r="BH104" s="1672"/>
      <c r="BI104" s="1672"/>
      <c r="BJ104" s="1672"/>
      <c r="BK104" s="1672"/>
      <c r="BL104" s="1672"/>
      <c r="BM104" s="1672"/>
      <c r="BN104" s="1672"/>
      <c r="BO104" s="1672"/>
      <c r="BP104" s="1672"/>
      <c r="BQ104" s="1672"/>
      <c r="BR104" s="1672"/>
      <c r="BS104" s="1672"/>
      <c r="BT104" s="1672"/>
      <c r="BU104" s="1672"/>
      <c r="BV104" s="1672"/>
      <c r="BW104" s="1672"/>
      <c r="BX104" s="1672"/>
      <c r="BY104" s="1672"/>
      <c r="BZ104" s="1672"/>
      <c r="CA104" s="1672"/>
      <c r="CB104" s="1672"/>
    </row>
    <row r="105" spans="1:80" ht="15">
      <c r="A105" s="1672"/>
      <c r="B105" s="1681"/>
      <c r="D105" s="1681"/>
      <c r="E105" s="1681"/>
      <c r="F105" s="1681"/>
      <c r="G105" s="1681"/>
      <c r="H105" s="1681"/>
      <c r="I105" s="1681"/>
      <c r="J105" s="1681"/>
      <c r="K105" s="1681"/>
      <c r="L105" s="1681"/>
      <c r="M105" s="1681"/>
      <c r="N105" s="1681"/>
      <c r="O105" s="1681"/>
      <c r="P105" s="1681"/>
      <c r="Q105" s="1681"/>
      <c r="R105" s="1681"/>
      <c r="S105" s="1681"/>
      <c r="T105" s="1681"/>
      <c r="U105" s="1681"/>
      <c r="V105" s="1681"/>
      <c r="W105" s="1681"/>
      <c r="X105" s="1681"/>
      <c r="Y105" s="1681"/>
      <c r="Z105" s="1681"/>
      <c r="AA105" s="1681"/>
      <c r="AB105" s="1681"/>
      <c r="AK105" s="1672"/>
      <c r="AL105" s="1672"/>
      <c r="AM105" s="1672"/>
      <c r="AN105" s="1672"/>
      <c r="AO105" s="1672"/>
      <c r="AP105" s="1672"/>
      <c r="AQ105" s="1672"/>
      <c r="AR105" s="1672"/>
      <c r="AS105" s="1672"/>
      <c r="AT105" s="1672"/>
      <c r="AU105" s="1672"/>
      <c r="AV105" s="1672"/>
      <c r="AW105" s="1672"/>
      <c r="AX105" s="1672"/>
      <c r="AY105" s="1672"/>
      <c r="AZ105" s="1672"/>
      <c r="BA105" s="1672"/>
      <c r="BB105" s="1672"/>
      <c r="BC105" s="1672"/>
      <c r="BD105" s="1672"/>
      <c r="BE105" s="1672"/>
      <c r="BF105" s="1672"/>
      <c r="BG105" s="1672"/>
      <c r="BH105" s="1672"/>
      <c r="BI105" s="1672"/>
      <c r="BJ105" s="1672"/>
      <c r="BK105" s="1672"/>
      <c r="BL105" s="1672"/>
      <c r="BM105" s="1672"/>
      <c r="BN105" s="1672"/>
      <c r="BO105" s="1672"/>
      <c r="BP105" s="1672"/>
      <c r="BQ105" s="1672"/>
      <c r="BR105" s="1672"/>
      <c r="BS105" s="1672"/>
      <c r="BT105" s="1672"/>
      <c r="BU105" s="1672"/>
      <c r="BV105" s="1672"/>
      <c r="BW105" s="1672"/>
      <c r="BX105" s="1672"/>
      <c r="BY105" s="1672"/>
      <c r="BZ105" s="1672"/>
      <c r="CA105" s="1672"/>
      <c r="CB105" s="1672"/>
    </row>
    <row r="106" spans="1:80" ht="15">
      <c r="A106" s="1672"/>
      <c r="B106" s="1681"/>
      <c r="D106" s="1681"/>
      <c r="E106" s="1681"/>
      <c r="F106" s="1681"/>
      <c r="G106" s="1681"/>
      <c r="H106" s="1681"/>
      <c r="I106" s="1681"/>
      <c r="J106" s="1681"/>
      <c r="K106" s="1681"/>
      <c r="L106" s="1681"/>
      <c r="M106" s="1681"/>
      <c r="N106" s="1681"/>
      <c r="O106" s="1681"/>
      <c r="P106" s="1681"/>
      <c r="Q106" s="1681"/>
      <c r="R106" s="1681"/>
      <c r="S106" s="1681"/>
      <c r="T106" s="1681"/>
      <c r="U106" s="1681"/>
      <c r="V106" s="1681"/>
      <c r="W106" s="1681"/>
      <c r="X106" s="1681"/>
      <c r="Y106" s="1681"/>
      <c r="Z106" s="1681"/>
      <c r="AA106" s="1681"/>
      <c r="AB106" s="1681"/>
      <c r="AK106" s="1672"/>
      <c r="AL106" s="1672"/>
      <c r="AM106" s="1672"/>
      <c r="AN106" s="1672"/>
      <c r="AO106" s="1672"/>
      <c r="AP106" s="1672"/>
      <c r="AQ106" s="1672"/>
      <c r="AR106" s="1672"/>
      <c r="AS106" s="1672"/>
      <c r="AT106" s="1672"/>
      <c r="AU106" s="1672"/>
      <c r="AV106" s="1672"/>
      <c r="AW106" s="1672"/>
      <c r="AX106" s="1672"/>
      <c r="AY106" s="1672"/>
      <c r="AZ106" s="1672"/>
      <c r="BA106" s="1672"/>
      <c r="BB106" s="1672"/>
      <c r="BC106" s="1672"/>
      <c r="BD106" s="1672"/>
      <c r="BE106" s="1672"/>
      <c r="BF106" s="1672"/>
      <c r="BG106" s="1672"/>
      <c r="BH106" s="1672"/>
      <c r="BI106" s="1672"/>
      <c r="BJ106" s="1672"/>
      <c r="BK106" s="1672"/>
      <c r="BL106" s="1672"/>
      <c r="BM106" s="1672"/>
      <c r="BN106" s="1672"/>
      <c r="BO106" s="1672"/>
      <c r="BP106" s="1672"/>
      <c r="BQ106" s="1672"/>
      <c r="BR106" s="1672"/>
      <c r="BS106" s="1672"/>
      <c r="BT106" s="1672"/>
      <c r="BU106" s="1672"/>
      <c r="BV106" s="1672"/>
      <c r="BW106" s="1672"/>
      <c r="BX106" s="1672"/>
      <c r="BY106" s="1672"/>
      <c r="BZ106" s="1672"/>
      <c r="CA106" s="1672"/>
      <c r="CB106" s="1672"/>
    </row>
    <row r="107" spans="1:80" ht="15">
      <c r="A107" s="1672"/>
      <c r="B107" s="1681"/>
      <c r="D107" s="1681"/>
      <c r="E107" s="1681"/>
      <c r="F107" s="1681"/>
      <c r="G107" s="1681"/>
      <c r="H107" s="1681"/>
      <c r="I107" s="1681"/>
      <c r="J107" s="1681"/>
      <c r="K107" s="1681"/>
      <c r="L107" s="1681"/>
      <c r="M107" s="1681"/>
      <c r="N107" s="1681"/>
      <c r="O107" s="1681"/>
      <c r="P107" s="1681"/>
      <c r="Q107" s="1681"/>
      <c r="R107" s="1681"/>
      <c r="S107" s="1681"/>
      <c r="T107" s="1681"/>
      <c r="U107" s="1681"/>
      <c r="V107" s="1681"/>
      <c r="W107" s="1681"/>
      <c r="X107" s="1681"/>
      <c r="Y107" s="1681"/>
      <c r="Z107" s="1681"/>
      <c r="AA107" s="1681"/>
      <c r="AB107" s="1681"/>
      <c r="AK107" s="1672"/>
      <c r="AL107" s="1672"/>
      <c r="AM107" s="1672"/>
      <c r="AN107" s="1672"/>
      <c r="AO107" s="1672"/>
      <c r="AP107" s="1672"/>
      <c r="AQ107" s="1672"/>
      <c r="AR107" s="1672"/>
      <c r="AS107" s="1672"/>
      <c r="AT107" s="1672"/>
      <c r="AU107" s="1672"/>
      <c r="AV107" s="1672"/>
      <c r="AW107" s="1672"/>
      <c r="AX107" s="1672"/>
      <c r="AY107" s="1672"/>
      <c r="AZ107" s="1672"/>
      <c r="BA107" s="1672"/>
      <c r="BB107" s="1672"/>
      <c r="BC107" s="1672"/>
      <c r="BD107" s="1672"/>
      <c r="BE107" s="1672"/>
      <c r="BF107" s="1672"/>
      <c r="BG107" s="1672"/>
      <c r="BH107" s="1672"/>
      <c r="BI107" s="1672"/>
      <c r="BJ107" s="1672"/>
      <c r="BK107" s="1672"/>
      <c r="BL107" s="1672"/>
      <c r="BM107" s="1672"/>
      <c r="BN107" s="1672"/>
      <c r="BO107" s="1672"/>
      <c r="BP107" s="1672"/>
      <c r="BQ107" s="1672"/>
      <c r="BR107" s="1672"/>
      <c r="BS107" s="1672"/>
      <c r="BT107" s="1672"/>
      <c r="BU107" s="1672"/>
      <c r="BV107" s="1672"/>
      <c r="BW107" s="1672"/>
      <c r="BX107" s="1672"/>
      <c r="BY107" s="1672"/>
      <c r="BZ107" s="1672"/>
      <c r="CA107" s="1672"/>
      <c r="CB107" s="1672"/>
    </row>
    <row r="108" spans="1:80" ht="15">
      <c r="A108" s="1672"/>
      <c r="B108" s="1681"/>
      <c r="D108" s="1681"/>
      <c r="E108" s="1681"/>
      <c r="F108" s="1681"/>
      <c r="G108" s="1681"/>
      <c r="H108" s="1681"/>
      <c r="I108" s="1681"/>
      <c r="J108" s="1681"/>
      <c r="K108" s="1681"/>
      <c r="L108" s="1681"/>
      <c r="M108" s="1681"/>
      <c r="N108" s="1681"/>
      <c r="O108" s="1681"/>
      <c r="P108" s="1681"/>
      <c r="Q108" s="1681"/>
      <c r="R108" s="1681"/>
      <c r="S108" s="1681"/>
      <c r="T108" s="1681"/>
      <c r="U108" s="1681"/>
      <c r="V108" s="1681"/>
      <c r="W108" s="1681"/>
      <c r="X108" s="1681"/>
      <c r="Y108" s="1681"/>
      <c r="Z108" s="1681"/>
      <c r="AA108" s="1681"/>
      <c r="AB108" s="1681"/>
      <c r="AK108" s="1672"/>
      <c r="AL108" s="1672"/>
      <c r="AM108" s="1672"/>
      <c r="AN108" s="1672"/>
      <c r="AO108" s="1672"/>
      <c r="AP108" s="1672"/>
      <c r="AQ108" s="1672"/>
      <c r="AR108" s="1672"/>
      <c r="AS108" s="1672"/>
      <c r="AT108" s="1672"/>
      <c r="AU108" s="1672"/>
      <c r="AV108" s="1672"/>
      <c r="AW108" s="1672"/>
      <c r="AX108" s="1672"/>
      <c r="AY108" s="1672"/>
      <c r="AZ108" s="1672"/>
      <c r="BA108" s="1672"/>
      <c r="BB108" s="1672"/>
      <c r="BC108" s="1672"/>
      <c r="BD108" s="1672"/>
      <c r="BE108" s="1672"/>
      <c r="BF108" s="1672"/>
      <c r="BG108" s="1672"/>
      <c r="BH108" s="1672"/>
      <c r="BI108" s="1672"/>
      <c r="BJ108" s="1672"/>
      <c r="BK108" s="1672"/>
      <c r="BL108" s="1672"/>
      <c r="BM108" s="1672"/>
      <c r="BN108" s="1672"/>
      <c r="BO108" s="1672"/>
      <c r="BP108" s="1672"/>
      <c r="BQ108" s="1672"/>
      <c r="BR108" s="1672"/>
      <c r="BS108" s="1672"/>
      <c r="BT108" s="1672"/>
      <c r="BU108" s="1672"/>
      <c r="BV108" s="1672"/>
      <c r="BW108" s="1672"/>
      <c r="BX108" s="1672"/>
      <c r="BY108" s="1672"/>
      <c r="BZ108" s="1672"/>
      <c r="CA108" s="1672"/>
      <c r="CB108" s="1672"/>
    </row>
    <row r="109" spans="1:80" ht="15">
      <c r="A109" s="1672"/>
      <c r="B109" s="1681"/>
      <c r="D109" s="1681"/>
      <c r="E109" s="1681"/>
      <c r="F109" s="1681"/>
      <c r="G109" s="1681"/>
      <c r="H109" s="1681"/>
      <c r="I109" s="1681"/>
      <c r="J109" s="1681"/>
      <c r="K109" s="1681"/>
      <c r="L109" s="1681"/>
      <c r="M109" s="1681"/>
      <c r="N109" s="1681"/>
      <c r="O109" s="1681"/>
      <c r="P109" s="1681"/>
      <c r="Q109" s="1681"/>
      <c r="R109" s="1681"/>
      <c r="S109" s="1681"/>
      <c r="T109" s="1681"/>
      <c r="U109" s="1681"/>
      <c r="V109" s="1681"/>
      <c r="W109" s="1681"/>
      <c r="X109" s="1681"/>
      <c r="Y109" s="1681"/>
      <c r="Z109" s="1681"/>
      <c r="AA109" s="1681"/>
      <c r="AB109" s="1681"/>
      <c r="AK109" s="1672"/>
      <c r="AL109" s="1672"/>
      <c r="AM109" s="1672"/>
      <c r="AN109" s="1672"/>
      <c r="AO109" s="1672"/>
      <c r="AP109" s="1672"/>
      <c r="AQ109" s="1672"/>
      <c r="AR109" s="1672"/>
      <c r="AS109" s="1672"/>
      <c r="AT109" s="1672"/>
      <c r="AU109" s="1672"/>
      <c r="AV109" s="1672"/>
      <c r="AW109" s="1672"/>
      <c r="AX109" s="1672"/>
      <c r="AY109" s="1672"/>
      <c r="AZ109" s="1672"/>
      <c r="BA109" s="1672"/>
      <c r="BB109" s="1672"/>
      <c r="BC109" s="1672"/>
      <c r="BD109" s="1672"/>
      <c r="BE109" s="1672"/>
      <c r="BF109" s="1672"/>
      <c r="BG109" s="1672"/>
      <c r="BH109" s="1672"/>
      <c r="BI109" s="1672"/>
      <c r="BJ109" s="1672"/>
      <c r="BK109" s="1672"/>
      <c r="BL109" s="1672"/>
      <c r="BM109" s="1672"/>
      <c r="BN109" s="1672"/>
      <c r="BO109" s="1672"/>
      <c r="BP109" s="1672"/>
      <c r="BQ109" s="1672"/>
      <c r="BR109" s="1672"/>
      <c r="BS109" s="1672"/>
      <c r="BT109" s="1672"/>
      <c r="BU109" s="1672"/>
      <c r="BV109" s="1672"/>
      <c r="BW109" s="1672"/>
      <c r="BX109" s="1672"/>
      <c r="BY109" s="1672"/>
      <c r="BZ109" s="1672"/>
      <c r="CA109" s="1672"/>
      <c r="CB109" s="1672"/>
    </row>
    <row r="110" spans="1:80" ht="15">
      <c r="A110" s="1672"/>
      <c r="B110" s="1681"/>
      <c r="D110" s="1681"/>
      <c r="E110" s="1681"/>
      <c r="F110" s="1681"/>
      <c r="G110" s="1681"/>
      <c r="H110" s="1681"/>
      <c r="I110" s="1681"/>
      <c r="J110" s="1681"/>
      <c r="K110" s="1681"/>
      <c r="L110" s="1681"/>
      <c r="M110" s="1681"/>
      <c r="N110" s="1681"/>
      <c r="O110" s="1681"/>
      <c r="P110" s="1681"/>
      <c r="Q110" s="1681"/>
      <c r="R110" s="1681"/>
      <c r="S110" s="1681"/>
      <c r="T110" s="1681"/>
      <c r="U110" s="1681"/>
      <c r="V110" s="1681"/>
      <c r="W110" s="1681"/>
      <c r="X110" s="1681"/>
      <c r="Y110" s="1681"/>
      <c r="Z110" s="1681"/>
      <c r="AA110" s="1681"/>
      <c r="AB110" s="1681"/>
      <c r="AK110" s="1672"/>
      <c r="AL110" s="1672"/>
      <c r="AM110" s="1672"/>
      <c r="AN110" s="1672"/>
      <c r="AO110" s="1672"/>
      <c r="AP110" s="1672"/>
      <c r="AQ110" s="1672"/>
      <c r="AR110" s="1672"/>
      <c r="AS110" s="1672"/>
      <c r="AT110" s="1672"/>
      <c r="AU110" s="1672"/>
      <c r="AV110" s="1672"/>
      <c r="AW110" s="1672"/>
      <c r="AX110" s="1672"/>
      <c r="AY110" s="1672"/>
      <c r="AZ110" s="1672"/>
      <c r="BA110" s="1672"/>
      <c r="BB110" s="1672"/>
      <c r="BC110" s="1672"/>
      <c r="BD110" s="1672"/>
      <c r="BE110" s="1672"/>
      <c r="BF110" s="1672"/>
      <c r="BG110" s="1672"/>
      <c r="BH110" s="1672"/>
      <c r="BI110" s="1672"/>
      <c r="BJ110" s="1672"/>
      <c r="BK110" s="1672"/>
      <c r="BL110" s="1672"/>
      <c r="BM110" s="1672"/>
      <c r="BN110" s="1672"/>
      <c r="BO110" s="1672"/>
      <c r="BP110" s="1672"/>
      <c r="BQ110" s="1672"/>
      <c r="BR110" s="1672"/>
      <c r="BS110" s="1672"/>
      <c r="BT110" s="1672"/>
      <c r="BU110" s="1672"/>
      <c r="BV110" s="1672"/>
      <c r="BW110" s="1672"/>
      <c r="BX110" s="1672"/>
      <c r="BY110" s="1672"/>
      <c r="BZ110" s="1672"/>
      <c r="CA110" s="1672"/>
      <c r="CB110" s="1672"/>
    </row>
    <row r="111" spans="1:80" ht="15">
      <c r="A111" s="1672"/>
      <c r="B111" s="1681"/>
      <c r="D111" s="1681"/>
      <c r="E111" s="1681"/>
      <c r="F111" s="1681"/>
      <c r="G111" s="1681"/>
      <c r="H111" s="1681"/>
      <c r="I111" s="1681"/>
      <c r="J111" s="1681"/>
      <c r="K111" s="1681"/>
      <c r="L111" s="1681"/>
      <c r="M111" s="1681"/>
      <c r="N111" s="1681"/>
      <c r="O111" s="1681"/>
      <c r="P111" s="1681"/>
      <c r="Q111" s="1681"/>
      <c r="R111" s="1681"/>
      <c r="S111" s="1681"/>
      <c r="T111" s="1681"/>
      <c r="U111" s="1681"/>
      <c r="V111" s="1681"/>
      <c r="W111" s="1681"/>
      <c r="X111" s="1681"/>
      <c r="Y111" s="1681"/>
      <c r="Z111" s="1681"/>
      <c r="AA111" s="1681"/>
      <c r="AB111" s="1681"/>
      <c r="AK111" s="1672"/>
      <c r="AL111" s="1672"/>
      <c r="AM111" s="1672"/>
      <c r="AN111" s="1672"/>
      <c r="AO111" s="1672"/>
      <c r="AP111" s="1672"/>
      <c r="AQ111" s="1672"/>
      <c r="AR111" s="1672"/>
      <c r="AS111" s="1672"/>
      <c r="AT111" s="1672"/>
      <c r="AU111" s="1672"/>
      <c r="AV111" s="1672"/>
      <c r="AW111" s="1672"/>
      <c r="AX111" s="1672"/>
      <c r="AY111" s="1672"/>
      <c r="AZ111" s="1672"/>
      <c r="BA111" s="1672"/>
      <c r="BB111" s="1672"/>
      <c r="BC111" s="1672"/>
      <c r="BD111" s="1672"/>
      <c r="BE111" s="1672"/>
      <c r="BF111" s="1672"/>
      <c r="BG111" s="1672"/>
      <c r="BH111" s="1672"/>
      <c r="BI111" s="1672"/>
      <c r="BJ111" s="1672"/>
      <c r="BK111" s="1672"/>
      <c r="BL111" s="1672"/>
      <c r="BM111" s="1672"/>
      <c r="BN111" s="1672"/>
      <c r="BO111" s="1672"/>
      <c r="BP111" s="1672"/>
      <c r="BQ111" s="1672"/>
      <c r="BR111" s="1672"/>
      <c r="BS111" s="1672"/>
      <c r="BT111" s="1672"/>
      <c r="BU111" s="1672"/>
      <c r="BV111" s="1672"/>
      <c r="BW111" s="1672"/>
      <c r="BX111" s="1672"/>
      <c r="BY111" s="1672"/>
      <c r="BZ111" s="1672"/>
      <c r="CA111" s="1672"/>
      <c r="CB111" s="1672"/>
    </row>
    <row r="112" spans="1:80" ht="15">
      <c r="A112" s="1672"/>
      <c r="B112" s="1681"/>
      <c r="D112" s="1681"/>
      <c r="E112" s="1681"/>
      <c r="F112" s="1681"/>
      <c r="G112" s="1681"/>
      <c r="H112" s="1681"/>
      <c r="I112" s="1681"/>
      <c r="J112" s="1681"/>
      <c r="K112" s="1681"/>
      <c r="L112" s="1681"/>
      <c r="M112" s="1681"/>
      <c r="N112" s="1681"/>
      <c r="O112" s="1681"/>
      <c r="P112" s="1681"/>
      <c r="Q112" s="1681"/>
      <c r="R112" s="1681"/>
      <c r="S112" s="1681"/>
      <c r="T112" s="1681"/>
      <c r="U112" s="1681"/>
      <c r="V112" s="1681"/>
      <c r="W112" s="1681"/>
      <c r="X112" s="1681"/>
      <c r="Y112" s="1681"/>
      <c r="Z112" s="1681"/>
      <c r="AA112" s="1681"/>
      <c r="AB112" s="1681"/>
      <c r="AK112" s="1672"/>
      <c r="AL112" s="1672"/>
      <c r="AM112" s="1672"/>
      <c r="AN112" s="1672"/>
      <c r="AO112" s="1672"/>
      <c r="AP112" s="1672"/>
      <c r="AQ112" s="1672"/>
      <c r="AR112" s="1672"/>
      <c r="AS112" s="1672"/>
      <c r="AT112" s="1672"/>
      <c r="AU112" s="1672"/>
      <c r="AV112" s="1672"/>
      <c r="AW112" s="1672"/>
      <c r="AX112" s="1672"/>
      <c r="AY112" s="1672"/>
      <c r="AZ112" s="1672"/>
      <c r="BA112" s="1672"/>
      <c r="BB112" s="1672"/>
      <c r="BC112" s="1672"/>
      <c r="BD112" s="1672"/>
      <c r="BE112" s="1672"/>
      <c r="BF112" s="1672"/>
      <c r="BG112" s="1672"/>
      <c r="BH112" s="1672"/>
      <c r="BI112" s="1672"/>
      <c r="BJ112" s="1672"/>
      <c r="BK112" s="1672"/>
      <c r="BL112" s="1672"/>
      <c r="BM112" s="1672"/>
      <c r="BN112" s="1672"/>
      <c r="BO112" s="1672"/>
      <c r="BP112" s="1672"/>
      <c r="BQ112" s="1672"/>
      <c r="BR112" s="1672"/>
      <c r="BS112" s="1672"/>
      <c r="BT112" s="1672"/>
      <c r="BU112" s="1672"/>
      <c r="BV112" s="1672"/>
      <c r="BW112" s="1672"/>
      <c r="BX112" s="1672"/>
      <c r="BY112" s="1672"/>
      <c r="BZ112" s="1672"/>
      <c r="CA112" s="1672"/>
      <c r="CB112" s="1672"/>
    </row>
  </sheetData>
  <sheetProtection/>
  <mergeCells count="44">
    <mergeCell ref="A75:D75"/>
    <mergeCell ref="A76:D76"/>
    <mergeCell ref="A56:D56"/>
    <mergeCell ref="A57:A72"/>
    <mergeCell ref="B57:B72"/>
    <mergeCell ref="C57:C58"/>
    <mergeCell ref="C59:C72"/>
    <mergeCell ref="A73:D73"/>
    <mergeCell ref="A33:A37"/>
    <mergeCell ref="B33:B37"/>
    <mergeCell ref="C34:C37"/>
    <mergeCell ref="A38:D38"/>
    <mergeCell ref="A39:A55"/>
    <mergeCell ref="B39:B55"/>
    <mergeCell ref="C39:C43"/>
    <mergeCell ref="C44:C47"/>
    <mergeCell ref="C48:C55"/>
    <mergeCell ref="A26:D26"/>
    <mergeCell ref="A27:A31"/>
    <mergeCell ref="B27:B31"/>
    <mergeCell ref="C27:C31"/>
    <mergeCell ref="A32:D32"/>
    <mergeCell ref="AC14:AL14"/>
    <mergeCell ref="A16:A25"/>
    <mergeCell ref="B16:B25"/>
    <mergeCell ref="C16:C19"/>
    <mergeCell ref="C20:C25"/>
    <mergeCell ref="A11:D11"/>
    <mergeCell ref="E11:AB11"/>
    <mergeCell ref="AC11:CB11"/>
    <mergeCell ref="A13:D13"/>
    <mergeCell ref="E13:AB13"/>
    <mergeCell ref="AC13:CB13"/>
    <mergeCell ref="A1:C4"/>
    <mergeCell ref="A5:AB5"/>
    <mergeCell ref="AC5:CB9"/>
    <mergeCell ref="A6:AB6"/>
    <mergeCell ref="A7:AB7"/>
    <mergeCell ref="A8:AB8"/>
    <mergeCell ref="A9:AB9"/>
    <mergeCell ref="CA1:CA4"/>
    <mergeCell ref="CB1:CB4"/>
    <mergeCell ref="D1:AT2"/>
    <mergeCell ref="D3:AT4"/>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BQ70"/>
  <sheetViews>
    <sheetView zoomScale="70" zoomScaleNormal="70" zoomScalePageLayoutView="70" workbookViewId="0" topLeftCell="Z1">
      <selection activeCell="AI1" sqref="AI1:AJ4"/>
    </sheetView>
  </sheetViews>
  <sheetFormatPr defaultColWidth="11.421875" defaultRowHeight="15"/>
  <cols>
    <col min="1" max="1" width="6.421875" style="1971" customWidth="1"/>
    <col min="2" max="2" width="21.140625" style="1973" customWidth="1"/>
    <col min="3" max="3" width="29.28125" style="1971" customWidth="1"/>
    <col min="4" max="4" width="23.140625" style="1971" customWidth="1"/>
    <col min="5" max="5" width="6.421875" style="1971" customWidth="1"/>
    <col min="6" max="7" width="14.421875" style="1971" customWidth="1"/>
    <col min="8" max="8" width="18.00390625" style="1971" customWidth="1"/>
    <col min="9" max="9" width="14.140625" style="1971" customWidth="1"/>
    <col min="10" max="10" width="39.140625" style="1971" customWidth="1"/>
    <col min="11" max="11" width="10.7109375" style="1971" customWidth="1"/>
    <col min="12" max="12" width="11.28125" style="1971" customWidth="1"/>
    <col min="13" max="24" width="4.421875" style="1971" customWidth="1"/>
    <col min="25" max="25" width="14.421875" style="1972" customWidth="1"/>
    <col min="26" max="26" width="20.7109375" style="1971" customWidth="1"/>
    <col min="27" max="27" width="18.28125" style="1971" customWidth="1"/>
    <col min="28" max="28" width="25.8515625" style="1971" bestFit="1" customWidth="1"/>
    <col min="29" max="29" width="16.421875" style="1971" customWidth="1"/>
    <col min="30" max="30" width="15.00390625" style="1971" bestFit="1" customWidth="1"/>
    <col min="31" max="31" width="20.57421875" style="1971" bestFit="1" customWidth="1"/>
    <col min="32" max="32" width="26.00390625" style="1971" bestFit="1" customWidth="1"/>
    <col min="33" max="33" width="25.421875" style="1971" bestFit="1" customWidth="1"/>
    <col min="34" max="34" width="19.28125" style="1971" bestFit="1" customWidth="1"/>
    <col min="35" max="35" width="22.140625" style="1971" bestFit="1" customWidth="1"/>
    <col min="36" max="36" width="41.421875" style="1971" customWidth="1"/>
    <col min="37" max="37" width="31.28125" style="1971" customWidth="1"/>
    <col min="38" max="69" width="0" style="1971" hidden="1" customWidth="1"/>
    <col min="70" max="16384" width="11.421875" style="1971" customWidth="1"/>
  </cols>
  <sheetData>
    <row r="1" spans="1:37" ht="15" customHeight="1" thickBot="1">
      <c r="A1" s="3956"/>
      <c r="B1" s="3956"/>
      <c r="C1" s="3956"/>
      <c r="D1" s="3957" t="s">
        <v>0</v>
      </c>
      <c r="E1" s="3958"/>
      <c r="F1" s="3958"/>
      <c r="G1" s="3958"/>
      <c r="H1" s="3958"/>
      <c r="I1" s="3958"/>
      <c r="J1" s="3958"/>
      <c r="K1" s="3958"/>
      <c r="L1" s="3958"/>
      <c r="M1" s="3958"/>
      <c r="N1" s="3958"/>
      <c r="O1" s="3958"/>
      <c r="P1" s="3958"/>
      <c r="Q1" s="3958"/>
      <c r="R1" s="3958"/>
      <c r="S1" s="3958"/>
      <c r="T1" s="3958"/>
      <c r="U1" s="3958"/>
      <c r="V1" s="3958"/>
      <c r="W1" s="3958"/>
      <c r="X1" s="3958"/>
      <c r="Y1" s="3958"/>
      <c r="Z1" s="3958"/>
      <c r="AA1" s="3958"/>
      <c r="AB1" s="3958"/>
      <c r="AC1" s="3958"/>
      <c r="AD1" s="3958"/>
      <c r="AE1" s="3958"/>
      <c r="AF1" s="3958"/>
      <c r="AG1" s="3958"/>
      <c r="AH1" s="3959"/>
      <c r="AI1" s="3963" t="s">
        <v>898</v>
      </c>
      <c r="AJ1" s="3964"/>
      <c r="AK1" s="3969" t="s">
        <v>1040</v>
      </c>
    </row>
    <row r="2" spans="1:37" ht="20.25" customHeight="1" thickBot="1">
      <c r="A2" s="3956"/>
      <c r="B2" s="3956"/>
      <c r="C2" s="3956"/>
      <c r="D2" s="3960"/>
      <c r="E2" s="3961"/>
      <c r="F2" s="3961"/>
      <c r="G2" s="3961"/>
      <c r="H2" s="3961"/>
      <c r="I2" s="3961"/>
      <c r="J2" s="3961"/>
      <c r="K2" s="3961"/>
      <c r="L2" s="3961"/>
      <c r="M2" s="3961"/>
      <c r="N2" s="3961"/>
      <c r="O2" s="3961"/>
      <c r="P2" s="3961"/>
      <c r="Q2" s="3961"/>
      <c r="R2" s="3961"/>
      <c r="S2" s="3961"/>
      <c r="T2" s="3961"/>
      <c r="U2" s="3961"/>
      <c r="V2" s="3961"/>
      <c r="W2" s="3961"/>
      <c r="X2" s="3961"/>
      <c r="Y2" s="3961"/>
      <c r="Z2" s="3961"/>
      <c r="AA2" s="3961"/>
      <c r="AB2" s="3961"/>
      <c r="AC2" s="3961"/>
      <c r="AD2" s="3961"/>
      <c r="AE2" s="3961"/>
      <c r="AF2" s="3961"/>
      <c r="AG2" s="3961"/>
      <c r="AH2" s="3962"/>
      <c r="AI2" s="3965"/>
      <c r="AJ2" s="3966"/>
      <c r="AK2" s="3969"/>
    </row>
    <row r="3" spans="1:37" ht="19.5" customHeight="1" thickBot="1">
      <c r="A3" s="3956"/>
      <c r="B3" s="3956"/>
      <c r="C3" s="3956"/>
      <c r="D3" s="3957" t="s">
        <v>1</v>
      </c>
      <c r="E3" s="3958"/>
      <c r="F3" s="3958"/>
      <c r="G3" s="3958"/>
      <c r="H3" s="3958"/>
      <c r="I3" s="3958"/>
      <c r="J3" s="3958"/>
      <c r="K3" s="3958"/>
      <c r="L3" s="3958"/>
      <c r="M3" s="3958"/>
      <c r="N3" s="3958"/>
      <c r="O3" s="3958"/>
      <c r="P3" s="3958"/>
      <c r="Q3" s="3958"/>
      <c r="R3" s="3958"/>
      <c r="S3" s="3958"/>
      <c r="T3" s="3958"/>
      <c r="U3" s="3958"/>
      <c r="V3" s="3958"/>
      <c r="W3" s="3958"/>
      <c r="X3" s="3958"/>
      <c r="Y3" s="3958"/>
      <c r="Z3" s="3958"/>
      <c r="AA3" s="3958"/>
      <c r="AB3" s="3958"/>
      <c r="AC3" s="3958"/>
      <c r="AD3" s="3958"/>
      <c r="AE3" s="3958"/>
      <c r="AF3" s="3958"/>
      <c r="AG3" s="3958"/>
      <c r="AH3" s="3959"/>
      <c r="AI3" s="3965"/>
      <c r="AJ3" s="3966"/>
      <c r="AK3" s="3969"/>
    </row>
    <row r="4" spans="1:37" ht="21.75" customHeight="1" thickBot="1">
      <c r="A4" s="3956"/>
      <c r="B4" s="3956"/>
      <c r="C4" s="3956"/>
      <c r="D4" s="3960"/>
      <c r="E4" s="3961"/>
      <c r="F4" s="3961"/>
      <c r="G4" s="3961"/>
      <c r="H4" s="3961"/>
      <c r="I4" s="3961"/>
      <c r="J4" s="3961"/>
      <c r="K4" s="3961"/>
      <c r="L4" s="3961"/>
      <c r="M4" s="3961"/>
      <c r="N4" s="3961"/>
      <c r="O4" s="3961"/>
      <c r="P4" s="3961"/>
      <c r="Q4" s="3961"/>
      <c r="R4" s="3961"/>
      <c r="S4" s="3961"/>
      <c r="T4" s="3961"/>
      <c r="U4" s="3961"/>
      <c r="V4" s="3961"/>
      <c r="W4" s="3961"/>
      <c r="X4" s="3961"/>
      <c r="Y4" s="3961"/>
      <c r="Z4" s="3961"/>
      <c r="AA4" s="3961"/>
      <c r="AB4" s="3961"/>
      <c r="AC4" s="3961"/>
      <c r="AD4" s="3961"/>
      <c r="AE4" s="3961"/>
      <c r="AF4" s="3961"/>
      <c r="AG4" s="3961"/>
      <c r="AH4" s="3962"/>
      <c r="AI4" s="3967"/>
      <c r="AJ4" s="3968"/>
      <c r="AK4" s="3969"/>
    </row>
    <row r="5" spans="1:37" ht="20.25" customHeight="1">
      <c r="A5" s="3942" t="s">
        <v>2</v>
      </c>
      <c r="B5" s="3943"/>
      <c r="C5" s="3943"/>
      <c r="D5" s="3943"/>
      <c r="E5" s="3943"/>
      <c r="F5" s="3943"/>
      <c r="G5" s="3943"/>
      <c r="H5" s="3943"/>
      <c r="I5" s="3943"/>
      <c r="J5" s="3943"/>
      <c r="K5" s="3943"/>
      <c r="L5" s="3943"/>
      <c r="M5" s="3943"/>
      <c r="N5" s="3943"/>
      <c r="O5" s="3943"/>
      <c r="P5" s="3943"/>
      <c r="Q5" s="3943"/>
      <c r="R5" s="3943"/>
      <c r="S5" s="3943"/>
      <c r="T5" s="3943"/>
      <c r="U5" s="3943"/>
      <c r="V5" s="3943"/>
      <c r="W5" s="3943"/>
      <c r="X5" s="3943"/>
      <c r="Y5" s="3943"/>
      <c r="Z5" s="3943"/>
      <c r="AA5" s="3944"/>
      <c r="AB5" s="3945" t="s">
        <v>1039</v>
      </c>
      <c r="AC5" s="3946"/>
      <c r="AD5" s="3946"/>
      <c r="AE5" s="3946"/>
      <c r="AF5" s="3946"/>
      <c r="AG5" s="3946"/>
      <c r="AH5" s="3946"/>
      <c r="AI5" s="3947"/>
      <c r="AJ5" s="3947"/>
      <c r="AK5" s="3948"/>
    </row>
    <row r="6" spans="1:37" ht="15.75" customHeight="1">
      <c r="A6" s="3953" t="s">
        <v>7</v>
      </c>
      <c r="B6" s="3954"/>
      <c r="C6" s="3954"/>
      <c r="D6" s="3954"/>
      <c r="E6" s="3954"/>
      <c r="F6" s="3954"/>
      <c r="G6" s="3954"/>
      <c r="H6" s="3954"/>
      <c r="I6" s="3954"/>
      <c r="J6" s="3954"/>
      <c r="K6" s="3954"/>
      <c r="L6" s="3954"/>
      <c r="M6" s="3954"/>
      <c r="N6" s="3954"/>
      <c r="O6" s="3954"/>
      <c r="P6" s="3954"/>
      <c r="Q6" s="3954"/>
      <c r="R6" s="3954"/>
      <c r="S6" s="3954"/>
      <c r="T6" s="3954"/>
      <c r="U6" s="3954"/>
      <c r="V6" s="3954"/>
      <c r="W6" s="3954"/>
      <c r="X6" s="3954"/>
      <c r="Y6" s="3954"/>
      <c r="Z6" s="3954"/>
      <c r="AA6" s="3955"/>
      <c r="AB6" s="3945"/>
      <c r="AC6" s="3946"/>
      <c r="AD6" s="3946"/>
      <c r="AE6" s="3946"/>
      <c r="AF6" s="3946"/>
      <c r="AG6" s="3946"/>
      <c r="AH6" s="3946"/>
      <c r="AI6" s="3946"/>
      <c r="AJ6" s="3946"/>
      <c r="AK6" s="3949"/>
    </row>
    <row r="7" spans="1:37" ht="15.75" customHeight="1">
      <c r="A7" s="3953"/>
      <c r="B7" s="3954"/>
      <c r="C7" s="3954"/>
      <c r="D7" s="3954"/>
      <c r="E7" s="3954"/>
      <c r="F7" s="3954"/>
      <c r="G7" s="3954"/>
      <c r="H7" s="3954"/>
      <c r="I7" s="3954"/>
      <c r="J7" s="3954"/>
      <c r="K7" s="3954"/>
      <c r="L7" s="3954"/>
      <c r="M7" s="3954"/>
      <c r="N7" s="3954"/>
      <c r="O7" s="3954"/>
      <c r="P7" s="3954"/>
      <c r="Q7" s="3954"/>
      <c r="R7" s="3954"/>
      <c r="S7" s="3954"/>
      <c r="T7" s="3954"/>
      <c r="U7" s="3954"/>
      <c r="V7" s="3954"/>
      <c r="W7" s="3954"/>
      <c r="X7" s="3954"/>
      <c r="Y7" s="3954"/>
      <c r="Z7" s="3954"/>
      <c r="AA7" s="3955"/>
      <c r="AB7" s="3945"/>
      <c r="AC7" s="3946"/>
      <c r="AD7" s="3946"/>
      <c r="AE7" s="3946"/>
      <c r="AF7" s="3946"/>
      <c r="AG7" s="3946"/>
      <c r="AH7" s="3946"/>
      <c r="AI7" s="3946"/>
      <c r="AJ7" s="3946"/>
      <c r="AK7" s="3949"/>
    </row>
    <row r="8" spans="1:37" ht="15.75" customHeight="1">
      <c r="A8" s="3953" t="s">
        <v>10</v>
      </c>
      <c r="B8" s="3954"/>
      <c r="C8" s="3954"/>
      <c r="D8" s="3954"/>
      <c r="E8" s="3954"/>
      <c r="F8" s="3954"/>
      <c r="G8" s="3954"/>
      <c r="H8" s="3954"/>
      <c r="I8" s="3954"/>
      <c r="J8" s="3954"/>
      <c r="K8" s="3954"/>
      <c r="L8" s="3954"/>
      <c r="M8" s="3954"/>
      <c r="N8" s="3954"/>
      <c r="O8" s="3954"/>
      <c r="P8" s="3954"/>
      <c r="Q8" s="3954"/>
      <c r="R8" s="3954"/>
      <c r="S8" s="3954"/>
      <c r="T8" s="3954"/>
      <c r="U8" s="3954"/>
      <c r="V8" s="3954"/>
      <c r="W8" s="3954"/>
      <c r="X8" s="3954"/>
      <c r="Y8" s="3954"/>
      <c r="Z8" s="3954"/>
      <c r="AA8" s="3955"/>
      <c r="AB8" s="3945"/>
      <c r="AC8" s="3946"/>
      <c r="AD8" s="3946"/>
      <c r="AE8" s="3946"/>
      <c r="AF8" s="3946"/>
      <c r="AG8" s="3946"/>
      <c r="AH8" s="3946"/>
      <c r="AI8" s="3946"/>
      <c r="AJ8" s="3946"/>
      <c r="AK8" s="3949"/>
    </row>
    <row r="9" spans="1:37" ht="15.75" customHeight="1" thickBot="1">
      <c r="A9" s="3927" t="s">
        <v>1038</v>
      </c>
      <c r="B9" s="3927"/>
      <c r="C9" s="3927"/>
      <c r="D9" s="3927"/>
      <c r="E9" s="3927"/>
      <c r="F9" s="3927"/>
      <c r="G9" s="3927"/>
      <c r="H9" s="3927"/>
      <c r="I9" s="3927"/>
      <c r="J9" s="3927"/>
      <c r="K9" s="3927"/>
      <c r="L9" s="3927"/>
      <c r="M9" s="3927"/>
      <c r="N9" s="3927"/>
      <c r="O9" s="3927"/>
      <c r="P9" s="3927"/>
      <c r="Q9" s="3927"/>
      <c r="R9" s="3927"/>
      <c r="S9" s="3927"/>
      <c r="T9" s="3927"/>
      <c r="U9" s="3927"/>
      <c r="V9" s="3927"/>
      <c r="W9" s="3927"/>
      <c r="X9" s="3927"/>
      <c r="Y9" s="3927"/>
      <c r="Z9" s="3927"/>
      <c r="AA9" s="3927"/>
      <c r="AB9" s="3950"/>
      <c r="AC9" s="3951"/>
      <c r="AD9" s="3951"/>
      <c r="AE9" s="3951"/>
      <c r="AF9" s="3951"/>
      <c r="AG9" s="3951"/>
      <c r="AH9" s="3951"/>
      <c r="AI9" s="3951"/>
      <c r="AJ9" s="3951"/>
      <c r="AK9" s="3952"/>
    </row>
    <row r="10" spans="1:37" ht="9" customHeight="1" thickBot="1">
      <c r="A10" s="1974"/>
      <c r="B10" s="2146"/>
      <c r="C10" s="1974"/>
      <c r="D10" s="1974"/>
      <c r="E10" s="1974"/>
      <c r="F10" s="2167"/>
      <c r="G10" s="1974"/>
      <c r="H10" s="1974"/>
      <c r="I10" s="2166"/>
      <c r="J10" s="1974"/>
      <c r="K10" s="2165"/>
      <c r="L10" s="2165"/>
      <c r="M10" s="1974"/>
      <c r="N10" s="1974"/>
      <c r="O10" s="1974"/>
      <c r="P10" s="1974"/>
      <c r="Q10" s="1974"/>
      <c r="R10" s="1974"/>
      <c r="S10" s="1974"/>
      <c r="T10" s="1974"/>
      <c r="U10" s="1974"/>
      <c r="V10" s="1974"/>
      <c r="W10" s="1974"/>
      <c r="X10" s="1974"/>
      <c r="Y10" s="2164"/>
      <c r="Z10" s="2163"/>
      <c r="AA10" s="1974"/>
      <c r="AB10" s="2162"/>
      <c r="AC10" s="2162"/>
      <c r="AD10" s="2162"/>
      <c r="AE10" s="2162"/>
      <c r="AF10" s="2162"/>
      <c r="AG10" s="2162"/>
      <c r="AH10" s="2162"/>
      <c r="AI10" s="2162"/>
      <c r="AJ10" s="2162"/>
      <c r="AK10" s="2162"/>
    </row>
    <row r="11" spans="1:37" s="1974" customFormat="1" ht="24" customHeight="1" thickBot="1">
      <c r="A11" s="3928" t="s">
        <v>12</v>
      </c>
      <c r="B11" s="3928"/>
      <c r="C11" s="3928"/>
      <c r="D11" s="3928"/>
      <c r="E11" s="3929" t="s">
        <v>1381</v>
      </c>
      <c r="F11" s="3930"/>
      <c r="G11" s="3930"/>
      <c r="H11" s="3930"/>
      <c r="I11" s="3930"/>
      <c r="J11" s="3930"/>
      <c r="K11" s="3930"/>
      <c r="L11" s="3930"/>
      <c r="M11" s="3930"/>
      <c r="N11" s="3930"/>
      <c r="O11" s="3930"/>
      <c r="P11" s="3930"/>
      <c r="Q11" s="3930"/>
      <c r="R11" s="3930"/>
      <c r="S11" s="3930"/>
      <c r="T11" s="3930"/>
      <c r="U11" s="3930"/>
      <c r="V11" s="3930"/>
      <c r="W11" s="3930"/>
      <c r="X11" s="3930"/>
      <c r="Y11" s="3930"/>
      <c r="Z11" s="3930"/>
      <c r="AA11" s="3931"/>
      <c r="AB11" s="3932" t="s">
        <v>1381</v>
      </c>
      <c r="AC11" s="3933"/>
      <c r="AD11" s="3933"/>
      <c r="AE11" s="3933"/>
      <c r="AF11" s="3933"/>
      <c r="AG11" s="3933"/>
      <c r="AH11" s="3933"/>
      <c r="AI11" s="3933"/>
      <c r="AJ11" s="3933"/>
      <c r="AK11" s="3934"/>
    </row>
    <row r="12" spans="2:37" s="2139" customFormat="1" ht="9.75" customHeight="1" thickBot="1">
      <c r="B12" s="2145"/>
      <c r="F12" s="2144"/>
      <c r="I12" s="2143"/>
      <c r="K12" s="2142"/>
      <c r="L12" s="2142"/>
      <c r="Y12" s="2141"/>
      <c r="Z12" s="2140"/>
      <c r="AB12" s="308"/>
      <c r="AC12" s="308"/>
      <c r="AD12" s="308"/>
      <c r="AE12" s="308"/>
      <c r="AF12" s="308"/>
      <c r="AG12" s="308"/>
      <c r="AH12" s="308"/>
      <c r="AI12" s="308"/>
      <c r="AJ12" s="308"/>
      <c r="AK12" s="308"/>
    </row>
    <row r="13" spans="1:37" s="2146" customFormat="1" ht="24" customHeight="1" thickBot="1">
      <c r="A13" s="3935" t="s">
        <v>14</v>
      </c>
      <c r="B13" s="3936"/>
      <c r="C13" s="3936"/>
      <c r="D13" s="3937"/>
      <c r="E13" s="3938" t="s">
        <v>15</v>
      </c>
      <c r="F13" s="3939"/>
      <c r="G13" s="3939"/>
      <c r="H13" s="3939"/>
      <c r="I13" s="3939"/>
      <c r="J13" s="3939"/>
      <c r="K13" s="3939"/>
      <c r="L13" s="3939"/>
      <c r="M13" s="3939"/>
      <c r="N13" s="3939"/>
      <c r="O13" s="3939"/>
      <c r="P13" s="3939"/>
      <c r="Q13" s="3939"/>
      <c r="R13" s="3939"/>
      <c r="S13" s="3939"/>
      <c r="T13" s="3939"/>
      <c r="U13" s="3939"/>
      <c r="V13" s="3939"/>
      <c r="W13" s="3939"/>
      <c r="X13" s="3939"/>
      <c r="Y13" s="3939"/>
      <c r="Z13" s="3939"/>
      <c r="AA13" s="3940"/>
      <c r="AB13" s="3370" t="s">
        <v>15</v>
      </c>
      <c r="AC13" s="3371"/>
      <c r="AD13" s="3371"/>
      <c r="AE13" s="3371"/>
      <c r="AF13" s="3371"/>
      <c r="AG13" s="3371"/>
      <c r="AH13" s="3371"/>
      <c r="AI13" s="3371"/>
      <c r="AJ13" s="3371"/>
      <c r="AK13" s="3371"/>
    </row>
    <row r="14" spans="2:37" s="2139" customFormat="1" ht="9.75" customHeight="1" thickBot="1">
      <c r="B14" s="2145"/>
      <c r="F14" s="2144"/>
      <c r="I14" s="2143"/>
      <c r="K14" s="2142"/>
      <c r="L14" s="2142"/>
      <c r="Y14" s="2141"/>
      <c r="Z14" s="2140"/>
      <c r="AB14" s="308"/>
      <c r="AC14" s="308"/>
      <c r="AD14" s="308"/>
      <c r="AE14" s="308"/>
      <c r="AF14" s="308"/>
      <c r="AG14" s="308"/>
      <c r="AH14" s="308"/>
      <c r="AI14" s="308"/>
      <c r="AJ14" s="308"/>
      <c r="AK14" s="308"/>
    </row>
    <row r="15" spans="1:69" s="2133" customFormat="1" ht="51.75" thickBot="1">
      <c r="A15" s="2134" t="s">
        <v>16</v>
      </c>
      <c r="B15" s="2134" t="s">
        <v>17</v>
      </c>
      <c r="C15" s="2134" t="s">
        <v>18</v>
      </c>
      <c r="D15" s="2134" t="s">
        <v>19</v>
      </c>
      <c r="E15" s="2134" t="s">
        <v>20</v>
      </c>
      <c r="F15" s="2138" t="s">
        <v>21</v>
      </c>
      <c r="G15" s="2134" t="s">
        <v>22</v>
      </c>
      <c r="H15" s="2134" t="s">
        <v>23</v>
      </c>
      <c r="I15" s="2137" t="s">
        <v>24</v>
      </c>
      <c r="J15" s="2134" t="s">
        <v>25</v>
      </c>
      <c r="K15" s="2134" t="s">
        <v>26</v>
      </c>
      <c r="L15" s="2134" t="s">
        <v>27</v>
      </c>
      <c r="M15" s="2136" t="s">
        <v>28</v>
      </c>
      <c r="N15" s="2136" t="s">
        <v>29</v>
      </c>
      <c r="O15" s="2136" t="s">
        <v>30</v>
      </c>
      <c r="P15" s="2136" t="s">
        <v>31</v>
      </c>
      <c r="Q15" s="2136" t="s">
        <v>32</v>
      </c>
      <c r="R15" s="2136" t="s">
        <v>33</v>
      </c>
      <c r="S15" s="2136" t="s">
        <v>34</v>
      </c>
      <c r="T15" s="2136" t="s">
        <v>35</v>
      </c>
      <c r="U15" s="2136" t="s">
        <v>36</v>
      </c>
      <c r="V15" s="2136" t="s">
        <v>37</v>
      </c>
      <c r="W15" s="2136" t="s">
        <v>38</v>
      </c>
      <c r="X15" s="2136" t="s">
        <v>39</v>
      </c>
      <c r="Y15" s="2135" t="s">
        <v>40</v>
      </c>
      <c r="Z15" s="2134" t="s">
        <v>41</v>
      </c>
      <c r="AA15" s="2134" t="s">
        <v>42</v>
      </c>
      <c r="AB15" s="1660" t="s">
        <v>434</v>
      </c>
      <c r="AC15" s="1659" t="s">
        <v>49</v>
      </c>
      <c r="AD15" s="1659" t="s">
        <v>69</v>
      </c>
      <c r="AE15" s="1659" t="s">
        <v>70</v>
      </c>
      <c r="AF15" s="1659" t="s">
        <v>52</v>
      </c>
      <c r="AG15" s="1659" t="s">
        <v>71</v>
      </c>
      <c r="AH15" s="1659" t="s">
        <v>54</v>
      </c>
      <c r="AI15" s="1659" t="s">
        <v>55</v>
      </c>
      <c r="AJ15" s="1659" t="s">
        <v>56</v>
      </c>
      <c r="AK15" s="1658" t="s">
        <v>57</v>
      </c>
      <c r="AL15" s="1405" t="s">
        <v>64</v>
      </c>
      <c r="AM15" s="1405" t="s">
        <v>65</v>
      </c>
      <c r="AN15" s="1405" t="s">
        <v>52</v>
      </c>
      <c r="AO15" s="1405" t="s">
        <v>66</v>
      </c>
      <c r="AP15" s="1405" t="s">
        <v>54</v>
      </c>
      <c r="AQ15" s="1405" t="s">
        <v>55</v>
      </c>
      <c r="AR15" s="1405" t="s">
        <v>67</v>
      </c>
      <c r="AS15" s="1405" t="s">
        <v>68</v>
      </c>
      <c r="AT15" s="1405" t="s">
        <v>69</v>
      </c>
      <c r="AU15" s="1405" t="s">
        <v>70</v>
      </c>
      <c r="AV15" s="1405" t="s">
        <v>52</v>
      </c>
      <c r="AW15" s="1405" t="s">
        <v>71</v>
      </c>
      <c r="AX15" s="1405" t="s">
        <v>54</v>
      </c>
      <c r="AY15" s="1405" t="s">
        <v>55</v>
      </c>
      <c r="AZ15" s="1405" t="s">
        <v>916</v>
      </c>
      <c r="BA15" s="1405" t="s">
        <v>73</v>
      </c>
      <c r="BB15" s="1405" t="s">
        <v>74</v>
      </c>
      <c r="BC15" s="1405" t="s">
        <v>75</v>
      </c>
      <c r="BD15" s="1405" t="s">
        <v>52</v>
      </c>
      <c r="BE15" s="1405" t="s">
        <v>76</v>
      </c>
      <c r="BF15" s="1405" t="s">
        <v>54</v>
      </c>
      <c r="BG15" s="1405" t="s">
        <v>55</v>
      </c>
      <c r="BH15" s="1405" t="s">
        <v>915</v>
      </c>
      <c r="BI15" s="1405" t="s">
        <v>78</v>
      </c>
      <c r="BJ15" s="1405" t="s">
        <v>79</v>
      </c>
      <c r="BK15" s="1405" t="s">
        <v>80</v>
      </c>
      <c r="BL15" s="1405" t="s">
        <v>52</v>
      </c>
      <c r="BM15" s="1405" t="s">
        <v>81</v>
      </c>
      <c r="BN15" s="1405" t="s">
        <v>54</v>
      </c>
      <c r="BO15" s="1405" t="s">
        <v>55</v>
      </c>
      <c r="BP15" s="1404" t="s">
        <v>56</v>
      </c>
      <c r="BQ15" s="1403" t="s">
        <v>57</v>
      </c>
    </row>
    <row r="16" spans="1:37" s="1999" customFormat="1" ht="51" customHeight="1" thickBot="1">
      <c r="A16" s="3908">
        <v>1</v>
      </c>
      <c r="B16" s="3908" t="s">
        <v>1380</v>
      </c>
      <c r="C16" s="3924" t="s">
        <v>1379</v>
      </c>
      <c r="D16" s="2161" t="s">
        <v>1378</v>
      </c>
      <c r="E16" s="2052" t="s">
        <v>905</v>
      </c>
      <c r="F16" s="2049">
        <v>12</v>
      </c>
      <c r="G16" s="2049" t="s">
        <v>1374</v>
      </c>
      <c r="H16" s="2049" t="s">
        <v>1377</v>
      </c>
      <c r="I16" s="2050">
        <v>0.15</v>
      </c>
      <c r="J16" s="2105" t="s">
        <v>1376</v>
      </c>
      <c r="K16" s="2048">
        <v>42370</v>
      </c>
      <c r="L16" s="2048">
        <v>42735</v>
      </c>
      <c r="M16" s="2160">
        <v>1</v>
      </c>
      <c r="N16" s="2160">
        <v>1</v>
      </c>
      <c r="O16" s="2160">
        <v>1</v>
      </c>
      <c r="P16" s="2160">
        <v>1</v>
      </c>
      <c r="Q16" s="2160">
        <v>1</v>
      </c>
      <c r="R16" s="2159">
        <v>1</v>
      </c>
      <c r="S16" s="2159">
        <v>1</v>
      </c>
      <c r="T16" s="2160">
        <v>1</v>
      </c>
      <c r="U16" s="2159">
        <v>1</v>
      </c>
      <c r="V16" s="2159">
        <v>1</v>
      </c>
      <c r="W16" s="2159">
        <v>1</v>
      </c>
      <c r="X16" s="2159">
        <v>1</v>
      </c>
      <c r="Y16" s="2045">
        <f aca="true" t="shared" si="0" ref="Y16:Y21">SUM(M16:X16)</f>
        <v>12</v>
      </c>
      <c r="Z16" s="2103">
        <v>0</v>
      </c>
      <c r="AA16" s="2043"/>
      <c r="AB16" s="2000">
        <v>8</v>
      </c>
      <c r="AC16" s="2001">
        <v>1</v>
      </c>
      <c r="AD16" s="2132">
        <v>2</v>
      </c>
      <c r="AE16" s="2001">
        <v>1</v>
      </c>
      <c r="AF16" s="2001">
        <f aca="true" t="shared" si="1" ref="AF16:AF21">AB16/Y16</f>
        <v>0.6666666666666666</v>
      </c>
      <c r="AG16" s="2001">
        <v>1</v>
      </c>
      <c r="AH16" s="2000"/>
      <c r="AI16" s="2000"/>
      <c r="AJ16" s="2014" t="s">
        <v>1301</v>
      </c>
      <c r="AK16" s="2131"/>
    </row>
    <row r="17" spans="1:37" s="1999" customFormat="1" ht="48.75" customHeight="1" thickBot="1">
      <c r="A17" s="3909"/>
      <c r="B17" s="3909"/>
      <c r="C17" s="3923"/>
      <c r="D17" s="2102" t="s">
        <v>1375</v>
      </c>
      <c r="E17" s="2157" t="s">
        <v>905</v>
      </c>
      <c r="F17" s="2128">
        <v>12</v>
      </c>
      <c r="G17" s="2128" t="s">
        <v>1374</v>
      </c>
      <c r="H17" s="2128" t="s">
        <v>1363</v>
      </c>
      <c r="I17" s="2022">
        <v>0.05</v>
      </c>
      <c r="J17" s="2023" t="s">
        <v>1373</v>
      </c>
      <c r="K17" s="2020">
        <v>42370</v>
      </c>
      <c r="L17" s="2020">
        <v>42735</v>
      </c>
      <c r="M17" s="2099">
        <v>1</v>
      </c>
      <c r="N17" s="2099">
        <v>1</v>
      </c>
      <c r="O17" s="2099">
        <v>1</v>
      </c>
      <c r="P17" s="2099">
        <v>1</v>
      </c>
      <c r="Q17" s="2099">
        <v>1</v>
      </c>
      <c r="R17" s="2098">
        <v>1</v>
      </c>
      <c r="S17" s="2098">
        <v>1</v>
      </c>
      <c r="T17" s="2099">
        <v>1</v>
      </c>
      <c r="U17" s="2098">
        <v>1</v>
      </c>
      <c r="V17" s="2098">
        <v>1</v>
      </c>
      <c r="W17" s="2098">
        <v>1</v>
      </c>
      <c r="X17" s="2098">
        <v>1</v>
      </c>
      <c r="Y17" s="2017">
        <f t="shared" si="0"/>
        <v>12</v>
      </c>
      <c r="Z17" s="2096">
        <v>0</v>
      </c>
      <c r="AA17" s="2015"/>
      <c r="AB17" s="2000">
        <v>8</v>
      </c>
      <c r="AC17" s="2001">
        <v>1</v>
      </c>
      <c r="AD17" s="2113">
        <v>2</v>
      </c>
      <c r="AE17" s="2001">
        <v>1</v>
      </c>
      <c r="AF17" s="2001">
        <f t="shared" si="1"/>
        <v>0.6666666666666666</v>
      </c>
      <c r="AG17" s="2001">
        <v>1</v>
      </c>
      <c r="AH17" s="2000"/>
      <c r="AI17" s="2000"/>
      <c r="AJ17" s="2014" t="s">
        <v>1301</v>
      </c>
      <c r="AK17" s="2112"/>
    </row>
    <row r="18" spans="1:37" s="1999" customFormat="1" ht="51" customHeight="1" thickBot="1">
      <c r="A18" s="3909"/>
      <c r="B18" s="3909"/>
      <c r="C18" s="3923"/>
      <c r="D18" s="2102" t="s">
        <v>1372</v>
      </c>
      <c r="E18" s="2101" t="s">
        <v>905</v>
      </c>
      <c r="F18" s="2023">
        <v>12</v>
      </c>
      <c r="G18" s="2023" t="s">
        <v>1371</v>
      </c>
      <c r="H18" s="2023" t="s">
        <v>1368</v>
      </c>
      <c r="I18" s="2022">
        <v>0.3</v>
      </c>
      <c r="J18" s="2128" t="s">
        <v>1370</v>
      </c>
      <c r="K18" s="2020">
        <v>42370</v>
      </c>
      <c r="L18" s="2020">
        <v>42735</v>
      </c>
      <c r="M18" s="2099">
        <v>1</v>
      </c>
      <c r="N18" s="2099">
        <v>1</v>
      </c>
      <c r="O18" s="2099">
        <v>1</v>
      </c>
      <c r="P18" s="2099">
        <v>1</v>
      </c>
      <c r="Q18" s="2099">
        <v>1</v>
      </c>
      <c r="R18" s="2098">
        <v>1</v>
      </c>
      <c r="S18" s="2098">
        <v>1</v>
      </c>
      <c r="T18" s="2099">
        <v>1</v>
      </c>
      <c r="U18" s="2098">
        <v>1</v>
      </c>
      <c r="V18" s="2098">
        <v>1</v>
      </c>
      <c r="W18" s="2098">
        <v>1</v>
      </c>
      <c r="X18" s="2098">
        <v>1</v>
      </c>
      <c r="Y18" s="2017">
        <f t="shared" si="0"/>
        <v>12</v>
      </c>
      <c r="Z18" s="2096">
        <v>0</v>
      </c>
      <c r="AA18" s="2015"/>
      <c r="AB18" s="2000">
        <v>8</v>
      </c>
      <c r="AC18" s="2001">
        <v>1</v>
      </c>
      <c r="AD18" s="2113">
        <v>2</v>
      </c>
      <c r="AE18" s="2001">
        <v>1</v>
      </c>
      <c r="AF18" s="2001">
        <f t="shared" si="1"/>
        <v>0.6666666666666666</v>
      </c>
      <c r="AG18" s="2001">
        <v>1</v>
      </c>
      <c r="AH18" s="2000"/>
      <c r="AI18" s="2000"/>
      <c r="AJ18" s="2014" t="s">
        <v>1301</v>
      </c>
      <c r="AK18" s="2112"/>
    </row>
    <row r="19" spans="1:37" s="1999" customFormat="1" ht="45.75" customHeight="1" thickBot="1">
      <c r="A19" s="3909"/>
      <c r="B19" s="3909"/>
      <c r="C19" s="3923"/>
      <c r="D19" s="2102" t="s">
        <v>1369</v>
      </c>
      <c r="E19" s="2101" t="s">
        <v>905</v>
      </c>
      <c r="F19" s="2023">
        <v>12</v>
      </c>
      <c r="G19" s="2023" t="s">
        <v>1364</v>
      </c>
      <c r="H19" s="2023" t="s">
        <v>1368</v>
      </c>
      <c r="I19" s="2022">
        <v>0.1</v>
      </c>
      <c r="J19" s="2023" t="s">
        <v>1367</v>
      </c>
      <c r="K19" s="2020">
        <v>42370</v>
      </c>
      <c r="L19" s="2020">
        <v>42735</v>
      </c>
      <c r="M19" s="2099">
        <v>1</v>
      </c>
      <c r="N19" s="2099">
        <v>1</v>
      </c>
      <c r="O19" s="2099">
        <v>1</v>
      </c>
      <c r="P19" s="2099">
        <v>1</v>
      </c>
      <c r="Q19" s="2099">
        <v>1</v>
      </c>
      <c r="R19" s="2098">
        <v>1</v>
      </c>
      <c r="S19" s="2098">
        <v>1</v>
      </c>
      <c r="T19" s="2099">
        <v>1</v>
      </c>
      <c r="U19" s="2098">
        <v>1</v>
      </c>
      <c r="V19" s="2098">
        <v>1</v>
      </c>
      <c r="W19" s="2098">
        <v>1</v>
      </c>
      <c r="X19" s="2098">
        <v>1</v>
      </c>
      <c r="Y19" s="2017">
        <f t="shared" si="0"/>
        <v>12</v>
      </c>
      <c r="Z19" s="2096">
        <v>0</v>
      </c>
      <c r="AA19" s="2015"/>
      <c r="AB19" s="2000">
        <v>8</v>
      </c>
      <c r="AC19" s="2001">
        <v>1</v>
      </c>
      <c r="AD19" s="2113">
        <v>2</v>
      </c>
      <c r="AE19" s="2001">
        <v>1</v>
      </c>
      <c r="AF19" s="2001">
        <f t="shared" si="1"/>
        <v>0.6666666666666666</v>
      </c>
      <c r="AG19" s="2001">
        <v>1</v>
      </c>
      <c r="AH19" s="2000"/>
      <c r="AI19" s="2000"/>
      <c r="AJ19" s="2014" t="s">
        <v>1301</v>
      </c>
      <c r="AK19" s="2112"/>
    </row>
    <row r="20" spans="1:37" s="1999" customFormat="1" ht="51.75" customHeight="1" thickBot="1">
      <c r="A20" s="3909"/>
      <c r="B20" s="3909"/>
      <c r="C20" s="3923"/>
      <c r="D20" s="2158" t="s">
        <v>1366</v>
      </c>
      <c r="E20" s="2157" t="s">
        <v>905</v>
      </c>
      <c r="F20" s="2128">
        <v>12</v>
      </c>
      <c r="G20" s="2023" t="s">
        <v>1364</v>
      </c>
      <c r="H20" s="2128" t="s">
        <v>1318</v>
      </c>
      <c r="I20" s="2022">
        <v>0.3</v>
      </c>
      <c r="J20" s="2128" t="s">
        <v>1357</v>
      </c>
      <c r="K20" s="2020">
        <v>42370</v>
      </c>
      <c r="L20" s="2020">
        <v>42735</v>
      </c>
      <c r="M20" s="2099">
        <v>1</v>
      </c>
      <c r="N20" s="2099">
        <v>1</v>
      </c>
      <c r="O20" s="2099">
        <v>1</v>
      </c>
      <c r="P20" s="2099">
        <v>1</v>
      </c>
      <c r="Q20" s="2099">
        <v>1</v>
      </c>
      <c r="R20" s="2098">
        <v>1</v>
      </c>
      <c r="S20" s="2098">
        <v>1</v>
      </c>
      <c r="T20" s="2099">
        <v>1</v>
      </c>
      <c r="U20" s="2098">
        <v>1</v>
      </c>
      <c r="V20" s="2098">
        <v>1</v>
      </c>
      <c r="W20" s="2098">
        <v>1</v>
      </c>
      <c r="X20" s="2098">
        <v>1</v>
      </c>
      <c r="Y20" s="2017">
        <f t="shared" si="0"/>
        <v>12</v>
      </c>
      <c r="Z20" s="2096">
        <v>0</v>
      </c>
      <c r="AA20" s="2015"/>
      <c r="AB20" s="2000">
        <v>8</v>
      </c>
      <c r="AC20" s="2001">
        <v>1</v>
      </c>
      <c r="AD20" s="2113">
        <v>2</v>
      </c>
      <c r="AE20" s="2001">
        <v>1</v>
      </c>
      <c r="AF20" s="2001">
        <f t="shared" si="1"/>
        <v>0.6666666666666666</v>
      </c>
      <c r="AG20" s="2001">
        <v>1</v>
      </c>
      <c r="AH20" s="2000"/>
      <c r="AI20" s="2000"/>
      <c r="AJ20" s="2014" t="s">
        <v>1301</v>
      </c>
      <c r="AK20" s="2112"/>
    </row>
    <row r="21" spans="1:37" s="1999" customFormat="1" ht="54" customHeight="1" thickBot="1">
      <c r="A21" s="3909"/>
      <c r="B21" s="3909"/>
      <c r="C21" s="3923"/>
      <c r="D21" s="2013" t="s">
        <v>1365</v>
      </c>
      <c r="E21" s="2110" t="s">
        <v>905</v>
      </c>
      <c r="F21" s="2010">
        <v>12</v>
      </c>
      <c r="G21" s="2010" t="s">
        <v>1364</v>
      </c>
      <c r="H21" s="2010" t="s">
        <v>1363</v>
      </c>
      <c r="I21" s="2009">
        <v>0.1</v>
      </c>
      <c r="J21" s="2010" t="s">
        <v>1362</v>
      </c>
      <c r="K21" s="2007">
        <v>42370</v>
      </c>
      <c r="L21" s="2007">
        <v>42735</v>
      </c>
      <c r="M21" s="2094">
        <v>1</v>
      </c>
      <c r="N21" s="2094">
        <v>1</v>
      </c>
      <c r="O21" s="2094">
        <v>1</v>
      </c>
      <c r="P21" s="2094">
        <v>1</v>
      </c>
      <c r="Q21" s="2094">
        <v>1</v>
      </c>
      <c r="R21" s="2093">
        <v>1</v>
      </c>
      <c r="S21" s="2093">
        <v>1</v>
      </c>
      <c r="T21" s="2094">
        <v>1</v>
      </c>
      <c r="U21" s="2093">
        <v>1</v>
      </c>
      <c r="V21" s="2093">
        <v>1</v>
      </c>
      <c r="W21" s="2093">
        <v>1</v>
      </c>
      <c r="X21" s="2093">
        <v>1</v>
      </c>
      <c r="Y21" s="2004">
        <f t="shared" si="0"/>
        <v>12</v>
      </c>
      <c r="Z21" s="2091">
        <v>0</v>
      </c>
      <c r="AA21" s="2002"/>
      <c r="AB21" s="2000">
        <v>8</v>
      </c>
      <c r="AC21" s="2001">
        <v>1</v>
      </c>
      <c r="AD21" s="2109">
        <v>2</v>
      </c>
      <c r="AE21" s="2001">
        <v>1</v>
      </c>
      <c r="AF21" s="2001">
        <f t="shared" si="1"/>
        <v>0.6666666666666666</v>
      </c>
      <c r="AG21" s="2001">
        <v>1</v>
      </c>
      <c r="AH21" s="2000"/>
      <c r="AI21" s="2000"/>
      <c r="AJ21" s="2014" t="s">
        <v>1301</v>
      </c>
      <c r="AK21" s="2108"/>
    </row>
    <row r="22" spans="1:37" s="1985" customFormat="1" ht="24" customHeight="1" thickBot="1">
      <c r="A22" s="3917" t="s">
        <v>137</v>
      </c>
      <c r="B22" s="3918"/>
      <c r="C22" s="3918"/>
      <c r="D22" s="3919"/>
      <c r="E22" s="2156"/>
      <c r="F22" s="1997"/>
      <c r="G22" s="1997"/>
      <c r="H22" s="1997"/>
      <c r="I22" s="1998">
        <f>SUM(I16:I21)</f>
        <v>0.9999999999999999</v>
      </c>
      <c r="J22" s="1997"/>
      <c r="K22" s="1997"/>
      <c r="L22" s="1997"/>
      <c r="M22" s="1997"/>
      <c r="N22" s="1997"/>
      <c r="O22" s="1997"/>
      <c r="P22" s="1997"/>
      <c r="Q22" s="1997"/>
      <c r="R22" s="1997"/>
      <c r="S22" s="1997"/>
      <c r="T22" s="1997"/>
      <c r="U22" s="1997"/>
      <c r="V22" s="1997"/>
      <c r="W22" s="1997"/>
      <c r="X22" s="1997"/>
      <c r="Y22" s="1996">
        <f>SUM(Y16:Y21)</f>
        <v>72</v>
      </c>
      <c r="Z22" s="2075">
        <f>SUM(Z16:Z21)</f>
        <v>0</v>
      </c>
      <c r="AA22" s="1994"/>
      <c r="AB22" s="2154"/>
      <c r="AC22" s="2155"/>
      <c r="AD22" s="2154"/>
      <c r="AE22" s="2155"/>
      <c r="AF22" s="2154"/>
      <c r="AG22" s="2155"/>
      <c r="AH22" s="2154"/>
      <c r="AI22" s="2154"/>
      <c r="AJ22" s="2154"/>
      <c r="AK22" s="2154"/>
    </row>
    <row r="23" spans="1:37" s="1985" customFormat="1" ht="24" customHeight="1" thickBot="1">
      <c r="A23" s="3941" t="s">
        <v>212</v>
      </c>
      <c r="B23" s="3941"/>
      <c r="C23" s="3941"/>
      <c r="D23" s="3941"/>
      <c r="E23" s="2153"/>
      <c r="F23" s="2153"/>
      <c r="G23" s="2153"/>
      <c r="H23" s="2151"/>
      <c r="I23" s="2152"/>
      <c r="J23" s="2151"/>
      <c r="K23" s="2151"/>
      <c r="L23" s="2151"/>
      <c r="M23" s="2151"/>
      <c r="N23" s="2151"/>
      <c r="O23" s="2151"/>
      <c r="P23" s="2151"/>
      <c r="Q23" s="2151"/>
      <c r="R23" s="2151"/>
      <c r="S23" s="2151"/>
      <c r="T23" s="2151"/>
      <c r="U23" s="2151"/>
      <c r="V23" s="2151"/>
      <c r="W23" s="2151"/>
      <c r="X23" s="2151"/>
      <c r="Y23" s="2150"/>
      <c r="Z23" s="2149">
        <f>Z22</f>
        <v>0</v>
      </c>
      <c r="AA23" s="2148"/>
      <c r="AB23" s="2147"/>
      <c r="AC23" s="1986"/>
      <c r="AD23" s="2147"/>
      <c r="AE23" s="1986"/>
      <c r="AF23" s="2147"/>
      <c r="AG23" s="1986"/>
      <c r="AH23" s="2147"/>
      <c r="AI23" s="2147"/>
      <c r="AJ23" s="2147"/>
      <c r="AK23" s="2147"/>
    </row>
    <row r="24" spans="1:37" s="2139" customFormat="1" ht="9.75" customHeight="1" thickBot="1">
      <c r="A24" s="3926"/>
      <c r="B24" s="3926"/>
      <c r="C24" s="3926"/>
      <c r="D24" s="3926"/>
      <c r="E24" s="3926"/>
      <c r="F24" s="3926"/>
      <c r="G24" s="3926"/>
      <c r="H24" s="3926"/>
      <c r="I24" s="3926"/>
      <c r="J24" s="3926"/>
      <c r="K24" s="3926"/>
      <c r="L24" s="3926"/>
      <c r="M24" s="3926"/>
      <c r="N24" s="3926"/>
      <c r="O24" s="3926"/>
      <c r="P24" s="3926"/>
      <c r="Q24" s="3926"/>
      <c r="R24" s="3926"/>
      <c r="S24" s="3926"/>
      <c r="T24" s="3926"/>
      <c r="U24" s="3926"/>
      <c r="V24" s="3926"/>
      <c r="W24" s="3926"/>
      <c r="X24" s="3926"/>
      <c r="Y24" s="3926"/>
      <c r="Z24" s="3926"/>
      <c r="AA24" s="3926"/>
      <c r="AB24" s="308"/>
      <c r="AC24" s="308"/>
      <c r="AD24" s="308"/>
      <c r="AE24" s="311"/>
      <c r="AF24" s="308"/>
      <c r="AG24" s="308"/>
      <c r="AH24" s="308"/>
      <c r="AI24" s="308"/>
      <c r="AJ24" s="308"/>
      <c r="AK24" s="308"/>
    </row>
    <row r="25" spans="1:37" s="2146" customFormat="1" ht="24" customHeight="1" thickBot="1">
      <c r="A25" s="3935" t="s">
        <v>14</v>
      </c>
      <c r="B25" s="3936"/>
      <c r="C25" s="3936"/>
      <c r="D25" s="3937"/>
      <c r="E25" s="3938" t="s">
        <v>356</v>
      </c>
      <c r="F25" s="3939"/>
      <c r="G25" s="3939"/>
      <c r="H25" s="3939"/>
      <c r="I25" s="3939"/>
      <c r="J25" s="3939"/>
      <c r="K25" s="3939"/>
      <c r="L25" s="3939"/>
      <c r="M25" s="3939"/>
      <c r="N25" s="3939"/>
      <c r="O25" s="3939"/>
      <c r="P25" s="3939"/>
      <c r="Q25" s="3939"/>
      <c r="R25" s="3939"/>
      <c r="S25" s="3939"/>
      <c r="T25" s="3939"/>
      <c r="U25" s="3939"/>
      <c r="V25" s="3939"/>
      <c r="W25" s="3939"/>
      <c r="X25" s="3939"/>
      <c r="Y25" s="3939"/>
      <c r="Z25" s="3939"/>
      <c r="AA25" s="3940"/>
      <c r="AB25" s="3370" t="s">
        <v>356</v>
      </c>
      <c r="AC25" s="3371"/>
      <c r="AD25" s="3371"/>
      <c r="AE25" s="3371"/>
      <c r="AF25" s="3371"/>
      <c r="AG25" s="3371"/>
      <c r="AH25" s="3371"/>
      <c r="AI25" s="3371"/>
      <c r="AJ25" s="3371"/>
      <c r="AK25" s="3371"/>
    </row>
    <row r="26" spans="2:37" s="2139" customFormat="1" ht="9.75" customHeight="1" thickBot="1">
      <c r="B26" s="2145"/>
      <c r="F26" s="2144"/>
      <c r="I26" s="2143"/>
      <c r="K26" s="2142"/>
      <c r="L26" s="2142"/>
      <c r="Y26" s="2141"/>
      <c r="Z26" s="2140"/>
      <c r="AB26" s="308"/>
      <c r="AC26" s="308"/>
      <c r="AD26" s="308"/>
      <c r="AE26" s="308"/>
      <c r="AF26" s="308"/>
      <c r="AG26" s="308"/>
      <c r="AH26" s="308"/>
      <c r="AI26" s="308"/>
      <c r="AJ26" s="308"/>
      <c r="AK26" s="308"/>
    </row>
    <row r="27" spans="1:37" s="2133" customFormat="1" ht="51.75" thickBot="1">
      <c r="A27" s="2134" t="s">
        <v>16</v>
      </c>
      <c r="B27" s="2134" t="s">
        <v>17</v>
      </c>
      <c r="C27" s="2134" t="s">
        <v>18</v>
      </c>
      <c r="D27" s="2134" t="s">
        <v>19</v>
      </c>
      <c r="E27" s="2134" t="s">
        <v>20</v>
      </c>
      <c r="F27" s="2138" t="s">
        <v>21</v>
      </c>
      <c r="G27" s="2134" t="s">
        <v>22</v>
      </c>
      <c r="H27" s="2134" t="s">
        <v>23</v>
      </c>
      <c r="I27" s="2137" t="s">
        <v>24</v>
      </c>
      <c r="J27" s="2134" t="s">
        <v>25</v>
      </c>
      <c r="K27" s="2134" t="s">
        <v>26</v>
      </c>
      <c r="L27" s="2134" t="s">
        <v>27</v>
      </c>
      <c r="M27" s="2136" t="s">
        <v>28</v>
      </c>
      <c r="N27" s="2136" t="s">
        <v>29</v>
      </c>
      <c r="O27" s="2136" t="s">
        <v>30</v>
      </c>
      <c r="P27" s="2136" t="s">
        <v>31</v>
      </c>
      <c r="Q27" s="2136" t="s">
        <v>32</v>
      </c>
      <c r="R27" s="2136" t="s">
        <v>33</v>
      </c>
      <c r="S27" s="2136" t="s">
        <v>34</v>
      </c>
      <c r="T27" s="2136" t="s">
        <v>35</v>
      </c>
      <c r="U27" s="2136" t="s">
        <v>36</v>
      </c>
      <c r="V27" s="2136" t="s">
        <v>37</v>
      </c>
      <c r="W27" s="2136" t="s">
        <v>38</v>
      </c>
      <c r="X27" s="2136" t="s">
        <v>39</v>
      </c>
      <c r="Y27" s="2135" t="s">
        <v>40</v>
      </c>
      <c r="Z27" s="2134" t="s">
        <v>41</v>
      </c>
      <c r="AA27" s="2134" t="s">
        <v>42</v>
      </c>
      <c r="AB27" s="1660" t="s">
        <v>434</v>
      </c>
      <c r="AC27" s="1659" t="s">
        <v>49</v>
      </c>
      <c r="AD27" s="1659" t="s">
        <v>69</v>
      </c>
      <c r="AE27" s="1659" t="s">
        <v>70</v>
      </c>
      <c r="AF27" s="1659" t="s">
        <v>52</v>
      </c>
      <c r="AG27" s="1659" t="s">
        <v>71</v>
      </c>
      <c r="AH27" s="1659" t="s">
        <v>54</v>
      </c>
      <c r="AI27" s="1659" t="s">
        <v>55</v>
      </c>
      <c r="AJ27" s="1659" t="s">
        <v>56</v>
      </c>
      <c r="AK27" s="1658" t="s">
        <v>57</v>
      </c>
    </row>
    <row r="28" spans="1:37" s="1999" customFormat="1" ht="54" customHeight="1" thickBot="1">
      <c r="A28" s="3908">
        <v>1</v>
      </c>
      <c r="B28" s="3911" t="s">
        <v>1361</v>
      </c>
      <c r="C28" s="3914" t="s">
        <v>1360</v>
      </c>
      <c r="D28" s="2053" t="s">
        <v>1359</v>
      </c>
      <c r="E28" s="2052" t="s">
        <v>905</v>
      </c>
      <c r="F28" s="2051">
        <v>4</v>
      </c>
      <c r="G28" s="2051" t="s">
        <v>1358</v>
      </c>
      <c r="H28" s="2049" t="s">
        <v>1307</v>
      </c>
      <c r="I28" s="2050">
        <v>0.3</v>
      </c>
      <c r="J28" s="2049" t="s">
        <v>1357</v>
      </c>
      <c r="K28" s="2048">
        <v>42370</v>
      </c>
      <c r="L28" s="2048">
        <v>42735</v>
      </c>
      <c r="M28" s="2047">
        <v>1</v>
      </c>
      <c r="N28" s="2047"/>
      <c r="O28" s="2047"/>
      <c r="P28" s="2047">
        <v>1</v>
      </c>
      <c r="Q28" s="2047"/>
      <c r="R28" s="2047"/>
      <c r="S28" s="2047">
        <v>1</v>
      </c>
      <c r="T28" s="2047"/>
      <c r="U28" s="2046"/>
      <c r="V28" s="2046">
        <v>1</v>
      </c>
      <c r="W28" s="2046"/>
      <c r="X28" s="2046"/>
      <c r="Y28" s="2104">
        <f aca="true" t="shared" si="2" ref="Y28:Y34">SUM(M28:X28)</f>
        <v>4</v>
      </c>
      <c r="Z28" s="2103">
        <v>0</v>
      </c>
      <c r="AA28" s="2043"/>
      <c r="AB28" s="2000">
        <v>3</v>
      </c>
      <c r="AC28" s="2001">
        <v>1</v>
      </c>
      <c r="AD28" s="2132">
        <v>1</v>
      </c>
      <c r="AE28" s="2001">
        <v>1</v>
      </c>
      <c r="AF28" s="2001">
        <f aca="true" t="shared" si="3" ref="AF28:AF34">AB28/Y28</f>
        <v>0.75</v>
      </c>
      <c r="AG28" s="2001">
        <v>1</v>
      </c>
      <c r="AH28" s="2000"/>
      <c r="AI28" s="2000"/>
      <c r="AJ28" s="2014" t="s">
        <v>1301</v>
      </c>
      <c r="AK28" s="2131"/>
    </row>
    <row r="29" spans="1:37" s="1999" customFormat="1" ht="57" customHeight="1" thickBot="1">
      <c r="A29" s="3909"/>
      <c r="B29" s="3912"/>
      <c r="C29" s="3914"/>
      <c r="D29" s="2130" t="s">
        <v>1356</v>
      </c>
      <c r="E29" s="2025" t="s">
        <v>905</v>
      </c>
      <c r="F29" s="2129">
        <v>12</v>
      </c>
      <c r="G29" s="2129" t="s">
        <v>1354</v>
      </c>
      <c r="H29" s="2023" t="s">
        <v>1307</v>
      </c>
      <c r="I29" s="2022">
        <v>0.1</v>
      </c>
      <c r="J29" s="2128" t="s">
        <v>1353</v>
      </c>
      <c r="K29" s="2020">
        <v>42370</v>
      </c>
      <c r="L29" s="2020">
        <v>42735</v>
      </c>
      <c r="M29" s="2114">
        <v>1</v>
      </c>
      <c r="N29" s="2114">
        <v>1</v>
      </c>
      <c r="O29" s="2114">
        <v>1</v>
      </c>
      <c r="P29" s="2114">
        <v>1</v>
      </c>
      <c r="Q29" s="2114">
        <v>1</v>
      </c>
      <c r="R29" s="2114">
        <v>1</v>
      </c>
      <c r="S29" s="2114">
        <v>1</v>
      </c>
      <c r="T29" s="2114">
        <v>1</v>
      </c>
      <c r="U29" s="2018">
        <v>1</v>
      </c>
      <c r="V29" s="2018">
        <v>1</v>
      </c>
      <c r="W29" s="2018">
        <v>1</v>
      </c>
      <c r="X29" s="2018">
        <v>1</v>
      </c>
      <c r="Y29" s="2097">
        <f t="shared" si="2"/>
        <v>12</v>
      </c>
      <c r="Z29" s="2096">
        <v>0</v>
      </c>
      <c r="AA29" s="2015"/>
      <c r="AB29" s="2000">
        <v>8</v>
      </c>
      <c r="AC29" s="2001">
        <v>1</v>
      </c>
      <c r="AD29" s="2113">
        <v>2</v>
      </c>
      <c r="AE29" s="2001">
        <v>1</v>
      </c>
      <c r="AF29" s="2001">
        <f t="shared" si="3"/>
        <v>0.6666666666666666</v>
      </c>
      <c r="AG29" s="2001">
        <v>1</v>
      </c>
      <c r="AH29" s="2000"/>
      <c r="AI29" s="2000"/>
      <c r="AJ29" s="2014" t="s">
        <v>1301</v>
      </c>
      <c r="AK29" s="2112"/>
    </row>
    <row r="30" spans="1:37" s="1999" customFormat="1" ht="58.5" customHeight="1" thickBot="1">
      <c r="A30" s="3909"/>
      <c r="B30" s="3912"/>
      <c r="C30" s="3914"/>
      <c r="D30" s="2127" t="s">
        <v>1355</v>
      </c>
      <c r="E30" s="2041" t="s">
        <v>905</v>
      </c>
      <c r="F30" s="2008">
        <v>12</v>
      </c>
      <c r="G30" s="2126" t="s">
        <v>1354</v>
      </c>
      <c r="H30" s="2010" t="s">
        <v>1307</v>
      </c>
      <c r="I30" s="2009">
        <v>0.1</v>
      </c>
      <c r="J30" s="2008" t="s">
        <v>1353</v>
      </c>
      <c r="K30" s="2007">
        <v>42370</v>
      </c>
      <c r="L30" s="2007">
        <v>42735</v>
      </c>
      <c r="M30" s="2006">
        <v>1</v>
      </c>
      <c r="N30" s="2006">
        <v>1</v>
      </c>
      <c r="O30" s="2006">
        <v>1</v>
      </c>
      <c r="P30" s="2006">
        <v>1</v>
      </c>
      <c r="Q30" s="2006">
        <v>1</v>
      </c>
      <c r="R30" s="2006">
        <v>1</v>
      </c>
      <c r="S30" s="2006">
        <v>1</v>
      </c>
      <c r="T30" s="2006">
        <v>1</v>
      </c>
      <c r="U30" s="2005">
        <v>1</v>
      </c>
      <c r="V30" s="2005">
        <v>1</v>
      </c>
      <c r="W30" s="2005">
        <v>1</v>
      </c>
      <c r="X30" s="2005">
        <v>1</v>
      </c>
      <c r="Y30" s="2092">
        <f t="shared" si="2"/>
        <v>12</v>
      </c>
      <c r="Z30" s="2091">
        <v>0</v>
      </c>
      <c r="AA30" s="2002"/>
      <c r="AB30" s="2000">
        <v>8</v>
      </c>
      <c r="AC30" s="2001">
        <v>1</v>
      </c>
      <c r="AD30" s="2109">
        <v>2</v>
      </c>
      <c r="AE30" s="2001">
        <v>1</v>
      </c>
      <c r="AF30" s="2001">
        <f t="shared" si="3"/>
        <v>0.6666666666666666</v>
      </c>
      <c r="AG30" s="2001">
        <v>1</v>
      </c>
      <c r="AH30" s="2000"/>
      <c r="AI30" s="2000"/>
      <c r="AJ30" s="2014" t="s">
        <v>1301</v>
      </c>
      <c r="AK30" s="2108"/>
    </row>
    <row r="31" spans="1:37" s="1999" customFormat="1" ht="51.75" customHeight="1" thickBot="1">
      <c r="A31" s="3909"/>
      <c r="B31" s="3912"/>
      <c r="C31" s="3915" t="s">
        <v>1352</v>
      </c>
      <c r="D31" s="2125" t="s">
        <v>1351</v>
      </c>
      <c r="E31" s="2124" t="s">
        <v>905</v>
      </c>
      <c r="F31" s="2123">
        <v>1</v>
      </c>
      <c r="G31" s="2123" t="s">
        <v>1350</v>
      </c>
      <c r="H31" s="2123" t="s">
        <v>1344</v>
      </c>
      <c r="I31" s="2034">
        <v>0.1</v>
      </c>
      <c r="J31" s="2123" t="s">
        <v>1349</v>
      </c>
      <c r="K31" s="2032">
        <v>42705</v>
      </c>
      <c r="L31" s="2032">
        <v>42735</v>
      </c>
      <c r="M31" s="2122"/>
      <c r="N31" s="2122"/>
      <c r="O31" s="2122"/>
      <c r="P31" s="2122"/>
      <c r="Q31" s="2122"/>
      <c r="R31" s="2122"/>
      <c r="S31" s="2122"/>
      <c r="T31" s="2122"/>
      <c r="U31" s="2030"/>
      <c r="V31" s="2030"/>
      <c r="W31" s="2030"/>
      <c r="X31" s="2030">
        <v>1</v>
      </c>
      <c r="Y31" s="2121">
        <f t="shared" si="2"/>
        <v>1</v>
      </c>
      <c r="Z31" s="2120">
        <v>0</v>
      </c>
      <c r="AA31" s="2027"/>
      <c r="AB31" s="2000">
        <v>0</v>
      </c>
      <c r="AC31" s="2001">
        <v>0</v>
      </c>
      <c r="AD31" s="2119">
        <v>0</v>
      </c>
      <c r="AE31" s="2001">
        <v>0</v>
      </c>
      <c r="AF31" s="2001">
        <f t="shared" si="3"/>
        <v>0</v>
      </c>
      <c r="AG31" s="2001">
        <v>0</v>
      </c>
      <c r="AH31" s="2000"/>
      <c r="AI31" s="2000"/>
      <c r="AJ31" s="2118" t="s">
        <v>1348</v>
      </c>
      <c r="AK31" s="2117" t="s">
        <v>1347</v>
      </c>
    </row>
    <row r="32" spans="1:37" s="1999" customFormat="1" ht="53.25" customHeight="1" thickBot="1">
      <c r="A32" s="3909"/>
      <c r="B32" s="3912"/>
      <c r="C32" s="3914"/>
      <c r="D32" s="2116" t="s">
        <v>1346</v>
      </c>
      <c r="E32" s="2101" t="s">
        <v>905</v>
      </c>
      <c r="F32" s="2115">
        <v>12</v>
      </c>
      <c r="G32" s="2115" t="s">
        <v>1345</v>
      </c>
      <c r="H32" s="2115" t="s">
        <v>1344</v>
      </c>
      <c r="I32" s="2022">
        <v>0.1</v>
      </c>
      <c r="J32" s="2115" t="s">
        <v>1343</v>
      </c>
      <c r="K32" s="2020">
        <v>42370</v>
      </c>
      <c r="L32" s="2020">
        <v>42735</v>
      </c>
      <c r="M32" s="2114">
        <v>1</v>
      </c>
      <c r="N32" s="2114">
        <v>1</v>
      </c>
      <c r="O32" s="2114">
        <v>1</v>
      </c>
      <c r="P32" s="2114">
        <v>1</v>
      </c>
      <c r="Q32" s="2114">
        <v>1</v>
      </c>
      <c r="R32" s="2114">
        <v>1</v>
      </c>
      <c r="S32" s="2114">
        <v>1</v>
      </c>
      <c r="T32" s="2114">
        <v>1</v>
      </c>
      <c r="U32" s="2018">
        <v>1</v>
      </c>
      <c r="V32" s="2018">
        <v>1</v>
      </c>
      <c r="W32" s="2018">
        <v>1</v>
      </c>
      <c r="X32" s="2018">
        <v>1</v>
      </c>
      <c r="Y32" s="2097">
        <f t="shared" si="2"/>
        <v>12</v>
      </c>
      <c r="Z32" s="2096">
        <v>0</v>
      </c>
      <c r="AA32" s="2015"/>
      <c r="AB32" s="2000">
        <v>8</v>
      </c>
      <c r="AC32" s="2001">
        <v>1</v>
      </c>
      <c r="AD32" s="2113">
        <v>2</v>
      </c>
      <c r="AE32" s="2001">
        <v>1</v>
      </c>
      <c r="AF32" s="2001">
        <f t="shared" si="3"/>
        <v>0.6666666666666666</v>
      </c>
      <c r="AG32" s="2001">
        <v>1</v>
      </c>
      <c r="AH32" s="2000"/>
      <c r="AI32" s="2000"/>
      <c r="AJ32" s="2014" t="s">
        <v>1301</v>
      </c>
      <c r="AK32" s="2112"/>
    </row>
    <row r="33" spans="1:37" s="1999" customFormat="1" ht="50.25" customHeight="1" thickBot="1">
      <c r="A33" s="3909"/>
      <c r="B33" s="3912"/>
      <c r="C33" s="3914"/>
      <c r="D33" s="2116" t="s">
        <v>1342</v>
      </c>
      <c r="E33" s="2101" t="s">
        <v>905</v>
      </c>
      <c r="F33" s="2115">
        <v>12</v>
      </c>
      <c r="G33" s="2115" t="s">
        <v>1341</v>
      </c>
      <c r="H33" s="2115" t="s">
        <v>1318</v>
      </c>
      <c r="I33" s="2022">
        <v>0.15</v>
      </c>
      <c r="J33" s="2115" t="s">
        <v>1338</v>
      </c>
      <c r="K33" s="2020">
        <v>42370</v>
      </c>
      <c r="L33" s="2020">
        <v>42735</v>
      </c>
      <c r="M33" s="2114">
        <v>1</v>
      </c>
      <c r="N33" s="2114">
        <v>1</v>
      </c>
      <c r="O33" s="2114">
        <v>1</v>
      </c>
      <c r="P33" s="2114">
        <v>1</v>
      </c>
      <c r="Q33" s="2114">
        <v>1</v>
      </c>
      <c r="R33" s="2114">
        <v>1</v>
      </c>
      <c r="S33" s="2114">
        <v>1</v>
      </c>
      <c r="T33" s="2114">
        <v>1</v>
      </c>
      <c r="U33" s="2018">
        <v>1</v>
      </c>
      <c r="V33" s="2018">
        <v>1</v>
      </c>
      <c r="W33" s="2018">
        <v>1</v>
      </c>
      <c r="X33" s="2018">
        <v>1</v>
      </c>
      <c r="Y33" s="2097">
        <f t="shared" si="2"/>
        <v>12</v>
      </c>
      <c r="Z33" s="2096">
        <v>0</v>
      </c>
      <c r="AA33" s="2015"/>
      <c r="AB33" s="2000">
        <v>8</v>
      </c>
      <c r="AC33" s="2001">
        <v>1</v>
      </c>
      <c r="AD33" s="2113">
        <v>2</v>
      </c>
      <c r="AE33" s="2001">
        <v>1</v>
      </c>
      <c r="AF33" s="2001">
        <f t="shared" si="3"/>
        <v>0.6666666666666666</v>
      </c>
      <c r="AG33" s="2001">
        <v>1</v>
      </c>
      <c r="AH33" s="2000"/>
      <c r="AI33" s="2000"/>
      <c r="AJ33" s="2014" t="s">
        <v>1301</v>
      </c>
      <c r="AK33" s="2112"/>
    </row>
    <row r="34" spans="1:37" s="1999" customFormat="1" ht="63" customHeight="1" thickBot="1">
      <c r="A34" s="3910"/>
      <c r="B34" s="3913"/>
      <c r="C34" s="3916"/>
      <c r="D34" s="2111" t="s">
        <v>1340</v>
      </c>
      <c r="E34" s="2110" t="s">
        <v>905</v>
      </c>
      <c r="F34" s="2011">
        <v>12</v>
      </c>
      <c r="G34" s="2011" t="s">
        <v>1339</v>
      </c>
      <c r="H34" s="2011" t="s">
        <v>1318</v>
      </c>
      <c r="I34" s="2009">
        <v>0.15</v>
      </c>
      <c r="J34" s="2011" t="s">
        <v>1338</v>
      </c>
      <c r="K34" s="2007">
        <v>42370</v>
      </c>
      <c r="L34" s="2007">
        <v>42735</v>
      </c>
      <c r="M34" s="2006">
        <v>1</v>
      </c>
      <c r="N34" s="2006">
        <v>1</v>
      </c>
      <c r="O34" s="2006">
        <v>1</v>
      </c>
      <c r="P34" s="2006">
        <v>1</v>
      </c>
      <c r="Q34" s="2006">
        <v>1</v>
      </c>
      <c r="R34" s="2006">
        <v>1</v>
      </c>
      <c r="S34" s="2006">
        <v>1</v>
      </c>
      <c r="T34" s="2006">
        <v>1</v>
      </c>
      <c r="U34" s="2005">
        <v>1</v>
      </c>
      <c r="V34" s="2005">
        <v>1</v>
      </c>
      <c r="W34" s="2005">
        <v>1</v>
      </c>
      <c r="X34" s="2005">
        <v>1</v>
      </c>
      <c r="Y34" s="2092">
        <f t="shared" si="2"/>
        <v>12</v>
      </c>
      <c r="Z34" s="2091">
        <v>0</v>
      </c>
      <c r="AA34" s="2002"/>
      <c r="AB34" s="2000">
        <v>8</v>
      </c>
      <c r="AC34" s="2001">
        <v>1</v>
      </c>
      <c r="AD34" s="2109">
        <v>2</v>
      </c>
      <c r="AE34" s="2001">
        <v>1</v>
      </c>
      <c r="AF34" s="2001">
        <f t="shared" si="3"/>
        <v>0.6666666666666666</v>
      </c>
      <c r="AG34" s="2001">
        <v>1</v>
      </c>
      <c r="AH34" s="2000"/>
      <c r="AI34" s="2000"/>
      <c r="AJ34" s="2014" t="s">
        <v>1301</v>
      </c>
      <c r="AK34" s="2108"/>
    </row>
    <row r="35" spans="1:37" s="1985" customFormat="1" ht="24" customHeight="1" thickBot="1">
      <c r="A35" s="3917" t="s">
        <v>137</v>
      </c>
      <c r="B35" s="3918"/>
      <c r="C35" s="3918"/>
      <c r="D35" s="3919"/>
      <c r="E35" s="1997"/>
      <c r="F35" s="1997"/>
      <c r="G35" s="1997"/>
      <c r="H35" s="1997"/>
      <c r="I35" s="1998">
        <f>SUM(I28:I34)</f>
        <v>1</v>
      </c>
      <c r="J35" s="1997"/>
      <c r="K35" s="1997"/>
      <c r="L35" s="1997"/>
      <c r="M35" s="1997"/>
      <c r="N35" s="1997"/>
      <c r="O35" s="1997"/>
      <c r="P35" s="1997"/>
      <c r="Q35" s="1997"/>
      <c r="R35" s="1997"/>
      <c r="S35" s="1997"/>
      <c r="T35" s="1997"/>
      <c r="U35" s="1997"/>
      <c r="V35" s="1997"/>
      <c r="W35" s="1997"/>
      <c r="X35" s="1997"/>
      <c r="Y35" s="1996"/>
      <c r="Z35" s="1995">
        <f>SUM(Z28:Z34)</f>
        <v>0</v>
      </c>
      <c r="AA35" s="1997"/>
      <c r="AB35" s="2054"/>
      <c r="AC35" s="2056"/>
      <c r="AD35" s="2054"/>
      <c r="AE35" s="2055"/>
      <c r="AF35" s="2054"/>
      <c r="AG35" s="2055"/>
      <c r="AH35" s="2054"/>
      <c r="AI35" s="2054"/>
      <c r="AJ35" s="2054"/>
      <c r="AK35" s="2054"/>
    </row>
    <row r="36" spans="1:37" s="1999" customFormat="1" ht="69.75" customHeight="1">
      <c r="A36" s="3908">
        <v>2</v>
      </c>
      <c r="B36" s="3908" t="s">
        <v>1337</v>
      </c>
      <c r="C36" s="3922" t="s">
        <v>1336</v>
      </c>
      <c r="D36" s="2107" t="s">
        <v>1335</v>
      </c>
      <c r="E36" s="2106" t="s">
        <v>905</v>
      </c>
      <c r="F36" s="2105">
        <v>11</v>
      </c>
      <c r="G36" s="2105" t="s">
        <v>1334</v>
      </c>
      <c r="H36" s="2100" t="s">
        <v>1328</v>
      </c>
      <c r="I36" s="2050">
        <v>0.2</v>
      </c>
      <c r="J36" s="2105" t="s">
        <v>1331</v>
      </c>
      <c r="K36" s="2048">
        <v>42370</v>
      </c>
      <c r="L36" s="2048">
        <v>42735</v>
      </c>
      <c r="M36" s="2047"/>
      <c r="N36" s="2047">
        <v>1</v>
      </c>
      <c r="O36" s="2047">
        <v>1</v>
      </c>
      <c r="P36" s="2047">
        <v>1</v>
      </c>
      <c r="Q36" s="2047">
        <v>1</v>
      </c>
      <c r="R36" s="2047">
        <v>1</v>
      </c>
      <c r="S36" s="2047">
        <v>1</v>
      </c>
      <c r="T36" s="2047">
        <v>1</v>
      </c>
      <c r="U36" s="2046">
        <v>1</v>
      </c>
      <c r="V36" s="2046">
        <v>1</v>
      </c>
      <c r="W36" s="2046">
        <v>1</v>
      </c>
      <c r="X36" s="2046">
        <v>1</v>
      </c>
      <c r="Y36" s="2104">
        <f>SUM(M36:X36)</f>
        <v>11</v>
      </c>
      <c r="Z36" s="2103">
        <v>0</v>
      </c>
      <c r="AA36" s="2043"/>
      <c r="AB36" s="2000">
        <v>7</v>
      </c>
      <c r="AC36" s="2001">
        <v>1</v>
      </c>
      <c r="AD36" s="2000">
        <v>2</v>
      </c>
      <c r="AE36" s="2001">
        <v>1</v>
      </c>
      <c r="AF36" s="2001">
        <f>AB36/Y36</f>
        <v>0.6363636363636364</v>
      </c>
      <c r="AG36" s="2001">
        <v>1</v>
      </c>
      <c r="AH36" s="2000"/>
      <c r="AI36" s="2000"/>
      <c r="AJ36" s="2014" t="s">
        <v>1301</v>
      </c>
      <c r="AK36" s="2000"/>
    </row>
    <row r="37" spans="1:37" s="1999" customFormat="1" ht="56.25" customHeight="1" thickBot="1">
      <c r="A37" s="3909"/>
      <c r="B37" s="3909"/>
      <c r="C37" s="3923"/>
      <c r="D37" s="2102" t="s">
        <v>1333</v>
      </c>
      <c r="E37" s="2101" t="s">
        <v>905</v>
      </c>
      <c r="F37" s="2023">
        <v>1</v>
      </c>
      <c r="G37" s="2023" t="s">
        <v>1332</v>
      </c>
      <c r="H37" s="2100" t="s">
        <v>1328</v>
      </c>
      <c r="I37" s="2022">
        <v>0.2</v>
      </c>
      <c r="J37" s="2023" t="s">
        <v>1331</v>
      </c>
      <c r="K37" s="2020">
        <v>42370</v>
      </c>
      <c r="L37" s="2020">
        <v>42460</v>
      </c>
      <c r="M37" s="2099"/>
      <c r="N37" s="2099"/>
      <c r="O37" s="2099">
        <v>1</v>
      </c>
      <c r="P37" s="2099"/>
      <c r="Q37" s="2099"/>
      <c r="R37" s="2098"/>
      <c r="S37" s="2098"/>
      <c r="T37" s="2099"/>
      <c r="U37" s="2098"/>
      <c r="V37" s="2098"/>
      <c r="W37" s="2098"/>
      <c r="X37" s="2098"/>
      <c r="Y37" s="2097">
        <f>SUM(M37:X37)</f>
        <v>1</v>
      </c>
      <c r="Z37" s="2096">
        <v>0</v>
      </c>
      <c r="AA37" s="2015"/>
      <c r="AB37" s="2000">
        <v>1</v>
      </c>
      <c r="AC37" s="2001">
        <v>1</v>
      </c>
      <c r="AD37" s="2000">
        <v>0</v>
      </c>
      <c r="AE37" s="2001">
        <v>0</v>
      </c>
      <c r="AF37" s="2001">
        <f>AB37/Y37</f>
        <v>1</v>
      </c>
      <c r="AG37" s="2001">
        <v>1</v>
      </c>
      <c r="AH37" s="2000"/>
      <c r="AI37" s="2000"/>
      <c r="AJ37" s="2000"/>
      <c r="AK37" s="2000"/>
    </row>
    <row r="38" spans="1:37" s="1999" customFormat="1" ht="48" customHeight="1" thickBot="1">
      <c r="A38" s="3909"/>
      <c r="B38" s="3909"/>
      <c r="C38" s="3923"/>
      <c r="D38" s="2042" t="s">
        <v>1330</v>
      </c>
      <c r="E38" s="2041" t="s">
        <v>905</v>
      </c>
      <c r="F38" s="2008">
        <v>4</v>
      </c>
      <c r="G38" s="2008" t="s">
        <v>1329</v>
      </c>
      <c r="H38" s="2095" t="s">
        <v>1328</v>
      </c>
      <c r="I38" s="2009">
        <v>0.4</v>
      </c>
      <c r="J38" s="2008" t="s">
        <v>1327</v>
      </c>
      <c r="K38" s="2007">
        <v>42370</v>
      </c>
      <c r="L38" s="2007">
        <v>42735</v>
      </c>
      <c r="M38" s="2094"/>
      <c r="N38" s="2094"/>
      <c r="O38" s="2094">
        <v>1</v>
      </c>
      <c r="P38" s="2094">
        <v>1</v>
      </c>
      <c r="Q38" s="2094"/>
      <c r="R38" s="2093"/>
      <c r="S38" s="2093">
        <v>1</v>
      </c>
      <c r="T38" s="2094"/>
      <c r="U38" s="2093"/>
      <c r="V38" s="2093">
        <v>1</v>
      </c>
      <c r="W38" s="2093"/>
      <c r="X38" s="2093"/>
      <c r="Y38" s="2092">
        <f>SUM(M38:X38)</f>
        <v>4</v>
      </c>
      <c r="Z38" s="2091">
        <v>0</v>
      </c>
      <c r="AA38" s="2002"/>
      <c r="AB38" s="2000">
        <v>3</v>
      </c>
      <c r="AC38" s="2001">
        <v>1</v>
      </c>
      <c r="AD38" s="2000">
        <v>1</v>
      </c>
      <c r="AE38" s="2001">
        <v>1</v>
      </c>
      <c r="AF38" s="2001">
        <f>AB38/Y38</f>
        <v>0.75</v>
      </c>
      <c r="AG38" s="2001">
        <v>1</v>
      </c>
      <c r="AH38" s="2000"/>
      <c r="AI38" s="2000"/>
      <c r="AJ38" s="2014" t="s">
        <v>1301</v>
      </c>
      <c r="AK38" s="2000"/>
    </row>
    <row r="39" spans="1:37" s="1999" customFormat="1" ht="39" thickBot="1">
      <c r="A39" s="3909"/>
      <c r="B39" s="3909"/>
      <c r="C39" s="2072" t="s">
        <v>1326</v>
      </c>
      <c r="D39" s="2090" t="s">
        <v>1325</v>
      </c>
      <c r="E39" s="2089" t="s">
        <v>905</v>
      </c>
      <c r="F39" s="2088">
        <v>1</v>
      </c>
      <c r="G39" s="2088" t="s">
        <v>1043</v>
      </c>
      <c r="H39" s="2088" t="s">
        <v>1324</v>
      </c>
      <c r="I39" s="2083">
        <v>0.1</v>
      </c>
      <c r="J39" s="2088" t="s">
        <v>1323</v>
      </c>
      <c r="K39" s="2081">
        <v>42370</v>
      </c>
      <c r="L39" s="2081">
        <v>42735</v>
      </c>
      <c r="M39" s="2087"/>
      <c r="N39" s="2087"/>
      <c r="O39" s="2087"/>
      <c r="P39" s="2087"/>
      <c r="Q39" s="2087"/>
      <c r="R39" s="2087">
        <v>1</v>
      </c>
      <c r="S39" s="2087"/>
      <c r="T39" s="2087"/>
      <c r="U39" s="2086"/>
      <c r="V39" s="2086"/>
      <c r="W39" s="2086"/>
      <c r="X39" s="2086"/>
      <c r="Y39" s="2078">
        <f>SUM(M39:X39)</f>
        <v>1</v>
      </c>
      <c r="Z39" s="2077">
        <v>0</v>
      </c>
      <c r="AA39" s="2076"/>
      <c r="AB39" s="2000">
        <v>1</v>
      </c>
      <c r="AC39" s="2001">
        <v>1</v>
      </c>
      <c r="AD39" s="2000">
        <v>0</v>
      </c>
      <c r="AE39" s="2001">
        <v>0</v>
      </c>
      <c r="AF39" s="2001">
        <f>AB39/Y39</f>
        <v>1</v>
      </c>
      <c r="AG39" s="2001">
        <v>1</v>
      </c>
      <c r="AH39" s="2000"/>
      <c r="AI39" s="2000"/>
      <c r="AJ39" s="2000"/>
      <c r="AK39" s="2000"/>
    </row>
    <row r="40" spans="1:37" s="1999" customFormat="1" ht="48" customHeight="1" thickBot="1">
      <c r="A40" s="3909"/>
      <c r="B40" s="3909"/>
      <c r="C40" s="2072" t="s">
        <v>1322</v>
      </c>
      <c r="D40" s="2085" t="s">
        <v>1321</v>
      </c>
      <c r="E40" s="2070" t="s">
        <v>905</v>
      </c>
      <c r="F40" s="2084">
        <v>3</v>
      </c>
      <c r="G40" s="2084" t="s">
        <v>1320</v>
      </c>
      <c r="H40" s="2082" t="s">
        <v>1318</v>
      </c>
      <c r="I40" s="2083">
        <v>0.1</v>
      </c>
      <c r="J40" s="2082" t="s">
        <v>1319</v>
      </c>
      <c r="K40" s="2081">
        <v>42370</v>
      </c>
      <c r="L40" s="2081">
        <v>42735</v>
      </c>
      <c r="M40" s="2080"/>
      <c r="N40" s="2080"/>
      <c r="O40" s="2080"/>
      <c r="P40" s="2080">
        <v>1</v>
      </c>
      <c r="Q40" s="2080"/>
      <c r="R40" s="2080"/>
      <c r="S40" s="2080">
        <v>1</v>
      </c>
      <c r="T40" s="2080"/>
      <c r="U40" s="2079"/>
      <c r="V40" s="2079">
        <v>1</v>
      </c>
      <c r="W40" s="2079"/>
      <c r="X40" s="2079"/>
      <c r="Y40" s="2078">
        <f>SUM(M40:X40)</f>
        <v>3</v>
      </c>
      <c r="Z40" s="2077">
        <v>0</v>
      </c>
      <c r="AA40" s="2076"/>
      <c r="AB40" s="2000">
        <v>2</v>
      </c>
      <c r="AC40" s="2001">
        <v>1</v>
      </c>
      <c r="AD40" s="2000">
        <v>1</v>
      </c>
      <c r="AE40" s="2001">
        <v>1</v>
      </c>
      <c r="AF40" s="2001">
        <f>AB40/Y40</f>
        <v>0.6666666666666666</v>
      </c>
      <c r="AG40" s="2001">
        <v>1</v>
      </c>
      <c r="AH40" s="2000"/>
      <c r="AI40" s="2000"/>
      <c r="AJ40" s="2014" t="s">
        <v>1301</v>
      </c>
      <c r="AK40" s="2000"/>
    </row>
    <row r="41" spans="1:37" s="1985" customFormat="1" ht="24" customHeight="1" thickBot="1">
      <c r="A41" s="3917" t="s">
        <v>137</v>
      </c>
      <c r="B41" s="3918"/>
      <c r="C41" s="3918"/>
      <c r="D41" s="3919"/>
      <c r="E41" s="1997"/>
      <c r="F41" s="1997"/>
      <c r="G41" s="1997"/>
      <c r="H41" s="1997"/>
      <c r="I41" s="1998">
        <f>SUM(I36:I40)</f>
        <v>1</v>
      </c>
      <c r="J41" s="1997"/>
      <c r="K41" s="1997"/>
      <c r="L41" s="1997"/>
      <c r="M41" s="1997"/>
      <c r="N41" s="1997"/>
      <c r="O41" s="1997"/>
      <c r="P41" s="1997"/>
      <c r="Q41" s="1997"/>
      <c r="R41" s="1997"/>
      <c r="S41" s="1997"/>
      <c r="T41" s="1997"/>
      <c r="U41" s="1997"/>
      <c r="V41" s="1997"/>
      <c r="W41" s="1997"/>
      <c r="X41" s="1997"/>
      <c r="Y41" s="1996"/>
      <c r="Z41" s="2075">
        <f>SUM(Z36:Z40)</f>
        <v>0</v>
      </c>
      <c r="AA41" s="1997"/>
      <c r="AB41" s="2074"/>
      <c r="AC41" s="1993"/>
      <c r="AD41" s="2074"/>
      <c r="AE41" s="1993"/>
      <c r="AF41" s="2074"/>
      <c r="AG41" s="1993"/>
      <c r="AH41" s="2074"/>
      <c r="AI41" s="2074"/>
      <c r="AJ41" s="2074"/>
      <c r="AK41" s="2074"/>
    </row>
    <row r="42" spans="1:37" s="1999" customFormat="1" ht="36.75" customHeight="1" thickBot="1">
      <c r="A42" s="2073">
        <v>3</v>
      </c>
      <c r="B42" s="2073" t="s">
        <v>400</v>
      </c>
      <c r="C42" s="2072" t="s">
        <v>401</v>
      </c>
      <c r="D42" s="2071" t="s">
        <v>1044</v>
      </c>
      <c r="E42" s="2070" t="s">
        <v>905</v>
      </c>
      <c r="F42" s="2069">
        <v>1</v>
      </c>
      <c r="G42" s="2068" t="s">
        <v>1043</v>
      </c>
      <c r="H42" s="2067" t="s">
        <v>1318</v>
      </c>
      <c r="I42" s="2066">
        <v>1</v>
      </c>
      <c r="J42" s="2065" t="s">
        <v>1041</v>
      </c>
      <c r="K42" s="2064">
        <v>42370</v>
      </c>
      <c r="L42" s="2063">
        <v>42735</v>
      </c>
      <c r="M42" s="2062"/>
      <c r="N42" s="2062"/>
      <c r="O42" s="2062"/>
      <c r="P42" s="2062"/>
      <c r="Q42" s="2062"/>
      <c r="R42" s="2062">
        <v>1</v>
      </c>
      <c r="S42" s="2062"/>
      <c r="T42" s="2062"/>
      <c r="U42" s="2061"/>
      <c r="V42" s="2061"/>
      <c r="W42" s="2061"/>
      <c r="X42" s="2061"/>
      <c r="Y42" s="2060">
        <f>SUM(M42:X42)</f>
        <v>1</v>
      </c>
      <c r="Z42" s="2059">
        <v>0</v>
      </c>
      <c r="AA42" s="2058"/>
      <c r="AB42" s="2000">
        <v>1</v>
      </c>
      <c r="AC42" s="2001">
        <v>1</v>
      </c>
      <c r="AD42" s="2000">
        <v>0</v>
      </c>
      <c r="AE42" s="2001">
        <v>0</v>
      </c>
      <c r="AF42" s="2001">
        <f>AB42/Y42</f>
        <v>1</v>
      </c>
      <c r="AG42" s="2001">
        <v>1</v>
      </c>
      <c r="AH42" s="2000"/>
      <c r="AI42" s="2000"/>
      <c r="AJ42" s="2014"/>
      <c r="AK42" s="2000"/>
    </row>
    <row r="43" spans="1:37" s="1985" customFormat="1" ht="24" customHeight="1" thickBot="1">
      <c r="A43" s="3917" t="s">
        <v>137</v>
      </c>
      <c r="B43" s="3918"/>
      <c r="C43" s="3918"/>
      <c r="D43" s="3919"/>
      <c r="E43" s="1997"/>
      <c r="F43" s="1997"/>
      <c r="G43" s="1997"/>
      <c r="H43" s="1997"/>
      <c r="I43" s="2057"/>
      <c r="J43" s="1997"/>
      <c r="K43" s="1997"/>
      <c r="L43" s="1997"/>
      <c r="M43" s="1997"/>
      <c r="N43" s="1997"/>
      <c r="O43" s="1997"/>
      <c r="P43" s="1997"/>
      <c r="Q43" s="1997"/>
      <c r="R43" s="1997"/>
      <c r="S43" s="1997"/>
      <c r="T43" s="1997"/>
      <c r="U43" s="1997"/>
      <c r="V43" s="1997"/>
      <c r="W43" s="1997"/>
      <c r="X43" s="1997"/>
      <c r="Y43" s="1996"/>
      <c r="Z43" s="1995">
        <f>SUM(Z42)</f>
        <v>0</v>
      </c>
      <c r="AA43" s="1997"/>
      <c r="AB43" s="2054"/>
      <c r="AC43" s="2056"/>
      <c r="AD43" s="2054"/>
      <c r="AE43" s="2054"/>
      <c r="AF43" s="2054"/>
      <c r="AG43" s="2055"/>
      <c r="AH43" s="2054"/>
      <c r="AI43" s="2054"/>
      <c r="AJ43" s="2054"/>
      <c r="AK43" s="2054"/>
    </row>
    <row r="44" spans="1:37" s="1999" customFormat="1" ht="38.25">
      <c r="A44" s="3908">
        <v>4</v>
      </c>
      <c r="B44" s="3908" t="s">
        <v>1317</v>
      </c>
      <c r="C44" s="3924" t="s">
        <v>358</v>
      </c>
      <c r="D44" s="2053" t="s">
        <v>1316</v>
      </c>
      <c r="E44" s="2052" t="s">
        <v>905</v>
      </c>
      <c r="F44" s="2051">
        <v>1</v>
      </c>
      <c r="G44" s="2051" t="s">
        <v>1315</v>
      </c>
      <c r="H44" s="2049" t="s">
        <v>1300</v>
      </c>
      <c r="I44" s="2050">
        <v>0.2</v>
      </c>
      <c r="J44" s="2049" t="s">
        <v>1299</v>
      </c>
      <c r="K44" s="2048">
        <v>42370</v>
      </c>
      <c r="L44" s="2048">
        <v>42735</v>
      </c>
      <c r="M44" s="2047"/>
      <c r="N44" s="2047"/>
      <c r="O44" s="2047"/>
      <c r="P44" s="2047"/>
      <c r="Q44" s="2047"/>
      <c r="R44" s="2047">
        <v>1</v>
      </c>
      <c r="S44" s="2047"/>
      <c r="T44" s="2047"/>
      <c r="U44" s="2046"/>
      <c r="V44" s="2046"/>
      <c r="W44" s="2046"/>
      <c r="X44" s="2046"/>
      <c r="Y44" s="2045">
        <f>SUM(M44:X44)</f>
        <v>1</v>
      </c>
      <c r="Z44" s="2044">
        <v>0</v>
      </c>
      <c r="AA44" s="2043"/>
      <c r="AB44" s="2000">
        <v>1</v>
      </c>
      <c r="AC44" s="2001">
        <v>1</v>
      </c>
      <c r="AD44" s="2000">
        <v>0</v>
      </c>
      <c r="AE44" s="2001">
        <v>0</v>
      </c>
      <c r="AF44" s="2001">
        <f>AB44/Y44</f>
        <v>1</v>
      </c>
      <c r="AG44" s="2001">
        <v>1</v>
      </c>
      <c r="AH44" s="2000"/>
      <c r="AI44" s="2000"/>
      <c r="AJ44" s="2000"/>
      <c r="AK44" s="2000"/>
    </row>
    <row r="45" spans="1:37" s="1999" customFormat="1" ht="62.25" customHeight="1" thickBot="1">
      <c r="A45" s="3909"/>
      <c r="B45" s="3909"/>
      <c r="C45" s="3925"/>
      <c r="D45" s="2042" t="s">
        <v>1314</v>
      </c>
      <c r="E45" s="2041" t="s">
        <v>905</v>
      </c>
      <c r="F45" s="2040">
        <v>1</v>
      </c>
      <c r="G45" s="2040" t="s">
        <v>1313</v>
      </c>
      <c r="H45" s="2008" t="s">
        <v>1300</v>
      </c>
      <c r="I45" s="2009">
        <v>0.2</v>
      </c>
      <c r="J45" s="2008" t="s">
        <v>1312</v>
      </c>
      <c r="K45" s="2007">
        <v>42370</v>
      </c>
      <c r="L45" s="2007">
        <v>42735</v>
      </c>
      <c r="M45" s="2006"/>
      <c r="N45" s="2006"/>
      <c r="O45" s="2006"/>
      <c r="P45" s="2006">
        <v>1</v>
      </c>
      <c r="Q45" s="2006"/>
      <c r="R45" s="2006"/>
      <c r="S45" s="2006"/>
      <c r="T45" s="2006"/>
      <c r="U45" s="2005"/>
      <c r="V45" s="2005"/>
      <c r="W45" s="2005"/>
      <c r="X45" s="2005"/>
      <c r="Y45" s="2004">
        <f>SUM(M45:X45)</f>
        <v>1</v>
      </c>
      <c r="Z45" s="2003">
        <v>0</v>
      </c>
      <c r="AA45" s="2002"/>
      <c r="AB45" s="2000">
        <v>1</v>
      </c>
      <c r="AC45" s="2001">
        <v>1</v>
      </c>
      <c r="AD45" s="2000">
        <v>1</v>
      </c>
      <c r="AE45" s="2001">
        <v>1</v>
      </c>
      <c r="AF45" s="2001">
        <f>AB45/Y45</f>
        <v>1</v>
      </c>
      <c r="AG45" s="2001">
        <v>1</v>
      </c>
      <c r="AH45" s="2000"/>
      <c r="AI45" s="2000"/>
      <c r="AJ45" s="2000" t="s">
        <v>1311</v>
      </c>
      <c r="AK45" s="2000" t="s">
        <v>1310</v>
      </c>
    </row>
    <row r="46" spans="1:37" s="1999" customFormat="1" ht="70.5" customHeight="1" thickBot="1">
      <c r="A46" s="3909"/>
      <c r="B46" s="3909"/>
      <c r="C46" s="3924" t="s">
        <v>1309</v>
      </c>
      <c r="D46" s="2039" t="s">
        <v>1308</v>
      </c>
      <c r="E46" s="2038" t="s">
        <v>810</v>
      </c>
      <c r="F46" s="2037">
        <v>12</v>
      </c>
      <c r="G46" s="2036" t="s">
        <v>374</v>
      </c>
      <c r="H46" s="2035" t="s">
        <v>1307</v>
      </c>
      <c r="I46" s="2034">
        <v>0.2</v>
      </c>
      <c r="J46" s="2033" t="s">
        <v>1306</v>
      </c>
      <c r="K46" s="2032">
        <v>42370</v>
      </c>
      <c r="L46" s="2032">
        <v>42735</v>
      </c>
      <c r="M46" s="2031">
        <v>1</v>
      </c>
      <c r="N46" s="2031">
        <v>1</v>
      </c>
      <c r="O46" s="2031">
        <v>1</v>
      </c>
      <c r="P46" s="2031">
        <v>1</v>
      </c>
      <c r="Q46" s="2031">
        <v>1</v>
      </c>
      <c r="R46" s="2031">
        <v>1</v>
      </c>
      <c r="S46" s="2031">
        <v>1</v>
      </c>
      <c r="T46" s="2031">
        <v>1</v>
      </c>
      <c r="U46" s="2030">
        <v>1</v>
      </c>
      <c r="V46" s="2030">
        <v>1</v>
      </c>
      <c r="W46" s="2030">
        <v>1</v>
      </c>
      <c r="X46" s="2030">
        <v>1</v>
      </c>
      <c r="Y46" s="2029">
        <f>SUM(M46:X46)</f>
        <v>12</v>
      </c>
      <c r="Z46" s="2028">
        <v>0</v>
      </c>
      <c r="AA46" s="2027"/>
      <c r="AB46" s="2000">
        <v>7</v>
      </c>
      <c r="AC46" s="2001">
        <f>7/8</f>
        <v>0.875</v>
      </c>
      <c r="AD46" s="2000">
        <v>2</v>
      </c>
      <c r="AE46" s="2001">
        <v>1</v>
      </c>
      <c r="AF46" s="2001">
        <f>AB46/Y46</f>
        <v>0.5833333333333334</v>
      </c>
      <c r="AG46" s="2001">
        <v>0.88</v>
      </c>
      <c r="AH46" s="2000"/>
      <c r="AI46" s="2000"/>
      <c r="AJ46" s="2014" t="s">
        <v>1301</v>
      </c>
      <c r="AK46" s="2000" t="s">
        <v>1305</v>
      </c>
    </row>
    <row r="47" spans="1:37" s="1999" customFormat="1" ht="65.25" customHeight="1">
      <c r="A47" s="3909"/>
      <c r="B47" s="3909"/>
      <c r="C47" s="3923"/>
      <c r="D47" s="2026" t="s">
        <v>1304</v>
      </c>
      <c r="E47" s="2025" t="s">
        <v>905</v>
      </c>
      <c r="F47" s="2024">
        <v>12</v>
      </c>
      <c r="G47" s="2024" t="s">
        <v>1303</v>
      </c>
      <c r="H47" s="2023" t="s">
        <v>1300</v>
      </c>
      <c r="I47" s="2022">
        <v>0.2</v>
      </c>
      <c r="J47" s="2021" t="s">
        <v>1302</v>
      </c>
      <c r="K47" s="2020">
        <v>42370</v>
      </c>
      <c r="L47" s="2020">
        <v>42735</v>
      </c>
      <c r="M47" s="2019">
        <v>1</v>
      </c>
      <c r="N47" s="2019">
        <v>1</v>
      </c>
      <c r="O47" s="2019">
        <v>1</v>
      </c>
      <c r="P47" s="2019">
        <v>1</v>
      </c>
      <c r="Q47" s="2019">
        <v>1</v>
      </c>
      <c r="R47" s="2019">
        <v>1</v>
      </c>
      <c r="S47" s="2019">
        <v>1</v>
      </c>
      <c r="T47" s="2019">
        <v>1</v>
      </c>
      <c r="U47" s="2018">
        <v>1</v>
      </c>
      <c r="V47" s="2018">
        <v>1</v>
      </c>
      <c r="W47" s="2018">
        <v>1</v>
      </c>
      <c r="X47" s="2018">
        <v>1</v>
      </c>
      <c r="Y47" s="2017">
        <f>SUM(M47:X47)</f>
        <v>12</v>
      </c>
      <c r="Z47" s="2016">
        <v>0</v>
      </c>
      <c r="AA47" s="2015"/>
      <c r="AB47" s="2000">
        <v>8</v>
      </c>
      <c r="AC47" s="2001">
        <v>1</v>
      </c>
      <c r="AD47" s="2000">
        <v>2</v>
      </c>
      <c r="AE47" s="2001">
        <v>1</v>
      </c>
      <c r="AF47" s="2001">
        <f>AB47/Y47</f>
        <v>0.6666666666666666</v>
      </c>
      <c r="AG47" s="2001">
        <v>1</v>
      </c>
      <c r="AH47" s="2000"/>
      <c r="AI47" s="2000"/>
      <c r="AJ47" s="2014" t="s">
        <v>1301</v>
      </c>
      <c r="AK47" s="2000"/>
    </row>
    <row r="48" spans="1:37" s="1999" customFormat="1" ht="37.5" customHeight="1" thickBot="1">
      <c r="A48" s="3909"/>
      <c r="B48" s="3909"/>
      <c r="C48" s="3925"/>
      <c r="D48" s="2013" t="s">
        <v>392</v>
      </c>
      <c r="E48" s="2012" t="s">
        <v>905</v>
      </c>
      <c r="F48" s="2011">
        <v>1</v>
      </c>
      <c r="G48" s="2011" t="s">
        <v>394</v>
      </c>
      <c r="H48" s="2010" t="s">
        <v>1300</v>
      </c>
      <c r="I48" s="2009">
        <v>0.2</v>
      </c>
      <c r="J48" s="2008" t="s">
        <v>1299</v>
      </c>
      <c r="K48" s="2007">
        <v>42370</v>
      </c>
      <c r="L48" s="2007">
        <v>42735</v>
      </c>
      <c r="M48" s="2006"/>
      <c r="N48" s="2006"/>
      <c r="O48" s="2006"/>
      <c r="P48" s="2006"/>
      <c r="Q48" s="2006"/>
      <c r="R48" s="2006">
        <v>1</v>
      </c>
      <c r="S48" s="2006"/>
      <c r="T48" s="2006"/>
      <c r="U48" s="2005"/>
      <c r="V48" s="2005"/>
      <c r="W48" s="2005"/>
      <c r="X48" s="2005"/>
      <c r="Y48" s="2004">
        <f>SUM(M48:X48)</f>
        <v>1</v>
      </c>
      <c r="Z48" s="2003">
        <v>0</v>
      </c>
      <c r="AA48" s="2002"/>
      <c r="AB48" s="2000">
        <v>1</v>
      </c>
      <c r="AC48" s="2001">
        <v>1</v>
      </c>
      <c r="AD48" s="2000">
        <v>0</v>
      </c>
      <c r="AE48" s="2001">
        <v>0</v>
      </c>
      <c r="AF48" s="2001">
        <f>AB48/Y48</f>
        <v>1</v>
      </c>
      <c r="AG48" s="2001">
        <v>1</v>
      </c>
      <c r="AH48" s="2000"/>
      <c r="AI48" s="2000"/>
      <c r="AJ48" s="2000"/>
      <c r="AK48" s="2000"/>
    </row>
    <row r="49" spans="1:37" s="1985" customFormat="1" ht="24" customHeight="1" thickBot="1">
      <c r="A49" s="3917" t="s">
        <v>137</v>
      </c>
      <c r="B49" s="3918"/>
      <c r="C49" s="3918"/>
      <c r="D49" s="3919"/>
      <c r="E49" s="1997"/>
      <c r="F49" s="1997"/>
      <c r="G49" s="1997"/>
      <c r="H49" s="1997"/>
      <c r="I49" s="1998">
        <f>SUM(I44:I48)</f>
        <v>1</v>
      </c>
      <c r="J49" s="1997"/>
      <c r="K49" s="1997"/>
      <c r="L49" s="1997"/>
      <c r="M49" s="1997"/>
      <c r="N49" s="1997"/>
      <c r="O49" s="1997"/>
      <c r="P49" s="1997"/>
      <c r="Q49" s="1997"/>
      <c r="R49" s="1997"/>
      <c r="S49" s="1997"/>
      <c r="T49" s="1997"/>
      <c r="U49" s="1997"/>
      <c r="V49" s="1997"/>
      <c r="W49" s="1997"/>
      <c r="X49" s="1997"/>
      <c r="Y49" s="1996"/>
      <c r="Z49" s="1995">
        <f>SUM(Z44:Z48)</f>
        <v>0</v>
      </c>
      <c r="AA49" s="1994"/>
      <c r="AB49" s="1993"/>
      <c r="AC49" s="1993"/>
      <c r="AD49" s="1993"/>
      <c r="AE49" s="1993"/>
      <c r="AF49" s="1993"/>
      <c r="AG49" s="1993"/>
      <c r="AH49" s="1993"/>
      <c r="AI49" s="1993"/>
      <c r="AJ49" s="1993"/>
      <c r="AK49" s="1993"/>
    </row>
    <row r="50" spans="1:37" s="1985" customFormat="1" ht="24" customHeight="1" thickBot="1">
      <c r="A50" s="3920" t="s">
        <v>212</v>
      </c>
      <c r="B50" s="3921"/>
      <c r="C50" s="3921"/>
      <c r="D50" s="3921"/>
      <c r="E50" s="1992"/>
      <c r="F50" s="1990"/>
      <c r="G50" s="1990"/>
      <c r="H50" s="1990"/>
      <c r="I50" s="1991"/>
      <c r="J50" s="1990"/>
      <c r="K50" s="1990"/>
      <c r="L50" s="1990"/>
      <c r="M50" s="1990"/>
      <c r="N50" s="1990"/>
      <c r="O50" s="1990"/>
      <c r="P50" s="1990"/>
      <c r="Q50" s="1990"/>
      <c r="R50" s="1990"/>
      <c r="S50" s="1990"/>
      <c r="T50" s="1990"/>
      <c r="U50" s="1990"/>
      <c r="V50" s="1990"/>
      <c r="W50" s="1990"/>
      <c r="X50" s="1990"/>
      <c r="Y50" s="1989"/>
      <c r="Z50" s="1988">
        <f>Z49+Z43+Z41+Z35</f>
        <v>0</v>
      </c>
      <c r="AA50" s="1987"/>
      <c r="AB50" s="1986"/>
      <c r="AC50" s="1986"/>
      <c r="AD50" s="1986"/>
      <c r="AE50" s="1986"/>
      <c r="AF50" s="1986"/>
      <c r="AG50" s="1986"/>
      <c r="AH50" s="1986"/>
      <c r="AI50" s="1986"/>
      <c r="AJ50" s="1986"/>
      <c r="AK50" s="1986"/>
    </row>
    <row r="51" spans="1:37" s="1974" customFormat="1" ht="24" customHeight="1" thickBot="1">
      <c r="A51" s="1984"/>
      <c r="B51" s="1983"/>
      <c r="C51" s="1979"/>
      <c r="D51" s="1979"/>
      <c r="E51" s="1979"/>
      <c r="F51" s="1982"/>
      <c r="G51" s="1979"/>
      <c r="H51" s="1979"/>
      <c r="I51" s="1981"/>
      <c r="J51" s="1979"/>
      <c r="K51" s="1980"/>
      <c r="L51" s="1980"/>
      <c r="M51" s="1979"/>
      <c r="N51" s="1979"/>
      <c r="O51" s="1979"/>
      <c r="P51" s="1979"/>
      <c r="Q51" s="1979"/>
      <c r="R51" s="1979"/>
      <c r="S51" s="1979"/>
      <c r="T51" s="1979"/>
      <c r="U51" s="1979"/>
      <c r="V51" s="1979"/>
      <c r="W51" s="1979"/>
      <c r="X51" s="1979"/>
      <c r="Y51" s="1978"/>
      <c r="Z51" s="1977">
        <f>Z50+Z23</f>
        <v>0</v>
      </c>
      <c r="AA51" s="1976"/>
      <c r="AB51" s="1975"/>
      <c r="AC51" s="1975"/>
      <c r="AD51" s="1975"/>
      <c r="AE51" s="1975"/>
      <c r="AF51" s="1975"/>
      <c r="AG51" s="1975"/>
      <c r="AH51" s="1975"/>
      <c r="AI51" s="1975"/>
      <c r="AJ51" s="1975"/>
      <c r="AK51" s="1975"/>
    </row>
    <row r="65" spans="2:25" ht="16.5">
      <c r="B65" s="1971"/>
      <c r="Y65" s="1971"/>
    </row>
    <row r="66" spans="2:25" ht="16.5">
      <c r="B66" s="1971"/>
      <c r="Y66" s="1971"/>
    </row>
    <row r="67" spans="2:25" ht="16.5">
      <c r="B67" s="1971"/>
      <c r="Y67" s="1971"/>
    </row>
    <row r="68" spans="2:25" ht="16.5">
      <c r="B68" s="1971"/>
      <c r="Y68" s="1971"/>
    </row>
    <row r="69" spans="2:25" ht="16.5">
      <c r="B69" s="1971"/>
      <c r="Y69" s="1971"/>
    </row>
    <row r="70" spans="2:25" ht="16.5">
      <c r="B70" s="1971"/>
      <c r="Y70" s="1971"/>
    </row>
  </sheetData>
  <sheetProtection/>
  <mergeCells count="42">
    <mergeCell ref="A1:C4"/>
    <mergeCell ref="D1:AH2"/>
    <mergeCell ref="AI1:AJ4"/>
    <mergeCell ref="AK1:AK4"/>
    <mergeCell ref="D3:AH4"/>
    <mergeCell ref="A5:AA5"/>
    <mergeCell ref="AB5:AK9"/>
    <mergeCell ref="A6:AA6"/>
    <mergeCell ref="A7:AA7"/>
    <mergeCell ref="A8:AA8"/>
    <mergeCell ref="AB25:AK25"/>
    <mergeCell ref="A24:AA24"/>
    <mergeCell ref="A9:AA9"/>
    <mergeCell ref="A11:D11"/>
    <mergeCell ref="E11:AA11"/>
    <mergeCell ref="AB11:AK11"/>
    <mergeCell ref="A13:D13"/>
    <mergeCell ref="E13:AA13"/>
    <mergeCell ref="AB13:AK13"/>
    <mergeCell ref="A16:A21"/>
    <mergeCell ref="B16:B21"/>
    <mergeCell ref="C16:C21"/>
    <mergeCell ref="A22:D22"/>
    <mergeCell ref="A23:D23"/>
    <mergeCell ref="A25:D25"/>
    <mergeCell ref="E25:AA25"/>
    <mergeCell ref="A50:D50"/>
    <mergeCell ref="A35:D35"/>
    <mergeCell ref="A36:A40"/>
    <mergeCell ref="B36:B40"/>
    <mergeCell ref="C36:C38"/>
    <mergeCell ref="A41:D41"/>
    <mergeCell ref="A49:D49"/>
    <mergeCell ref="A44:A48"/>
    <mergeCell ref="B44:B48"/>
    <mergeCell ref="C44:C45"/>
    <mergeCell ref="C46:C48"/>
    <mergeCell ref="A28:A34"/>
    <mergeCell ref="B28:B34"/>
    <mergeCell ref="C28:C30"/>
    <mergeCell ref="C31:C34"/>
    <mergeCell ref="A43:D43"/>
  </mergeCells>
  <printOption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BY84"/>
  <sheetViews>
    <sheetView zoomScale="70" zoomScaleNormal="70" zoomScalePageLayoutView="70" workbookViewId="0" topLeftCell="AA1">
      <selection activeCell="D3" sqref="D3:BP4"/>
    </sheetView>
  </sheetViews>
  <sheetFormatPr defaultColWidth="11.421875" defaultRowHeight="15"/>
  <cols>
    <col min="1" max="1" width="6.00390625" style="2168" customWidth="1"/>
    <col min="2" max="2" width="18.140625" style="2168" customWidth="1"/>
    <col min="3" max="3" width="24.421875" style="2168" customWidth="1"/>
    <col min="4" max="4" width="36.140625" style="2168" customWidth="1"/>
    <col min="5" max="5" width="17.28125" style="2168" customWidth="1"/>
    <col min="6" max="6" width="12.8515625" style="2175" bestFit="1" customWidth="1"/>
    <col min="7" max="7" width="23.28125" style="2168" customWidth="1"/>
    <col min="8" max="8" width="17.421875" style="2168" customWidth="1"/>
    <col min="9" max="9" width="11.421875" style="2174" customWidth="1"/>
    <col min="10" max="10" width="14.00390625" style="2168" customWidth="1"/>
    <col min="11" max="11" width="11.421875" style="2173" customWidth="1"/>
    <col min="12" max="12" width="19.140625" style="2173" customWidth="1"/>
    <col min="13" max="14" width="6.140625" style="2172" customWidth="1"/>
    <col min="15" max="15" width="8.00390625" style="2172" customWidth="1"/>
    <col min="16" max="16" width="6.140625" style="2172" customWidth="1"/>
    <col min="17" max="17" width="7.00390625" style="2172" customWidth="1"/>
    <col min="18" max="24" width="6.140625" style="2172" customWidth="1"/>
    <col min="25" max="25" width="13.00390625" style="2172" customWidth="1"/>
    <col min="26" max="26" width="20.7109375" style="2171" customWidth="1"/>
    <col min="27" max="27" width="20.140625" style="2168" customWidth="1"/>
    <col min="28" max="34" width="0" style="2168" hidden="1" customWidth="1"/>
    <col min="35" max="35" width="13.28125" style="2168" hidden="1" customWidth="1"/>
    <col min="36" max="36" width="0" style="2168" hidden="1" customWidth="1"/>
    <col min="37" max="37" width="68.140625" style="2169" hidden="1" customWidth="1"/>
    <col min="38" max="38" width="26.7109375" style="2168" hidden="1" customWidth="1"/>
    <col min="39" max="40" width="0" style="2168" hidden="1" customWidth="1"/>
    <col min="41" max="41" width="0" style="2170" hidden="1" customWidth="1"/>
    <col min="42" max="45" width="0" style="2168" hidden="1" customWidth="1"/>
    <col min="46" max="46" width="15.28125" style="2168" hidden="1" customWidth="1"/>
    <col min="47" max="47" width="13.28125" style="2168" hidden="1" customWidth="1"/>
    <col min="48" max="48" width="68.421875" style="2169" hidden="1" customWidth="1"/>
    <col min="49" max="49" width="26.7109375" style="2168" hidden="1" customWidth="1"/>
    <col min="50" max="56" width="0" style="2168" hidden="1" customWidth="1"/>
    <col min="57" max="57" width="19.8515625" style="2168" hidden="1" customWidth="1"/>
    <col min="58" max="58" width="12.421875" style="2168" hidden="1" customWidth="1"/>
    <col min="59" max="59" width="52.00390625" style="2168" hidden="1" customWidth="1"/>
    <col min="60" max="60" width="32.421875" style="2168" hidden="1" customWidth="1"/>
    <col min="61" max="61" width="19.28125" style="2168" customWidth="1"/>
    <col min="62" max="62" width="18.57421875" style="2168" customWidth="1"/>
    <col min="63" max="63" width="20.00390625" style="2168" customWidth="1"/>
    <col min="64" max="64" width="18.140625" style="2168" customWidth="1"/>
    <col min="65" max="65" width="17.8515625" style="2168" customWidth="1"/>
    <col min="66" max="66" width="25.57421875" style="2168" customWidth="1"/>
    <col min="67" max="67" width="21.28125" style="2168" customWidth="1"/>
    <col min="68" max="68" width="22.7109375" style="2168" customWidth="1"/>
    <col min="69" max="69" width="86.421875" style="2168" bestFit="1" customWidth="1"/>
    <col min="70" max="70" width="33.421875" style="2168" customWidth="1"/>
    <col min="71" max="190" width="11.421875" style="2168" customWidth="1"/>
    <col min="191" max="191" width="6.00390625" style="2168" customWidth="1"/>
    <col min="192" max="192" width="18.140625" style="2168" customWidth="1"/>
    <col min="193" max="193" width="24.421875" style="2168" customWidth="1"/>
    <col min="194" max="194" width="31.00390625" style="2168" customWidth="1"/>
    <col min="195" max="195" width="12.7109375" style="2168" customWidth="1"/>
    <col min="196" max="196" width="12.00390625" style="2168" customWidth="1"/>
    <col min="197" max="197" width="19.8515625" style="2168" customWidth="1"/>
    <col min="198" max="198" width="17.421875" style="2168" customWidth="1"/>
    <col min="199" max="199" width="11.421875" style="2168" customWidth="1"/>
    <col min="200" max="200" width="14.00390625" style="2168" customWidth="1"/>
    <col min="201" max="201" width="11.421875" style="2168" customWidth="1"/>
    <col min="202" max="202" width="10.421875" style="2168" customWidth="1"/>
    <col min="203" max="206" width="6.140625" style="2168" customWidth="1"/>
    <col min="207" max="219" width="0" style="2168" hidden="1" customWidth="1"/>
    <col min="220" max="222" width="11.421875" style="2168" customWidth="1"/>
    <col min="223" max="223" width="13.00390625" style="2168" customWidth="1"/>
    <col min="224" max="226" width="0" style="2168" hidden="1" customWidth="1"/>
    <col min="227" max="227" width="42.421875" style="2168" customWidth="1"/>
    <col min="228" max="228" width="0" style="2168" hidden="1" customWidth="1"/>
    <col min="229" max="229" width="14.28125" style="2168" customWidth="1"/>
    <col min="230" max="230" width="0" style="2168" hidden="1" customWidth="1"/>
    <col min="231" max="231" width="13.8515625" style="2168" customWidth="1"/>
    <col min="232" max="237" width="0" style="2168" hidden="1" customWidth="1"/>
    <col min="238" max="238" width="41.421875" style="2168" customWidth="1"/>
    <col min="239" max="239" width="23.00390625" style="2168" customWidth="1"/>
    <col min="240" max="16384" width="0" style="2168" hidden="1" customWidth="1"/>
  </cols>
  <sheetData>
    <row r="1" spans="1:70" s="1681" customFormat="1" ht="15" customHeight="1">
      <c r="A1"/>
      <c r="B1"/>
      <c r="C1"/>
      <c r="D1" t="s">
        <v>768</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s="3964" t="s">
        <v>898</v>
      </c>
      <c r="BR1" t="s">
        <v>1040</v>
      </c>
    </row>
    <row r="2" spans="1:70" s="1681" customFormat="1" ht="15.7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row>
    <row r="3" spans="1:70" s="1681" customFormat="1" ht="15" customHeight="1">
      <c r="A3"/>
      <c r="B3"/>
      <c r="C3"/>
      <c r="D3" t="s">
        <v>767</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row>
    <row r="4" spans="1:70" s="1681" customFormat="1" ht="15.75" customHeight="1" thickBo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s="3968"/>
      <c r="BR4"/>
    </row>
    <row r="5" spans="1:77" s="1681" customFormat="1" ht="20.25" customHeight="1">
      <c r="A5" t="s">
        <v>2</v>
      </c>
      <c r="B5"/>
      <c r="C5"/>
      <c r="D5"/>
      <c r="E5"/>
      <c r="F5"/>
      <c r="G5"/>
      <c r="H5"/>
      <c r="I5"/>
      <c r="J5"/>
      <c r="K5"/>
      <c r="L5"/>
      <c r="M5"/>
      <c r="N5"/>
      <c r="O5"/>
      <c r="P5"/>
      <c r="Q5"/>
      <c r="R5"/>
      <c r="S5"/>
      <c r="T5"/>
      <c r="U5"/>
      <c r="V5"/>
      <c r="W5"/>
      <c r="X5"/>
      <c r="Y5"/>
      <c r="Z5"/>
      <c r="AA5"/>
      <c r="AB5" t="s">
        <v>1736</v>
      </c>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s="2370"/>
      <c r="BT5" s="2370"/>
      <c r="BU5" s="2370"/>
      <c r="BV5" s="2370"/>
      <c r="BW5" s="2370"/>
      <c r="BX5" s="2370"/>
      <c r="BY5" s="2370"/>
    </row>
    <row r="6" spans="1:77" s="1681" customFormat="1" ht="15.75" customHeight="1">
      <c r="A6" t="s">
        <v>7</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s="2370"/>
      <c r="BT6" s="2370"/>
      <c r="BU6" s="2370"/>
      <c r="BV6" s="2370"/>
      <c r="BW6" s="2370"/>
      <c r="BX6" s="2370"/>
      <c r="BY6" s="2370"/>
    </row>
    <row r="7" spans="1:77" s="1681" customFormat="1" ht="15.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s="2370"/>
      <c r="BT7" s="2370"/>
      <c r="BU7" s="2370"/>
      <c r="BV7" s="2370"/>
      <c r="BW7" s="2370"/>
      <c r="BX7" s="2370"/>
      <c r="BY7" s="2370"/>
    </row>
    <row r="8" spans="1:77" s="1681" customFormat="1" ht="15.75" customHeight="1">
      <c r="A8" t="s">
        <v>10</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s="2370"/>
      <c r="BT8" s="2370"/>
      <c r="BU8" s="2370"/>
      <c r="BV8" s="2370"/>
      <c r="BW8" s="2370"/>
      <c r="BX8" s="2370"/>
      <c r="BY8" s="2370"/>
    </row>
    <row r="9" spans="1:77" s="1681" customFormat="1" ht="16.5" customHeight="1" thickBot="1">
      <c r="A9">
        <v>2016</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s="2370"/>
      <c r="BT9" s="2370"/>
      <c r="BU9" s="2370"/>
      <c r="BV9" s="2370"/>
      <c r="BW9" s="2370"/>
      <c r="BX9" s="2370"/>
      <c r="BY9" s="2370"/>
    </row>
    <row r="10" ht="13.5" thickBot="1"/>
    <row r="11" spans="1:70" s="904" customFormat="1" ht="15.75" customHeight="1" thickBot="1">
      <c r="A11" t="s">
        <v>1735</v>
      </c>
      <c r="B11"/>
      <c r="C11"/>
      <c r="D11" t="s">
        <v>1734</v>
      </c>
      <c r="E11"/>
      <c r="F11"/>
      <c r="G11"/>
      <c r="H11"/>
      <c r="I11"/>
      <c r="J11"/>
      <c r="K11"/>
      <c r="L11"/>
      <c r="M11"/>
      <c r="N11"/>
      <c r="O11"/>
      <c r="P11"/>
      <c r="Q11"/>
      <c r="R11"/>
      <c r="S11"/>
      <c r="T11"/>
      <c r="U11"/>
      <c r="V11"/>
      <c r="W11"/>
      <c r="X11"/>
      <c r="Y11"/>
      <c r="Z11"/>
      <c r="AA11"/>
      <c r="AK11" s="2368"/>
      <c r="AO11" s="2369"/>
      <c r="AV11" s="2368"/>
      <c r="BI11" s="3570" t="s">
        <v>1734</v>
      </c>
      <c r="BJ11" s="3571"/>
      <c r="BK11" s="3571"/>
      <c r="BL11" s="3571"/>
      <c r="BM11" s="3571"/>
      <c r="BN11" s="3571"/>
      <c r="BO11" s="3571"/>
      <c r="BP11" s="3571"/>
      <c r="BQ11" s="3571"/>
      <c r="BR11" s="3572"/>
    </row>
    <row r="12" spans="1:27" ht="13.5" thickBot="1">
      <c r="A12" s="2364"/>
      <c r="B12" s="2364"/>
      <c r="C12" s="2364"/>
      <c r="D12" s="2364"/>
      <c r="E12" s="2364"/>
      <c r="F12" s="2364"/>
      <c r="G12" s="2364"/>
      <c r="H12" s="2364"/>
      <c r="I12" s="2364"/>
      <c r="J12" s="2364"/>
      <c r="K12" s="2364"/>
      <c r="L12" s="2364"/>
      <c r="M12" s="2364"/>
      <c r="N12" s="2364"/>
      <c r="O12" s="2364"/>
      <c r="P12" s="2364"/>
      <c r="Q12" s="2364"/>
      <c r="R12" s="2364"/>
      <c r="S12" s="2364"/>
      <c r="T12" s="2364"/>
      <c r="U12" s="2364"/>
      <c r="V12" s="2364"/>
      <c r="W12" s="2364"/>
      <c r="X12" s="2364"/>
      <c r="Y12" s="2364"/>
      <c r="Z12" s="2364"/>
      <c r="AA12" s="2364"/>
    </row>
    <row r="13" spans="1:70" s="904" customFormat="1" ht="15.75" customHeight="1" thickBot="1">
      <c r="A13" t="s">
        <v>1733</v>
      </c>
      <c r="B13"/>
      <c r="C13"/>
      <c r="D13" t="s">
        <v>1732</v>
      </c>
      <c r="E13"/>
      <c r="F13"/>
      <c r="G13"/>
      <c r="H13"/>
      <c r="I13"/>
      <c r="J13"/>
      <c r="K13"/>
      <c r="L13"/>
      <c r="M13"/>
      <c r="N13"/>
      <c r="O13"/>
      <c r="P13"/>
      <c r="Q13"/>
      <c r="R13"/>
      <c r="S13"/>
      <c r="T13"/>
      <c r="U13"/>
      <c r="V13"/>
      <c r="W13"/>
      <c r="X13"/>
      <c r="Y13"/>
      <c r="Z13"/>
      <c r="AA13"/>
      <c r="AB13" s="2365"/>
      <c r="AC13" s="2365"/>
      <c r="AD13" s="2365"/>
      <c r="AE13" s="2365"/>
      <c r="AF13" s="2365"/>
      <c r="AG13" s="2365"/>
      <c r="AH13" s="2365"/>
      <c r="AI13" s="2365"/>
      <c r="AJ13" s="2365"/>
      <c r="AK13" s="2366"/>
      <c r="AL13" s="2365"/>
      <c r="AM13" s="2365"/>
      <c r="AN13" s="2365"/>
      <c r="AO13" s="2367"/>
      <c r="AP13" s="2365"/>
      <c r="AQ13" s="2365"/>
      <c r="AR13" s="2365"/>
      <c r="AS13" s="2365"/>
      <c r="AT13" s="2365"/>
      <c r="AU13" s="2365"/>
      <c r="AV13" s="2366"/>
      <c r="AW13" s="2365"/>
      <c r="AX13" s="2365"/>
      <c r="AY13" s="2365"/>
      <c r="AZ13" s="2365"/>
      <c r="BA13" s="2365"/>
      <c r="BB13" s="2365"/>
      <c r="BC13" s="2365"/>
      <c r="BD13" s="2365"/>
      <c r="BE13" s="2365"/>
      <c r="BF13" s="2365"/>
      <c r="BG13" s="2365"/>
      <c r="BH13" s="2365"/>
      <c r="BI13" t="s">
        <v>1732</v>
      </c>
      <c r="BJ13"/>
      <c r="BK13"/>
      <c r="BL13"/>
      <c r="BM13"/>
      <c r="BN13"/>
      <c r="BO13"/>
      <c r="BP13"/>
      <c r="BQ13"/>
      <c r="BR13"/>
    </row>
    <row r="14" spans="1:27" ht="13.5" thickBot="1">
      <c r="A14" s="2364"/>
      <c r="B14" s="2364"/>
      <c r="C14" s="2364"/>
      <c r="D14" s="2364"/>
      <c r="E14" s="2364"/>
      <c r="F14" s="2364"/>
      <c r="G14" s="2364"/>
      <c r="H14" s="2364"/>
      <c r="I14" s="2364"/>
      <c r="J14" s="2364"/>
      <c r="K14" s="2168"/>
      <c r="L14" s="2168"/>
      <c r="M14" s="2364"/>
      <c r="N14" s="2364"/>
      <c r="O14" s="2364"/>
      <c r="P14" s="2364"/>
      <c r="Q14" s="2364"/>
      <c r="R14" s="2364"/>
      <c r="S14" s="2364"/>
      <c r="T14" s="2364"/>
      <c r="U14" s="2364"/>
      <c r="V14" s="2364"/>
      <c r="W14" s="2364"/>
      <c r="X14" s="2364"/>
      <c r="Y14" s="2364"/>
      <c r="Z14" s="2168"/>
      <c r="AA14" s="2364"/>
    </row>
    <row r="15" spans="1:70" s="2199" customFormat="1" ht="64.5" thickBot="1">
      <c r="A15" s="2256" t="s">
        <v>16</v>
      </c>
      <c r="B15" s="2256" t="s">
        <v>1410</v>
      </c>
      <c r="C15" s="2256" t="s">
        <v>18</v>
      </c>
      <c r="D15" s="2256" t="s">
        <v>19</v>
      </c>
      <c r="E15" s="2256" t="s">
        <v>20</v>
      </c>
      <c r="F15" s="2258" t="s">
        <v>21</v>
      </c>
      <c r="G15" s="2256" t="s">
        <v>22</v>
      </c>
      <c r="H15" s="2256" t="s">
        <v>23</v>
      </c>
      <c r="I15" s="2257" t="s">
        <v>24</v>
      </c>
      <c r="J15" s="2256" t="s">
        <v>25</v>
      </c>
      <c r="K15" s="2256" t="s">
        <v>26</v>
      </c>
      <c r="L15" s="2256" t="s">
        <v>27</v>
      </c>
      <c r="M15" s="2256" t="s">
        <v>28</v>
      </c>
      <c r="N15" s="2256" t="s">
        <v>29</v>
      </c>
      <c r="O15" s="2256" t="s">
        <v>30</v>
      </c>
      <c r="P15" s="2256" t="s">
        <v>31</v>
      </c>
      <c r="Q15" s="2256" t="s">
        <v>32</v>
      </c>
      <c r="R15" s="2256" t="s">
        <v>33</v>
      </c>
      <c r="S15" s="2256" t="s">
        <v>34</v>
      </c>
      <c r="T15" s="2256" t="s">
        <v>35</v>
      </c>
      <c r="U15" s="2256" t="s">
        <v>36</v>
      </c>
      <c r="V15" s="2256" t="s">
        <v>37</v>
      </c>
      <c r="W15" s="2256" t="s">
        <v>38</v>
      </c>
      <c r="X15" s="2256" t="s">
        <v>39</v>
      </c>
      <c r="Y15" s="2256" t="s">
        <v>40</v>
      </c>
      <c r="Z15" s="2256" t="s">
        <v>41</v>
      </c>
      <c r="AA15" s="2256" t="s">
        <v>42</v>
      </c>
      <c r="AB15" s="2255" t="s">
        <v>1409</v>
      </c>
      <c r="AC15" s="2255" t="s">
        <v>1403</v>
      </c>
      <c r="AD15" s="2255" t="s">
        <v>1408</v>
      </c>
      <c r="AE15" s="2255" t="s">
        <v>1407</v>
      </c>
      <c r="AF15" s="2255" t="s">
        <v>52</v>
      </c>
      <c r="AG15" s="2255" t="s">
        <v>1406</v>
      </c>
      <c r="AH15" s="2255" t="s">
        <v>1394</v>
      </c>
      <c r="AI15" s="2255" t="s">
        <v>54</v>
      </c>
      <c r="AJ15" s="2255" t="s">
        <v>55</v>
      </c>
      <c r="AK15" s="2255" t="s">
        <v>1405</v>
      </c>
      <c r="AL15" s="2254" t="s">
        <v>57</v>
      </c>
      <c r="AM15" s="2252" t="s">
        <v>1404</v>
      </c>
      <c r="AN15" s="2252" t="s">
        <v>1403</v>
      </c>
      <c r="AO15" s="2253" t="s">
        <v>50</v>
      </c>
      <c r="AP15" s="2252" t="s">
        <v>51</v>
      </c>
      <c r="AQ15" s="2252" t="s">
        <v>52</v>
      </c>
      <c r="AR15" s="2252" t="s">
        <v>1402</v>
      </c>
      <c r="AS15" s="2252" t="s">
        <v>1394</v>
      </c>
      <c r="AT15" s="2252" t="s">
        <v>54</v>
      </c>
      <c r="AU15" s="2252" t="s">
        <v>55</v>
      </c>
      <c r="AV15" s="2252" t="s">
        <v>1401</v>
      </c>
      <c r="AW15" s="2251" t="s">
        <v>1400</v>
      </c>
      <c r="AX15" s="2249" t="s">
        <v>1399</v>
      </c>
      <c r="AY15" s="2249" t="s">
        <v>1398</v>
      </c>
      <c r="AZ15" s="2250" t="s">
        <v>1397</v>
      </c>
      <c r="BA15" s="2249" t="s">
        <v>1396</v>
      </c>
      <c r="BB15" s="2249" t="s">
        <v>52</v>
      </c>
      <c r="BC15" s="2249" t="s">
        <v>1395</v>
      </c>
      <c r="BD15" s="2249" t="s">
        <v>1394</v>
      </c>
      <c r="BE15" s="2249" t="s">
        <v>54</v>
      </c>
      <c r="BF15" s="2249" t="s">
        <v>55</v>
      </c>
      <c r="BG15" s="2249" t="s">
        <v>1393</v>
      </c>
      <c r="BH15" s="2248" t="s">
        <v>1392</v>
      </c>
      <c r="BI15" s="2247" t="s">
        <v>434</v>
      </c>
      <c r="BJ15" s="2246" t="s">
        <v>49</v>
      </c>
      <c r="BK15" s="2246" t="s">
        <v>69</v>
      </c>
      <c r="BL15" s="2246" t="s">
        <v>70</v>
      </c>
      <c r="BM15" s="2246" t="s">
        <v>52</v>
      </c>
      <c r="BN15" s="2246" t="s">
        <v>71</v>
      </c>
      <c r="BO15" s="2246" t="s">
        <v>54</v>
      </c>
      <c r="BP15" s="2246" t="s">
        <v>55</v>
      </c>
      <c r="BQ15" s="2246" t="s">
        <v>56</v>
      </c>
      <c r="BR15" s="2245" t="s">
        <v>57</v>
      </c>
    </row>
    <row r="16" spans="1:70" s="2326" customFormat="1" ht="92.25" customHeight="1" thickBot="1">
      <c r="A16">
        <v>1</v>
      </c>
      <c r="B16" t="s">
        <v>1731</v>
      </c>
      <c r="C16" t="s">
        <v>1730</v>
      </c>
      <c r="D16" s="2236" t="s">
        <v>1729</v>
      </c>
      <c r="E16" s="2222" t="s">
        <v>1577</v>
      </c>
      <c r="F16" s="2308">
        <v>1</v>
      </c>
      <c r="G16" s="2320" t="s">
        <v>1728</v>
      </c>
      <c r="H16" s="2353" t="s">
        <v>1206</v>
      </c>
      <c r="I16" s="2241">
        <v>0.05</v>
      </c>
      <c r="J16" s="2320" t="s">
        <v>1577</v>
      </c>
      <c r="K16" s="2239">
        <v>42401</v>
      </c>
      <c r="L16" s="2239">
        <v>42735</v>
      </c>
      <c r="M16" s="2351"/>
      <c r="N16" s="2351">
        <v>1</v>
      </c>
      <c r="O16" s="2351"/>
      <c r="P16" s="2351"/>
      <c r="Q16" s="2351"/>
      <c r="R16" s="2351"/>
      <c r="S16" s="2351"/>
      <c r="T16" s="2351"/>
      <c r="U16" s="2351"/>
      <c r="V16" s="2351"/>
      <c r="W16" s="2351"/>
      <c r="X16" s="2351"/>
      <c r="Y16" s="2308">
        <f aca="true" t="shared" si="0" ref="Y16:Y26">+SUM(M16:X16)</f>
        <v>1</v>
      </c>
      <c r="Z16" s="2237">
        <v>0</v>
      </c>
      <c r="AA16" s="2236" t="s">
        <v>89</v>
      </c>
      <c r="AB16" s="2361">
        <v>0</v>
      </c>
      <c r="AC16" s="2359">
        <f aca="true" t="shared" si="1" ref="AC16:AC61">IF(AB16=0,0%,100%)</f>
        <v>0</v>
      </c>
      <c r="AD16" s="2363">
        <v>0</v>
      </c>
      <c r="AE16" s="2359" t="e">
        <f>AD16/AB16</f>
        <v>#DIV/0!</v>
      </c>
      <c r="AF16" s="2359">
        <f aca="true" t="shared" si="2" ref="AF16:AF36">AD16/Y16</f>
        <v>0</v>
      </c>
      <c r="AG16" s="2357">
        <f aca="true" t="shared" si="3" ref="AG16:AG22">AF16</f>
        <v>0</v>
      </c>
      <c r="AH16" s="2357"/>
      <c r="AI16" s="2358">
        <v>0</v>
      </c>
      <c r="AJ16" s="2357" t="e">
        <v>#DIV/0!</v>
      </c>
      <c r="AK16" s="2356"/>
      <c r="AL16" s="2362"/>
      <c r="AM16" s="2361">
        <f>X16+Y16</f>
        <v>1</v>
      </c>
      <c r="AN16" s="2359">
        <f aca="true" t="shared" si="4" ref="AN16:AN61">IF(AM16=0,0%,100%)</f>
        <v>1</v>
      </c>
      <c r="AO16" s="2360">
        <v>0</v>
      </c>
      <c r="AP16" s="2359">
        <f>AO16/AM16</f>
        <v>0</v>
      </c>
      <c r="AQ16" s="2359" t="e">
        <f aca="true" t="shared" si="5" ref="AQ16:AQ28">AO16/AJ16</f>
        <v>#DIV/0!</v>
      </c>
      <c r="AR16" s="2357" t="e">
        <f aca="true" t="shared" si="6" ref="AR16:AR22">AQ16</f>
        <v>#DIV/0!</v>
      </c>
      <c r="AS16" s="2357"/>
      <c r="AT16" s="2358">
        <v>0</v>
      </c>
      <c r="AU16" s="2357" t="e">
        <v>#DIV/0!</v>
      </c>
      <c r="AV16" s="2356" t="s">
        <v>1727</v>
      </c>
      <c r="AW16" s="2362"/>
      <c r="AX16" s="2361">
        <v>1</v>
      </c>
      <c r="AY16" s="2359">
        <f aca="true" t="shared" si="7" ref="AY16:AY47">IF(AX16=0,0%,100%)</f>
        <v>1</v>
      </c>
      <c r="AZ16" s="2360">
        <v>0</v>
      </c>
      <c r="BA16" s="2359">
        <f aca="true" t="shared" si="8" ref="BA16:BA23">AZ16/AX16</f>
        <v>0</v>
      </c>
      <c r="BB16" s="2359" t="e">
        <f aca="true" t="shared" si="9" ref="BB16:BB23">AZ16/AU16</f>
        <v>#DIV/0!</v>
      </c>
      <c r="BC16" s="2357" t="e">
        <f aca="true" t="shared" si="10" ref="BC16:BC23">BB16</f>
        <v>#DIV/0!</v>
      </c>
      <c r="BD16" s="2357"/>
      <c r="BE16" s="2358"/>
      <c r="BF16" s="2357" t="e">
        <v>#DIV/0!</v>
      </c>
      <c r="BG16" s="2356" t="s">
        <v>1726</v>
      </c>
      <c r="BH16" s="2355"/>
      <c r="BI16" s="2287">
        <v>1</v>
      </c>
      <c r="BJ16" s="2204"/>
      <c r="BK16" s="2325">
        <v>0</v>
      </c>
      <c r="BL16" s="2204"/>
      <c r="BM16" s="2202"/>
      <c r="BN16" s="2202"/>
      <c r="BO16" s="2200"/>
      <c r="BP16" s="2202"/>
      <c r="BQ16" s="2202"/>
      <c r="BR16" s="2285"/>
    </row>
    <row r="17" spans="1:70" s="2323" customFormat="1" ht="102" customHeight="1" thickBot="1">
      <c r="A17"/>
      <c r="B17"/>
      <c r="C17"/>
      <c r="D17" s="2236" t="s">
        <v>1725</v>
      </c>
      <c r="E17" s="2222" t="s">
        <v>1724</v>
      </c>
      <c r="F17" s="2308">
        <v>12</v>
      </c>
      <c r="G17" s="2320" t="s">
        <v>1723</v>
      </c>
      <c r="H17" s="2353" t="s">
        <v>1206</v>
      </c>
      <c r="I17" s="2241">
        <v>0.015873015873015872</v>
      </c>
      <c r="J17" s="2320" t="s">
        <v>375</v>
      </c>
      <c r="K17" s="2239">
        <v>42370</v>
      </c>
      <c r="L17" s="2239">
        <v>42735</v>
      </c>
      <c r="M17" s="2218">
        <v>1</v>
      </c>
      <c r="N17" s="2218">
        <v>1</v>
      </c>
      <c r="O17" s="2218">
        <v>1</v>
      </c>
      <c r="P17" s="2218">
        <v>1</v>
      </c>
      <c r="Q17" s="2218">
        <v>1</v>
      </c>
      <c r="R17" s="2218">
        <v>1</v>
      </c>
      <c r="S17" s="2218">
        <v>1</v>
      </c>
      <c r="T17" s="2218">
        <v>1</v>
      </c>
      <c r="U17" s="2218">
        <v>1</v>
      </c>
      <c r="V17" s="2218">
        <v>1</v>
      </c>
      <c r="W17" s="2218">
        <v>1</v>
      </c>
      <c r="X17" s="2218">
        <v>1</v>
      </c>
      <c r="Y17" s="2308">
        <f t="shared" si="0"/>
        <v>12</v>
      </c>
      <c r="Z17" s="2237">
        <v>0</v>
      </c>
      <c r="AA17" s="2236" t="s">
        <v>89</v>
      </c>
      <c r="AB17" s="2304">
        <v>1</v>
      </c>
      <c r="AC17" s="2289">
        <f t="shared" si="1"/>
        <v>1</v>
      </c>
      <c r="AD17" s="2306">
        <v>1</v>
      </c>
      <c r="AE17" s="2289">
        <f>AD17/AB17</f>
        <v>1</v>
      </c>
      <c r="AF17" s="2289">
        <f t="shared" si="2"/>
        <v>0.08333333333333333</v>
      </c>
      <c r="AG17" s="2301">
        <f t="shared" si="3"/>
        <v>0.08333333333333333</v>
      </c>
      <c r="AH17" s="2301"/>
      <c r="AI17" s="2302"/>
      <c r="AJ17" s="2301" t="e">
        <v>#DIV/0!</v>
      </c>
      <c r="AK17" s="2300" t="s">
        <v>1722</v>
      </c>
      <c r="AL17" s="2305"/>
      <c r="AM17" s="2304">
        <v>2</v>
      </c>
      <c r="AN17" s="2289">
        <f t="shared" si="4"/>
        <v>1</v>
      </c>
      <c r="AO17" s="2289">
        <v>2</v>
      </c>
      <c r="AP17" s="2289">
        <f>AO17/AM17</f>
        <v>1</v>
      </c>
      <c r="AQ17" s="2289" t="e">
        <f t="shared" si="5"/>
        <v>#DIV/0!</v>
      </c>
      <c r="AR17" s="2301" t="e">
        <f t="shared" si="6"/>
        <v>#DIV/0!</v>
      </c>
      <c r="AS17" s="2301"/>
      <c r="AT17" s="2302"/>
      <c r="AU17" s="2301" t="e">
        <v>#DIV/0!</v>
      </c>
      <c r="AV17" s="2300" t="s">
        <v>1721</v>
      </c>
      <c r="AW17" s="2305"/>
      <c r="AX17" s="2304">
        <v>3</v>
      </c>
      <c r="AY17" s="2289">
        <f t="shared" si="7"/>
        <v>1</v>
      </c>
      <c r="AZ17" s="2303">
        <v>3</v>
      </c>
      <c r="BA17" s="2289">
        <f t="shared" si="8"/>
        <v>1</v>
      </c>
      <c r="BB17" s="2289" t="e">
        <f t="shared" si="9"/>
        <v>#DIV/0!</v>
      </c>
      <c r="BC17" s="2301" t="e">
        <f t="shared" si="10"/>
        <v>#DIV/0!</v>
      </c>
      <c r="BD17" s="2301"/>
      <c r="BE17" s="2302"/>
      <c r="BF17" s="2301" t="e">
        <v>#DIV/0!</v>
      </c>
      <c r="BG17" s="2300" t="s">
        <v>1720</v>
      </c>
      <c r="BH17" s="2299"/>
      <c r="BI17" s="2287">
        <v>8</v>
      </c>
      <c r="BJ17" s="2204"/>
      <c r="BK17" s="2285">
        <v>1</v>
      </c>
      <c r="BL17" s="2204"/>
      <c r="BM17" s="2202"/>
      <c r="BN17" s="2202"/>
      <c r="BO17" s="2200"/>
      <c r="BP17" s="2202"/>
      <c r="BQ17" s="2202" t="s">
        <v>1719</v>
      </c>
      <c r="BR17" s="2285"/>
    </row>
    <row r="18" spans="1:70" s="2323" customFormat="1" ht="75" customHeight="1" thickBot="1">
      <c r="A18"/>
      <c r="B18"/>
      <c r="C18"/>
      <c r="D18" s="2236" t="s">
        <v>1718</v>
      </c>
      <c r="E18" s="2222" t="s">
        <v>1532</v>
      </c>
      <c r="F18" s="2308">
        <v>4</v>
      </c>
      <c r="G18" s="2320" t="s">
        <v>1717</v>
      </c>
      <c r="H18" s="2353" t="s">
        <v>1206</v>
      </c>
      <c r="I18" s="2241">
        <v>0.015873015873015872</v>
      </c>
      <c r="J18" s="2320" t="s">
        <v>1716</v>
      </c>
      <c r="K18" s="2239">
        <v>42370</v>
      </c>
      <c r="L18" s="2239">
        <v>42735</v>
      </c>
      <c r="M18" s="2218">
        <v>1</v>
      </c>
      <c r="N18" s="2218"/>
      <c r="O18" s="2218"/>
      <c r="P18" s="2218">
        <v>1</v>
      </c>
      <c r="Q18" s="2218"/>
      <c r="R18" s="2218"/>
      <c r="S18" s="2218">
        <v>1</v>
      </c>
      <c r="T18" s="2218"/>
      <c r="U18" s="2218"/>
      <c r="V18" s="2218">
        <v>1</v>
      </c>
      <c r="W18" s="2218"/>
      <c r="X18" s="2354"/>
      <c r="Y18" s="2308">
        <f t="shared" si="0"/>
        <v>4</v>
      </c>
      <c r="Z18" s="2237">
        <v>0</v>
      </c>
      <c r="AA18" s="2236" t="s">
        <v>89</v>
      </c>
      <c r="AB18" s="2304">
        <f>M18+N18</f>
        <v>1</v>
      </c>
      <c r="AC18" s="2289">
        <f t="shared" si="1"/>
        <v>1</v>
      </c>
      <c r="AD18" s="2306">
        <v>1</v>
      </c>
      <c r="AE18" s="2289" t="s">
        <v>89</v>
      </c>
      <c r="AF18" s="2289">
        <f t="shared" si="2"/>
        <v>0.25</v>
      </c>
      <c r="AG18" s="2301">
        <f t="shared" si="3"/>
        <v>0.25</v>
      </c>
      <c r="AH18" s="2301">
        <v>0</v>
      </c>
      <c r="AI18" s="2302"/>
      <c r="AJ18" s="2301" t="e">
        <v>#DIV/0!</v>
      </c>
      <c r="AK18" s="2300" t="s">
        <v>1715</v>
      </c>
      <c r="AL18" s="2305"/>
      <c r="AM18" s="2304">
        <v>1</v>
      </c>
      <c r="AN18" s="2289">
        <f t="shared" si="4"/>
        <v>1</v>
      </c>
      <c r="AO18" s="2303">
        <v>1</v>
      </c>
      <c r="AP18" s="2289" t="s">
        <v>89</v>
      </c>
      <c r="AQ18" s="2289" t="e">
        <f t="shared" si="5"/>
        <v>#DIV/0!</v>
      </c>
      <c r="AR18" s="2301" t="e">
        <f t="shared" si="6"/>
        <v>#DIV/0!</v>
      </c>
      <c r="AS18" s="2301">
        <v>0</v>
      </c>
      <c r="AT18" s="2302"/>
      <c r="AU18" s="2301" t="e">
        <v>#DIV/0!</v>
      </c>
      <c r="AV18" s="2300"/>
      <c r="AW18" s="2305"/>
      <c r="AX18" s="2304">
        <v>1</v>
      </c>
      <c r="AY18" s="2289">
        <f t="shared" si="7"/>
        <v>1</v>
      </c>
      <c r="AZ18" s="2303">
        <v>1</v>
      </c>
      <c r="BA18" s="2289">
        <f t="shared" si="8"/>
        <v>1</v>
      </c>
      <c r="BB18" s="2289" t="e">
        <f t="shared" si="9"/>
        <v>#DIV/0!</v>
      </c>
      <c r="BC18" s="2301" t="e">
        <f t="shared" si="10"/>
        <v>#DIV/0!</v>
      </c>
      <c r="BD18" s="2301"/>
      <c r="BE18" s="2302"/>
      <c r="BF18" s="2301" t="e">
        <v>#DIV/0!</v>
      </c>
      <c r="BG18" s="2300"/>
      <c r="BH18" s="2299"/>
      <c r="BI18" s="2287">
        <v>2</v>
      </c>
      <c r="BJ18" s="2204"/>
      <c r="BK18" s="2325">
        <v>0</v>
      </c>
      <c r="BL18" s="2204"/>
      <c r="BM18" s="2202"/>
      <c r="BN18" s="2202"/>
      <c r="BO18" s="2200"/>
      <c r="BP18" s="2202"/>
      <c r="BQ18" s="2202"/>
      <c r="BR18" s="2285"/>
    </row>
    <row r="19" spans="1:70" s="2323" customFormat="1" ht="62.25" customHeight="1" thickBot="1">
      <c r="A19"/>
      <c r="B19"/>
      <c r="C19"/>
      <c r="D19" s="2236" t="s">
        <v>1714</v>
      </c>
      <c r="E19" s="2222" t="s">
        <v>1713</v>
      </c>
      <c r="F19" s="2308">
        <v>1</v>
      </c>
      <c r="G19" s="2320" t="s">
        <v>1712</v>
      </c>
      <c r="H19" s="2353" t="s">
        <v>1206</v>
      </c>
      <c r="I19" s="2241">
        <v>0.015873015873015872</v>
      </c>
      <c r="J19" s="2320" t="s">
        <v>1711</v>
      </c>
      <c r="K19" s="2239">
        <v>42401</v>
      </c>
      <c r="L19" s="2239">
        <v>42735</v>
      </c>
      <c r="M19" s="2218"/>
      <c r="N19" s="2218">
        <v>1</v>
      </c>
      <c r="O19" s="2218"/>
      <c r="P19" s="2218"/>
      <c r="Q19" s="2218"/>
      <c r="R19" s="2218"/>
      <c r="S19" s="2218"/>
      <c r="T19" s="2218"/>
      <c r="U19" s="2218"/>
      <c r="V19" s="2218"/>
      <c r="W19" s="2218"/>
      <c r="X19" s="2218"/>
      <c r="Y19" s="2308">
        <f t="shared" si="0"/>
        <v>1</v>
      </c>
      <c r="Z19" s="2237">
        <v>0</v>
      </c>
      <c r="AA19" s="2236" t="s">
        <v>89</v>
      </c>
      <c r="AB19" s="2304">
        <v>0</v>
      </c>
      <c r="AC19" s="2289">
        <f t="shared" si="1"/>
        <v>0</v>
      </c>
      <c r="AD19" s="2306">
        <v>0</v>
      </c>
      <c r="AE19" s="2289" t="e">
        <f>AD19/AB19</f>
        <v>#DIV/0!</v>
      </c>
      <c r="AF19" s="2289">
        <f t="shared" si="2"/>
        <v>0</v>
      </c>
      <c r="AG19" s="2301">
        <f t="shared" si="3"/>
        <v>0</v>
      </c>
      <c r="AH19" s="2301"/>
      <c r="AI19" s="2302"/>
      <c r="AJ19" s="2301" t="e">
        <v>#DIV/0!</v>
      </c>
      <c r="AK19" s="2300"/>
      <c r="AL19" s="2305"/>
      <c r="AM19" s="2304">
        <f>X19+Y19</f>
        <v>1</v>
      </c>
      <c r="AN19" s="2289">
        <f t="shared" si="4"/>
        <v>1</v>
      </c>
      <c r="AO19" s="2303">
        <v>1</v>
      </c>
      <c r="AP19" s="2289">
        <f>AO19/AM19</f>
        <v>1</v>
      </c>
      <c r="AQ19" s="2289" t="e">
        <f t="shared" si="5"/>
        <v>#DIV/0!</v>
      </c>
      <c r="AR19" s="2301" t="e">
        <f t="shared" si="6"/>
        <v>#DIV/0!</v>
      </c>
      <c r="AS19" s="2301"/>
      <c r="AT19" s="2302"/>
      <c r="AU19" s="2301" t="e">
        <v>#DIV/0!</v>
      </c>
      <c r="AV19" s="2300" t="s">
        <v>1710</v>
      </c>
      <c r="AW19" s="2305"/>
      <c r="AX19" s="2304">
        <v>1</v>
      </c>
      <c r="AY19" s="2289">
        <f t="shared" si="7"/>
        <v>1</v>
      </c>
      <c r="AZ19" s="2303">
        <v>1</v>
      </c>
      <c r="BA19" s="2289">
        <f t="shared" si="8"/>
        <v>1</v>
      </c>
      <c r="BB19" s="2289" t="e">
        <f t="shared" si="9"/>
        <v>#DIV/0!</v>
      </c>
      <c r="BC19" s="2301" t="e">
        <f t="shared" si="10"/>
        <v>#DIV/0!</v>
      </c>
      <c r="BD19" s="2301"/>
      <c r="BE19" s="2302"/>
      <c r="BF19" s="2301" t="e">
        <v>#DIV/0!</v>
      </c>
      <c r="BG19" s="2300" t="s">
        <v>1710</v>
      </c>
      <c r="BH19" s="2299"/>
      <c r="BI19" s="2287">
        <v>1</v>
      </c>
      <c r="BJ19" s="2204"/>
      <c r="BK19" s="2325">
        <v>0</v>
      </c>
      <c r="BL19" s="2204"/>
      <c r="BM19" s="2204"/>
      <c r="BN19" s="2202"/>
      <c r="BO19" s="2200"/>
      <c r="BP19" s="2202"/>
      <c r="BQ19" s="2202"/>
      <c r="BR19" s="2285"/>
    </row>
    <row r="20" spans="1:70" s="2323" customFormat="1" ht="60" customHeight="1" thickBot="1">
      <c r="A20"/>
      <c r="B20"/>
      <c r="C20" t="s">
        <v>1709</v>
      </c>
      <c r="D20" s="2236" t="s">
        <v>1708</v>
      </c>
      <c r="E20" s="2222" t="s">
        <v>1707</v>
      </c>
      <c r="F20" s="2308">
        <v>2</v>
      </c>
      <c r="G20" s="2320" t="s">
        <v>1341</v>
      </c>
      <c r="H20" s="2353" t="s">
        <v>1206</v>
      </c>
      <c r="I20" s="2241">
        <v>0.015873015873015872</v>
      </c>
      <c r="J20" s="2320" t="s">
        <v>1702</v>
      </c>
      <c r="K20" s="2239">
        <v>42401</v>
      </c>
      <c r="L20" s="2239">
        <v>42735</v>
      </c>
      <c r="M20" s="2218"/>
      <c r="N20" s="2218">
        <v>1</v>
      </c>
      <c r="O20" s="2218"/>
      <c r="P20" s="2218"/>
      <c r="Q20" s="2218"/>
      <c r="R20" s="2218"/>
      <c r="S20" s="2218"/>
      <c r="T20" s="2218">
        <v>1</v>
      </c>
      <c r="U20" s="2218"/>
      <c r="V20" s="2218"/>
      <c r="W20" s="2218"/>
      <c r="X20" s="2218"/>
      <c r="Y20" s="2308">
        <f t="shared" si="0"/>
        <v>2</v>
      </c>
      <c r="Z20" s="2237">
        <v>0</v>
      </c>
      <c r="AA20" s="2236"/>
      <c r="AB20" s="2304">
        <v>0</v>
      </c>
      <c r="AC20" s="2289">
        <f t="shared" si="1"/>
        <v>0</v>
      </c>
      <c r="AD20" s="2306">
        <v>0</v>
      </c>
      <c r="AE20" s="2289" t="s">
        <v>89</v>
      </c>
      <c r="AF20" s="2289">
        <f t="shared" si="2"/>
        <v>0</v>
      </c>
      <c r="AG20" s="2301">
        <f t="shared" si="3"/>
        <v>0</v>
      </c>
      <c r="AH20" s="2301">
        <v>0</v>
      </c>
      <c r="AI20" s="2302">
        <v>0</v>
      </c>
      <c r="AJ20" s="2301" t="e">
        <v>#DIV/0!</v>
      </c>
      <c r="AK20" s="2300"/>
      <c r="AL20" s="2305"/>
      <c r="AM20" s="2304">
        <v>1</v>
      </c>
      <c r="AN20" s="2289">
        <f t="shared" si="4"/>
        <v>1</v>
      </c>
      <c r="AO20" s="2303">
        <v>0</v>
      </c>
      <c r="AP20" s="2289" t="s">
        <v>89</v>
      </c>
      <c r="AQ20" s="2289" t="e">
        <f t="shared" si="5"/>
        <v>#DIV/0!</v>
      </c>
      <c r="AR20" s="2301" t="e">
        <f t="shared" si="6"/>
        <v>#DIV/0!</v>
      </c>
      <c r="AS20" s="2301">
        <v>0</v>
      </c>
      <c r="AT20" s="2302">
        <v>0</v>
      </c>
      <c r="AU20" s="2301" t="e">
        <v>#DIV/0!</v>
      </c>
      <c r="AV20" s="2300" t="s">
        <v>1706</v>
      </c>
      <c r="AW20" s="2305"/>
      <c r="AX20" s="2304">
        <v>1</v>
      </c>
      <c r="AY20" s="2289">
        <f t="shared" si="7"/>
        <v>1</v>
      </c>
      <c r="AZ20" s="2303">
        <v>1</v>
      </c>
      <c r="BA20" s="2289">
        <f t="shared" si="8"/>
        <v>1</v>
      </c>
      <c r="BB20" s="2289" t="e">
        <f t="shared" si="9"/>
        <v>#DIV/0!</v>
      </c>
      <c r="BC20" s="2301" t="e">
        <f t="shared" si="10"/>
        <v>#DIV/0!</v>
      </c>
      <c r="BD20" s="2301"/>
      <c r="BE20" s="2302"/>
      <c r="BF20" s="2301" t="e">
        <v>#DIV/0!</v>
      </c>
      <c r="BG20" s="2300"/>
      <c r="BH20" s="2299" t="s">
        <v>1705</v>
      </c>
      <c r="BI20" s="2287">
        <v>2</v>
      </c>
      <c r="BJ20" s="2204"/>
      <c r="BK20" s="2285">
        <v>1</v>
      </c>
      <c r="BL20" s="2204"/>
      <c r="BM20" s="2202"/>
      <c r="BN20" s="2202"/>
      <c r="BO20" s="2200"/>
      <c r="BP20" s="2202"/>
      <c r="BQ20" s="2202" t="s">
        <v>1704</v>
      </c>
      <c r="BR20" s="2285"/>
    </row>
    <row r="21" spans="1:70" s="2323" customFormat="1" ht="96" customHeight="1" thickBot="1">
      <c r="A21"/>
      <c r="B21"/>
      <c r="C21"/>
      <c r="D21" s="2236" t="s">
        <v>1703</v>
      </c>
      <c r="E21" s="2222" t="s">
        <v>1702</v>
      </c>
      <c r="F21" s="2308">
        <v>2</v>
      </c>
      <c r="G21" s="2320" t="s">
        <v>1341</v>
      </c>
      <c r="H21" s="2353" t="s">
        <v>1206</v>
      </c>
      <c r="I21" s="2241">
        <v>0.015873015873015872</v>
      </c>
      <c r="J21" s="2222" t="s">
        <v>1702</v>
      </c>
      <c r="K21" s="2239">
        <v>42401</v>
      </c>
      <c r="L21" s="2239">
        <v>42735</v>
      </c>
      <c r="M21" s="2218"/>
      <c r="N21" s="2218">
        <v>1</v>
      </c>
      <c r="O21" s="2218"/>
      <c r="P21" s="2218"/>
      <c r="Q21" s="2218"/>
      <c r="R21" s="2218"/>
      <c r="S21" s="2218"/>
      <c r="T21" s="2218">
        <v>1</v>
      </c>
      <c r="U21" s="2218"/>
      <c r="V21" s="2218"/>
      <c r="W21" s="2218"/>
      <c r="X21" s="2218"/>
      <c r="Y21" s="2308">
        <f t="shared" si="0"/>
        <v>2</v>
      </c>
      <c r="Z21" s="2237">
        <v>0</v>
      </c>
      <c r="AA21" s="2236"/>
      <c r="AB21" s="2304">
        <v>0</v>
      </c>
      <c r="AC21" s="2289">
        <f t="shared" si="1"/>
        <v>0</v>
      </c>
      <c r="AD21" s="2306">
        <v>0</v>
      </c>
      <c r="AE21" s="2289" t="e">
        <f>AD21/AB21</f>
        <v>#DIV/0!</v>
      </c>
      <c r="AF21" s="2289">
        <f t="shared" si="2"/>
        <v>0</v>
      </c>
      <c r="AG21" s="2301">
        <f t="shared" si="3"/>
        <v>0</v>
      </c>
      <c r="AH21" s="2301">
        <v>14.285714285714286</v>
      </c>
      <c r="AI21" s="2302"/>
      <c r="AJ21" s="2301" t="e">
        <v>#DIV/0!</v>
      </c>
      <c r="AK21" s="2300"/>
      <c r="AL21" s="2305"/>
      <c r="AM21" s="2304">
        <v>1</v>
      </c>
      <c r="AN21" s="2289">
        <f t="shared" si="4"/>
        <v>1</v>
      </c>
      <c r="AO21" s="2303">
        <v>1</v>
      </c>
      <c r="AP21" s="2289">
        <f>AO21/AM21</f>
        <v>1</v>
      </c>
      <c r="AQ21" s="2289" t="e">
        <f t="shared" si="5"/>
        <v>#DIV/0!</v>
      </c>
      <c r="AR21" s="2301" t="e">
        <f t="shared" si="6"/>
        <v>#DIV/0!</v>
      </c>
      <c r="AS21" s="2301">
        <v>14.285714285714286</v>
      </c>
      <c r="AT21" s="2302"/>
      <c r="AU21" s="2301" t="e">
        <v>#DIV/0!</v>
      </c>
      <c r="AV21" s="2300" t="s">
        <v>1701</v>
      </c>
      <c r="AW21" s="2305"/>
      <c r="AX21" s="2304">
        <v>1</v>
      </c>
      <c r="AY21" s="2289">
        <f t="shared" si="7"/>
        <v>1</v>
      </c>
      <c r="AZ21" s="2303">
        <v>1</v>
      </c>
      <c r="BA21" s="2289">
        <f t="shared" si="8"/>
        <v>1</v>
      </c>
      <c r="BB21" s="2289" t="e">
        <f t="shared" si="9"/>
        <v>#DIV/0!</v>
      </c>
      <c r="BC21" s="2301" t="e">
        <f t="shared" si="10"/>
        <v>#DIV/0!</v>
      </c>
      <c r="BD21" s="2301"/>
      <c r="BE21" s="2302"/>
      <c r="BF21" s="2301" t="e">
        <v>#DIV/0!</v>
      </c>
      <c r="BG21" s="2300"/>
      <c r="BH21" s="2299"/>
      <c r="BI21" s="2287">
        <v>1</v>
      </c>
      <c r="BJ21" s="2204"/>
      <c r="BK21" s="2325">
        <v>0</v>
      </c>
      <c r="BL21" s="2204"/>
      <c r="BM21" s="2202"/>
      <c r="BN21" s="2202"/>
      <c r="BO21" s="2200"/>
      <c r="BP21" s="2202"/>
      <c r="BQ21" s="2202"/>
      <c r="BR21" s="2285" t="s">
        <v>1700</v>
      </c>
    </row>
    <row r="22" spans="1:70" s="2323" customFormat="1" ht="61.5" customHeight="1" thickBot="1">
      <c r="A22"/>
      <c r="B22"/>
      <c r="C22"/>
      <c r="D22" s="2236" t="s">
        <v>1699</v>
      </c>
      <c r="E22" s="2222" t="s">
        <v>1698</v>
      </c>
      <c r="F22" s="2308">
        <v>1</v>
      </c>
      <c r="G22" s="2320" t="s">
        <v>1697</v>
      </c>
      <c r="H22" s="2353" t="s">
        <v>1206</v>
      </c>
      <c r="I22" s="2241">
        <v>0.015873015873015872</v>
      </c>
      <c r="J22" s="2320" t="s">
        <v>1696</v>
      </c>
      <c r="K22" s="2239">
        <v>42675</v>
      </c>
      <c r="L22" s="2239">
        <v>42719</v>
      </c>
      <c r="M22" s="2218"/>
      <c r="N22" s="2218"/>
      <c r="O22" s="2218"/>
      <c r="P22" s="2218"/>
      <c r="Q22" s="2218"/>
      <c r="R22" s="2218"/>
      <c r="S22" s="2218"/>
      <c r="T22" s="2218"/>
      <c r="U22" s="2218"/>
      <c r="V22" s="2218"/>
      <c r="W22" s="2218">
        <v>1</v>
      </c>
      <c r="X22" s="2218"/>
      <c r="Y22" s="2308">
        <f t="shared" si="0"/>
        <v>1</v>
      </c>
      <c r="Z22" s="2237">
        <v>0</v>
      </c>
      <c r="AA22" s="2236"/>
      <c r="AB22" s="2304">
        <f>M22+N22</f>
        <v>0</v>
      </c>
      <c r="AC22" s="2289">
        <f t="shared" si="1"/>
        <v>0</v>
      </c>
      <c r="AD22" s="2306">
        <v>0</v>
      </c>
      <c r="AE22" s="2289" t="e">
        <f>AD22/AB22</f>
        <v>#DIV/0!</v>
      </c>
      <c r="AF22" s="2289">
        <f t="shared" si="2"/>
        <v>0</v>
      </c>
      <c r="AG22" s="2301">
        <f t="shared" si="3"/>
        <v>0</v>
      </c>
      <c r="AH22" s="2301">
        <v>16.666666666666668</v>
      </c>
      <c r="AI22" s="2302">
        <v>0</v>
      </c>
      <c r="AJ22" s="2301" t="e">
        <v>#DIV/0!</v>
      </c>
      <c r="AK22" s="2300"/>
      <c r="AL22" s="2305"/>
      <c r="AM22" s="2304">
        <v>0</v>
      </c>
      <c r="AN22" s="2289">
        <f t="shared" si="4"/>
        <v>0</v>
      </c>
      <c r="AO22" s="2303">
        <v>0</v>
      </c>
      <c r="AP22" s="2289" t="e">
        <f>AO22/AM22</f>
        <v>#DIV/0!</v>
      </c>
      <c r="AQ22" s="2289" t="e">
        <f t="shared" si="5"/>
        <v>#DIV/0!</v>
      </c>
      <c r="AR22" s="2301" t="e">
        <f t="shared" si="6"/>
        <v>#DIV/0!</v>
      </c>
      <c r="AS22" s="2301">
        <v>16.666666666666668</v>
      </c>
      <c r="AT22" s="2302">
        <v>0</v>
      </c>
      <c r="AU22" s="2301" t="e">
        <v>#DIV/0!</v>
      </c>
      <c r="AV22" s="2300"/>
      <c r="AW22" s="2305"/>
      <c r="AX22" s="2304">
        <v>0</v>
      </c>
      <c r="AY22" s="2289">
        <f t="shared" si="7"/>
        <v>0</v>
      </c>
      <c r="AZ22" s="2303">
        <v>0</v>
      </c>
      <c r="BA22" s="2289" t="e">
        <f t="shared" si="8"/>
        <v>#DIV/0!</v>
      </c>
      <c r="BB22" s="2289" t="e">
        <f t="shared" si="9"/>
        <v>#DIV/0!</v>
      </c>
      <c r="BC22" s="2301" t="e">
        <f t="shared" si="10"/>
        <v>#DIV/0!</v>
      </c>
      <c r="BD22" s="2301"/>
      <c r="BE22" s="2302"/>
      <c r="BF22" s="2301" t="e">
        <v>#DIV/0!</v>
      </c>
      <c r="BG22" s="2300"/>
      <c r="BH22" s="2299"/>
      <c r="BI22" s="2287">
        <v>0</v>
      </c>
      <c r="BJ22" s="2204"/>
      <c r="BK22" s="2325">
        <v>0</v>
      </c>
      <c r="BL22" s="2204"/>
      <c r="BM22" s="2202"/>
      <c r="BN22" s="2202"/>
      <c r="BO22" s="2200"/>
      <c r="BP22" s="2202"/>
      <c r="BQ22" s="2202" t="s">
        <v>1695</v>
      </c>
      <c r="BR22" s="2285"/>
    </row>
    <row r="23" spans="1:70" s="2323" customFormat="1" ht="102" customHeight="1" thickBot="1">
      <c r="A23"/>
      <c r="B23"/>
      <c r="C23"/>
      <c r="D23" s="2236" t="s">
        <v>1694</v>
      </c>
      <c r="E23" s="2222" t="s">
        <v>1426</v>
      </c>
      <c r="F23" s="2308">
        <v>6</v>
      </c>
      <c r="G23" s="2320" t="s">
        <v>1425</v>
      </c>
      <c r="H23" s="2353" t="s">
        <v>1206</v>
      </c>
      <c r="I23" s="2241">
        <v>0.02</v>
      </c>
      <c r="J23" s="2320" t="s">
        <v>1424</v>
      </c>
      <c r="K23" s="2239">
        <v>42401</v>
      </c>
      <c r="L23" s="2239">
        <v>42719</v>
      </c>
      <c r="M23" s="2218"/>
      <c r="N23" s="2218">
        <v>1</v>
      </c>
      <c r="O23" s="2218"/>
      <c r="P23" s="2218">
        <v>1</v>
      </c>
      <c r="Q23" s="2218"/>
      <c r="R23" s="2218">
        <v>1</v>
      </c>
      <c r="S23" s="2218"/>
      <c r="T23" s="2218">
        <v>1</v>
      </c>
      <c r="U23" s="2218"/>
      <c r="V23" s="2218">
        <v>1</v>
      </c>
      <c r="W23" s="2218"/>
      <c r="X23" s="2218">
        <v>1</v>
      </c>
      <c r="Y23" s="2308">
        <f t="shared" si="0"/>
        <v>6</v>
      </c>
      <c r="Z23" s="2237">
        <v>0</v>
      </c>
      <c r="AA23" s="2236"/>
      <c r="AB23" s="2304">
        <v>0</v>
      </c>
      <c r="AC23" s="2289">
        <f t="shared" si="1"/>
        <v>0</v>
      </c>
      <c r="AD23" s="2306">
        <v>0</v>
      </c>
      <c r="AE23" s="2289" t="s">
        <v>89</v>
      </c>
      <c r="AF23" s="2289">
        <f t="shared" si="2"/>
        <v>0</v>
      </c>
      <c r="AG23" s="2301">
        <v>0</v>
      </c>
      <c r="AH23" s="2301">
        <v>0</v>
      </c>
      <c r="AI23" s="2302">
        <v>0</v>
      </c>
      <c r="AJ23" s="2301" t="e">
        <v>#DIV/0!</v>
      </c>
      <c r="AK23" s="2300"/>
      <c r="AL23" s="2305"/>
      <c r="AM23" s="2304">
        <v>1</v>
      </c>
      <c r="AN23" s="2289">
        <f t="shared" si="4"/>
        <v>1</v>
      </c>
      <c r="AO23" s="2303">
        <v>1</v>
      </c>
      <c r="AP23" s="2289" t="s">
        <v>89</v>
      </c>
      <c r="AQ23" s="2289" t="e">
        <f t="shared" si="5"/>
        <v>#DIV/0!</v>
      </c>
      <c r="AR23" s="2301">
        <v>0</v>
      </c>
      <c r="AS23" s="2301">
        <v>0</v>
      </c>
      <c r="AT23" s="2302">
        <v>0</v>
      </c>
      <c r="AU23" s="2301" t="e">
        <v>#DIV/0!</v>
      </c>
      <c r="AV23" s="2300" t="s">
        <v>1693</v>
      </c>
      <c r="AW23" s="2305"/>
      <c r="AX23" s="2304">
        <v>1</v>
      </c>
      <c r="AY23" s="2289">
        <f t="shared" si="7"/>
        <v>1</v>
      </c>
      <c r="AZ23" s="2303">
        <v>1</v>
      </c>
      <c r="BA23" s="2289">
        <f t="shared" si="8"/>
        <v>1</v>
      </c>
      <c r="BB23" s="2289" t="e">
        <f t="shared" si="9"/>
        <v>#DIV/0!</v>
      </c>
      <c r="BC23" s="2301" t="e">
        <f t="shared" si="10"/>
        <v>#DIV/0!</v>
      </c>
      <c r="BD23" s="2301"/>
      <c r="BE23" s="2302"/>
      <c r="BF23" s="2301" t="e">
        <v>#DIV/0!</v>
      </c>
      <c r="BG23" s="2300"/>
      <c r="BH23" s="2299"/>
      <c r="BI23" s="2287">
        <v>4</v>
      </c>
      <c r="BJ23" s="2204"/>
      <c r="BK23" s="2285">
        <v>1</v>
      </c>
      <c r="BL23" s="2204"/>
      <c r="BM23" s="2202"/>
      <c r="BN23" s="2202"/>
      <c r="BO23" s="2200"/>
      <c r="BP23" s="2202"/>
      <c r="BQ23" s="2202"/>
      <c r="BR23" s="2285"/>
    </row>
    <row r="24" spans="1:70" s="2323" customFormat="1" ht="60" customHeight="1" thickBot="1">
      <c r="A24"/>
      <c r="B24"/>
      <c r="C24" t="s">
        <v>1692</v>
      </c>
      <c r="D24" s="2236" t="s">
        <v>1691</v>
      </c>
      <c r="E24" s="2222" t="s">
        <v>1690</v>
      </c>
      <c r="F24" s="2308">
        <v>1</v>
      </c>
      <c r="G24" s="2320" t="s">
        <v>1689</v>
      </c>
      <c r="H24" s="2312" t="s">
        <v>1673</v>
      </c>
      <c r="I24" s="2241">
        <v>0.015873015873015872</v>
      </c>
      <c r="J24" s="2320" t="s">
        <v>1688</v>
      </c>
      <c r="K24" s="2239">
        <v>42430</v>
      </c>
      <c r="L24" s="2239">
        <v>42735</v>
      </c>
      <c r="M24" s="2218"/>
      <c r="N24" s="2218"/>
      <c r="O24" s="2218">
        <v>1</v>
      </c>
      <c r="P24" s="2218"/>
      <c r="Q24" s="2218"/>
      <c r="R24" s="2218"/>
      <c r="S24" s="2218"/>
      <c r="T24" s="2218"/>
      <c r="U24" s="2218"/>
      <c r="V24" s="2218"/>
      <c r="W24" s="2218"/>
      <c r="X24" s="2218"/>
      <c r="Y24" s="2308">
        <f t="shared" si="0"/>
        <v>1</v>
      </c>
      <c r="Z24" s="2237">
        <v>0</v>
      </c>
      <c r="AA24" s="2236" t="s">
        <v>89</v>
      </c>
      <c r="AB24" s="2304">
        <f>M24+N24</f>
        <v>0</v>
      </c>
      <c r="AC24" s="2289">
        <f t="shared" si="1"/>
        <v>0</v>
      </c>
      <c r="AD24" s="2306">
        <v>0</v>
      </c>
      <c r="AE24" s="2289" t="e">
        <f aca="true" t="shared" si="11" ref="AE24:AE37">AD24/AB24</f>
        <v>#DIV/0!</v>
      </c>
      <c r="AF24" s="2289">
        <f t="shared" si="2"/>
        <v>0</v>
      </c>
      <c r="AG24" s="2301">
        <f aca="true" t="shared" si="12" ref="AG24:AG36">AF24</f>
        <v>0</v>
      </c>
      <c r="AH24" s="2301">
        <v>16.666666666666668</v>
      </c>
      <c r="AI24" s="2302">
        <v>0</v>
      </c>
      <c r="AJ24" s="2301" t="e">
        <v>#DIV/0!</v>
      </c>
      <c r="AK24" s="2300"/>
      <c r="AL24" s="2305"/>
      <c r="AM24" s="2304">
        <v>0</v>
      </c>
      <c r="AN24" s="2289">
        <f t="shared" si="4"/>
        <v>0</v>
      </c>
      <c r="AO24" s="2303">
        <v>0</v>
      </c>
      <c r="AP24" s="2289" t="e">
        <f>AO24/AM24</f>
        <v>#DIV/0!</v>
      </c>
      <c r="AQ24" s="2289" t="e">
        <f t="shared" si="5"/>
        <v>#DIV/0!</v>
      </c>
      <c r="AR24" s="2301" t="e">
        <f aca="true" t="shared" si="13" ref="AR24:AR36">AQ24</f>
        <v>#DIV/0!</v>
      </c>
      <c r="AS24" s="2301">
        <v>16.666666666666668</v>
      </c>
      <c r="AT24" s="2302">
        <v>0</v>
      </c>
      <c r="AU24" s="2301" t="e">
        <v>#DIV/0!</v>
      </c>
      <c r="AV24" s="2300"/>
      <c r="AW24" s="2305"/>
      <c r="AX24" s="2304">
        <v>1</v>
      </c>
      <c r="AY24" s="2289">
        <f t="shared" si="7"/>
        <v>1</v>
      </c>
      <c r="AZ24" s="2303">
        <v>1</v>
      </c>
      <c r="BA24" s="2289">
        <v>1</v>
      </c>
      <c r="BB24" s="2289"/>
      <c r="BC24" s="2301">
        <v>1</v>
      </c>
      <c r="BD24" s="2301"/>
      <c r="BE24" s="2302"/>
      <c r="BF24" s="2301"/>
      <c r="BG24" s="2300" t="s">
        <v>1687</v>
      </c>
      <c r="BH24" s="2299"/>
      <c r="BI24" s="2287">
        <v>1</v>
      </c>
      <c r="BJ24" s="2204"/>
      <c r="BK24" s="2325">
        <v>0</v>
      </c>
      <c r="BL24" s="2204"/>
      <c r="BM24" s="2202"/>
      <c r="BN24" s="2202"/>
      <c r="BO24" s="2200"/>
      <c r="BP24" s="2202"/>
      <c r="BQ24" s="2202" t="s">
        <v>1686</v>
      </c>
      <c r="BR24" s="2285"/>
    </row>
    <row r="25" spans="1:70" s="2323" customFormat="1" ht="51.75" thickBot="1">
      <c r="A25"/>
      <c r="B25"/>
      <c r="C25"/>
      <c r="D25" s="2236" t="s">
        <v>1685</v>
      </c>
      <c r="E25" s="2222" t="s">
        <v>1684</v>
      </c>
      <c r="F25" s="2308">
        <v>14</v>
      </c>
      <c r="G25" s="2320" t="s">
        <v>1683</v>
      </c>
      <c r="H25" s="2312" t="s">
        <v>1673</v>
      </c>
      <c r="I25" s="2241">
        <v>0.015873015873015872</v>
      </c>
      <c r="J25" s="2320" t="s">
        <v>1682</v>
      </c>
      <c r="K25" s="2239">
        <v>42370</v>
      </c>
      <c r="L25" s="2239">
        <v>42735</v>
      </c>
      <c r="M25" s="2218">
        <v>1</v>
      </c>
      <c r="N25" s="2218">
        <v>1</v>
      </c>
      <c r="O25" s="2218">
        <v>1</v>
      </c>
      <c r="P25" s="2218">
        <v>1</v>
      </c>
      <c r="Q25" s="2218">
        <v>1</v>
      </c>
      <c r="R25" s="2218">
        <v>2</v>
      </c>
      <c r="S25" s="2218">
        <v>1</v>
      </c>
      <c r="T25" s="2218">
        <v>1</v>
      </c>
      <c r="U25" s="2218">
        <v>1</v>
      </c>
      <c r="V25" s="2218">
        <v>1</v>
      </c>
      <c r="W25" s="2218">
        <v>1</v>
      </c>
      <c r="X25" s="2218">
        <v>2</v>
      </c>
      <c r="Y25" s="2308">
        <f t="shared" si="0"/>
        <v>14</v>
      </c>
      <c r="Z25" s="2237">
        <v>0</v>
      </c>
      <c r="AA25" s="2236" t="s">
        <v>89</v>
      </c>
      <c r="AB25" s="2304">
        <v>1</v>
      </c>
      <c r="AC25" s="2289">
        <f t="shared" si="1"/>
        <v>1</v>
      </c>
      <c r="AD25" s="2306">
        <v>1</v>
      </c>
      <c r="AE25" s="2289">
        <f t="shared" si="11"/>
        <v>1</v>
      </c>
      <c r="AF25" s="2289">
        <f t="shared" si="2"/>
        <v>0.07142857142857142</v>
      </c>
      <c r="AG25" s="2301">
        <f t="shared" si="12"/>
        <v>0.07142857142857142</v>
      </c>
      <c r="AH25" s="2301">
        <v>0</v>
      </c>
      <c r="AI25" s="2302"/>
      <c r="AJ25" s="2301" t="e">
        <v>#DIV/0!</v>
      </c>
      <c r="AK25" s="2300" t="s">
        <v>1681</v>
      </c>
      <c r="AL25" s="2305"/>
      <c r="AM25" s="2304">
        <v>2</v>
      </c>
      <c r="AN25" s="2289">
        <f t="shared" si="4"/>
        <v>1</v>
      </c>
      <c r="AO25" s="2303">
        <v>2</v>
      </c>
      <c r="AP25" s="2289">
        <f>AO25/AM25</f>
        <v>1</v>
      </c>
      <c r="AQ25" s="2289" t="e">
        <f t="shared" si="5"/>
        <v>#DIV/0!</v>
      </c>
      <c r="AR25" s="2301" t="e">
        <f t="shared" si="13"/>
        <v>#DIV/0!</v>
      </c>
      <c r="AS25" s="2301">
        <v>0</v>
      </c>
      <c r="AT25" s="2302"/>
      <c r="AU25" s="2301" t="e">
        <v>#DIV/0!</v>
      </c>
      <c r="AV25" s="2300" t="s">
        <v>1681</v>
      </c>
      <c r="AW25" s="2305"/>
      <c r="AX25" s="2304">
        <v>3</v>
      </c>
      <c r="AY25" s="2289">
        <f t="shared" si="7"/>
        <v>1</v>
      </c>
      <c r="AZ25" s="2303">
        <v>2</v>
      </c>
      <c r="BA25" s="2289">
        <f aca="true" t="shared" si="14" ref="BA25:BA39">AZ25/AX25</f>
        <v>0.6666666666666666</v>
      </c>
      <c r="BB25" s="2289" t="e">
        <f>AZ25/AU25</f>
        <v>#DIV/0!</v>
      </c>
      <c r="BC25" s="2301" t="e">
        <f>BB25</f>
        <v>#DIV/0!</v>
      </c>
      <c r="BD25" s="2301">
        <v>0</v>
      </c>
      <c r="BE25" s="2302"/>
      <c r="BF25" s="2301" t="e">
        <v>#DIV/0!</v>
      </c>
      <c r="BG25" s="2300" t="s">
        <v>1681</v>
      </c>
      <c r="BH25" s="2299"/>
      <c r="BI25" s="2287">
        <v>9</v>
      </c>
      <c r="BJ25" s="2204"/>
      <c r="BK25" s="2325">
        <v>1</v>
      </c>
      <c r="BL25" s="2204"/>
      <c r="BM25" s="2204"/>
      <c r="BN25" s="2202"/>
      <c r="BO25" s="2200"/>
      <c r="BP25" s="2202"/>
      <c r="BQ25" s="2202" t="s">
        <v>1681</v>
      </c>
      <c r="BR25" s="2285"/>
    </row>
    <row r="26" spans="1:70" s="2323" customFormat="1" ht="64.5" thickBot="1">
      <c r="A26"/>
      <c r="B26"/>
      <c r="C26"/>
      <c r="D26" s="2236" t="s">
        <v>1680</v>
      </c>
      <c r="E26" s="2222" t="s">
        <v>1679</v>
      </c>
      <c r="F26" s="2308">
        <v>12</v>
      </c>
      <c r="G26" s="2320" t="s">
        <v>1678</v>
      </c>
      <c r="H26" s="2312" t="s">
        <v>1673</v>
      </c>
      <c r="I26" s="2241">
        <v>0.015873015873015872</v>
      </c>
      <c r="J26" s="2320" t="s">
        <v>1677</v>
      </c>
      <c r="K26" s="2239">
        <v>42370</v>
      </c>
      <c r="L26" s="2239">
        <v>42735</v>
      </c>
      <c r="M26" s="2218">
        <v>1</v>
      </c>
      <c r="N26" s="2218">
        <v>1</v>
      </c>
      <c r="O26" s="2218">
        <v>1</v>
      </c>
      <c r="P26" s="2218">
        <v>1</v>
      </c>
      <c r="Q26" s="2218">
        <v>1</v>
      </c>
      <c r="R26" s="2218">
        <v>1</v>
      </c>
      <c r="S26" s="2218">
        <v>1</v>
      </c>
      <c r="T26" s="2218">
        <v>1</v>
      </c>
      <c r="U26" s="2218">
        <v>1</v>
      </c>
      <c r="V26" s="2218">
        <v>1</v>
      </c>
      <c r="W26" s="2218">
        <v>1</v>
      </c>
      <c r="X26" s="2218">
        <v>1</v>
      </c>
      <c r="Y26" s="2308">
        <f t="shared" si="0"/>
        <v>12</v>
      </c>
      <c r="Z26" s="2237">
        <v>0</v>
      </c>
      <c r="AA26" s="2236" t="s">
        <v>89</v>
      </c>
      <c r="AB26" s="2304">
        <v>1</v>
      </c>
      <c r="AC26" s="2289">
        <f t="shared" si="1"/>
        <v>1</v>
      </c>
      <c r="AD26" s="2306">
        <v>1</v>
      </c>
      <c r="AE26" s="2289">
        <f t="shared" si="11"/>
        <v>1</v>
      </c>
      <c r="AF26" s="2289">
        <f t="shared" si="2"/>
        <v>0.08333333333333333</v>
      </c>
      <c r="AG26" s="2301">
        <f t="shared" si="12"/>
        <v>0.08333333333333333</v>
      </c>
      <c r="AH26" s="2301">
        <v>0</v>
      </c>
      <c r="AI26" s="2302">
        <v>0</v>
      </c>
      <c r="AJ26" s="2301" t="e">
        <v>#DIV/0!</v>
      </c>
      <c r="AK26" s="2300" t="s">
        <v>1676</v>
      </c>
      <c r="AL26" s="2305"/>
      <c r="AM26" s="2304">
        <v>2</v>
      </c>
      <c r="AN26" s="2289">
        <f t="shared" si="4"/>
        <v>1</v>
      </c>
      <c r="AO26" s="2303">
        <v>2</v>
      </c>
      <c r="AP26" s="2289">
        <f>AO26/AM26</f>
        <v>1</v>
      </c>
      <c r="AQ26" s="2289" t="e">
        <f t="shared" si="5"/>
        <v>#DIV/0!</v>
      </c>
      <c r="AR26" s="2301" t="e">
        <f t="shared" si="13"/>
        <v>#DIV/0!</v>
      </c>
      <c r="AS26" s="2301">
        <v>0</v>
      </c>
      <c r="AT26" s="2302">
        <v>0</v>
      </c>
      <c r="AU26" s="2301" t="e">
        <v>#DIV/0!</v>
      </c>
      <c r="AV26" s="2300" t="s">
        <v>1676</v>
      </c>
      <c r="AW26" s="2305"/>
      <c r="AX26" s="2304">
        <v>3</v>
      </c>
      <c r="AY26" s="2289">
        <f t="shared" si="7"/>
        <v>1</v>
      </c>
      <c r="AZ26" s="2303">
        <v>2</v>
      </c>
      <c r="BA26" s="2289">
        <f t="shared" si="14"/>
        <v>0.6666666666666666</v>
      </c>
      <c r="BB26" s="2289" t="e">
        <f>AZ26/AU26</f>
        <v>#DIV/0!</v>
      </c>
      <c r="BC26" s="2301" t="e">
        <f>BB26</f>
        <v>#DIV/0!</v>
      </c>
      <c r="BD26" s="2301">
        <v>0</v>
      </c>
      <c r="BE26" s="2302">
        <v>0</v>
      </c>
      <c r="BF26" s="2301" t="e">
        <v>#DIV/0!</v>
      </c>
      <c r="BG26" s="2300" t="s">
        <v>1676</v>
      </c>
      <c r="BH26" s="2299"/>
      <c r="BI26" s="2287">
        <v>8</v>
      </c>
      <c r="BJ26" s="2204"/>
      <c r="BK26" s="2325">
        <v>1</v>
      </c>
      <c r="BL26" s="2204"/>
      <c r="BM26" s="2204"/>
      <c r="BN26" s="2202"/>
      <c r="BO26" s="2200"/>
      <c r="BP26" s="2352"/>
      <c r="BQ26" s="2202" t="s">
        <v>1676</v>
      </c>
      <c r="BR26" s="2285"/>
    </row>
    <row r="27" spans="1:70" s="2323" customFormat="1" ht="45.75" customHeight="1" thickBot="1">
      <c r="A27"/>
      <c r="B27"/>
      <c r="C27"/>
      <c r="D27" s="2236" t="s">
        <v>1675</v>
      </c>
      <c r="E27" s="2222" t="s">
        <v>1672</v>
      </c>
      <c r="F27" s="2308">
        <v>1</v>
      </c>
      <c r="G27" s="2320" t="s">
        <v>1674</v>
      </c>
      <c r="H27" s="2312" t="s">
        <v>1673</v>
      </c>
      <c r="I27" s="2241">
        <v>0.015873015873015872</v>
      </c>
      <c r="J27" s="2320" t="s">
        <v>1672</v>
      </c>
      <c r="K27" s="2239">
        <v>42675</v>
      </c>
      <c r="L27" s="2239">
        <v>42735</v>
      </c>
      <c r="M27" s="2218"/>
      <c r="N27" s="2218"/>
      <c r="O27" s="2218"/>
      <c r="P27" s="2218"/>
      <c r="Q27" s="2218"/>
      <c r="R27" s="2218"/>
      <c r="S27" s="2218"/>
      <c r="T27" s="2218"/>
      <c r="U27" s="2218"/>
      <c r="V27" s="2218"/>
      <c r="W27" s="2218">
        <v>1</v>
      </c>
      <c r="X27" s="2218"/>
      <c r="Y27" s="2308">
        <v>1</v>
      </c>
      <c r="Z27" s="2237">
        <v>0</v>
      </c>
      <c r="AA27" s="2236" t="s">
        <v>89</v>
      </c>
      <c r="AB27" s="2304">
        <f>M27+N27</f>
        <v>0</v>
      </c>
      <c r="AC27" s="2289">
        <f t="shared" si="1"/>
        <v>0</v>
      </c>
      <c r="AD27" s="2306">
        <v>0</v>
      </c>
      <c r="AE27" s="2289" t="e">
        <f t="shared" si="11"/>
        <v>#DIV/0!</v>
      </c>
      <c r="AF27" s="2289">
        <f t="shared" si="2"/>
        <v>0</v>
      </c>
      <c r="AG27" s="2301">
        <f t="shared" si="12"/>
        <v>0</v>
      </c>
      <c r="AH27" s="2301">
        <v>66.66666666666667</v>
      </c>
      <c r="AI27" s="2302">
        <v>0</v>
      </c>
      <c r="AJ27" s="2301" t="e">
        <v>#DIV/0!</v>
      </c>
      <c r="AK27" s="2300"/>
      <c r="AL27" s="2305"/>
      <c r="AM27" s="2304">
        <v>0</v>
      </c>
      <c r="AN27" s="2289">
        <f t="shared" si="4"/>
        <v>0</v>
      </c>
      <c r="AO27" s="2303">
        <v>0</v>
      </c>
      <c r="AP27" s="2289" t="e">
        <f>AO27/AM27</f>
        <v>#DIV/0!</v>
      </c>
      <c r="AQ27" s="2289" t="e">
        <f t="shared" si="5"/>
        <v>#DIV/0!</v>
      </c>
      <c r="AR27" s="2301" t="e">
        <f t="shared" si="13"/>
        <v>#DIV/0!</v>
      </c>
      <c r="AS27" s="2301">
        <v>66.66666666666667</v>
      </c>
      <c r="AT27" s="2302">
        <v>0</v>
      </c>
      <c r="AU27" s="2301" t="e">
        <v>#DIV/0!</v>
      </c>
      <c r="AV27" s="2300"/>
      <c r="AW27" s="2305"/>
      <c r="AX27" s="2304">
        <v>0</v>
      </c>
      <c r="AY27" s="2289">
        <f t="shared" si="7"/>
        <v>0</v>
      </c>
      <c r="AZ27" s="2303">
        <v>0</v>
      </c>
      <c r="BA27" s="2289" t="e">
        <f t="shared" si="14"/>
        <v>#DIV/0!</v>
      </c>
      <c r="BB27" s="2289" t="e">
        <f>AZ27/AU27</f>
        <v>#DIV/0!</v>
      </c>
      <c r="BC27" s="2301" t="e">
        <f>BB27</f>
        <v>#DIV/0!</v>
      </c>
      <c r="BD27" s="2301">
        <v>66.66666666666667</v>
      </c>
      <c r="BE27" s="2302">
        <v>0</v>
      </c>
      <c r="BF27" s="2301" t="e">
        <v>#DIV/0!</v>
      </c>
      <c r="BG27" s="2300"/>
      <c r="BH27" s="2299"/>
      <c r="BI27" s="2287">
        <v>0</v>
      </c>
      <c r="BJ27" s="2204"/>
      <c r="BK27" s="2325">
        <v>0</v>
      </c>
      <c r="BL27" s="2204"/>
      <c r="BM27" s="2204"/>
      <c r="BN27" s="2202"/>
      <c r="BO27" s="2200"/>
      <c r="BP27" s="2202"/>
      <c r="BQ27" s="2202" t="s">
        <v>1671</v>
      </c>
      <c r="BR27" s="2285"/>
    </row>
    <row r="28" spans="1:70" s="2323" customFormat="1" ht="87.75" customHeight="1" thickBot="1">
      <c r="A28"/>
      <c r="B28"/>
      <c r="C28"/>
      <c r="D28" s="2236" t="s">
        <v>1670</v>
      </c>
      <c r="E28" s="2222" t="s">
        <v>1669</v>
      </c>
      <c r="F28" s="2308">
        <v>12</v>
      </c>
      <c r="G28" s="2320" t="s">
        <v>1668</v>
      </c>
      <c r="H28" s="2312" t="s">
        <v>1214</v>
      </c>
      <c r="I28" s="2241">
        <v>0.015873015873015872</v>
      </c>
      <c r="J28" s="2320" t="s">
        <v>1532</v>
      </c>
      <c r="K28" s="2239">
        <v>42370</v>
      </c>
      <c r="L28" s="2239">
        <v>42735</v>
      </c>
      <c r="M28" s="2351">
        <v>1</v>
      </c>
      <c r="N28" s="2351">
        <v>1</v>
      </c>
      <c r="O28" s="2351">
        <v>1</v>
      </c>
      <c r="P28" s="2351">
        <v>1</v>
      </c>
      <c r="Q28" s="2351">
        <v>1</v>
      </c>
      <c r="R28" s="2351">
        <v>1</v>
      </c>
      <c r="S28" s="2351">
        <v>1</v>
      </c>
      <c r="T28" s="2351">
        <v>1</v>
      </c>
      <c r="U28" s="2351">
        <v>1</v>
      </c>
      <c r="V28" s="2351">
        <v>1</v>
      </c>
      <c r="W28" s="2351">
        <v>1</v>
      </c>
      <c r="X28" s="2351">
        <v>1</v>
      </c>
      <c r="Y28" s="2308">
        <v>12</v>
      </c>
      <c r="Z28" s="2237">
        <v>0</v>
      </c>
      <c r="AA28" s="2236" t="s">
        <v>89</v>
      </c>
      <c r="AB28" s="2304">
        <v>1</v>
      </c>
      <c r="AC28" s="2289">
        <f t="shared" si="1"/>
        <v>1</v>
      </c>
      <c r="AD28" s="2306">
        <v>1</v>
      </c>
      <c r="AE28" s="2289">
        <f t="shared" si="11"/>
        <v>1</v>
      </c>
      <c r="AF28" s="2289">
        <f t="shared" si="2"/>
        <v>0.08333333333333333</v>
      </c>
      <c r="AG28" s="2301">
        <f t="shared" si="12"/>
        <v>0.08333333333333333</v>
      </c>
      <c r="AH28" s="2301">
        <v>0</v>
      </c>
      <c r="AI28" s="2302"/>
      <c r="AJ28" s="2301" t="e">
        <v>#DIV/0!</v>
      </c>
      <c r="AK28" s="2300" t="s">
        <v>1667</v>
      </c>
      <c r="AL28" s="2305"/>
      <c r="AM28" s="2304">
        <v>2</v>
      </c>
      <c r="AN28" s="2289">
        <f t="shared" si="4"/>
        <v>1</v>
      </c>
      <c r="AO28" s="2303">
        <v>2</v>
      </c>
      <c r="AP28" s="2289">
        <f>AO28/AM28</f>
        <v>1</v>
      </c>
      <c r="AQ28" s="2289" t="e">
        <f t="shared" si="5"/>
        <v>#DIV/0!</v>
      </c>
      <c r="AR28" s="2301" t="e">
        <f t="shared" si="13"/>
        <v>#DIV/0!</v>
      </c>
      <c r="AS28" s="2301">
        <v>0</v>
      </c>
      <c r="AT28" s="2302"/>
      <c r="AU28" s="2301" t="e">
        <v>#DIV/0!</v>
      </c>
      <c r="AV28" s="2300" t="s">
        <v>1666</v>
      </c>
      <c r="AW28" s="2305"/>
      <c r="AX28" s="2304">
        <v>3</v>
      </c>
      <c r="AY28" s="2289">
        <f t="shared" si="7"/>
        <v>1</v>
      </c>
      <c r="AZ28" s="2303">
        <v>3</v>
      </c>
      <c r="BA28" s="2289">
        <f t="shared" si="14"/>
        <v>1</v>
      </c>
      <c r="BB28" s="2289"/>
      <c r="BC28" s="2301"/>
      <c r="BD28" s="2301"/>
      <c r="BE28" s="2302"/>
      <c r="BF28" s="2301"/>
      <c r="BG28" s="2300" t="s">
        <v>1665</v>
      </c>
      <c r="BH28" s="2299"/>
      <c r="BI28" s="2287">
        <v>8</v>
      </c>
      <c r="BJ28" s="2204"/>
      <c r="BK28" s="2348">
        <v>1</v>
      </c>
      <c r="BL28" s="2204"/>
      <c r="BM28" s="2204"/>
      <c r="BN28" s="2202"/>
      <c r="BO28" s="2200"/>
      <c r="BP28" s="2202"/>
      <c r="BQ28" s="2202" t="s">
        <v>1664</v>
      </c>
      <c r="BR28" s="2285"/>
    </row>
    <row r="29" spans="1:70" s="2323" customFormat="1" ht="98.25" customHeight="1" thickBot="1">
      <c r="A29"/>
      <c r="B29"/>
      <c r="C29"/>
      <c r="D29" s="2236" t="s">
        <v>1663</v>
      </c>
      <c r="E29" s="2222" t="s">
        <v>1662</v>
      </c>
      <c r="F29" s="2308">
        <v>12</v>
      </c>
      <c r="G29" s="2320" t="s">
        <v>1661</v>
      </c>
      <c r="H29" s="2312" t="s">
        <v>1550</v>
      </c>
      <c r="I29" s="2241">
        <v>0.015873015873015872</v>
      </c>
      <c r="J29" s="2320" t="s">
        <v>1532</v>
      </c>
      <c r="K29" s="2239">
        <v>42370</v>
      </c>
      <c r="L29" s="2239">
        <v>42735</v>
      </c>
      <c r="M29" s="2218">
        <v>1</v>
      </c>
      <c r="N29" s="2218">
        <v>1</v>
      </c>
      <c r="O29" s="2218">
        <v>1</v>
      </c>
      <c r="P29" s="2218">
        <v>1</v>
      </c>
      <c r="Q29" s="2218">
        <v>1</v>
      </c>
      <c r="R29" s="2218">
        <v>1</v>
      </c>
      <c r="S29" s="2218">
        <v>1</v>
      </c>
      <c r="T29" s="2218">
        <v>1</v>
      </c>
      <c r="U29" s="2218">
        <v>1</v>
      </c>
      <c r="V29" s="2218">
        <v>1</v>
      </c>
      <c r="W29" s="2218">
        <v>1</v>
      </c>
      <c r="X29" s="2218">
        <v>1</v>
      </c>
      <c r="Y29" s="2308">
        <f>+SUM(M29:X29)</f>
        <v>12</v>
      </c>
      <c r="Z29" s="2237">
        <v>0</v>
      </c>
      <c r="AA29" s="2236" t="s">
        <v>89</v>
      </c>
      <c r="AB29" s="2304">
        <v>1</v>
      </c>
      <c r="AC29" s="2289">
        <f t="shared" si="1"/>
        <v>1</v>
      </c>
      <c r="AD29" s="2306">
        <v>1</v>
      </c>
      <c r="AE29" s="2289">
        <f t="shared" si="11"/>
        <v>1</v>
      </c>
      <c r="AF29" s="2289">
        <f t="shared" si="2"/>
        <v>0.08333333333333333</v>
      </c>
      <c r="AG29" s="2301">
        <f t="shared" si="12"/>
        <v>0.08333333333333333</v>
      </c>
      <c r="AH29" s="2301">
        <v>0</v>
      </c>
      <c r="AI29" s="2302"/>
      <c r="AJ29" s="2301"/>
      <c r="AK29" s="2300" t="s">
        <v>1660</v>
      </c>
      <c r="AL29" s="2305" t="s">
        <v>1659</v>
      </c>
      <c r="AM29" s="2304">
        <v>2</v>
      </c>
      <c r="AN29" s="2289">
        <f t="shared" si="4"/>
        <v>1</v>
      </c>
      <c r="AO29" s="2303">
        <v>2</v>
      </c>
      <c r="AP29" s="2289">
        <v>1</v>
      </c>
      <c r="AQ29" s="2289"/>
      <c r="AR29" s="2301">
        <f t="shared" si="13"/>
        <v>0</v>
      </c>
      <c r="AS29" s="2301">
        <v>0</v>
      </c>
      <c r="AT29" s="2302"/>
      <c r="AU29" s="2301"/>
      <c r="AV29" s="2300" t="s">
        <v>1658</v>
      </c>
      <c r="AW29" s="2305" t="s">
        <v>1657</v>
      </c>
      <c r="AX29" s="2304">
        <v>3</v>
      </c>
      <c r="AY29" s="2289">
        <f t="shared" si="7"/>
        <v>1</v>
      </c>
      <c r="AZ29" s="2303">
        <v>3</v>
      </c>
      <c r="BA29" s="2289">
        <f t="shared" si="14"/>
        <v>1</v>
      </c>
      <c r="BB29" s="2289"/>
      <c r="BC29" s="2301">
        <f>BB29</f>
        <v>0</v>
      </c>
      <c r="BD29" s="2301">
        <v>0</v>
      </c>
      <c r="BE29" s="2302"/>
      <c r="BF29" s="2301"/>
      <c r="BG29" s="2300" t="s">
        <v>1656</v>
      </c>
      <c r="BH29" s="2299" t="s">
        <v>1655</v>
      </c>
      <c r="BI29" s="2287">
        <v>8</v>
      </c>
      <c r="BJ29" s="2204"/>
      <c r="BK29" s="2325">
        <v>1</v>
      </c>
      <c r="BL29" s="2204"/>
      <c r="BM29" s="2204"/>
      <c r="BN29" s="2202"/>
      <c r="BO29" s="2200"/>
      <c r="BP29" s="2202"/>
      <c r="BQ29" s="2202" t="s">
        <v>1654</v>
      </c>
      <c r="BR29" s="2285" t="s">
        <v>1653</v>
      </c>
    </row>
    <row r="30" spans="1:70" s="2323" customFormat="1" ht="92.25" customHeight="1" thickBot="1">
      <c r="A30"/>
      <c r="B30"/>
      <c r="C30" t="s">
        <v>1652</v>
      </c>
      <c r="D30" s="2324" t="s">
        <v>1651</v>
      </c>
      <c r="E30" s="2222" t="s">
        <v>1650</v>
      </c>
      <c r="F30" s="2308">
        <v>6</v>
      </c>
      <c r="G30" s="2320" t="s">
        <v>1649</v>
      </c>
      <c r="H30" s="2312" t="s">
        <v>1214</v>
      </c>
      <c r="I30" s="2241">
        <v>0.015873015873015872</v>
      </c>
      <c r="J30" s="2320" t="s">
        <v>1532</v>
      </c>
      <c r="K30" s="2239">
        <v>42401</v>
      </c>
      <c r="L30" s="2239">
        <v>42735</v>
      </c>
      <c r="M30" s="2218"/>
      <c r="N30" s="2218">
        <v>2</v>
      </c>
      <c r="O30" s="2218"/>
      <c r="P30" s="2218">
        <v>2</v>
      </c>
      <c r="Q30" s="2218"/>
      <c r="R30" s="2218">
        <v>2</v>
      </c>
      <c r="S30" s="2218"/>
      <c r="T30" s="2218">
        <v>2</v>
      </c>
      <c r="U30" s="2218"/>
      <c r="V30" s="2218">
        <v>2</v>
      </c>
      <c r="W30" s="2218"/>
      <c r="X30" s="2218">
        <v>2</v>
      </c>
      <c r="Y30" s="2308">
        <v>6</v>
      </c>
      <c r="Z30" s="2237">
        <v>0</v>
      </c>
      <c r="AA30" s="2236" t="s">
        <v>89</v>
      </c>
      <c r="AB30" s="2304">
        <v>0</v>
      </c>
      <c r="AC30" s="2289">
        <f t="shared" si="1"/>
        <v>0</v>
      </c>
      <c r="AD30" s="2306">
        <v>0</v>
      </c>
      <c r="AE30" s="2289" t="e">
        <f t="shared" si="11"/>
        <v>#DIV/0!</v>
      </c>
      <c r="AF30" s="2289">
        <f t="shared" si="2"/>
        <v>0</v>
      </c>
      <c r="AG30" s="2301">
        <f t="shared" si="12"/>
        <v>0</v>
      </c>
      <c r="AH30" s="2301">
        <v>0</v>
      </c>
      <c r="AI30" s="2302"/>
      <c r="AJ30" s="2301" t="e">
        <v>#DIV/0!</v>
      </c>
      <c r="AK30" s="2300" t="s">
        <v>1648</v>
      </c>
      <c r="AL30" s="2305"/>
      <c r="AM30" s="2304">
        <v>2</v>
      </c>
      <c r="AN30" s="2289">
        <f t="shared" si="4"/>
        <v>1</v>
      </c>
      <c r="AO30" s="2303">
        <v>2</v>
      </c>
      <c r="AP30" s="2289">
        <f aca="true" t="shared" si="15" ref="AP30:AP37">AO30/AM30</f>
        <v>1</v>
      </c>
      <c r="AQ30" s="2289" t="e">
        <f aca="true" t="shared" si="16" ref="AQ30:AQ36">AO30/AJ30</f>
        <v>#DIV/0!</v>
      </c>
      <c r="AR30" s="2301" t="e">
        <f t="shared" si="13"/>
        <v>#DIV/0!</v>
      </c>
      <c r="AS30" s="2301">
        <v>0</v>
      </c>
      <c r="AT30" s="2302"/>
      <c r="AU30" s="2301" t="e">
        <v>#DIV/0!</v>
      </c>
      <c r="AV30" s="2300" t="s">
        <v>1647</v>
      </c>
      <c r="AW30" s="2305"/>
      <c r="AX30" s="2304">
        <v>2</v>
      </c>
      <c r="AY30" s="2289">
        <f t="shared" si="7"/>
        <v>1</v>
      </c>
      <c r="AZ30" s="2303">
        <v>2</v>
      </c>
      <c r="BA30" s="2289">
        <f t="shared" si="14"/>
        <v>1</v>
      </c>
      <c r="BB30" s="2289"/>
      <c r="BC30" s="2301"/>
      <c r="BD30" s="2301"/>
      <c r="BE30" s="2302"/>
      <c r="BF30" s="2301"/>
      <c r="BG30" s="2300" t="s">
        <v>1646</v>
      </c>
      <c r="BH30" s="2299"/>
      <c r="BI30" s="2287">
        <v>4</v>
      </c>
      <c r="BJ30" s="2204"/>
      <c r="BK30" s="2348">
        <v>1</v>
      </c>
      <c r="BL30" s="2204"/>
      <c r="BM30" s="2204"/>
      <c r="BN30" s="2202"/>
      <c r="BO30" s="2200"/>
      <c r="BP30" s="2202"/>
      <c r="BQ30" s="2202" t="s">
        <v>1645</v>
      </c>
      <c r="BR30" s="2285"/>
    </row>
    <row r="31" spans="1:70" s="2323" customFormat="1" ht="171" customHeight="1" thickBot="1">
      <c r="A31"/>
      <c r="B31"/>
      <c r="C31"/>
      <c r="D31" s="2324" t="s">
        <v>1644</v>
      </c>
      <c r="E31" s="2222" t="s">
        <v>1643</v>
      </c>
      <c r="F31" s="2308">
        <v>6</v>
      </c>
      <c r="G31" s="2320" t="s">
        <v>1642</v>
      </c>
      <c r="H31" s="2312" t="s">
        <v>1214</v>
      </c>
      <c r="I31" s="2241">
        <v>0.015873015873015872</v>
      </c>
      <c r="J31" s="2320" t="s">
        <v>1532</v>
      </c>
      <c r="K31" s="2239">
        <v>42401</v>
      </c>
      <c r="L31" s="2239">
        <v>42735</v>
      </c>
      <c r="M31" s="2218"/>
      <c r="N31" s="2218">
        <v>2</v>
      </c>
      <c r="O31" s="2218"/>
      <c r="P31" s="2218">
        <v>2</v>
      </c>
      <c r="Q31" s="2218"/>
      <c r="R31" s="2218">
        <v>2</v>
      </c>
      <c r="S31" s="2218"/>
      <c r="T31" s="2218">
        <v>2</v>
      </c>
      <c r="U31" s="2218"/>
      <c r="V31" s="2218">
        <v>2</v>
      </c>
      <c r="W31" s="2218"/>
      <c r="X31" s="2218">
        <v>2</v>
      </c>
      <c r="Y31" s="2308">
        <v>6</v>
      </c>
      <c r="Z31" s="2237">
        <v>0</v>
      </c>
      <c r="AA31" s="2236" t="s">
        <v>89</v>
      </c>
      <c r="AB31" s="2304">
        <v>0</v>
      </c>
      <c r="AC31" s="2289">
        <f t="shared" si="1"/>
        <v>0</v>
      </c>
      <c r="AD31" s="2306">
        <v>0</v>
      </c>
      <c r="AE31" s="2289" t="e">
        <f t="shared" si="11"/>
        <v>#DIV/0!</v>
      </c>
      <c r="AF31" s="2289">
        <f t="shared" si="2"/>
        <v>0</v>
      </c>
      <c r="AG31" s="2301">
        <f t="shared" si="12"/>
        <v>0</v>
      </c>
      <c r="AH31" s="2301"/>
      <c r="AI31" s="2302"/>
      <c r="AJ31" s="2301" t="e">
        <v>#DIV/0!</v>
      </c>
      <c r="AK31" s="2300" t="s">
        <v>1641</v>
      </c>
      <c r="AL31" s="2305"/>
      <c r="AM31" s="2304">
        <v>2</v>
      </c>
      <c r="AN31" s="2289">
        <f t="shared" si="4"/>
        <v>1</v>
      </c>
      <c r="AO31" s="2303">
        <v>2</v>
      </c>
      <c r="AP31" s="2289">
        <f t="shared" si="15"/>
        <v>1</v>
      </c>
      <c r="AQ31" s="2289" t="e">
        <f t="shared" si="16"/>
        <v>#DIV/0!</v>
      </c>
      <c r="AR31" s="2301" t="e">
        <f t="shared" si="13"/>
        <v>#DIV/0!</v>
      </c>
      <c r="AS31" s="2301"/>
      <c r="AT31" s="2302"/>
      <c r="AU31" s="2301" t="e">
        <v>#DIV/0!</v>
      </c>
      <c r="AV31" s="2300" t="s">
        <v>1640</v>
      </c>
      <c r="AW31" s="2305"/>
      <c r="AX31" s="2304">
        <v>2</v>
      </c>
      <c r="AY31" s="2289">
        <f t="shared" si="7"/>
        <v>1</v>
      </c>
      <c r="AZ31" s="2303">
        <v>2</v>
      </c>
      <c r="BA31" s="2289">
        <f t="shared" si="14"/>
        <v>1</v>
      </c>
      <c r="BB31" s="2289"/>
      <c r="BC31" s="2301"/>
      <c r="BD31" s="2301"/>
      <c r="BE31" s="2302"/>
      <c r="BF31" s="2301"/>
      <c r="BG31" s="2300" t="s">
        <v>1639</v>
      </c>
      <c r="BH31" s="2299"/>
      <c r="BI31" s="2287">
        <v>4</v>
      </c>
      <c r="BJ31" s="2204"/>
      <c r="BK31" s="2348">
        <v>1</v>
      </c>
      <c r="BL31" s="2204"/>
      <c r="BM31" s="2204"/>
      <c r="BN31" s="2202"/>
      <c r="BO31" s="2200"/>
      <c r="BP31" s="2202"/>
      <c r="BQ31" s="2202" t="s">
        <v>1638</v>
      </c>
      <c r="BR31" s="2285"/>
    </row>
    <row r="32" spans="1:70" s="2323" customFormat="1" ht="134.25" customHeight="1" thickBot="1">
      <c r="A32"/>
      <c r="B32"/>
      <c r="C32" t="s">
        <v>1637</v>
      </c>
      <c r="D32" s="2324" t="s">
        <v>1636</v>
      </c>
      <c r="E32" s="2222" t="s">
        <v>1137</v>
      </c>
      <c r="F32" s="2308">
        <v>12</v>
      </c>
      <c r="G32" s="2320" t="s">
        <v>1635</v>
      </c>
      <c r="H32" s="2312" t="s">
        <v>1214</v>
      </c>
      <c r="I32" s="2241">
        <v>0.015873015873015872</v>
      </c>
      <c r="J32" s="2320" t="s">
        <v>1532</v>
      </c>
      <c r="K32" s="2239">
        <v>42370</v>
      </c>
      <c r="L32" s="2239">
        <v>42735</v>
      </c>
      <c r="M32" s="2218">
        <v>1</v>
      </c>
      <c r="N32" s="2218">
        <v>1</v>
      </c>
      <c r="O32" s="2218">
        <v>1</v>
      </c>
      <c r="P32" s="2218">
        <v>1</v>
      </c>
      <c r="Q32" s="2218">
        <v>1</v>
      </c>
      <c r="R32" s="2218">
        <v>1</v>
      </c>
      <c r="S32" s="2218">
        <v>1</v>
      </c>
      <c r="T32" s="2218">
        <v>1</v>
      </c>
      <c r="U32" s="2218">
        <v>1</v>
      </c>
      <c r="V32" s="2218">
        <v>1</v>
      </c>
      <c r="W32" s="2218">
        <v>1</v>
      </c>
      <c r="X32" s="2218">
        <v>1</v>
      </c>
      <c r="Y32" s="2308">
        <v>12</v>
      </c>
      <c r="Z32" s="2237">
        <v>0</v>
      </c>
      <c r="AA32" s="2236" t="s">
        <v>89</v>
      </c>
      <c r="AB32" s="2304">
        <v>1</v>
      </c>
      <c r="AC32" s="2289">
        <f t="shared" si="1"/>
        <v>1</v>
      </c>
      <c r="AD32" s="2306">
        <v>1</v>
      </c>
      <c r="AE32" s="2289">
        <f t="shared" si="11"/>
        <v>1</v>
      </c>
      <c r="AF32" s="2289">
        <f t="shared" si="2"/>
        <v>0.08333333333333333</v>
      </c>
      <c r="AG32" s="2301">
        <f t="shared" si="12"/>
        <v>0.08333333333333333</v>
      </c>
      <c r="AH32" s="2301">
        <v>16.666666666666668</v>
      </c>
      <c r="AI32" s="2302">
        <v>0</v>
      </c>
      <c r="AJ32" s="2301" t="e">
        <v>#DIV/0!</v>
      </c>
      <c r="AK32" s="2300" t="s">
        <v>1634</v>
      </c>
      <c r="AL32" s="2305"/>
      <c r="AM32" s="2304">
        <v>2</v>
      </c>
      <c r="AN32" s="2289">
        <f t="shared" si="4"/>
        <v>1</v>
      </c>
      <c r="AO32" s="2303">
        <v>2</v>
      </c>
      <c r="AP32" s="2289">
        <f t="shared" si="15"/>
        <v>1</v>
      </c>
      <c r="AQ32" s="2289" t="e">
        <f t="shared" si="16"/>
        <v>#DIV/0!</v>
      </c>
      <c r="AR32" s="2301" t="e">
        <f t="shared" si="13"/>
        <v>#DIV/0!</v>
      </c>
      <c r="AS32" s="2301">
        <v>16.666666666666668</v>
      </c>
      <c r="AT32" s="2302">
        <v>0</v>
      </c>
      <c r="AU32" s="2301" t="e">
        <v>#DIV/0!</v>
      </c>
      <c r="AV32" s="2300" t="s">
        <v>1633</v>
      </c>
      <c r="AW32" s="2305"/>
      <c r="AX32" s="2304">
        <v>3</v>
      </c>
      <c r="AY32" s="2289">
        <f t="shared" si="7"/>
        <v>1</v>
      </c>
      <c r="AZ32" s="2303">
        <v>3</v>
      </c>
      <c r="BA32" s="2289">
        <f t="shared" si="14"/>
        <v>1</v>
      </c>
      <c r="BB32" s="2289"/>
      <c r="BC32" s="2301"/>
      <c r="BD32" s="2301"/>
      <c r="BE32" s="2302"/>
      <c r="BF32" s="2301"/>
      <c r="BG32" s="2300" t="s">
        <v>1633</v>
      </c>
      <c r="BH32" s="2299"/>
      <c r="BI32" s="2287">
        <v>8</v>
      </c>
      <c r="BJ32" s="2204"/>
      <c r="BK32" s="2348">
        <v>1</v>
      </c>
      <c r="BL32" s="2204"/>
      <c r="BM32" s="2204"/>
      <c r="BN32" s="2202"/>
      <c r="BO32" s="2200"/>
      <c r="BP32" s="2202"/>
      <c r="BQ32" s="2202" t="s">
        <v>1632</v>
      </c>
      <c r="BR32" s="2285"/>
    </row>
    <row r="33" spans="1:70" s="2323" customFormat="1" ht="108.75" customHeight="1" thickBot="1">
      <c r="A33"/>
      <c r="B33"/>
      <c r="C33"/>
      <c r="D33" s="2324" t="s">
        <v>1631</v>
      </c>
      <c r="E33" s="2222" t="s">
        <v>1137</v>
      </c>
      <c r="F33" s="2308">
        <v>12</v>
      </c>
      <c r="G33" s="2320" t="s">
        <v>1626</v>
      </c>
      <c r="H33" s="2312" t="s">
        <v>1214</v>
      </c>
      <c r="I33" s="2241">
        <v>0.015873015873015872</v>
      </c>
      <c r="J33" s="2320" t="s">
        <v>1620</v>
      </c>
      <c r="K33" s="2239">
        <v>42370</v>
      </c>
      <c r="L33" s="2239">
        <v>42735</v>
      </c>
      <c r="M33" s="2218">
        <v>1</v>
      </c>
      <c r="N33" s="2218">
        <v>1</v>
      </c>
      <c r="O33" s="2218">
        <v>1</v>
      </c>
      <c r="P33" s="2218">
        <v>1</v>
      </c>
      <c r="Q33" s="2218">
        <v>1</v>
      </c>
      <c r="R33" s="2218">
        <v>1</v>
      </c>
      <c r="S33" s="2218">
        <v>1</v>
      </c>
      <c r="T33" s="2218">
        <v>1</v>
      </c>
      <c r="U33" s="2218">
        <v>1</v>
      </c>
      <c r="V33" s="2218">
        <v>1</v>
      </c>
      <c r="W33" s="2218">
        <v>1</v>
      </c>
      <c r="X33" s="2218">
        <v>1</v>
      </c>
      <c r="Y33" s="2308">
        <v>12</v>
      </c>
      <c r="Z33" s="2237">
        <v>0</v>
      </c>
      <c r="AA33" s="2236" t="s">
        <v>89</v>
      </c>
      <c r="AB33" s="2304">
        <v>1</v>
      </c>
      <c r="AC33" s="2289">
        <f t="shared" si="1"/>
        <v>1</v>
      </c>
      <c r="AD33" s="2306">
        <v>1</v>
      </c>
      <c r="AE33" s="2289">
        <f t="shared" si="11"/>
        <v>1</v>
      </c>
      <c r="AF33" s="2289">
        <f t="shared" si="2"/>
        <v>0.08333333333333333</v>
      </c>
      <c r="AG33" s="2301">
        <f t="shared" si="12"/>
        <v>0.08333333333333333</v>
      </c>
      <c r="AH33" s="2301">
        <v>11.11111111111111</v>
      </c>
      <c r="AI33" s="2302">
        <v>0</v>
      </c>
      <c r="AJ33" s="2301" t="e">
        <v>#DIV/0!</v>
      </c>
      <c r="AK33" s="2300"/>
      <c r="AL33" s="2305"/>
      <c r="AM33" s="2304">
        <v>2</v>
      </c>
      <c r="AN33" s="2289">
        <f t="shared" si="4"/>
        <v>1</v>
      </c>
      <c r="AO33" s="2303">
        <v>2</v>
      </c>
      <c r="AP33" s="2289">
        <f t="shared" si="15"/>
        <v>1</v>
      </c>
      <c r="AQ33" s="2289" t="e">
        <f t="shared" si="16"/>
        <v>#DIV/0!</v>
      </c>
      <c r="AR33" s="2301" t="e">
        <f t="shared" si="13"/>
        <v>#DIV/0!</v>
      </c>
      <c r="AS33" s="2301">
        <v>11.11111111111111</v>
      </c>
      <c r="AT33" s="2302">
        <v>0</v>
      </c>
      <c r="AU33" s="2301" t="e">
        <v>#DIV/0!</v>
      </c>
      <c r="AV33" s="2300" t="s">
        <v>1630</v>
      </c>
      <c r="AW33" s="2305"/>
      <c r="AX33" s="2304">
        <v>3</v>
      </c>
      <c r="AY33" s="2289">
        <f t="shared" si="7"/>
        <v>1</v>
      </c>
      <c r="AZ33" s="2303">
        <v>3</v>
      </c>
      <c r="BA33" s="2289">
        <f t="shared" si="14"/>
        <v>1</v>
      </c>
      <c r="BB33" s="2289"/>
      <c r="BC33" s="2301"/>
      <c r="BD33" s="2301"/>
      <c r="BE33" s="2302"/>
      <c r="BF33" s="2301"/>
      <c r="BG33" s="2300" t="s">
        <v>1629</v>
      </c>
      <c r="BH33" s="2299"/>
      <c r="BI33" s="2287">
        <v>8</v>
      </c>
      <c r="BJ33" s="2204"/>
      <c r="BK33" s="2348">
        <v>1</v>
      </c>
      <c r="BL33" s="2204"/>
      <c r="BM33" s="2204"/>
      <c r="BN33" s="2202"/>
      <c r="BO33" s="2200"/>
      <c r="BP33" s="2202"/>
      <c r="BQ33" s="2202" t="s">
        <v>1628</v>
      </c>
      <c r="BR33" s="2285"/>
    </row>
    <row r="34" spans="1:70" s="2323" customFormat="1" ht="87" customHeight="1" thickBot="1">
      <c r="A34"/>
      <c r="B34"/>
      <c r="C34"/>
      <c r="D34" s="2324" t="s">
        <v>1627</v>
      </c>
      <c r="E34" s="2222" t="s">
        <v>1137</v>
      </c>
      <c r="F34" s="2308">
        <v>12</v>
      </c>
      <c r="G34" s="2320" t="s">
        <v>1626</v>
      </c>
      <c r="H34" s="2312" t="s">
        <v>1214</v>
      </c>
      <c r="I34" s="2241">
        <v>0.015873015873015872</v>
      </c>
      <c r="J34" s="2320" t="s">
        <v>1620</v>
      </c>
      <c r="K34" s="2239">
        <v>42370</v>
      </c>
      <c r="L34" s="2239">
        <v>42735</v>
      </c>
      <c r="M34" s="2218">
        <v>1</v>
      </c>
      <c r="N34" s="2218">
        <v>1</v>
      </c>
      <c r="O34" s="2218">
        <v>1</v>
      </c>
      <c r="P34" s="2218">
        <v>1</v>
      </c>
      <c r="Q34" s="2218">
        <v>1</v>
      </c>
      <c r="R34" s="2218">
        <v>1</v>
      </c>
      <c r="S34" s="2218">
        <v>1</v>
      </c>
      <c r="T34" s="2218">
        <v>1</v>
      </c>
      <c r="U34" s="2218">
        <v>1</v>
      </c>
      <c r="V34" s="2218">
        <v>1</v>
      </c>
      <c r="W34" s="2218">
        <v>1</v>
      </c>
      <c r="X34" s="2218">
        <v>1</v>
      </c>
      <c r="Y34" s="2308">
        <v>12</v>
      </c>
      <c r="Z34" s="2237">
        <v>0</v>
      </c>
      <c r="AA34" s="2236" t="s">
        <v>89</v>
      </c>
      <c r="AB34" s="2304">
        <v>1</v>
      </c>
      <c r="AC34" s="2289">
        <f t="shared" si="1"/>
        <v>1</v>
      </c>
      <c r="AD34" s="2306">
        <v>1</v>
      </c>
      <c r="AE34" s="2289">
        <f t="shared" si="11"/>
        <v>1</v>
      </c>
      <c r="AF34" s="2289">
        <f t="shared" si="2"/>
        <v>0.08333333333333333</v>
      </c>
      <c r="AG34" s="2301">
        <f t="shared" si="12"/>
        <v>0.08333333333333333</v>
      </c>
      <c r="AH34" s="2301">
        <v>16.666666666666668</v>
      </c>
      <c r="AI34" s="2302">
        <v>0</v>
      </c>
      <c r="AJ34" s="2301" t="e">
        <v>#DIV/0!</v>
      </c>
      <c r="AK34" s="2300"/>
      <c r="AL34" s="2305"/>
      <c r="AM34" s="2304">
        <v>2</v>
      </c>
      <c r="AN34" s="2289">
        <f t="shared" si="4"/>
        <v>1</v>
      </c>
      <c r="AO34" s="2303">
        <v>2</v>
      </c>
      <c r="AP34" s="2289">
        <f t="shared" si="15"/>
        <v>1</v>
      </c>
      <c r="AQ34" s="2289" t="e">
        <f t="shared" si="16"/>
        <v>#DIV/0!</v>
      </c>
      <c r="AR34" s="2301" t="e">
        <f t="shared" si="13"/>
        <v>#DIV/0!</v>
      </c>
      <c r="AS34" s="2301">
        <v>16.666666666666668</v>
      </c>
      <c r="AT34" s="2302">
        <v>0</v>
      </c>
      <c r="AU34" s="2301" t="e">
        <v>#DIV/0!</v>
      </c>
      <c r="AV34" s="2300" t="s">
        <v>1625</v>
      </c>
      <c r="AW34" s="2305"/>
      <c r="AX34" s="2304">
        <v>3</v>
      </c>
      <c r="AY34" s="2289">
        <f t="shared" si="7"/>
        <v>1</v>
      </c>
      <c r="AZ34" s="2303">
        <v>3</v>
      </c>
      <c r="BA34" s="2289">
        <f t="shared" si="14"/>
        <v>1</v>
      </c>
      <c r="BB34" s="2289"/>
      <c r="BC34" s="2301"/>
      <c r="BD34" s="2301"/>
      <c r="BE34" s="2302"/>
      <c r="BF34" s="2301"/>
      <c r="BG34" s="2300" t="s">
        <v>1624</v>
      </c>
      <c r="BH34" s="2299"/>
      <c r="BI34" s="2287">
        <v>8</v>
      </c>
      <c r="BJ34" s="2204"/>
      <c r="BK34" s="2348">
        <v>1</v>
      </c>
      <c r="BL34" s="2204"/>
      <c r="BM34" s="2204"/>
      <c r="BN34" s="2202"/>
      <c r="BO34" s="2200"/>
      <c r="BP34" s="2202"/>
      <c r="BQ34" s="2202" t="s">
        <v>1623</v>
      </c>
      <c r="BR34" s="2285"/>
    </row>
    <row r="35" spans="1:70" s="2323" customFormat="1" ht="64.5" thickBot="1">
      <c r="A35"/>
      <c r="B35"/>
      <c r="C35"/>
      <c r="D35" s="2324" t="s">
        <v>1622</v>
      </c>
      <c r="E35" s="2222" t="s">
        <v>1137</v>
      </c>
      <c r="F35" s="2308">
        <v>12</v>
      </c>
      <c r="G35" s="2320" t="s">
        <v>1621</v>
      </c>
      <c r="H35" s="2350" t="s">
        <v>1206</v>
      </c>
      <c r="I35" s="2241">
        <v>0.015873015873015872</v>
      </c>
      <c r="J35" s="2320" t="s">
        <v>1620</v>
      </c>
      <c r="K35" s="2239">
        <v>42370</v>
      </c>
      <c r="L35" s="2239">
        <v>42735</v>
      </c>
      <c r="M35" s="2218">
        <v>1</v>
      </c>
      <c r="N35" s="2218">
        <v>1</v>
      </c>
      <c r="O35" s="2218">
        <v>1</v>
      </c>
      <c r="P35" s="2218">
        <v>1</v>
      </c>
      <c r="Q35" s="2218">
        <v>1</v>
      </c>
      <c r="R35" s="2218">
        <v>1</v>
      </c>
      <c r="S35" s="2218">
        <v>1</v>
      </c>
      <c r="T35" s="2218">
        <v>1</v>
      </c>
      <c r="U35" s="2218">
        <v>1</v>
      </c>
      <c r="V35" s="2218">
        <v>1</v>
      </c>
      <c r="W35" s="2218">
        <v>1</v>
      </c>
      <c r="X35" s="2218">
        <v>1</v>
      </c>
      <c r="Y35" s="2308">
        <v>12</v>
      </c>
      <c r="Z35" s="2237">
        <v>0</v>
      </c>
      <c r="AA35" s="2236" t="s">
        <v>89</v>
      </c>
      <c r="AB35" s="2304">
        <v>1</v>
      </c>
      <c r="AC35" s="2289">
        <f t="shared" si="1"/>
        <v>1</v>
      </c>
      <c r="AD35" s="2306">
        <v>1</v>
      </c>
      <c r="AE35" s="2289">
        <f t="shared" si="11"/>
        <v>1</v>
      </c>
      <c r="AF35" s="2289">
        <f t="shared" si="2"/>
        <v>0.08333333333333333</v>
      </c>
      <c r="AG35" s="2301">
        <f t="shared" si="12"/>
        <v>0.08333333333333333</v>
      </c>
      <c r="AH35" s="2301">
        <v>16.666666666666668</v>
      </c>
      <c r="AI35" s="2302">
        <v>0</v>
      </c>
      <c r="AJ35" s="2301" t="e">
        <v>#DIV/0!</v>
      </c>
      <c r="AK35" s="2300" t="s">
        <v>1619</v>
      </c>
      <c r="AL35" s="2305"/>
      <c r="AM35" s="2304">
        <v>2</v>
      </c>
      <c r="AN35" s="2289">
        <f t="shared" si="4"/>
        <v>1</v>
      </c>
      <c r="AO35" s="2303">
        <v>2</v>
      </c>
      <c r="AP35" s="2289">
        <f t="shared" si="15"/>
        <v>1</v>
      </c>
      <c r="AQ35" s="2289" t="e">
        <f t="shared" si="16"/>
        <v>#DIV/0!</v>
      </c>
      <c r="AR35" s="2301" t="e">
        <f t="shared" si="13"/>
        <v>#DIV/0!</v>
      </c>
      <c r="AS35" s="2301">
        <v>16.666666666666668</v>
      </c>
      <c r="AT35" s="2302">
        <v>0</v>
      </c>
      <c r="AU35" s="2301" t="e">
        <v>#DIV/0!</v>
      </c>
      <c r="AV35" s="2300" t="s">
        <v>1618</v>
      </c>
      <c r="AW35" s="2305"/>
      <c r="AX35" s="2304">
        <v>3</v>
      </c>
      <c r="AY35" s="2289">
        <f t="shared" si="7"/>
        <v>1</v>
      </c>
      <c r="AZ35" s="2303">
        <v>3</v>
      </c>
      <c r="BA35" s="2289">
        <f t="shared" si="14"/>
        <v>1</v>
      </c>
      <c r="BB35" s="2289"/>
      <c r="BC35" s="2301"/>
      <c r="BD35" s="2301"/>
      <c r="BE35" s="2302"/>
      <c r="BF35" s="2301"/>
      <c r="BG35" s="2300" t="s">
        <v>1617</v>
      </c>
      <c r="BH35" s="2299"/>
      <c r="BI35" s="2287">
        <v>8</v>
      </c>
      <c r="BJ35" s="2204"/>
      <c r="BK35" s="2285">
        <v>1</v>
      </c>
      <c r="BL35" s="2204"/>
      <c r="BM35" s="2204"/>
      <c r="BN35" s="2202"/>
      <c r="BO35" s="2200"/>
      <c r="BP35" s="2202"/>
      <c r="BQ35" s="2202"/>
      <c r="BR35" s="2285"/>
    </row>
    <row r="36" spans="1:70" s="2323" customFormat="1" ht="79.5" customHeight="1" thickBot="1">
      <c r="A36"/>
      <c r="B36"/>
      <c r="C36"/>
      <c r="D36" s="2324" t="s">
        <v>1616</v>
      </c>
      <c r="E36" s="2222" t="s">
        <v>1615</v>
      </c>
      <c r="F36" s="2308">
        <v>12</v>
      </c>
      <c r="G36" s="2320" t="s">
        <v>1614</v>
      </c>
      <c r="H36" s="2312" t="s">
        <v>1613</v>
      </c>
      <c r="I36" s="2241">
        <v>0.015873015873015872</v>
      </c>
      <c r="J36" s="2320" t="s">
        <v>1532</v>
      </c>
      <c r="K36" s="2239">
        <v>42370</v>
      </c>
      <c r="L36" s="2239">
        <v>42735</v>
      </c>
      <c r="M36" s="2218">
        <v>1</v>
      </c>
      <c r="N36" s="2218">
        <v>1</v>
      </c>
      <c r="O36" s="2218">
        <v>1</v>
      </c>
      <c r="P36" s="2218">
        <v>1</v>
      </c>
      <c r="Q36" s="2218">
        <v>1</v>
      </c>
      <c r="R36" s="2218">
        <v>1</v>
      </c>
      <c r="S36" s="2218">
        <v>1</v>
      </c>
      <c r="T36" s="2218">
        <v>1</v>
      </c>
      <c r="U36" s="2218">
        <v>1</v>
      </c>
      <c r="V36" s="2218">
        <v>1</v>
      </c>
      <c r="W36" s="2218">
        <v>1</v>
      </c>
      <c r="X36" s="2218">
        <v>1</v>
      </c>
      <c r="Y36" s="2308">
        <f>+SUM(M36:X36)</f>
        <v>12</v>
      </c>
      <c r="Z36" s="2237">
        <v>0</v>
      </c>
      <c r="AA36" s="2236" t="s">
        <v>89</v>
      </c>
      <c r="AB36" s="2304">
        <v>1</v>
      </c>
      <c r="AC36" s="2289">
        <f t="shared" si="1"/>
        <v>1</v>
      </c>
      <c r="AD36" s="2306">
        <v>1</v>
      </c>
      <c r="AE36" s="2289">
        <f t="shared" si="11"/>
        <v>1</v>
      </c>
      <c r="AF36" s="2289">
        <f t="shared" si="2"/>
        <v>0.08333333333333333</v>
      </c>
      <c r="AG36" s="2301">
        <f t="shared" si="12"/>
        <v>0.08333333333333333</v>
      </c>
      <c r="AH36" s="2301">
        <v>16.666666666666668</v>
      </c>
      <c r="AI36" s="2349">
        <v>6323528</v>
      </c>
      <c r="AJ36" s="2301" t="e">
        <f>+AI36/Z36</f>
        <v>#DIV/0!</v>
      </c>
      <c r="AK36" s="2300" t="s">
        <v>1612</v>
      </c>
      <c r="AL36" s="2305"/>
      <c r="AM36" s="2304">
        <v>2</v>
      </c>
      <c r="AN36" s="2289">
        <f t="shared" si="4"/>
        <v>1</v>
      </c>
      <c r="AO36" s="2303">
        <v>2</v>
      </c>
      <c r="AP36" s="2289">
        <f t="shared" si="15"/>
        <v>1</v>
      </c>
      <c r="AQ36" s="2289" t="e">
        <f t="shared" si="16"/>
        <v>#DIV/0!</v>
      </c>
      <c r="AR36" s="2301" t="e">
        <f t="shared" si="13"/>
        <v>#DIV/0!</v>
      </c>
      <c r="AS36" s="2301">
        <v>16.666666666666668</v>
      </c>
      <c r="AT36" s="2349">
        <v>6323528</v>
      </c>
      <c r="AU36" s="2301" t="e">
        <f>+AT36/AK36</f>
        <v>#VALUE!</v>
      </c>
      <c r="AV36" s="2300"/>
      <c r="AW36" s="2305"/>
      <c r="AX36" s="2304">
        <v>3</v>
      </c>
      <c r="AY36" s="2289">
        <f t="shared" si="7"/>
        <v>1</v>
      </c>
      <c r="AZ36" s="2303">
        <v>3</v>
      </c>
      <c r="BA36" s="2289">
        <f t="shared" si="14"/>
        <v>1</v>
      </c>
      <c r="BB36" s="2289"/>
      <c r="BC36" s="2301"/>
      <c r="BD36" s="2301"/>
      <c r="BE36" s="2349"/>
      <c r="BF36" s="2301"/>
      <c r="BG36" s="2300" t="s">
        <v>1611</v>
      </c>
      <c r="BH36" s="2299"/>
      <c r="BI36" s="2287">
        <v>8</v>
      </c>
      <c r="BJ36" s="2204"/>
      <c r="BK36" s="2348">
        <v>1</v>
      </c>
      <c r="BL36" s="2204"/>
      <c r="BM36" s="2204"/>
      <c r="BN36" s="2202"/>
      <c r="BO36" s="2203"/>
      <c r="BP36" s="2202"/>
      <c r="BQ36" s="2202" t="s">
        <v>1610</v>
      </c>
      <c r="BR36" s="2285"/>
    </row>
    <row r="37" spans="1:70" s="2323" customFormat="1" ht="66.75" customHeight="1" thickBot="1">
      <c r="A37"/>
      <c r="B37"/>
      <c r="C37"/>
      <c r="D37" s="2324" t="s">
        <v>1609</v>
      </c>
      <c r="E37" s="2222" t="s">
        <v>886</v>
      </c>
      <c r="F37" s="2308">
        <v>12</v>
      </c>
      <c r="G37" s="2320" t="s">
        <v>1608</v>
      </c>
      <c r="H37" s="2312" t="s">
        <v>1607</v>
      </c>
      <c r="I37" s="2241">
        <v>0.015873015873015872</v>
      </c>
      <c r="J37" s="2320" t="s">
        <v>375</v>
      </c>
      <c r="K37" s="2239">
        <v>42370</v>
      </c>
      <c r="L37" s="2239">
        <v>42735</v>
      </c>
      <c r="M37" s="2218">
        <v>1</v>
      </c>
      <c r="N37" s="2218">
        <v>1</v>
      </c>
      <c r="O37" s="2218">
        <v>1</v>
      </c>
      <c r="P37" s="2218">
        <v>1</v>
      </c>
      <c r="Q37" s="2218">
        <v>1</v>
      </c>
      <c r="R37" s="2218">
        <v>1</v>
      </c>
      <c r="S37" s="2218">
        <v>1</v>
      </c>
      <c r="T37" s="2218">
        <v>1</v>
      </c>
      <c r="U37" s="2218">
        <v>1</v>
      </c>
      <c r="V37" s="2218">
        <v>1</v>
      </c>
      <c r="W37" s="2218">
        <v>1</v>
      </c>
      <c r="X37" s="2218">
        <v>1</v>
      </c>
      <c r="Y37" s="2308">
        <f>+SUM(M37:X37)</f>
        <v>12</v>
      </c>
      <c r="Z37" s="2237">
        <v>0</v>
      </c>
      <c r="AA37" s="2236" t="s">
        <v>1423</v>
      </c>
      <c r="AB37" s="2304">
        <v>1</v>
      </c>
      <c r="AC37" s="2289">
        <f t="shared" si="1"/>
        <v>1</v>
      </c>
      <c r="AD37" s="2306">
        <v>1</v>
      </c>
      <c r="AE37" s="2289">
        <f t="shared" si="11"/>
        <v>1</v>
      </c>
      <c r="AF37" s="2289"/>
      <c r="AG37" s="2301"/>
      <c r="AH37" s="2301"/>
      <c r="AI37" s="2302"/>
      <c r="AJ37" s="2301"/>
      <c r="AK37" s="2300" t="s">
        <v>1606</v>
      </c>
      <c r="AL37" s="2305" t="s">
        <v>1605</v>
      </c>
      <c r="AM37" s="2304">
        <v>2</v>
      </c>
      <c r="AN37" s="2289">
        <f t="shared" si="4"/>
        <v>1</v>
      </c>
      <c r="AO37" s="2303">
        <v>2</v>
      </c>
      <c r="AP37" s="2289">
        <f t="shared" si="15"/>
        <v>1</v>
      </c>
      <c r="AQ37" s="2289"/>
      <c r="AR37" s="2301"/>
      <c r="AS37" s="2301"/>
      <c r="AT37" s="2302"/>
      <c r="AU37" s="2301"/>
      <c r="AV37" s="2300" t="s">
        <v>1604</v>
      </c>
      <c r="AW37" s="2305"/>
      <c r="AX37" s="2304">
        <v>3</v>
      </c>
      <c r="AY37" s="2289">
        <f t="shared" si="7"/>
        <v>1</v>
      </c>
      <c r="AZ37" s="2303">
        <v>3</v>
      </c>
      <c r="BA37" s="2289">
        <f t="shared" si="14"/>
        <v>1</v>
      </c>
      <c r="BB37" s="2289"/>
      <c r="BC37" s="2301"/>
      <c r="BD37" s="2301"/>
      <c r="BE37" s="2302"/>
      <c r="BF37" s="2301"/>
      <c r="BG37" s="2300" t="s">
        <v>1603</v>
      </c>
      <c r="BH37" s="2299"/>
      <c r="BI37" s="2287">
        <v>8</v>
      </c>
      <c r="BJ37" s="2204"/>
      <c r="BK37" s="2285">
        <v>1</v>
      </c>
      <c r="BL37" s="2204"/>
      <c r="BM37" s="2204"/>
      <c r="BN37" s="2202"/>
      <c r="BO37" s="2200"/>
      <c r="BP37" s="2202"/>
      <c r="BQ37" s="2202"/>
      <c r="BR37" s="2285"/>
    </row>
    <row r="38" spans="1:70" s="2323" customFormat="1" ht="81.75" customHeight="1" thickBot="1">
      <c r="A38"/>
      <c r="B38"/>
      <c r="C38"/>
      <c r="D38" s="2324" t="s">
        <v>1602</v>
      </c>
      <c r="E38" s="2222" t="s">
        <v>1601</v>
      </c>
      <c r="F38" s="2308">
        <v>6</v>
      </c>
      <c r="G38" s="2320" t="s">
        <v>1600</v>
      </c>
      <c r="H38" s="2312" t="s">
        <v>1413</v>
      </c>
      <c r="I38" s="2241">
        <v>0.015873015873015872</v>
      </c>
      <c r="J38" s="2320"/>
      <c r="K38" s="2239">
        <v>42401</v>
      </c>
      <c r="L38" s="2239">
        <v>42735</v>
      </c>
      <c r="M38" s="2218"/>
      <c r="N38" s="2218">
        <v>1</v>
      </c>
      <c r="O38" s="2218"/>
      <c r="P38" s="2218">
        <v>1</v>
      </c>
      <c r="Q38" s="2218"/>
      <c r="R38" s="2218">
        <v>1</v>
      </c>
      <c r="S38" s="2218"/>
      <c r="T38" s="2218">
        <v>1</v>
      </c>
      <c r="U38" s="2218"/>
      <c r="V38" s="2218">
        <v>1</v>
      </c>
      <c r="W38" s="2218"/>
      <c r="X38" s="2218">
        <v>1</v>
      </c>
      <c r="Y38" s="2308">
        <f>+SUM(M38:X38)</f>
        <v>6</v>
      </c>
      <c r="Z38" s="2237">
        <v>0</v>
      </c>
      <c r="AA38" s="2236" t="s">
        <v>1423</v>
      </c>
      <c r="AB38" s="2304">
        <f>M38+N38</f>
        <v>1</v>
      </c>
      <c r="AC38" s="2289">
        <f t="shared" si="1"/>
        <v>1</v>
      </c>
      <c r="AD38" s="2306">
        <v>0</v>
      </c>
      <c r="AE38" s="2289" t="s">
        <v>89</v>
      </c>
      <c r="AF38" s="2289">
        <f aca="true" t="shared" si="17" ref="AF38:AF46">AD38/Y38</f>
        <v>0</v>
      </c>
      <c r="AG38" s="2301">
        <v>0</v>
      </c>
      <c r="AH38" s="2301">
        <v>16.666666666666668</v>
      </c>
      <c r="AI38" s="2302">
        <v>0</v>
      </c>
      <c r="AJ38" s="2301" t="e">
        <v>#DIV/0!</v>
      </c>
      <c r="AK38" s="2300" t="s">
        <v>1599</v>
      </c>
      <c r="AL38" s="2305" t="s">
        <v>1598</v>
      </c>
      <c r="AM38" s="2304">
        <v>1</v>
      </c>
      <c r="AN38" s="2289">
        <f t="shared" si="4"/>
        <v>1</v>
      </c>
      <c r="AO38" s="2303">
        <v>1</v>
      </c>
      <c r="AP38" s="2289" t="s">
        <v>89</v>
      </c>
      <c r="AQ38" s="2289" t="e">
        <f>AO38/AJ38</f>
        <v>#DIV/0!</v>
      </c>
      <c r="AR38" s="2301">
        <v>0</v>
      </c>
      <c r="AS38" s="2301">
        <v>16.666666666666668</v>
      </c>
      <c r="AT38" s="2302">
        <v>0</v>
      </c>
      <c r="AU38" s="2301" t="e">
        <v>#DIV/0!</v>
      </c>
      <c r="AV38" s="2300" t="s">
        <v>1597</v>
      </c>
      <c r="AW38" s="2305"/>
      <c r="AX38" s="2304">
        <v>1</v>
      </c>
      <c r="AY38" s="2289">
        <f t="shared" si="7"/>
        <v>1</v>
      </c>
      <c r="AZ38" s="2303">
        <v>1</v>
      </c>
      <c r="BA38" s="2289">
        <f t="shared" si="14"/>
        <v>1</v>
      </c>
      <c r="BB38" s="2289"/>
      <c r="BC38" s="2301"/>
      <c r="BD38" s="2301"/>
      <c r="BE38" s="2302"/>
      <c r="BF38" s="2301"/>
      <c r="BG38" s="2300"/>
      <c r="BH38" s="2299"/>
      <c r="BI38" s="2287">
        <v>4</v>
      </c>
      <c r="BJ38" s="2204"/>
      <c r="BK38" s="2286">
        <v>1</v>
      </c>
      <c r="BL38" s="2204"/>
      <c r="BM38" s="2204"/>
      <c r="BN38" s="2202"/>
      <c r="BO38" s="2200"/>
      <c r="BP38" s="2202"/>
      <c r="BQ38" s="2202" t="s">
        <v>1596</v>
      </c>
      <c r="BR38" s="2285"/>
    </row>
    <row r="39" spans="1:70" s="2323" customFormat="1" ht="99" customHeight="1" thickBot="1">
      <c r="A39"/>
      <c r="B39"/>
      <c r="C39" t="s">
        <v>1595</v>
      </c>
      <c r="D39" s="2324" t="s">
        <v>1594</v>
      </c>
      <c r="E39" s="2222" t="s">
        <v>1137</v>
      </c>
      <c r="F39" s="2308">
        <v>12</v>
      </c>
      <c r="G39" s="2320" t="s">
        <v>810</v>
      </c>
      <c r="H39" s="2312" t="s">
        <v>1593</v>
      </c>
      <c r="I39" s="2241">
        <v>0.015873015873015872</v>
      </c>
      <c r="J39" s="2320" t="s">
        <v>1532</v>
      </c>
      <c r="K39" s="2239">
        <v>42370</v>
      </c>
      <c r="L39" s="2239">
        <v>42735</v>
      </c>
      <c r="M39" s="2218">
        <v>1</v>
      </c>
      <c r="N39" s="2218">
        <v>1</v>
      </c>
      <c r="O39" s="2218">
        <v>1</v>
      </c>
      <c r="P39" s="2218">
        <v>1</v>
      </c>
      <c r="Q39" s="2218">
        <v>1</v>
      </c>
      <c r="R39" s="2218">
        <v>1</v>
      </c>
      <c r="S39" s="2218">
        <v>1</v>
      </c>
      <c r="T39" s="2218">
        <v>1</v>
      </c>
      <c r="U39" s="2218">
        <v>1</v>
      </c>
      <c r="V39" s="2218">
        <v>1</v>
      </c>
      <c r="W39" s="2218">
        <v>1</v>
      </c>
      <c r="X39" s="2218">
        <v>1</v>
      </c>
      <c r="Y39" s="2308">
        <f>+SUM(M39:X39)</f>
        <v>12</v>
      </c>
      <c r="Z39" s="2237">
        <v>0</v>
      </c>
      <c r="AA39" s="2236" t="s">
        <v>89</v>
      </c>
      <c r="AB39" s="2304">
        <v>1</v>
      </c>
      <c r="AC39" s="2289">
        <f t="shared" si="1"/>
        <v>1</v>
      </c>
      <c r="AD39" s="2306">
        <v>1</v>
      </c>
      <c r="AE39" s="2289">
        <f aca="true" t="shared" si="18" ref="AE39:AE46">AD39/AB39</f>
        <v>1</v>
      </c>
      <c r="AF39" s="2289">
        <f t="shared" si="17"/>
        <v>0.08333333333333333</v>
      </c>
      <c r="AG39" s="2301">
        <f aca="true" t="shared" si="19" ref="AG39:AG61">AF39</f>
        <v>0.08333333333333333</v>
      </c>
      <c r="AH39" s="2301" t="e">
        <v>#VALUE!</v>
      </c>
      <c r="AI39" s="2302"/>
      <c r="AJ39" s="2301" t="e">
        <v>#DIV/0!</v>
      </c>
      <c r="AK39" s="2300" t="s">
        <v>1592</v>
      </c>
      <c r="AL39" s="2305" t="s">
        <v>1590</v>
      </c>
      <c r="AM39" s="2304">
        <v>2</v>
      </c>
      <c r="AN39" s="2289">
        <f t="shared" si="4"/>
        <v>1</v>
      </c>
      <c r="AO39" s="2303">
        <v>2</v>
      </c>
      <c r="AP39" s="2289">
        <f aca="true" t="shared" si="20" ref="AP39:AP46">AO39/AM39</f>
        <v>1</v>
      </c>
      <c r="AQ39" s="2289" t="e">
        <f>AO39/AJ39</f>
        <v>#DIV/0!</v>
      </c>
      <c r="AR39" s="2301" t="e">
        <f aca="true" t="shared" si="21" ref="AR39:AR61">AQ39</f>
        <v>#DIV/0!</v>
      </c>
      <c r="AS39" s="2301" t="e">
        <v>#VALUE!</v>
      </c>
      <c r="AT39" s="2302"/>
      <c r="AU39" s="2301" t="e">
        <v>#DIV/0!</v>
      </c>
      <c r="AV39" s="2300" t="s">
        <v>1591</v>
      </c>
      <c r="AW39" s="2305" t="s">
        <v>1590</v>
      </c>
      <c r="AX39" s="2304">
        <v>3</v>
      </c>
      <c r="AY39" s="2289">
        <f t="shared" si="7"/>
        <v>1</v>
      </c>
      <c r="AZ39" s="2303">
        <v>3</v>
      </c>
      <c r="BA39" s="2289">
        <f t="shared" si="14"/>
        <v>1</v>
      </c>
      <c r="BB39" s="2289"/>
      <c r="BC39" s="2301"/>
      <c r="BD39" s="2301"/>
      <c r="BE39" s="2302"/>
      <c r="BF39" s="2301"/>
      <c r="BG39" s="2300" t="s">
        <v>1589</v>
      </c>
      <c r="BH39" s="2299" t="s">
        <v>1587</v>
      </c>
      <c r="BI39" s="2287">
        <v>8</v>
      </c>
      <c r="BJ39" s="2204"/>
      <c r="BK39" s="2285">
        <v>1</v>
      </c>
      <c r="BL39" s="2204"/>
      <c r="BM39" s="2204"/>
      <c r="BN39" s="2202"/>
      <c r="BO39" s="2200"/>
      <c r="BP39" s="2202"/>
      <c r="BQ39" s="2202" t="s">
        <v>1588</v>
      </c>
      <c r="BR39" s="2285" t="s">
        <v>1587</v>
      </c>
    </row>
    <row r="40" spans="1:70" s="2323" customFormat="1" ht="51.75" thickBot="1">
      <c r="A40"/>
      <c r="B40"/>
      <c r="C40"/>
      <c r="D40" s="2324" t="s">
        <v>1586</v>
      </c>
      <c r="E40" s="2222" t="s">
        <v>1585</v>
      </c>
      <c r="F40" s="2308">
        <v>10</v>
      </c>
      <c r="G40" s="2320" t="s">
        <v>1584</v>
      </c>
      <c r="H40" s="2312" t="s">
        <v>1385</v>
      </c>
      <c r="I40" s="2241">
        <v>0.015873015873015872</v>
      </c>
      <c r="J40" s="2320" t="s">
        <v>1577</v>
      </c>
      <c r="K40" s="2239">
        <v>42401</v>
      </c>
      <c r="L40" s="2239">
        <v>42735</v>
      </c>
      <c r="M40" s="2218">
        <v>0</v>
      </c>
      <c r="N40" s="2218">
        <v>1</v>
      </c>
      <c r="O40" s="2218">
        <v>1</v>
      </c>
      <c r="P40" s="2218">
        <v>1</v>
      </c>
      <c r="Q40" s="2218">
        <v>1</v>
      </c>
      <c r="R40" s="2218">
        <v>1</v>
      </c>
      <c r="S40" s="2218">
        <v>1</v>
      </c>
      <c r="T40" s="2218">
        <v>1</v>
      </c>
      <c r="U40" s="2218">
        <v>1</v>
      </c>
      <c r="V40" s="2218">
        <v>1</v>
      </c>
      <c r="W40" s="2218">
        <v>1</v>
      </c>
      <c r="X40" s="2218"/>
      <c r="Y40" s="2308">
        <f aca="true" t="shared" si="22" ref="Y40:Y57">SUM(M40:X40)</f>
        <v>10</v>
      </c>
      <c r="Z40" s="2347">
        <v>90000000</v>
      </c>
      <c r="AA40" s="2236" t="s">
        <v>89</v>
      </c>
      <c r="AB40" s="2304">
        <v>0</v>
      </c>
      <c r="AC40" s="2289">
        <f t="shared" si="1"/>
        <v>0</v>
      </c>
      <c r="AD40" s="2306">
        <v>0</v>
      </c>
      <c r="AE40" s="2289" t="e">
        <f t="shared" si="18"/>
        <v>#DIV/0!</v>
      </c>
      <c r="AF40" s="2289">
        <f t="shared" si="17"/>
        <v>0</v>
      </c>
      <c r="AG40" s="2301">
        <f t="shared" si="19"/>
        <v>0</v>
      </c>
      <c r="AH40" s="2301">
        <v>0</v>
      </c>
      <c r="AI40" s="2302"/>
      <c r="AJ40" s="2301">
        <v>0</v>
      </c>
      <c r="AK40" s="2300"/>
      <c r="AL40" s="2305"/>
      <c r="AM40" s="2304">
        <v>1</v>
      </c>
      <c r="AN40" s="2289">
        <f t="shared" si="4"/>
        <v>1</v>
      </c>
      <c r="AO40" s="2303">
        <v>1</v>
      </c>
      <c r="AP40" s="2289">
        <f t="shared" si="20"/>
        <v>1</v>
      </c>
      <c r="AQ40" s="2289">
        <f>+AO40/Y40</f>
        <v>0.1</v>
      </c>
      <c r="AR40" s="2301">
        <f t="shared" si="21"/>
        <v>0.1</v>
      </c>
      <c r="AS40" s="2301">
        <f>+AQ40</f>
        <v>0.1</v>
      </c>
      <c r="AT40" s="2346">
        <v>6409720</v>
      </c>
      <c r="AU40" s="2301">
        <f>+AT40/Z40</f>
        <v>0.07121911111111111</v>
      </c>
      <c r="AV40" s="2300" t="s">
        <v>1583</v>
      </c>
      <c r="AW40" s="2305"/>
      <c r="AX40" s="2304">
        <v>2</v>
      </c>
      <c r="AY40" s="2289">
        <f t="shared" si="7"/>
        <v>1</v>
      </c>
      <c r="AZ40" s="2303">
        <v>2</v>
      </c>
      <c r="BA40" s="2289">
        <v>1</v>
      </c>
      <c r="BB40" s="2289">
        <f>+AZ40/10</f>
        <v>0.2</v>
      </c>
      <c r="BC40" s="2301">
        <f>BB40</f>
        <v>0.2</v>
      </c>
      <c r="BD40" s="2301">
        <f>+BC40</f>
        <v>0.2</v>
      </c>
      <c r="BE40" s="2346">
        <v>2480345</v>
      </c>
      <c r="BF40" s="2301">
        <f>+BE40/Z40</f>
        <v>0.02755938888888889</v>
      </c>
      <c r="BG40" s="2300" t="s">
        <v>1582</v>
      </c>
      <c r="BH40" s="2299"/>
      <c r="BI40" s="2287">
        <v>7</v>
      </c>
      <c r="BJ40" s="2204"/>
      <c r="BK40" s="2285">
        <v>1</v>
      </c>
      <c r="BL40" s="2204"/>
      <c r="BM40" s="2204"/>
      <c r="BN40" s="2202"/>
      <c r="BO40" s="2345"/>
      <c r="BP40" s="2202"/>
      <c r="BQ40" s="2202" t="s">
        <v>1581</v>
      </c>
      <c r="BR40" s="2285"/>
    </row>
    <row r="41" spans="1:70" s="2323" customFormat="1" ht="51.75" thickBot="1">
      <c r="A41"/>
      <c r="B41"/>
      <c r="C41"/>
      <c r="D41" s="2324" t="s">
        <v>1580</v>
      </c>
      <c r="E41" s="2222" t="s">
        <v>1579</v>
      </c>
      <c r="F41" s="2308">
        <v>2</v>
      </c>
      <c r="G41" s="2320" t="s">
        <v>1578</v>
      </c>
      <c r="H41" s="2312" t="s">
        <v>1385</v>
      </c>
      <c r="I41" s="2241">
        <v>0.015873015873015872</v>
      </c>
      <c r="J41" s="2320" t="s">
        <v>1577</v>
      </c>
      <c r="K41" s="2239">
        <v>42370</v>
      </c>
      <c r="L41" s="2239">
        <v>42735</v>
      </c>
      <c r="M41" s="2218">
        <v>1</v>
      </c>
      <c r="N41" s="2218"/>
      <c r="O41" s="2218"/>
      <c r="P41" s="2218"/>
      <c r="Q41" s="2218"/>
      <c r="R41" s="2218"/>
      <c r="S41" s="2218"/>
      <c r="T41" s="2218"/>
      <c r="U41" s="2218"/>
      <c r="V41" s="2218"/>
      <c r="W41" s="2218"/>
      <c r="X41" s="2218">
        <v>1</v>
      </c>
      <c r="Y41" s="2308">
        <f t="shared" si="22"/>
        <v>2</v>
      </c>
      <c r="Z41" s="2237">
        <v>0</v>
      </c>
      <c r="AA41" s="2236" t="s">
        <v>89</v>
      </c>
      <c r="AB41" s="2304">
        <f>M41+N41</f>
        <v>1</v>
      </c>
      <c r="AC41" s="2289">
        <f t="shared" si="1"/>
        <v>1</v>
      </c>
      <c r="AD41" s="2306">
        <v>1</v>
      </c>
      <c r="AE41" s="2289">
        <f t="shared" si="18"/>
        <v>1</v>
      </c>
      <c r="AF41" s="2289">
        <f t="shared" si="17"/>
        <v>0.5</v>
      </c>
      <c r="AG41" s="2301">
        <f t="shared" si="19"/>
        <v>0.5</v>
      </c>
      <c r="AH41" s="2301">
        <v>541.6666666666666</v>
      </c>
      <c r="AI41" s="2302"/>
      <c r="AJ41" s="2302"/>
      <c r="AK41" s="2344" t="s">
        <v>1576</v>
      </c>
      <c r="AL41" s="2305"/>
      <c r="AM41" s="2304">
        <v>1</v>
      </c>
      <c r="AN41" s="2289">
        <f t="shared" si="4"/>
        <v>1</v>
      </c>
      <c r="AO41" s="2303">
        <v>0</v>
      </c>
      <c r="AP41" s="2289">
        <f t="shared" si="20"/>
        <v>0</v>
      </c>
      <c r="AQ41" s="2289">
        <f>+AO41/Y41</f>
        <v>0</v>
      </c>
      <c r="AR41" s="2301">
        <f t="shared" si="21"/>
        <v>0</v>
      </c>
      <c r="AS41" s="2301">
        <v>0</v>
      </c>
      <c r="AT41" s="2302"/>
      <c r="AU41" s="2301">
        <v>0</v>
      </c>
      <c r="AV41" s="2300"/>
      <c r="AW41" s="2305"/>
      <c r="AX41" s="2304">
        <v>1</v>
      </c>
      <c r="AY41" s="2289">
        <f t="shared" si="7"/>
        <v>1</v>
      </c>
      <c r="AZ41" s="2303">
        <v>1</v>
      </c>
      <c r="BA41" s="2289">
        <f aca="true" t="shared" si="23" ref="BA41:BA73">AZ41/AX41</f>
        <v>1</v>
      </c>
      <c r="BB41" s="2289"/>
      <c r="BC41" s="2301"/>
      <c r="BD41" s="2301"/>
      <c r="BE41" s="2302"/>
      <c r="BF41" s="2301"/>
      <c r="BG41" s="2300"/>
      <c r="BH41" s="2299"/>
      <c r="BI41" s="2287">
        <v>1</v>
      </c>
      <c r="BJ41" s="2204"/>
      <c r="BK41" s="2285">
        <v>0</v>
      </c>
      <c r="BL41" s="2204"/>
      <c r="BM41" s="2204"/>
      <c r="BN41" s="2202"/>
      <c r="BO41" s="2200"/>
      <c r="BP41" s="2202"/>
      <c r="BQ41" s="2202" t="s">
        <v>1575</v>
      </c>
      <c r="BR41" s="2285"/>
    </row>
    <row r="42" spans="1:70" s="2323" customFormat="1" ht="54.75" customHeight="1" thickBot="1">
      <c r="A42"/>
      <c r="B42"/>
      <c r="C42" t="s">
        <v>1574</v>
      </c>
      <c r="D42" s="2324" t="s">
        <v>1573</v>
      </c>
      <c r="E42" s="2222" t="s">
        <v>1137</v>
      </c>
      <c r="F42" s="2308">
        <v>12</v>
      </c>
      <c r="G42" s="2320" t="s">
        <v>1572</v>
      </c>
      <c r="H42" s="2312" t="s">
        <v>1558</v>
      </c>
      <c r="I42" s="2241">
        <v>0.015873015873015872</v>
      </c>
      <c r="J42" s="2320" t="s">
        <v>1532</v>
      </c>
      <c r="K42" s="2239">
        <v>42370</v>
      </c>
      <c r="L42" s="2239">
        <v>42735</v>
      </c>
      <c r="M42" s="2218">
        <v>1</v>
      </c>
      <c r="N42" s="2218">
        <v>1</v>
      </c>
      <c r="O42" s="2218">
        <v>1</v>
      </c>
      <c r="P42" s="2218">
        <v>1</v>
      </c>
      <c r="Q42" s="2218">
        <v>1</v>
      </c>
      <c r="R42" s="2218">
        <v>1</v>
      </c>
      <c r="S42" s="2218">
        <v>1</v>
      </c>
      <c r="T42" s="2218">
        <v>1</v>
      </c>
      <c r="U42" s="2218">
        <v>1</v>
      </c>
      <c r="V42" s="2218">
        <v>1</v>
      </c>
      <c r="W42" s="2218">
        <v>1</v>
      </c>
      <c r="X42" s="2218">
        <v>1</v>
      </c>
      <c r="Y42" s="2308">
        <f t="shared" si="22"/>
        <v>12</v>
      </c>
      <c r="Z42" s="2237">
        <v>946830228</v>
      </c>
      <c r="AA42" s="2343">
        <v>305000000</v>
      </c>
      <c r="AB42" s="2341">
        <v>1</v>
      </c>
      <c r="AC42" s="2340">
        <f t="shared" si="1"/>
        <v>1</v>
      </c>
      <c r="AD42" s="2340">
        <v>1</v>
      </c>
      <c r="AE42" s="2289">
        <f t="shared" si="18"/>
        <v>1</v>
      </c>
      <c r="AF42" s="2289">
        <f t="shared" si="17"/>
        <v>0.08333333333333333</v>
      </c>
      <c r="AG42" s="2301">
        <f t="shared" si="19"/>
        <v>0.08333333333333333</v>
      </c>
      <c r="AH42" s="2301"/>
      <c r="AI42" s="2338">
        <v>67613377</v>
      </c>
      <c r="AJ42" s="2337">
        <f>AI42/Z42</f>
        <v>0.07141024335779866</v>
      </c>
      <c r="AK42" s="2336" t="s">
        <v>1571</v>
      </c>
      <c r="AL42" s="2342"/>
      <c r="AM42" s="2341">
        <v>2</v>
      </c>
      <c r="AN42" s="2340">
        <f t="shared" si="4"/>
        <v>1</v>
      </c>
      <c r="AO42" s="2339">
        <v>2</v>
      </c>
      <c r="AP42" s="2289">
        <f t="shared" si="20"/>
        <v>1</v>
      </c>
      <c r="AQ42" s="2289">
        <f>AO42/AJ42</f>
        <v>28.00718644773504</v>
      </c>
      <c r="AR42" s="2301">
        <f t="shared" si="21"/>
        <v>28.00718644773504</v>
      </c>
      <c r="AS42" s="2301"/>
      <c r="AT42" s="2338">
        <v>124386223</v>
      </c>
      <c r="AU42" s="2337">
        <f>AT42/Z42</f>
        <v>0.13137119973740424</v>
      </c>
      <c r="AV42" s="2336" t="s">
        <v>1570</v>
      </c>
      <c r="AW42" s="2342"/>
      <c r="AX42" s="2341">
        <v>3</v>
      </c>
      <c r="AY42" s="2340">
        <f t="shared" si="7"/>
        <v>1</v>
      </c>
      <c r="AZ42" s="2339">
        <v>3</v>
      </c>
      <c r="BA42" s="2289">
        <f t="shared" si="23"/>
        <v>1</v>
      </c>
      <c r="BB42" s="2289">
        <f>AZ42/AU42</f>
        <v>22.836055436782576</v>
      </c>
      <c r="BC42" s="2301">
        <f>BB42</f>
        <v>22.836055436782576</v>
      </c>
      <c r="BD42" s="2301"/>
      <c r="BE42" s="2338">
        <v>78899312</v>
      </c>
      <c r="BF42" s="2337">
        <f>BE42/Z42</f>
        <v>0.0833299462424852</v>
      </c>
      <c r="BG42" s="2336" t="s">
        <v>1569</v>
      </c>
      <c r="BH42" s="2335"/>
      <c r="BI42" s="2287">
        <v>8</v>
      </c>
      <c r="BJ42" s="2204"/>
      <c r="BK42" s="2334">
        <v>1</v>
      </c>
      <c r="BL42" s="2204"/>
      <c r="BM42" s="2204"/>
      <c r="BN42" s="2202"/>
      <c r="BO42" s="2333"/>
      <c r="BP42" s="2202"/>
      <c r="BQ42" s="2202" t="s">
        <v>1568</v>
      </c>
      <c r="BR42" s="2331"/>
    </row>
    <row r="43" spans="1:70" s="2323" customFormat="1" ht="58.5" customHeight="1" thickBot="1">
      <c r="A43"/>
      <c r="B43"/>
      <c r="C43"/>
      <c r="D43" s="2324" t="s">
        <v>1567</v>
      </c>
      <c r="E43" s="2222" t="s">
        <v>1566</v>
      </c>
      <c r="F43" s="2308">
        <v>12</v>
      </c>
      <c r="G43" s="2320" t="s">
        <v>1565</v>
      </c>
      <c r="H43" s="2312" t="s">
        <v>1558</v>
      </c>
      <c r="I43" s="2241">
        <v>0.015873015873015872</v>
      </c>
      <c r="J43" s="2320" t="s">
        <v>1532</v>
      </c>
      <c r="K43" s="2239">
        <v>42370</v>
      </c>
      <c r="L43" s="2239">
        <v>42735</v>
      </c>
      <c r="M43" s="2218">
        <v>1</v>
      </c>
      <c r="N43" s="2218">
        <v>1</v>
      </c>
      <c r="O43" s="2218">
        <v>1</v>
      </c>
      <c r="P43" s="2218">
        <v>1</v>
      </c>
      <c r="Q43" s="2218">
        <v>1</v>
      </c>
      <c r="R43" s="2218">
        <v>1</v>
      </c>
      <c r="S43" s="2218">
        <v>1</v>
      </c>
      <c r="T43" s="2218">
        <v>1</v>
      </c>
      <c r="U43" s="2218">
        <v>1</v>
      </c>
      <c r="V43" s="2218">
        <v>1</v>
      </c>
      <c r="W43" s="2218">
        <v>1</v>
      </c>
      <c r="X43" s="2218">
        <v>1</v>
      </c>
      <c r="Y43" s="2308">
        <f t="shared" si="22"/>
        <v>12</v>
      </c>
      <c r="Z43" s="2237"/>
      <c r="AA43" s="2308" t="s">
        <v>89</v>
      </c>
      <c r="AB43" s="2341">
        <v>1</v>
      </c>
      <c r="AC43" s="2340">
        <f t="shared" si="1"/>
        <v>1</v>
      </c>
      <c r="AD43" s="2340">
        <v>1</v>
      </c>
      <c r="AE43" s="2289">
        <f t="shared" si="18"/>
        <v>1</v>
      </c>
      <c r="AF43" s="2289">
        <f t="shared" si="17"/>
        <v>0.08333333333333333</v>
      </c>
      <c r="AG43" s="2301">
        <f t="shared" si="19"/>
        <v>0.08333333333333333</v>
      </c>
      <c r="AH43" s="2301">
        <v>1191.6666666666667</v>
      </c>
      <c r="AI43" s="2338">
        <v>67613377</v>
      </c>
      <c r="AJ43" s="2337" t="e">
        <f>AI43/Z43</f>
        <v>#DIV/0!</v>
      </c>
      <c r="AK43" s="2336" t="s">
        <v>1564</v>
      </c>
      <c r="AL43" s="2342"/>
      <c r="AM43" s="2341">
        <v>2</v>
      </c>
      <c r="AN43" s="2340">
        <f t="shared" si="4"/>
        <v>1</v>
      </c>
      <c r="AO43" s="2339">
        <v>2</v>
      </c>
      <c r="AP43" s="2289">
        <f t="shared" si="20"/>
        <v>1</v>
      </c>
      <c r="AQ43" s="2289" t="e">
        <f>AO43/AJ43</f>
        <v>#DIV/0!</v>
      </c>
      <c r="AR43" s="2301" t="e">
        <f t="shared" si="21"/>
        <v>#DIV/0!</v>
      </c>
      <c r="AS43" s="2301">
        <v>1191.6666666666667</v>
      </c>
      <c r="AT43" s="2338">
        <v>124386223</v>
      </c>
      <c r="AU43" s="2337" t="e">
        <f>AT43/Z43</f>
        <v>#DIV/0!</v>
      </c>
      <c r="AV43" s="2336" t="s">
        <v>1563</v>
      </c>
      <c r="AW43" s="2342"/>
      <c r="AX43" s="2341">
        <v>3</v>
      </c>
      <c r="AY43" s="2340">
        <f t="shared" si="7"/>
        <v>1</v>
      </c>
      <c r="AZ43" s="2339">
        <v>3</v>
      </c>
      <c r="BA43" s="2289">
        <f t="shared" si="23"/>
        <v>1</v>
      </c>
      <c r="BB43" s="2289" t="e">
        <f>AZ43/AU43</f>
        <v>#DIV/0!</v>
      </c>
      <c r="BC43" s="2301" t="e">
        <f>BB43</f>
        <v>#DIV/0!</v>
      </c>
      <c r="BD43" s="2301">
        <v>1191.6666666666667</v>
      </c>
      <c r="BE43" s="2338">
        <v>78899312</v>
      </c>
      <c r="BF43" s="2337" t="e">
        <f>BE43/Z43</f>
        <v>#DIV/0!</v>
      </c>
      <c r="BG43" s="2336" t="s">
        <v>1562</v>
      </c>
      <c r="BH43" s="2335"/>
      <c r="BI43" s="2287">
        <v>8</v>
      </c>
      <c r="BJ43" s="2204"/>
      <c r="BK43" s="2334">
        <v>1</v>
      </c>
      <c r="BL43" s="2204"/>
      <c r="BM43" s="2204"/>
      <c r="BN43" s="2202"/>
      <c r="BO43" s="2333"/>
      <c r="BP43" s="2202"/>
      <c r="BQ43" s="2202" t="s">
        <v>1561</v>
      </c>
      <c r="BR43" s="2331"/>
    </row>
    <row r="44" spans="1:70" s="2323" customFormat="1" ht="66" customHeight="1" thickBot="1">
      <c r="A44"/>
      <c r="B44"/>
      <c r="C44"/>
      <c r="D44" s="2324" t="s">
        <v>1560</v>
      </c>
      <c r="E44" s="2222" t="s">
        <v>1559</v>
      </c>
      <c r="F44" s="2308">
        <v>12</v>
      </c>
      <c r="G44" s="2320" t="s">
        <v>1472</v>
      </c>
      <c r="H44" s="2312" t="s">
        <v>1558</v>
      </c>
      <c r="I44" s="2241">
        <v>0.015873015873015872</v>
      </c>
      <c r="J44" s="2320" t="s">
        <v>625</v>
      </c>
      <c r="K44" s="2239">
        <v>42370</v>
      </c>
      <c r="L44" s="2239">
        <v>42735</v>
      </c>
      <c r="M44" s="2218">
        <v>1</v>
      </c>
      <c r="N44" s="2218">
        <v>1</v>
      </c>
      <c r="O44" s="2218">
        <v>1</v>
      </c>
      <c r="P44" s="2218">
        <v>1</v>
      </c>
      <c r="Q44" s="2218">
        <v>1</v>
      </c>
      <c r="R44" s="2218">
        <v>1</v>
      </c>
      <c r="S44" s="2218">
        <v>1</v>
      </c>
      <c r="T44" s="2218">
        <v>1</v>
      </c>
      <c r="U44" s="2218">
        <v>1</v>
      </c>
      <c r="V44" s="2218">
        <v>1</v>
      </c>
      <c r="W44" s="2218">
        <v>1</v>
      </c>
      <c r="X44" s="2218">
        <v>1</v>
      </c>
      <c r="Y44" s="2308">
        <f t="shared" si="22"/>
        <v>12</v>
      </c>
      <c r="Z44" s="2237">
        <v>0</v>
      </c>
      <c r="AA44" s="2308" t="s">
        <v>89</v>
      </c>
      <c r="AB44" s="2341">
        <v>1</v>
      </c>
      <c r="AC44" s="2340">
        <f t="shared" si="1"/>
        <v>1</v>
      </c>
      <c r="AD44" s="2340">
        <v>1</v>
      </c>
      <c r="AE44" s="2289">
        <f t="shared" si="18"/>
        <v>1</v>
      </c>
      <c r="AF44" s="2289">
        <f t="shared" si="17"/>
        <v>0.08333333333333333</v>
      </c>
      <c r="AG44" s="2301">
        <f t="shared" si="19"/>
        <v>0.08333333333333333</v>
      </c>
      <c r="AH44" s="2301">
        <v>16.666666666666668</v>
      </c>
      <c r="AI44" s="2338"/>
      <c r="AJ44" s="2337" t="e">
        <f>AI44/Z44</f>
        <v>#DIV/0!</v>
      </c>
      <c r="AK44" s="2336" t="s">
        <v>1557</v>
      </c>
      <c r="AL44" s="2342"/>
      <c r="AM44" s="2341">
        <v>2</v>
      </c>
      <c r="AN44" s="2340">
        <f t="shared" si="4"/>
        <v>1</v>
      </c>
      <c r="AO44" s="2339">
        <v>2</v>
      </c>
      <c r="AP44" s="2289">
        <f t="shared" si="20"/>
        <v>1</v>
      </c>
      <c r="AQ44" s="2289" t="e">
        <f>AO44/AJ44</f>
        <v>#DIV/0!</v>
      </c>
      <c r="AR44" s="2301" t="e">
        <f t="shared" si="21"/>
        <v>#DIV/0!</v>
      </c>
      <c r="AS44" s="2301">
        <v>16.666666666666668</v>
      </c>
      <c r="AT44" s="2338"/>
      <c r="AU44" s="2337" t="e">
        <f>AT44/AK44</f>
        <v>#VALUE!</v>
      </c>
      <c r="AV44" s="2336" t="s">
        <v>1556</v>
      </c>
      <c r="AW44" s="2342"/>
      <c r="AX44" s="2341">
        <v>3</v>
      </c>
      <c r="AY44" s="2340">
        <f t="shared" si="7"/>
        <v>1</v>
      </c>
      <c r="AZ44" s="2339">
        <v>3</v>
      </c>
      <c r="BA44" s="2289">
        <f t="shared" si="23"/>
        <v>1</v>
      </c>
      <c r="BB44" s="2289" t="e">
        <f>AZ44/AU44</f>
        <v>#VALUE!</v>
      </c>
      <c r="BC44" s="2301" t="e">
        <f>BB44</f>
        <v>#VALUE!</v>
      </c>
      <c r="BD44" s="2301">
        <v>16.666666666666668</v>
      </c>
      <c r="BE44" s="2338"/>
      <c r="BF44" s="2337" t="e">
        <f>BE44/Z44</f>
        <v>#DIV/0!</v>
      </c>
      <c r="BG44" s="2336" t="s">
        <v>1555</v>
      </c>
      <c r="BH44" s="2335"/>
      <c r="BI44" s="2287">
        <v>8</v>
      </c>
      <c r="BJ44" s="2204"/>
      <c r="BK44" s="2334">
        <v>1</v>
      </c>
      <c r="BL44" s="2204"/>
      <c r="BM44" s="2204"/>
      <c r="BN44" s="2202"/>
      <c r="BO44" s="2333"/>
      <c r="BP44" s="2332"/>
      <c r="BQ44" s="2202" t="s">
        <v>1554</v>
      </c>
      <c r="BR44" s="2331"/>
    </row>
    <row r="45" spans="1:70" s="2326" customFormat="1" ht="77.25" customHeight="1" thickBot="1">
      <c r="A45"/>
      <c r="B45"/>
      <c r="C45" t="s">
        <v>1553</v>
      </c>
      <c r="D45" s="2236" t="s">
        <v>1552</v>
      </c>
      <c r="E45" s="2222" t="s">
        <v>1551</v>
      </c>
      <c r="F45" s="2308">
        <v>1</v>
      </c>
      <c r="G45" s="2320" t="s">
        <v>1545</v>
      </c>
      <c r="H45" s="2312" t="s">
        <v>1550</v>
      </c>
      <c r="I45" s="2241">
        <v>0.015873015873015872</v>
      </c>
      <c r="J45" s="2320" t="s">
        <v>1549</v>
      </c>
      <c r="K45" s="2239">
        <v>42370</v>
      </c>
      <c r="L45" s="2239">
        <v>42735</v>
      </c>
      <c r="M45" s="2218">
        <v>1</v>
      </c>
      <c r="N45" s="2218"/>
      <c r="O45" s="2218"/>
      <c r="P45" s="2218"/>
      <c r="Q45" s="2218"/>
      <c r="R45" s="2218"/>
      <c r="S45" s="2218"/>
      <c r="T45" s="2218"/>
      <c r="U45" s="2218"/>
      <c r="V45" s="2218"/>
      <c r="W45" s="2218"/>
      <c r="X45" s="2218"/>
      <c r="Y45" s="2308">
        <f t="shared" si="22"/>
        <v>1</v>
      </c>
      <c r="Z45" s="2237">
        <v>0</v>
      </c>
      <c r="AA45" s="2236" t="s">
        <v>89</v>
      </c>
      <c r="AB45" s="2304">
        <f>M45+N45</f>
        <v>1</v>
      </c>
      <c r="AC45" s="2289">
        <f t="shared" si="1"/>
        <v>1</v>
      </c>
      <c r="AD45" s="2306">
        <v>1</v>
      </c>
      <c r="AE45" s="2289">
        <f t="shared" si="18"/>
        <v>1</v>
      </c>
      <c r="AF45" s="2289">
        <f t="shared" si="17"/>
        <v>1</v>
      </c>
      <c r="AG45" s="2301">
        <f t="shared" si="19"/>
        <v>1</v>
      </c>
      <c r="AH45" s="2301">
        <v>1</v>
      </c>
      <c r="AI45" s="2302"/>
      <c r="AJ45" s="2301"/>
      <c r="AK45" s="2300" t="s">
        <v>1548</v>
      </c>
      <c r="AL45" s="2305"/>
      <c r="AM45" s="2304">
        <f>X45+Y45</f>
        <v>1</v>
      </c>
      <c r="AN45" s="2289">
        <f t="shared" si="4"/>
        <v>1</v>
      </c>
      <c r="AO45" s="2303">
        <v>1</v>
      </c>
      <c r="AP45" s="2289">
        <f t="shared" si="20"/>
        <v>1</v>
      </c>
      <c r="AQ45" s="2289" t="e">
        <f>AO45/AJ45</f>
        <v>#DIV/0!</v>
      </c>
      <c r="AR45" s="2301" t="e">
        <f t="shared" si="21"/>
        <v>#DIV/0!</v>
      </c>
      <c r="AS45" s="2301">
        <v>1</v>
      </c>
      <c r="AT45" s="2302"/>
      <c r="AU45" s="2301"/>
      <c r="AV45" s="2330"/>
      <c r="AW45" s="2299"/>
      <c r="AX45" s="2304">
        <v>1</v>
      </c>
      <c r="AY45" s="2289">
        <f t="shared" si="7"/>
        <v>1</v>
      </c>
      <c r="AZ45" s="2303">
        <v>1</v>
      </c>
      <c r="BA45" s="2289">
        <f t="shared" si="23"/>
        <v>1</v>
      </c>
      <c r="BB45" s="2289"/>
      <c r="BC45" s="2301"/>
      <c r="BD45" s="2301"/>
      <c r="BE45" s="2302"/>
      <c r="BF45" s="2301"/>
      <c r="BG45" s="2330"/>
      <c r="BH45" s="2299"/>
      <c r="BI45" s="2287">
        <v>1</v>
      </c>
      <c r="BJ45" s="2204"/>
      <c r="BK45" s="2285">
        <v>0</v>
      </c>
      <c r="BL45" s="2204"/>
      <c r="BM45" s="2204"/>
      <c r="BN45" s="2202"/>
      <c r="BO45" s="2200"/>
      <c r="BP45" s="2202"/>
      <c r="BQ45" s="2202"/>
      <c r="BR45" s="2285"/>
    </row>
    <row r="46" spans="1:70" s="2326" customFormat="1" ht="78.75" customHeight="1" thickBot="1">
      <c r="A46"/>
      <c r="B46"/>
      <c r="C46"/>
      <c r="D46" s="2236" t="s">
        <v>1547</v>
      </c>
      <c r="E46" s="2222" t="s">
        <v>1546</v>
      </c>
      <c r="F46" s="2308">
        <v>1</v>
      </c>
      <c r="G46" s="2320" t="s">
        <v>1545</v>
      </c>
      <c r="H46" s="2312" t="s">
        <v>1544</v>
      </c>
      <c r="I46" s="2241">
        <v>0.015873015873015872</v>
      </c>
      <c r="J46" s="2320" t="s">
        <v>1463</v>
      </c>
      <c r="K46" s="2239">
        <v>42370</v>
      </c>
      <c r="L46" s="2239">
        <v>42735</v>
      </c>
      <c r="M46" s="2218">
        <v>1</v>
      </c>
      <c r="N46" s="2218"/>
      <c r="O46" s="2218"/>
      <c r="P46" s="2218"/>
      <c r="Q46" s="2218"/>
      <c r="R46" s="2218"/>
      <c r="S46" s="2218"/>
      <c r="T46" s="2218"/>
      <c r="U46" s="2218"/>
      <c r="V46" s="2218"/>
      <c r="W46" s="2218"/>
      <c r="X46" s="2218"/>
      <c r="Y46" s="2308">
        <f t="shared" si="22"/>
        <v>1</v>
      </c>
      <c r="Z46" s="2237">
        <v>0</v>
      </c>
      <c r="AA46" s="2236" t="s">
        <v>89</v>
      </c>
      <c r="AB46" s="2304">
        <f>M46+N46</f>
        <v>1</v>
      </c>
      <c r="AC46" s="2289">
        <f t="shared" si="1"/>
        <v>1</v>
      </c>
      <c r="AD46" s="2306">
        <v>1</v>
      </c>
      <c r="AE46" s="2289">
        <f t="shared" si="18"/>
        <v>1</v>
      </c>
      <c r="AF46" s="2289">
        <f t="shared" si="17"/>
        <v>1</v>
      </c>
      <c r="AG46" s="2301">
        <f t="shared" si="19"/>
        <v>1</v>
      </c>
      <c r="AH46" s="2301">
        <v>1</v>
      </c>
      <c r="AI46" s="2302">
        <v>0</v>
      </c>
      <c r="AJ46" s="2301"/>
      <c r="AK46" s="2300" t="s">
        <v>1543</v>
      </c>
      <c r="AL46" s="2305"/>
      <c r="AM46" s="2304">
        <f>X46+Y46</f>
        <v>1</v>
      </c>
      <c r="AN46" s="2289">
        <f t="shared" si="4"/>
        <v>1</v>
      </c>
      <c r="AO46" s="2303">
        <v>1</v>
      </c>
      <c r="AP46" s="2289">
        <f t="shared" si="20"/>
        <v>1</v>
      </c>
      <c r="AQ46" s="2289" t="e">
        <f>AO46/AJ46</f>
        <v>#DIV/0!</v>
      </c>
      <c r="AR46" s="2301" t="e">
        <f t="shared" si="21"/>
        <v>#DIV/0!</v>
      </c>
      <c r="AS46" s="2301">
        <v>1</v>
      </c>
      <c r="AT46" s="2302">
        <v>0</v>
      </c>
      <c r="AU46" s="2301"/>
      <c r="AV46" s="2300"/>
      <c r="AW46" s="2299"/>
      <c r="AX46" s="2304">
        <v>1</v>
      </c>
      <c r="AY46" s="2289">
        <f t="shared" si="7"/>
        <v>1</v>
      </c>
      <c r="AZ46" s="2303">
        <v>1</v>
      </c>
      <c r="BA46" s="2289">
        <f t="shared" si="23"/>
        <v>1</v>
      </c>
      <c r="BB46" s="2289"/>
      <c r="BC46" s="2301"/>
      <c r="BD46" s="2301"/>
      <c r="BE46" s="2302"/>
      <c r="BF46" s="2301"/>
      <c r="BG46" s="2300"/>
      <c r="BH46" s="2299"/>
      <c r="BI46" s="2287">
        <v>1</v>
      </c>
      <c r="BJ46" s="2204"/>
      <c r="BK46" s="2285">
        <v>0</v>
      </c>
      <c r="BL46" s="2204"/>
      <c r="BM46" s="2204"/>
      <c r="BN46" s="2202"/>
      <c r="BO46" s="2200"/>
      <c r="BP46" s="2202"/>
      <c r="BQ46" s="2202"/>
      <c r="BR46" s="2285"/>
    </row>
    <row r="47" spans="1:70" s="2326" customFormat="1" ht="324.75" thickBot="1">
      <c r="A47"/>
      <c r="B47"/>
      <c r="C47"/>
      <c r="D47" s="2236" t="s">
        <v>1542</v>
      </c>
      <c r="E47" s="2222" t="s">
        <v>1541</v>
      </c>
      <c r="F47" s="2308">
        <v>22</v>
      </c>
      <c r="G47" s="2320" t="s">
        <v>1540</v>
      </c>
      <c r="H47" s="2312" t="s">
        <v>1503</v>
      </c>
      <c r="I47" s="2241">
        <v>0.03</v>
      </c>
      <c r="J47" s="2320" t="s">
        <v>1532</v>
      </c>
      <c r="K47" s="2239">
        <v>42430</v>
      </c>
      <c r="L47" s="2239">
        <v>42735</v>
      </c>
      <c r="M47" s="2218"/>
      <c r="N47" s="2218"/>
      <c r="O47" s="2218">
        <v>1</v>
      </c>
      <c r="P47" s="2218">
        <v>3</v>
      </c>
      <c r="Q47" s="2218">
        <v>3</v>
      </c>
      <c r="R47" s="2218">
        <v>3</v>
      </c>
      <c r="S47" s="2218">
        <v>2</v>
      </c>
      <c r="T47" s="2218">
        <v>2</v>
      </c>
      <c r="U47" s="2218">
        <v>2</v>
      </c>
      <c r="V47" s="2218">
        <v>2</v>
      </c>
      <c r="W47" s="2218">
        <v>1</v>
      </c>
      <c r="X47" s="2218">
        <v>3</v>
      </c>
      <c r="Y47" s="2308">
        <f t="shared" si="22"/>
        <v>22</v>
      </c>
      <c r="Z47" s="2237">
        <v>0</v>
      </c>
      <c r="AA47" s="2236"/>
      <c r="AB47" s="2304">
        <f>M47+N47</f>
        <v>0</v>
      </c>
      <c r="AC47" s="2289">
        <f t="shared" si="1"/>
        <v>0</v>
      </c>
      <c r="AD47" s="2306">
        <v>0</v>
      </c>
      <c r="AE47" s="2289" t="s">
        <v>89</v>
      </c>
      <c r="AF47" s="2289">
        <v>0</v>
      </c>
      <c r="AG47" s="2301">
        <f t="shared" si="19"/>
        <v>0</v>
      </c>
      <c r="AH47" s="2301">
        <v>100</v>
      </c>
      <c r="AI47" s="2302">
        <v>0</v>
      </c>
      <c r="AJ47" s="2301" t="e">
        <v>#DIV/0!</v>
      </c>
      <c r="AK47" s="2329" t="s">
        <v>1539</v>
      </c>
      <c r="AL47" s="2305"/>
      <c r="AM47" s="2304">
        <v>0</v>
      </c>
      <c r="AN47" s="2289">
        <f t="shared" si="4"/>
        <v>0</v>
      </c>
      <c r="AO47" s="2303">
        <v>0</v>
      </c>
      <c r="AP47" s="2289" t="s">
        <v>89</v>
      </c>
      <c r="AQ47" s="2289">
        <v>0</v>
      </c>
      <c r="AR47" s="2301">
        <f t="shared" si="21"/>
        <v>0</v>
      </c>
      <c r="AS47" s="2301">
        <v>100</v>
      </c>
      <c r="AT47" s="2302">
        <v>0</v>
      </c>
      <c r="AU47" s="2301" t="e">
        <v>#DIV/0!</v>
      </c>
      <c r="AV47" s="2329" t="s">
        <v>1538</v>
      </c>
      <c r="AW47" s="2305"/>
      <c r="AX47" s="2304">
        <v>1</v>
      </c>
      <c r="AY47" s="2289">
        <f t="shared" si="7"/>
        <v>1</v>
      </c>
      <c r="AZ47" s="2303">
        <v>1</v>
      </c>
      <c r="BA47" s="2289">
        <f t="shared" si="23"/>
        <v>1</v>
      </c>
      <c r="BB47" s="2289"/>
      <c r="BC47" s="2301"/>
      <c r="BD47" s="2301"/>
      <c r="BE47" s="2302"/>
      <c r="BF47" s="2301"/>
      <c r="BG47" s="2329" t="s">
        <v>1537</v>
      </c>
      <c r="BH47" s="2299"/>
      <c r="BI47" s="2287">
        <v>14</v>
      </c>
      <c r="BJ47" s="2204"/>
      <c r="BK47" s="2285" t="s">
        <v>1523</v>
      </c>
      <c r="BL47" s="2204"/>
      <c r="BM47" s="2204"/>
      <c r="BN47" s="2202"/>
      <c r="BO47" s="2200"/>
      <c r="BP47" s="2202"/>
      <c r="BQ47" s="2202" t="s">
        <v>1536</v>
      </c>
      <c r="BR47" s="2285"/>
    </row>
    <row r="48" spans="1:70" s="2326" customFormat="1" ht="51.75" thickBot="1">
      <c r="A48"/>
      <c r="B48"/>
      <c r="C48"/>
      <c r="D48" s="2236" t="s">
        <v>1535</v>
      </c>
      <c r="E48" s="2222" t="s">
        <v>1534</v>
      </c>
      <c r="F48" s="2308">
        <v>5</v>
      </c>
      <c r="G48" s="2320" t="s">
        <v>1533</v>
      </c>
      <c r="H48" s="2312" t="s">
        <v>1503</v>
      </c>
      <c r="I48" s="2241">
        <v>0.015873015873015872</v>
      </c>
      <c r="J48" s="2320" t="s">
        <v>1532</v>
      </c>
      <c r="K48" s="2239">
        <v>42461</v>
      </c>
      <c r="L48" s="2239">
        <v>42735</v>
      </c>
      <c r="M48" s="2218"/>
      <c r="N48" s="2218"/>
      <c r="O48" s="2218"/>
      <c r="P48" s="2218">
        <v>1</v>
      </c>
      <c r="Q48" s="2218"/>
      <c r="R48" s="2218">
        <v>1</v>
      </c>
      <c r="S48" s="2218"/>
      <c r="T48" s="2218">
        <v>1</v>
      </c>
      <c r="U48" s="2218"/>
      <c r="V48" s="2218">
        <v>1</v>
      </c>
      <c r="W48" s="2218"/>
      <c r="X48" s="2218">
        <v>1</v>
      </c>
      <c r="Y48" s="2308">
        <f t="shared" si="22"/>
        <v>5</v>
      </c>
      <c r="Z48" s="2237">
        <v>0</v>
      </c>
      <c r="AA48" s="2236" t="s">
        <v>89</v>
      </c>
      <c r="AB48" s="2304">
        <f>M48+N48</f>
        <v>0</v>
      </c>
      <c r="AC48" s="2289">
        <f t="shared" si="1"/>
        <v>0</v>
      </c>
      <c r="AD48" s="2306">
        <v>0</v>
      </c>
      <c r="AE48" s="2289" t="s">
        <v>89</v>
      </c>
      <c r="AF48" s="2289">
        <f aca="true" t="shared" si="24" ref="AF48:AF61">AD48/Y48</f>
        <v>0</v>
      </c>
      <c r="AG48" s="2301">
        <f t="shared" si="19"/>
        <v>0</v>
      </c>
      <c r="AH48" s="2301">
        <v>0</v>
      </c>
      <c r="AI48" s="2302">
        <v>0</v>
      </c>
      <c r="AJ48" s="2301" t="e">
        <v>#DIV/0!</v>
      </c>
      <c r="AK48" s="2300"/>
      <c r="AL48" s="2305"/>
      <c r="AM48" s="2304">
        <v>0</v>
      </c>
      <c r="AN48" s="2289">
        <f t="shared" si="4"/>
        <v>0</v>
      </c>
      <c r="AO48" s="2303">
        <v>0</v>
      </c>
      <c r="AP48" s="2289" t="s">
        <v>89</v>
      </c>
      <c r="AQ48" s="2289" t="e">
        <f aca="true" t="shared" si="25" ref="AQ48:AQ61">AO48/AJ48</f>
        <v>#DIV/0!</v>
      </c>
      <c r="AR48" s="2301" t="e">
        <f t="shared" si="21"/>
        <v>#DIV/0!</v>
      </c>
      <c r="AS48" s="2301">
        <v>0</v>
      </c>
      <c r="AT48" s="2302">
        <v>0</v>
      </c>
      <c r="AU48" s="2301" t="e">
        <v>#DIV/0!</v>
      </c>
      <c r="AV48" s="2300"/>
      <c r="AW48" s="2305"/>
      <c r="AX48" s="2304">
        <v>0</v>
      </c>
      <c r="AY48" s="2289">
        <f aca="true" t="shared" si="26" ref="AY48:AY73">IF(AX48=0,0%,100%)</f>
        <v>0</v>
      </c>
      <c r="AZ48" s="2303">
        <v>0</v>
      </c>
      <c r="BA48" s="2289" t="e">
        <f t="shared" si="23"/>
        <v>#DIV/0!</v>
      </c>
      <c r="BB48" s="2289"/>
      <c r="BC48" s="2301"/>
      <c r="BD48" s="2301"/>
      <c r="BE48" s="2302"/>
      <c r="BF48" s="2301"/>
      <c r="BG48" s="2300" t="s">
        <v>1531</v>
      </c>
      <c r="BH48" s="2299"/>
      <c r="BI48" s="2287">
        <v>4</v>
      </c>
      <c r="BJ48" s="2204"/>
      <c r="BK48" s="2285" t="s">
        <v>1517</v>
      </c>
      <c r="BL48" s="2204"/>
      <c r="BM48" s="2204"/>
      <c r="BN48" s="2202"/>
      <c r="BO48" s="2200"/>
      <c r="BP48" s="2202"/>
      <c r="BQ48" s="2202" t="s">
        <v>1530</v>
      </c>
      <c r="BR48" s="2285"/>
    </row>
    <row r="49" spans="1:70" s="2326" customFormat="1" ht="51.75" thickBot="1">
      <c r="A49"/>
      <c r="B49"/>
      <c r="C49"/>
      <c r="D49" s="2236" t="s">
        <v>1529</v>
      </c>
      <c r="E49" s="2222" t="s">
        <v>1528</v>
      </c>
      <c r="F49" s="2308">
        <v>22</v>
      </c>
      <c r="G49" s="2320" t="s">
        <v>1527</v>
      </c>
      <c r="H49" s="2312" t="s">
        <v>1503</v>
      </c>
      <c r="I49" s="2241">
        <v>0.02</v>
      </c>
      <c r="J49" s="2320" t="s">
        <v>1526</v>
      </c>
      <c r="K49" s="2239">
        <v>42430</v>
      </c>
      <c r="L49" s="2239">
        <v>42735</v>
      </c>
      <c r="M49" s="2218"/>
      <c r="N49" s="2218"/>
      <c r="O49" s="2218">
        <v>1</v>
      </c>
      <c r="P49" s="2218">
        <v>3</v>
      </c>
      <c r="Q49" s="2218">
        <v>3</v>
      </c>
      <c r="R49" s="2218">
        <v>3</v>
      </c>
      <c r="S49" s="2218">
        <v>2</v>
      </c>
      <c r="T49" s="2218">
        <v>2</v>
      </c>
      <c r="U49" s="2218">
        <v>2</v>
      </c>
      <c r="V49" s="2218">
        <v>2</v>
      </c>
      <c r="W49" s="2218">
        <v>1</v>
      </c>
      <c r="X49" s="2218">
        <v>3</v>
      </c>
      <c r="Y49" s="2308">
        <f t="shared" si="22"/>
        <v>22</v>
      </c>
      <c r="Z49" s="2237">
        <v>0</v>
      </c>
      <c r="AA49" s="2236"/>
      <c r="AB49" s="2304">
        <v>0</v>
      </c>
      <c r="AC49" s="2289">
        <f t="shared" si="1"/>
        <v>0</v>
      </c>
      <c r="AD49" s="2306">
        <v>0</v>
      </c>
      <c r="AE49" s="2289" t="s">
        <v>89</v>
      </c>
      <c r="AF49" s="2289">
        <f t="shared" si="24"/>
        <v>0</v>
      </c>
      <c r="AG49" s="2301">
        <f t="shared" si="19"/>
        <v>0</v>
      </c>
      <c r="AH49" s="2301">
        <v>0</v>
      </c>
      <c r="AI49" s="2302">
        <v>0</v>
      </c>
      <c r="AJ49" s="2301">
        <v>0</v>
      </c>
      <c r="AK49" s="2300"/>
      <c r="AL49" s="2328" t="s">
        <v>1525</v>
      </c>
      <c r="AM49" s="2304">
        <v>0</v>
      </c>
      <c r="AN49" s="2289">
        <f t="shared" si="4"/>
        <v>0</v>
      </c>
      <c r="AO49" s="2303">
        <v>0</v>
      </c>
      <c r="AP49" s="2289" t="s">
        <v>89</v>
      </c>
      <c r="AQ49" s="2289" t="e">
        <f t="shared" si="25"/>
        <v>#DIV/0!</v>
      </c>
      <c r="AR49" s="2301" t="e">
        <f t="shared" si="21"/>
        <v>#DIV/0!</v>
      </c>
      <c r="AS49" s="2301">
        <v>0</v>
      </c>
      <c r="AT49" s="2302">
        <v>0</v>
      </c>
      <c r="AU49" s="2301">
        <v>0</v>
      </c>
      <c r="AV49" s="2300"/>
      <c r="AW49" s="2328" t="s">
        <v>1525</v>
      </c>
      <c r="AX49" s="2304">
        <v>0</v>
      </c>
      <c r="AY49" s="2289">
        <f t="shared" si="26"/>
        <v>0</v>
      </c>
      <c r="AZ49" s="2303"/>
      <c r="BA49" s="2289" t="e">
        <f t="shared" si="23"/>
        <v>#DIV/0!</v>
      </c>
      <c r="BB49" s="2289"/>
      <c r="BC49" s="2301"/>
      <c r="BD49" s="2301"/>
      <c r="BE49" s="2302"/>
      <c r="BF49" s="2301"/>
      <c r="BG49" s="2300" t="s">
        <v>1524</v>
      </c>
      <c r="BH49" s="2327"/>
      <c r="BI49" s="2287">
        <v>14</v>
      </c>
      <c r="BJ49" s="2204"/>
      <c r="BK49" s="2285" t="s">
        <v>1523</v>
      </c>
      <c r="BL49" s="2204"/>
      <c r="BM49" s="2204"/>
      <c r="BN49" s="2202"/>
      <c r="BO49" s="2200"/>
      <c r="BP49" s="2202"/>
      <c r="BQ49" s="2202" t="s">
        <v>1522</v>
      </c>
      <c r="BR49" s="2285"/>
    </row>
    <row r="50" spans="1:70" s="2326" customFormat="1" ht="31.5" customHeight="1" thickBot="1">
      <c r="A50"/>
      <c r="B50"/>
      <c r="C50"/>
      <c r="D50" s="2324" t="s">
        <v>1521</v>
      </c>
      <c r="E50" s="2222" t="s">
        <v>315</v>
      </c>
      <c r="F50" s="2308">
        <v>1</v>
      </c>
      <c r="G50" s="2320" t="s">
        <v>1506</v>
      </c>
      <c r="H50" s="2312" t="s">
        <v>1503</v>
      </c>
      <c r="I50" s="2241">
        <v>0.02</v>
      </c>
      <c r="J50" s="2320" t="s">
        <v>625</v>
      </c>
      <c r="K50" s="2239">
        <v>42719</v>
      </c>
      <c r="L50" s="2239">
        <v>42734</v>
      </c>
      <c r="M50" s="2218"/>
      <c r="N50" s="2218"/>
      <c r="O50" s="2218"/>
      <c r="P50" s="2218"/>
      <c r="Q50" s="2218"/>
      <c r="R50" s="2218"/>
      <c r="S50" s="2218"/>
      <c r="T50" s="2218"/>
      <c r="U50" s="2218"/>
      <c r="V50" s="2218"/>
      <c r="W50" s="2218"/>
      <c r="X50" s="2218">
        <v>1</v>
      </c>
      <c r="Y50" s="2308">
        <f t="shared" si="22"/>
        <v>1</v>
      </c>
      <c r="Z50" s="2237">
        <v>0</v>
      </c>
      <c r="AA50" s="2236"/>
      <c r="AB50" s="2304">
        <f>M50+N50</f>
        <v>0</v>
      </c>
      <c r="AC50" s="2289">
        <f t="shared" si="1"/>
        <v>0</v>
      </c>
      <c r="AD50" s="2306">
        <v>0</v>
      </c>
      <c r="AE50" s="2289" t="s">
        <v>89</v>
      </c>
      <c r="AF50" s="2289">
        <f t="shared" si="24"/>
        <v>0</v>
      </c>
      <c r="AG50" s="2301">
        <f t="shared" si="19"/>
        <v>0</v>
      </c>
      <c r="AH50" s="2301">
        <v>0</v>
      </c>
      <c r="AI50" s="2302">
        <v>0</v>
      </c>
      <c r="AJ50" s="2301" t="e">
        <v>#DIV/0!</v>
      </c>
      <c r="AK50" s="2300"/>
      <c r="AL50" s="2305"/>
      <c r="AM50" s="2304">
        <f>X50+Y50</f>
        <v>2</v>
      </c>
      <c r="AN50" s="2289">
        <f t="shared" si="4"/>
        <v>1</v>
      </c>
      <c r="AO50" s="2303">
        <v>0</v>
      </c>
      <c r="AP50" s="2289" t="s">
        <v>89</v>
      </c>
      <c r="AQ50" s="2289" t="e">
        <f t="shared" si="25"/>
        <v>#DIV/0!</v>
      </c>
      <c r="AR50" s="2301" t="e">
        <f t="shared" si="21"/>
        <v>#DIV/0!</v>
      </c>
      <c r="AS50" s="2301">
        <v>0</v>
      </c>
      <c r="AT50" s="2302">
        <v>0</v>
      </c>
      <c r="AU50" s="2301" t="e">
        <v>#DIV/0!</v>
      </c>
      <c r="AV50" s="2300"/>
      <c r="AW50" s="2305"/>
      <c r="AX50" s="2304">
        <v>0</v>
      </c>
      <c r="AY50" s="2289">
        <f t="shared" si="26"/>
        <v>0</v>
      </c>
      <c r="AZ50" s="2303">
        <v>0</v>
      </c>
      <c r="BA50" s="2289" t="e">
        <f t="shared" si="23"/>
        <v>#DIV/0!</v>
      </c>
      <c r="BB50" s="2289"/>
      <c r="BC50" s="2301"/>
      <c r="BD50" s="2301"/>
      <c r="BE50" s="2302"/>
      <c r="BF50" s="2301"/>
      <c r="BG50" s="2300" t="s">
        <v>1518</v>
      </c>
      <c r="BH50" s="2299"/>
      <c r="BI50" s="2287"/>
      <c r="BJ50" s="2204"/>
      <c r="BK50" s="2285"/>
      <c r="BL50" s="2204"/>
      <c r="BM50" s="2204"/>
      <c r="BN50" s="2202"/>
      <c r="BO50" s="2200"/>
      <c r="BP50" s="2202"/>
      <c r="BQ50" s="2202" t="s">
        <v>1500</v>
      </c>
      <c r="BR50" s="2285"/>
    </row>
    <row r="51" spans="1:70" s="2326" customFormat="1" ht="54.75" customHeight="1" thickBot="1">
      <c r="A51"/>
      <c r="B51"/>
      <c r="C51"/>
      <c r="D51" s="2236" t="s">
        <v>1520</v>
      </c>
      <c r="E51" s="2222" t="s">
        <v>1426</v>
      </c>
      <c r="F51" s="2308">
        <v>6</v>
      </c>
      <c r="G51" s="2320" t="s">
        <v>1425</v>
      </c>
      <c r="H51" s="2312" t="s">
        <v>1503</v>
      </c>
      <c r="I51" s="2241">
        <v>0.02</v>
      </c>
      <c r="J51" s="2320" t="s">
        <v>1424</v>
      </c>
      <c r="K51" s="2239">
        <v>42401</v>
      </c>
      <c r="L51" s="2239">
        <v>42719</v>
      </c>
      <c r="M51" s="2218"/>
      <c r="N51" s="2218">
        <v>1</v>
      </c>
      <c r="O51" s="2218"/>
      <c r="P51" s="2218">
        <v>1</v>
      </c>
      <c r="Q51" s="2218"/>
      <c r="R51" s="2218">
        <v>1</v>
      </c>
      <c r="S51" s="2218"/>
      <c r="T51" s="2218">
        <v>1</v>
      </c>
      <c r="U51" s="2218"/>
      <c r="V51" s="2218">
        <v>1</v>
      </c>
      <c r="W51" s="2218"/>
      <c r="X51" s="2218">
        <v>1</v>
      </c>
      <c r="Y51" s="2308">
        <f t="shared" si="22"/>
        <v>6</v>
      </c>
      <c r="Z51" s="2237">
        <v>0</v>
      </c>
      <c r="AA51" s="2236"/>
      <c r="AB51" s="2304">
        <v>0</v>
      </c>
      <c r="AC51" s="2289">
        <f t="shared" si="1"/>
        <v>0</v>
      </c>
      <c r="AD51" s="2306">
        <v>0</v>
      </c>
      <c r="AE51" s="2289" t="e">
        <f>AD51/AB51</f>
        <v>#DIV/0!</v>
      </c>
      <c r="AF51" s="2289">
        <f t="shared" si="24"/>
        <v>0</v>
      </c>
      <c r="AG51" s="2301">
        <f t="shared" si="19"/>
        <v>0</v>
      </c>
      <c r="AH51" s="2301">
        <v>0</v>
      </c>
      <c r="AI51" s="2302">
        <v>0</v>
      </c>
      <c r="AJ51" s="2301" t="e">
        <v>#DIV/0!</v>
      </c>
      <c r="AK51" s="2300"/>
      <c r="AL51" s="2305"/>
      <c r="AM51" s="2304">
        <v>1</v>
      </c>
      <c r="AN51" s="2289">
        <f t="shared" si="4"/>
        <v>1</v>
      </c>
      <c r="AO51" s="2303">
        <v>1</v>
      </c>
      <c r="AP51" s="2289">
        <f>AO51/AM51</f>
        <v>1</v>
      </c>
      <c r="AQ51" s="2289" t="e">
        <f t="shared" si="25"/>
        <v>#DIV/0!</v>
      </c>
      <c r="AR51" s="2301" t="e">
        <f t="shared" si="21"/>
        <v>#DIV/0!</v>
      </c>
      <c r="AS51" s="2301">
        <v>0</v>
      </c>
      <c r="AT51" s="2302">
        <v>0</v>
      </c>
      <c r="AU51" s="2301" t="e">
        <v>#DIV/0!</v>
      </c>
      <c r="AV51" s="2300" t="s">
        <v>1519</v>
      </c>
      <c r="AW51" s="2305"/>
      <c r="AX51" s="2304">
        <v>0</v>
      </c>
      <c r="AY51" s="2289">
        <f t="shared" si="26"/>
        <v>0</v>
      </c>
      <c r="AZ51" s="2303"/>
      <c r="BA51" s="2289" t="e">
        <f t="shared" si="23"/>
        <v>#DIV/0!</v>
      </c>
      <c r="BB51" s="2289"/>
      <c r="BC51" s="2301"/>
      <c r="BD51" s="2301"/>
      <c r="BE51" s="2302"/>
      <c r="BF51" s="2301"/>
      <c r="BG51" s="2300" t="s">
        <v>1518</v>
      </c>
      <c r="BH51" s="2299"/>
      <c r="BI51" s="2287">
        <v>4</v>
      </c>
      <c r="BJ51" s="2204"/>
      <c r="BK51" s="2285" t="s">
        <v>1517</v>
      </c>
      <c r="BL51" s="2204"/>
      <c r="BM51" s="2204"/>
      <c r="BN51" s="2202"/>
      <c r="BO51" s="2200"/>
      <c r="BP51" s="2202"/>
      <c r="BQ51" s="2202" t="s">
        <v>1516</v>
      </c>
      <c r="BR51" s="2285"/>
    </row>
    <row r="52" spans="1:70" s="2326" customFormat="1" ht="57" customHeight="1" thickBot="1">
      <c r="A52"/>
      <c r="B52"/>
      <c r="C52"/>
      <c r="D52" s="2236" t="s">
        <v>1515</v>
      </c>
      <c r="E52" s="2222" t="s">
        <v>1497</v>
      </c>
      <c r="F52" s="2308">
        <v>1</v>
      </c>
      <c r="G52" s="2320" t="s">
        <v>1496</v>
      </c>
      <c r="H52" s="2312" t="s">
        <v>1469</v>
      </c>
      <c r="I52" s="2241">
        <v>0.015873015873015872</v>
      </c>
      <c r="J52" s="2320" t="s">
        <v>1514</v>
      </c>
      <c r="K52" s="2239">
        <v>42370</v>
      </c>
      <c r="L52" s="2239">
        <v>42735</v>
      </c>
      <c r="M52" s="2218"/>
      <c r="N52" s="2218">
        <v>1</v>
      </c>
      <c r="O52" s="2218"/>
      <c r="P52" s="2218"/>
      <c r="Q52" s="2218"/>
      <c r="R52" s="2218"/>
      <c r="S52" s="2218"/>
      <c r="T52" s="2218"/>
      <c r="U52" s="2218"/>
      <c r="V52" s="2218"/>
      <c r="W52" s="2218"/>
      <c r="X52" s="2218"/>
      <c r="Y52" s="2308">
        <f t="shared" si="22"/>
        <v>1</v>
      </c>
      <c r="Z52" s="2237">
        <v>0</v>
      </c>
      <c r="AA52" s="2236" t="s">
        <v>89</v>
      </c>
      <c r="AB52" s="2304">
        <f aca="true" t="shared" si="27" ref="AB52:AB60">M52+N52</f>
        <v>1</v>
      </c>
      <c r="AC52" s="2289">
        <f t="shared" si="1"/>
        <v>1</v>
      </c>
      <c r="AD52" s="2306">
        <v>1</v>
      </c>
      <c r="AE52" s="2289">
        <f>AD52/AB52</f>
        <v>1</v>
      </c>
      <c r="AF52" s="2289">
        <f t="shared" si="24"/>
        <v>1</v>
      </c>
      <c r="AG52" s="2301">
        <f t="shared" si="19"/>
        <v>1</v>
      </c>
      <c r="AH52" s="2301">
        <v>1</v>
      </c>
      <c r="AI52" s="2302">
        <v>0</v>
      </c>
      <c r="AJ52" s="2301" t="e">
        <v>#DIV/0!</v>
      </c>
      <c r="AK52" s="2300"/>
      <c r="AL52" s="2305"/>
      <c r="AM52" s="2304">
        <f>X52+Y52</f>
        <v>1</v>
      </c>
      <c r="AN52" s="2289">
        <f t="shared" si="4"/>
        <v>1</v>
      </c>
      <c r="AO52" s="2303">
        <v>1</v>
      </c>
      <c r="AP52" s="2289">
        <f>AO52/AM52</f>
        <v>1</v>
      </c>
      <c r="AQ52" s="2289" t="e">
        <f t="shared" si="25"/>
        <v>#DIV/0!</v>
      </c>
      <c r="AR52" s="2301" t="e">
        <f t="shared" si="21"/>
        <v>#DIV/0!</v>
      </c>
      <c r="AS52" s="2301">
        <v>1</v>
      </c>
      <c r="AT52" s="2302">
        <v>0</v>
      </c>
      <c r="AU52" s="2301"/>
      <c r="AV52" s="2300" t="s">
        <v>1513</v>
      </c>
      <c r="AW52" s="2299"/>
      <c r="AX52" s="2304">
        <v>1</v>
      </c>
      <c r="AY52" s="2289">
        <f t="shared" si="26"/>
        <v>1</v>
      </c>
      <c r="AZ52" s="2303">
        <v>1</v>
      </c>
      <c r="BA52" s="2289">
        <f t="shared" si="23"/>
        <v>1</v>
      </c>
      <c r="BB52" s="2289"/>
      <c r="BC52" s="2301"/>
      <c r="BD52" s="2301"/>
      <c r="BE52" s="2302"/>
      <c r="BF52" s="2301"/>
      <c r="BG52" s="2300"/>
      <c r="BH52" s="2299"/>
      <c r="BI52" s="2287"/>
      <c r="BJ52" s="2204"/>
      <c r="BK52" s="2285"/>
      <c r="BL52" s="2204"/>
      <c r="BM52" s="2204"/>
      <c r="BN52" s="2202"/>
      <c r="BO52" s="2200"/>
      <c r="BP52" s="2202"/>
      <c r="BQ52" s="2202"/>
      <c r="BR52" s="2285"/>
    </row>
    <row r="53" spans="1:70" s="2326" customFormat="1" ht="103.5" customHeight="1" thickBot="1">
      <c r="A53"/>
      <c r="B53"/>
      <c r="C53"/>
      <c r="D53" s="2236" t="s">
        <v>1512</v>
      </c>
      <c r="E53" s="2222" t="s">
        <v>1511</v>
      </c>
      <c r="F53" s="2308">
        <v>1</v>
      </c>
      <c r="G53" s="2320" t="s">
        <v>1510</v>
      </c>
      <c r="H53" s="2312" t="s">
        <v>1469</v>
      </c>
      <c r="I53" s="2241">
        <v>0.015873015873015872</v>
      </c>
      <c r="J53" s="2320" t="s">
        <v>1489</v>
      </c>
      <c r="K53" s="2239">
        <v>42370</v>
      </c>
      <c r="L53" s="2239">
        <v>42735</v>
      </c>
      <c r="M53" s="2218">
        <v>1</v>
      </c>
      <c r="N53" s="2218"/>
      <c r="O53" s="2218"/>
      <c r="P53" s="2218"/>
      <c r="Q53" s="2218"/>
      <c r="R53" s="2218"/>
      <c r="S53" s="2218"/>
      <c r="T53" s="2218"/>
      <c r="U53" s="2218"/>
      <c r="V53" s="2218"/>
      <c r="W53" s="2218"/>
      <c r="X53" s="2218"/>
      <c r="Y53" s="2308">
        <f t="shared" si="22"/>
        <v>1</v>
      </c>
      <c r="Z53" s="2237">
        <v>0</v>
      </c>
      <c r="AA53" s="2236" t="s">
        <v>89</v>
      </c>
      <c r="AB53" s="2304">
        <f t="shared" si="27"/>
        <v>1</v>
      </c>
      <c r="AC53" s="2289">
        <f t="shared" si="1"/>
        <v>1</v>
      </c>
      <c r="AD53" s="2306">
        <v>1</v>
      </c>
      <c r="AE53" s="2289" t="s">
        <v>89</v>
      </c>
      <c r="AF53" s="2289">
        <f t="shared" si="24"/>
        <v>1</v>
      </c>
      <c r="AG53" s="2301">
        <f t="shared" si="19"/>
        <v>1</v>
      </c>
      <c r="AH53" s="2301">
        <v>0</v>
      </c>
      <c r="AI53" s="2302">
        <v>0</v>
      </c>
      <c r="AJ53" s="2301" t="e">
        <v>#DIV/0!</v>
      </c>
      <c r="AK53" s="2300" t="s">
        <v>1509</v>
      </c>
      <c r="AL53" s="2305"/>
      <c r="AM53" s="2304">
        <f>X53+Y53</f>
        <v>1</v>
      </c>
      <c r="AN53" s="2289">
        <f t="shared" si="4"/>
        <v>1</v>
      </c>
      <c r="AO53" s="2303">
        <v>1</v>
      </c>
      <c r="AP53" s="2289" t="s">
        <v>89</v>
      </c>
      <c r="AQ53" s="2289" t="e">
        <f t="shared" si="25"/>
        <v>#DIV/0!</v>
      </c>
      <c r="AR53" s="2301" t="e">
        <f t="shared" si="21"/>
        <v>#DIV/0!</v>
      </c>
      <c r="AS53" s="2301">
        <v>0</v>
      </c>
      <c r="AT53" s="2302">
        <v>0</v>
      </c>
      <c r="AU53" s="2301"/>
      <c r="AV53" s="2300"/>
      <c r="AW53" s="2299"/>
      <c r="AX53" s="2304">
        <v>1</v>
      </c>
      <c r="AY53" s="2289">
        <f t="shared" si="26"/>
        <v>1</v>
      </c>
      <c r="AZ53" s="2303">
        <v>1</v>
      </c>
      <c r="BA53" s="2289">
        <f t="shared" si="23"/>
        <v>1</v>
      </c>
      <c r="BB53" s="2289"/>
      <c r="BC53" s="2301"/>
      <c r="BD53" s="2301"/>
      <c r="BE53" s="2302"/>
      <c r="BF53" s="2301"/>
      <c r="BG53" s="2300" t="s">
        <v>1508</v>
      </c>
      <c r="BH53" s="2299"/>
      <c r="BI53" s="2287"/>
      <c r="BJ53" s="2204"/>
      <c r="BK53" s="2285"/>
      <c r="BL53" s="2204"/>
      <c r="BM53" s="2204"/>
      <c r="BN53" s="2202"/>
      <c r="BO53" s="2200"/>
      <c r="BP53" s="2202"/>
      <c r="BQ53" s="2202"/>
      <c r="BR53" s="2285"/>
    </row>
    <row r="54" spans="1:70" s="2323" customFormat="1" ht="42.75" customHeight="1" thickBot="1">
      <c r="A54"/>
      <c r="B54"/>
      <c r="C54"/>
      <c r="D54" s="2324" t="s">
        <v>1507</v>
      </c>
      <c r="E54" s="2222" t="s">
        <v>625</v>
      </c>
      <c r="F54" s="2308">
        <v>1</v>
      </c>
      <c r="G54" s="2320" t="s">
        <v>1506</v>
      </c>
      <c r="H54" s="2312" t="s">
        <v>1469</v>
      </c>
      <c r="I54" s="2241">
        <v>0.015873015873015872</v>
      </c>
      <c r="J54" s="2320" t="s">
        <v>625</v>
      </c>
      <c r="K54" s="2239">
        <v>42705</v>
      </c>
      <c r="L54" s="2239">
        <v>42735</v>
      </c>
      <c r="M54" s="2218"/>
      <c r="N54" s="2218"/>
      <c r="O54" s="2218"/>
      <c r="P54" s="2218"/>
      <c r="Q54" s="2218"/>
      <c r="R54" s="2218"/>
      <c r="S54" s="2218"/>
      <c r="T54" s="2218"/>
      <c r="U54" s="2218"/>
      <c r="V54" s="2218"/>
      <c r="W54" s="2218"/>
      <c r="X54" s="2218">
        <v>1</v>
      </c>
      <c r="Y54" s="2308">
        <f t="shared" si="22"/>
        <v>1</v>
      </c>
      <c r="Z54" s="2237">
        <v>0</v>
      </c>
      <c r="AA54" s="2236" t="s">
        <v>89</v>
      </c>
      <c r="AB54" s="2304">
        <f t="shared" si="27"/>
        <v>0</v>
      </c>
      <c r="AC54" s="2289">
        <f t="shared" si="1"/>
        <v>0</v>
      </c>
      <c r="AD54" s="2306">
        <v>0</v>
      </c>
      <c r="AE54" s="2289" t="s">
        <v>89</v>
      </c>
      <c r="AF54" s="2289">
        <f t="shared" si="24"/>
        <v>0</v>
      </c>
      <c r="AG54" s="2301">
        <f t="shared" si="19"/>
        <v>0</v>
      </c>
      <c r="AH54" s="2301">
        <v>100</v>
      </c>
      <c r="AI54" s="2302">
        <v>0</v>
      </c>
      <c r="AJ54" s="2301" t="e">
        <v>#DIV/0!</v>
      </c>
      <c r="AK54" s="2300"/>
      <c r="AL54" s="2305"/>
      <c r="AM54" s="2304">
        <v>0</v>
      </c>
      <c r="AN54" s="2289">
        <f t="shared" si="4"/>
        <v>0</v>
      </c>
      <c r="AO54" s="2303">
        <v>0</v>
      </c>
      <c r="AP54" s="2289" t="s">
        <v>89</v>
      </c>
      <c r="AQ54" s="2289" t="e">
        <f t="shared" si="25"/>
        <v>#DIV/0!</v>
      </c>
      <c r="AR54" s="2301" t="e">
        <f t="shared" si="21"/>
        <v>#DIV/0!</v>
      </c>
      <c r="AS54" s="2301">
        <v>100</v>
      </c>
      <c r="AT54" s="2302">
        <v>0</v>
      </c>
      <c r="AU54" s="2301" t="e">
        <v>#DIV/0!</v>
      </c>
      <c r="AV54" s="2300"/>
      <c r="AW54" s="2299"/>
      <c r="AX54" s="2304">
        <v>0</v>
      </c>
      <c r="AY54" s="2289">
        <f t="shared" si="26"/>
        <v>0</v>
      </c>
      <c r="AZ54" s="2303">
        <v>0</v>
      </c>
      <c r="BA54" s="2289" t="e">
        <f t="shared" si="23"/>
        <v>#DIV/0!</v>
      </c>
      <c r="BB54" s="2289"/>
      <c r="BC54" s="2301"/>
      <c r="BD54" s="2301"/>
      <c r="BE54" s="2302"/>
      <c r="BF54" s="2301"/>
      <c r="BG54" s="2300"/>
      <c r="BH54" s="2299"/>
      <c r="BI54" s="2287"/>
      <c r="BJ54" s="2204"/>
      <c r="BK54" s="2285"/>
      <c r="BL54" s="2204"/>
      <c r="BM54" s="2204"/>
      <c r="BN54" s="2202"/>
      <c r="BO54" s="2200"/>
      <c r="BP54" s="2202"/>
      <c r="BQ54" s="2202"/>
      <c r="BR54" s="2285"/>
    </row>
    <row r="55" spans="1:70" s="2323" customFormat="1" ht="90" thickBot="1">
      <c r="A55"/>
      <c r="B55"/>
      <c r="C55"/>
      <c r="D55" s="2324" t="s">
        <v>1505</v>
      </c>
      <c r="E55" s="2222" t="s">
        <v>315</v>
      </c>
      <c r="F55" s="2308">
        <v>1</v>
      </c>
      <c r="G55" s="2320" t="s">
        <v>1504</v>
      </c>
      <c r="H55" s="2312" t="s">
        <v>1503</v>
      </c>
      <c r="I55" s="2241"/>
      <c r="J55" s="2320"/>
      <c r="K55" s="2239"/>
      <c r="L55" s="2239"/>
      <c r="M55" s="2218"/>
      <c r="N55" s="2218"/>
      <c r="O55" s="2218">
        <v>1</v>
      </c>
      <c r="P55" s="2218"/>
      <c r="Q55" s="2218"/>
      <c r="R55" s="2218"/>
      <c r="S55" s="2218"/>
      <c r="T55" s="2218"/>
      <c r="U55" s="2218"/>
      <c r="V55" s="2218"/>
      <c r="W55" s="2218"/>
      <c r="X55" s="2218"/>
      <c r="Y55" s="2308">
        <f t="shared" si="22"/>
        <v>1</v>
      </c>
      <c r="Z55" s="2237"/>
      <c r="AA55" s="2236"/>
      <c r="AB55" s="2304">
        <f t="shared" si="27"/>
        <v>0</v>
      </c>
      <c r="AC55" s="2289">
        <f t="shared" si="1"/>
        <v>0</v>
      </c>
      <c r="AD55" s="2306">
        <v>1</v>
      </c>
      <c r="AE55" s="2289" t="e">
        <f>AD55/AB55</f>
        <v>#DIV/0!</v>
      </c>
      <c r="AF55" s="2289">
        <f t="shared" si="24"/>
        <v>1</v>
      </c>
      <c r="AG55" s="2301">
        <f t="shared" si="19"/>
        <v>1</v>
      </c>
      <c r="AH55" s="2301">
        <v>0</v>
      </c>
      <c r="AI55" s="2302">
        <v>0</v>
      </c>
      <c r="AJ55" s="2301" t="e">
        <v>#DIV/0!</v>
      </c>
      <c r="AK55" s="2300"/>
      <c r="AL55" s="2305"/>
      <c r="AM55" s="2304">
        <f>X55+Y55</f>
        <v>1</v>
      </c>
      <c r="AN55" s="2289">
        <f t="shared" si="4"/>
        <v>1</v>
      </c>
      <c r="AO55" s="2303">
        <v>1</v>
      </c>
      <c r="AP55" s="2289">
        <f>AO55/AM55</f>
        <v>1</v>
      </c>
      <c r="AQ55" s="2289" t="e">
        <f t="shared" si="25"/>
        <v>#DIV/0!</v>
      </c>
      <c r="AR55" s="2301" t="e">
        <f t="shared" si="21"/>
        <v>#DIV/0!</v>
      </c>
      <c r="AS55" s="2301">
        <v>0</v>
      </c>
      <c r="AT55" s="2302">
        <v>0</v>
      </c>
      <c r="AU55" s="2301" t="e">
        <v>#DIV/0!</v>
      </c>
      <c r="AV55" s="2300" t="s">
        <v>1502</v>
      </c>
      <c r="AW55" s="2305"/>
      <c r="AX55" s="2304">
        <v>0</v>
      </c>
      <c r="AY55" s="2289">
        <f t="shared" si="26"/>
        <v>0</v>
      </c>
      <c r="AZ55" s="2303"/>
      <c r="BA55" s="2289" t="e">
        <f t="shared" si="23"/>
        <v>#DIV/0!</v>
      </c>
      <c r="BB55" s="2289"/>
      <c r="BC55" s="2301"/>
      <c r="BD55" s="2301"/>
      <c r="BE55" s="2302"/>
      <c r="BF55" s="2301"/>
      <c r="BG55" s="2300" t="s">
        <v>1501</v>
      </c>
      <c r="BH55" s="2299"/>
      <c r="BI55" s="2287"/>
      <c r="BJ55" s="2204"/>
      <c r="BK55" s="2285"/>
      <c r="BL55" s="2204"/>
      <c r="BM55" s="2204"/>
      <c r="BN55" s="2202"/>
      <c r="BO55" s="2200"/>
      <c r="BP55" s="2202"/>
      <c r="BQ55" s="2202" t="s">
        <v>1500</v>
      </c>
      <c r="BR55" s="2285"/>
    </row>
    <row r="56" spans="1:70" s="2323" customFormat="1" ht="145.5" customHeight="1" thickBot="1">
      <c r="A56"/>
      <c r="B56"/>
      <c r="C56" t="s">
        <v>1499</v>
      </c>
      <c r="D56" s="2324" t="s">
        <v>1498</v>
      </c>
      <c r="E56" s="2222" t="s">
        <v>1497</v>
      </c>
      <c r="F56" s="2308">
        <v>1</v>
      </c>
      <c r="G56" s="2320" t="s">
        <v>1496</v>
      </c>
      <c r="H56" s="2312" t="s">
        <v>1469</v>
      </c>
      <c r="I56" s="2241">
        <v>0.015873015873015872</v>
      </c>
      <c r="J56" s="2320" t="s">
        <v>1495</v>
      </c>
      <c r="K56" s="2239">
        <v>42401</v>
      </c>
      <c r="L56" s="2239">
        <v>42735</v>
      </c>
      <c r="M56" s="2218"/>
      <c r="N56" s="2218">
        <v>1</v>
      </c>
      <c r="O56" s="2218"/>
      <c r="P56" s="2218"/>
      <c r="Q56" s="2218"/>
      <c r="R56" s="2218"/>
      <c r="S56" s="2218"/>
      <c r="T56" s="2218"/>
      <c r="U56" s="2218"/>
      <c r="V56" s="2218"/>
      <c r="W56" s="2218"/>
      <c r="X56" s="2218"/>
      <c r="Y56" s="2308">
        <f t="shared" si="22"/>
        <v>1</v>
      </c>
      <c r="Z56" s="2237">
        <v>0</v>
      </c>
      <c r="AA56" s="2236" t="s">
        <v>89</v>
      </c>
      <c r="AB56" s="2304">
        <f t="shared" si="27"/>
        <v>1</v>
      </c>
      <c r="AC56" s="2289">
        <f t="shared" si="1"/>
        <v>1</v>
      </c>
      <c r="AD56" s="2306">
        <v>1</v>
      </c>
      <c r="AE56" s="2289">
        <f>AD56/AB56</f>
        <v>1</v>
      </c>
      <c r="AF56" s="2289">
        <f t="shared" si="24"/>
        <v>1</v>
      </c>
      <c r="AG56" s="2301">
        <f t="shared" si="19"/>
        <v>1</v>
      </c>
      <c r="AH56" s="2301">
        <v>8.333333333333334</v>
      </c>
      <c r="AI56" s="2302">
        <v>0</v>
      </c>
      <c r="AJ56" s="2301" t="e">
        <v>#DIV/0!</v>
      </c>
      <c r="AK56" s="2300"/>
      <c r="AL56" s="2305"/>
      <c r="AM56" s="2304">
        <f>X56+Y56</f>
        <v>1</v>
      </c>
      <c r="AN56" s="2289">
        <f t="shared" si="4"/>
        <v>1</v>
      </c>
      <c r="AO56" s="2303">
        <v>1</v>
      </c>
      <c r="AP56" s="2289">
        <f>AO56/AM56</f>
        <v>1</v>
      </c>
      <c r="AQ56" s="2289" t="e">
        <f t="shared" si="25"/>
        <v>#DIV/0!</v>
      </c>
      <c r="AR56" s="2301" t="e">
        <f t="shared" si="21"/>
        <v>#DIV/0!</v>
      </c>
      <c r="AS56" s="2301">
        <v>8.333333333333334</v>
      </c>
      <c r="AT56" s="2302">
        <v>0</v>
      </c>
      <c r="AU56" s="2301" t="e">
        <v>#DIV/0!</v>
      </c>
      <c r="AV56" s="2300" t="s">
        <v>1494</v>
      </c>
      <c r="AW56" s="2305" t="s">
        <v>1493</v>
      </c>
      <c r="AX56" s="2304">
        <v>1</v>
      </c>
      <c r="AY56" s="2289">
        <f t="shared" si="26"/>
        <v>1</v>
      </c>
      <c r="AZ56" s="2303">
        <v>1</v>
      </c>
      <c r="BA56" s="2289">
        <f t="shared" si="23"/>
        <v>1</v>
      </c>
      <c r="BB56" s="2289"/>
      <c r="BC56" s="2301"/>
      <c r="BD56" s="2301"/>
      <c r="BE56" s="2302"/>
      <c r="BF56" s="2301"/>
      <c r="BG56" s="2300"/>
      <c r="BH56" s="2299"/>
      <c r="BI56" s="2287"/>
      <c r="BJ56" s="2204"/>
      <c r="BK56" s="2285"/>
      <c r="BL56" s="2204"/>
      <c r="BM56" s="2204"/>
      <c r="BN56" s="2202"/>
      <c r="BO56" s="2200"/>
      <c r="BP56" s="2202"/>
      <c r="BQ56" s="2202"/>
      <c r="BR56" s="2285"/>
    </row>
    <row r="57" spans="1:70" s="2323" customFormat="1" ht="114" customHeight="1" thickBot="1">
      <c r="A57"/>
      <c r="B57"/>
      <c r="C57"/>
      <c r="D57" s="2324" t="s">
        <v>1492</v>
      </c>
      <c r="E57" s="2222" t="s">
        <v>1491</v>
      </c>
      <c r="F57" s="2308">
        <v>1</v>
      </c>
      <c r="G57" s="2320" t="s">
        <v>1490</v>
      </c>
      <c r="H57" s="2312" t="s">
        <v>1469</v>
      </c>
      <c r="I57" s="2241">
        <v>0.015873015873015872</v>
      </c>
      <c r="J57" s="2320" t="s">
        <v>1489</v>
      </c>
      <c r="K57" s="2239">
        <v>42401</v>
      </c>
      <c r="L57" s="2239">
        <v>42735</v>
      </c>
      <c r="M57" s="2218"/>
      <c r="N57" s="2218">
        <v>1</v>
      </c>
      <c r="O57" s="2218"/>
      <c r="P57" s="2218"/>
      <c r="Q57" s="2218"/>
      <c r="R57" s="2218"/>
      <c r="S57" s="2218"/>
      <c r="T57" s="2218"/>
      <c r="U57" s="2218"/>
      <c r="V57" s="2218"/>
      <c r="W57" s="2218"/>
      <c r="X57" s="2218"/>
      <c r="Y57" s="2308">
        <f t="shared" si="22"/>
        <v>1</v>
      </c>
      <c r="Z57" s="2237">
        <v>0</v>
      </c>
      <c r="AA57" s="2236" t="s">
        <v>89</v>
      </c>
      <c r="AB57" s="2304">
        <f t="shared" si="27"/>
        <v>1</v>
      </c>
      <c r="AC57" s="2289">
        <f t="shared" si="1"/>
        <v>1</v>
      </c>
      <c r="AD57" s="2306">
        <v>1</v>
      </c>
      <c r="AE57" s="2289" t="s">
        <v>89</v>
      </c>
      <c r="AF57" s="2289">
        <f t="shared" si="24"/>
        <v>1</v>
      </c>
      <c r="AG57" s="2301">
        <f t="shared" si="19"/>
        <v>1</v>
      </c>
      <c r="AH57" s="2301">
        <v>8.333333333333334</v>
      </c>
      <c r="AI57" s="2302">
        <v>0</v>
      </c>
      <c r="AJ57" s="2301" t="e">
        <v>#DIV/0!</v>
      </c>
      <c r="AK57" s="2300"/>
      <c r="AL57" s="2305"/>
      <c r="AM57" s="2304">
        <f>X57+Y57</f>
        <v>1</v>
      </c>
      <c r="AN57" s="2289">
        <f t="shared" si="4"/>
        <v>1</v>
      </c>
      <c r="AO57" s="2303">
        <v>1</v>
      </c>
      <c r="AP57" s="2289" t="s">
        <v>89</v>
      </c>
      <c r="AQ57" s="2289" t="e">
        <f t="shared" si="25"/>
        <v>#DIV/0!</v>
      </c>
      <c r="AR57" s="2301" t="e">
        <f t="shared" si="21"/>
        <v>#DIV/0!</v>
      </c>
      <c r="AS57" s="2301">
        <v>8.333333333333334</v>
      </c>
      <c r="AT57" s="2302">
        <v>0</v>
      </c>
      <c r="AU57" s="2301" t="e">
        <v>#DIV/0!</v>
      </c>
      <c r="AV57" s="2300" t="s">
        <v>1488</v>
      </c>
      <c r="AW57" s="2305"/>
      <c r="AX57" s="2304">
        <v>1</v>
      </c>
      <c r="AY57" s="2289">
        <f t="shared" si="26"/>
        <v>1</v>
      </c>
      <c r="AZ57" s="2303">
        <v>1</v>
      </c>
      <c r="BA57" s="2289">
        <f t="shared" si="23"/>
        <v>1</v>
      </c>
      <c r="BB57" s="2289"/>
      <c r="BC57" s="2301"/>
      <c r="BD57" s="2301"/>
      <c r="BE57" s="2302"/>
      <c r="BF57" s="2301"/>
      <c r="BG57" s="2300" t="s">
        <v>1487</v>
      </c>
      <c r="BH57" s="2299"/>
      <c r="BI57" s="2287"/>
      <c r="BJ57" s="2204"/>
      <c r="BK57" s="2285"/>
      <c r="BL57" s="2204"/>
      <c r="BM57" s="2204"/>
      <c r="BN57" s="2202"/>
      <c r="BO57" s="2200"/>
      <c r="BP57" s="2202"/>
      <c r="BQ57" s="2202"/>
      <c r="BR57" s="2285"/>
    </row>
    <row r="58" spans="1:70" s="2323" customFormat="1" ht="179.25" thickBot="1">
      <c r="A58"/>
      <c r="B58"/>
      <c r="C58"/>
      <c r="D58" s="2324" t="s">
        <v>1486</v>
      </c>
      <c r="E58" s="2222" t="s">
        <v>1485</v>
      </c>
      <c r="F58" s="2308">
        <v>4</v>
      </c>
      <c r="G58" s="2320" t="s">
        <v>1484</v>
      </c>
      <c r="H58" s="2312" t="s">
        <v>1469</v>
      </c>
      <c r="I58" s="2241">
        <v>0.03</v>
      </c>
      <c r="J58" s="2320" t="s">
        <v>1483</v>
      </c>
      <c r="K58" s="2239">
        <v>42461</v>
      </c>
      <c r="L58" s="2239">
        <v>42735</v>
      </c>
      <c r="M58" s="2218"/>
      <c r="N58" s="2218"/>
      <c r="O58" s="2218"/>
      <c r="P58" s="2218">
        <v>1</v>
      </c>
      <c r="Q58" s="2218"/>
      <c r="R58" s="2218">
        <v>1</v>
      </c>
      <c r="S58" s="2218"/>
      <c r="T58" s="2218">
        <v>1</v>
      </c>
      <c r="U58" s="2218"/>
      <c r="V58" s="2218">
        <v>1</v>
      </c>
      <c r="W58" s="2218"/>
      <c r="X58" s="2218"/>
      <c r="Y58" s="2308">
        <v>1</v>
      </c>
      <c r="Z58" s="2237">
        <v>0</v>
      </c>
      <c r="AA58" s="2236" t="s">
        <v>89</v>
      </c>
      <c r="AB58" s="2304">
        <f t="shared" si="27"/>
        <v>0</v>
      </c>
      <c r="AC58" s="2289">
        <f t="shared" si="1"/>
        <v>0</v>
      </c>
      <c r="AD58" s="2306">
        <v>0</v>
      </c>
      <c r="AE58" s="2289" t="s">
        <v>89</v>
      </c>
      <c r="AF58" s="2289">
        <f t="shared" si="24"/>
        <v>0</v>
      </c>
      <c r="AG58" s="2301">
        <f t="shared" si="19"/>
        <v>0</v>
      </c>
      <c r="AH58" s="2301">
        <v>0</v>
      </c>
      <c r="AI58" s="2302">
        <v>0</v>
      </c>
      <c r="AJ58" s="2301" t="e">
        <v>#DIV/0!</v>
      </c>
      <c r="AK58" s="2300"/>
      <c r="AL58" s="2305"/>
      <c r="AM58" s="2304">
        <v>0</v>
      </c>
      <c r="AN58" s="2289">
        <f t="shared" si="4"/>
        <v>0</v>
      </c>
      <c r="AO58" s="2303">
        <v>0</v>
      </c>
      <c r="AP58" s="2289" t="s">
        <v>89</v>
      </c>
      <c r="AQ58" s="2289" t="e">
        <f t="shared" si="25"/>
        <v>#DIV/0!</v>
      </c>
      <c r="AR58" s="2301" t="e">
        <f t="shared" si="21"/>
        <v>#DIV/0!</v>
      </c>
      <c r="AS58" s="2301">
        <v>0</v>
      </c>
      <c r="AT58" s="2302">
        <v>0</v>
      </c>
      <c r="AU58" s="2301" t="e">
        <v>#DIV/0!</v>
      </c>
      <c r="AV58" s="2300"/>
      <c r="AW58" s="2305"/>
      <c r="AX58" s="2304">
        <v>0</v>
      </c>
      <c r="AY58" s="2289">
        <f t="shared" si="26"/>
        <v>0</v>
      </c>
      <c r="AZ58" s="2303">
        <v>1</v>
      </c>
      <c r="BA58" s="2289" t="e">
        <f t="shared" si="23"/>
        <v>#DIV/0!</v>
      </c>
      <c r="BB58" s="2289"/>
      <c r="BC58" s="2301"/>
      <c r="BD58" s="2301"/>
      <c r="BE58" s="2302"/>
      <c r="BF58" s="2301"/>
      <c r="BG58" s="2300" t="s">
        <v>1482</v>
      </c>
      <c r="BH58" s="2299"/>
      <c r="BI58" s="2287">
        <v>3</v>
      </c>
      <c r="BJ58" s="2204"/>
      <c r="BK58" s="2325">
        <v>1</v>
      </c>
      <c r="BL58" s="2204"/>
      <c r="BM58" s="2204"/>
      <c r="BN58" s="2202"/>
      <c r="BO58" s="2200"/>
      <c r="BP58" s="2202"/>
      <c r="BQ58" s="2202" t="s">
        <v>1481</v>
      </c>
      <c r="BR58" s="2285" t="s">
        <v>1480</v>
      </c>
    </row>
    <row r="59" spans="1:70" s="2323" customFormat="1" ht="51.75" thickBot="1">
      <c r="A59"/>
      <c r="B59"/>
      <c r="C59"/>
      <c r="D59" s="2324" t="s">
        <v>1479</v>
      </c>
      <c r="E59" s="2222" t="s">
        <v>1478</v>
      </c>
      <c r="F59" s="2308">
        <v>4</v>
      </c>
      <c r="G59" s="2320" t="s">
        <v>1477</v>
      </c>
      <c r="H59" s="2312" t="s">
        <v>1469</v>
      </c>
      <c r="I59" s="2241">
        <v>0.015873015873015872</v>
      </c>
      <c r="J59" s="2320" t="s">
        <v>1476</v>
      </c>
      <c r="K59" s="2239">
        <v>42461</v>
      </c>
      <c r="L59" s="2239">
        <v>42735</v>
      </c>
      <c r="M59" s="2218"/>
      <c r="N59" s="2218"/>
      <c r="O59" s="2218"/>
      <c r="P59" s="2218">
        <v>1</v>
      </c>
      <c r="Q59" s="2218"/>
      <c r="R59" s="2218">
        <v>1</v>
      </c>
      <c r="S59" s="2218"/>
      <c r="T59" s="2218">
        <v>1</v>
      </c>
      <c r="U59" s="2218"/>
      <c r="V59" s="2218">
        <v>1</v>
      </c>
      <c r="W59" s="2218"/>
      <c r="X59" s="2218"/>
      <c r="Y59" s="2308">
        <f aca="true" t="shared" si="28" ref="Y59:Y72">SUM(M59:X59)</f>
        <v>4</v>
      </c>
      <c r="Z59" s="2237">
        <v>0</v>
      </c>
      <c r="AA59" s="2236" t="s">
        <v>89</v>
      </c>
      <c r="AB59" s="2304">
        <f t="shared" si="27"/>
        <v>0</v>
      </c>
      <c r="AC59" s="2289">
        <f t="shared" si="1"/>
        <v>0</v>
      </c>
      <c r="AD59" s="2306">
        <v>0</v>
      </c>
      <c r="AE59" s="2289" t="s">
        <v>89</v>
      </c>
      <c r="AF59" s="2289">
        <f t="shared" si="24"/>
        <v>0</v>
      </c>
      <c r="AG59" s="2301">
        <f t="shared" si="19"/>
        <v>0</v>
      </c>
      <c r="AH59" s="2301">
        <v>100</v>
      </c>
      <c r="AI59" s="2302">
        <v>0</v>
      </c>
      <c r="AJ59" s="2301" t="e">
        <v>#DIV/0!</v>
      </c>
      <c r="AK59" s="2300"/>
      <c r="AL59" s="2305"/>
      <c r="AM59" s="2304">
        <v>0</v>
      </c>
      <c r="AN59" s="2289">
        <f t="shared" si="4"/>
        <v>0</v>
      </c>
      <c r="AO59" s="2303">
        <v>0</v>
      </c>
      <c r="AP59" s="2289" t="s">
        <v>89</v>
      </c>
      <c r="AQ59" s="2289" t="e">
        <f t="shared" si="25"/>
        <v>#DIV/0!</v>
      </c>
      <c r="AR59" s="2301" t="e">
        <f t="shared" si="21"/>
        <v>#DIV/0!</v>
      </c>
      <c r="AS59" s="2301">
        <v>100</v>
      </c>
      <c r="AT59" s="2302">
        <v>0</v>
      </c>
      <c r="AU59" s="2301" t="e">
        <v>#DIV/0!</v>
      </c>
      <c r="AV59" s="2300"/>
      <c r="AW59" s="2305"/>
      <c r="AX59" s="2304">
        <v>0</v>
      </c>
      <c r="AY59" s="2289">
        <f t="shared" si="26"/>
        <v>0</v>
      </c>
      <c r="AZ59" s="2303">
        <v>1</v>
      </c>
      <c r="BA59" s="2289" t="e">
        <f t="shared" si="23"/>
        <v>#DIV/0!</v>
      </c>
      <c r="BB59" s="2289"/>
      <c r="BC59" s="2301"/>
      <c r="BD59" s="2301"/>
      <c r="BE59" s="2302"/>
      <c r="BF59" s="2301"/>
      <c r="BG59" s="2300" t="s">
        <v>1475</v>
      </c>
      <c r="BH59" s="2299"/>
      <c r="BI59" s="2287">
        <v>3</v>
      </c>
      <c r="BJ59" s="2204"/>
      <c r="BK59" s="2325">
        <v>1</v>
      </c>
      <c r="BL59" s="2204"/>
      <c r="BM59" s="2204"/>
      <c r="BN59" s="2202"/>
      <c r="BO59" s="2200"/>
      <c r="BP59" s="2202"/>
      <c r="BQ59" s="2202" t="s">
        <v>1474</v>
      </c>
      <c r="BR59" s="2285"/>
    </row>
    <row r="60" spans="1:70" s="2323" customFormat="1" ht="46.5" customHeight="1" thickBot="1">
      <c r="A60"/>
      <c r="B60"/>
      <c r="C60"/>
      <c r="D60" s="2324" t="s">
        <v>1473</v>
      </c>
      <c r="E60" s="2222" t="s">
        <v>315</v>
      </c>
      <c r="F60" s="2308">
        <v>1</v>
      </c>
      <c r="G60" s="2320" t="s">
        <v>1472</v>
      </c>
      <c r="H60" s="2312" t="s">
        <v>1469</v>
      </c>
      <c r="I60" s="2241">
        <v>0.015873015873015872</v>
      </c>
      <c r="J60" s="2320" t="s">
        <v>1471</v>
      </c>
      <c r="K60" s="2239">
        <v>42705</v>
      </c>
      <c r="L60" s="2239">
        <v>42735</v>
      </c>
      <c r="M60" s="2218"/>
      <c r="N60" s="2218"/>
      <c r="O60" s="2218"/>
      <c r="P60" s="2218"/>
      <c r="Q60" s="2218"/>
      <c r="R60" s="2218"/>
      <c r="S60" s="2218"/>
      <c r="T60" s="2218"/>
      <c r="U60" s="2218"/>
      <c r="V60" s="2218"/>
      <c r="W60" s="2218"/>
      <c r="X60" s="2218">
        <v>1</v>
      </c>
      <c r="Y60" s="2308">
        <f t="shared" si="28"/>
        <v>1</v>
      </c>
      <c r="Z60" s="2237">
        <v>0</v>
      </c>
      <c r="AA60" s="2236"/>
      <c r="AB60" s="2304">
        <f t="shared" si="27"/>
        <v>0</v>
      </c>
      <c r="AC60" s="2289">
        <f t="shared" si="1"/>
        <v>0</v>
      </c>
      <c r="AD60" s="2306">
        <v>0</v>
      </c>
      <c r="AE60" s="2289" t="e">
        <f>AD60/AB60</f>
        <v>#DIV/0!</v>
      </c>
      <c r="AF60" s="2289">
        <f t="shared" si="24"/>
        <v>0</v>
      </c>
      <c r="AG60" s="2301">
        <f t="shared" si="19"/>
        <v>0</v>
      </c>
      <c r="AH60" s="2301">
        <v>25</v>
      </c>
      <c r="AI60" s="2302">
        <v>0</v>
      </c>
      <c r="AJ60" s="2301" t="e">
        <v>#DIV/0!</v>
      </c>
      <c r="AK60" s="2300"/>
      <c r="AL60" s="2305"/>
      <c r="AM60" s="2304">
        <v>0</v>
      </c>
      <c r="AN60" s="2289">
        <f t="shared" si="4"/>
        <v>0</v>
      </c>
      <c r="AO60" s="2303">
        <v>0</v>
      </c>
      <c r="AP60" s="2289" t="e">
        <f>AO60/AM60</f>
        <v>#DIV/0!</v>
      </c>
      <c r="AQ60" s="2289" t="e">
        <f t="shared" si="25"/>
        <v>#DIV/0!</v>
      </c>
      <c r="AR60" s="2301" t="e">
        <f t="shared" si="21"/>
        <v>#DIV/0!</v>
      </c>
      <c r="AS60" s="2301">
        <v>25</v>
      </c>
      <c r="AT60" s="2302">
        <v>0</v>
      </c>
      <c r="AU60" s="2301" t="e">
        <v>#DIV/0!</v>
      </c>
      <c r="AV60" s="2300"/>
      <c r="AW60" s="2305"/>
      <c r="AX60" s="2304">
        <v>0</v>
      </c>
      <c r="AY60" s="2289">
        <f t="shared" si="26"/>
        <v>0</v>
      </c>
      <c r="AZ60" s="2303">
        <v>0</v>
      </c>
      <c r="BA60" s="2289" t="e">
        <f t="shared" si="23"/>
        <v>#DIV/0!</v>
      </c>
      <c r="BB60" s="2289"/>
      <c r="BC60" s="2301"/>
      <c r="BD60" s="2301"/>
      <c r="BE60" s="2302"/>
      <c r="BF60" s="2301"/>
      <c r="BG60" s="2300"/>
      <c r="BH60" s="2299"/>
      <c r="BI60" s="2287">
        <v>0</v>
      </c>
      <c r="BJ60" s="2204"/>
      <c r="BK60" s="2285">
        <v>0</v>
      </c>
      <c r="BL60" s="2204"/>
      <c r="BM60" s="2204"/>
      <c r="BN60" s="2202"/>
      <c r="BO60" s="2200"/>
      <c r="BP60" s="2202"/>
      <c r="BQ60" s="2202"/>
      <c r="BR60" s="2285"/>
    </row>
    <row r="61" spans="1:70" s="2323" customFormat="1" ht="65.25" customHeight="1" thickBot="1">
      <c r="A61"/>
      <c r="B61"/>
      <c r="C61"/>
      <c r="D61" s="2236" t="s">
        <v>1470</v>
      </c>
      <c r="E61" s="2222" t="s">
        <v>1426</v>
      </c>
      <c r="F61" s="2308">
        <v>6</v>
      </c>
      <c r="G61" s="2320" t="s">
        <v>1425</v>
      </c>
      <c r="H61" s="2312" t="s">
        <v>1469</v>
      </c>
      <c r="I61" s="2241">
        <v>0.02</v>
      </c>
      <c r="J61" s="2320" t="s">
        <v>1424</v>
      </c>
      <c r="K61" s="2239">
        <v>42401</v>
      </c>
      <c r="L61" s="2239">
        <v>42719</v>
      </c>
      <c r="M61" s="2218"/>
      <c r="N61" s="2218">
        <v>1</v>
      </c>
      <c r="O61" s="2218"/>
      <c r="P61" s="2218">
        <v>1</v>
      </c>
      <c r="Q61" s="2218"/>
      <c r="R61" s="2218">
        <v>1</v>
      </c>
      <c r="S61" s="2218"/>
      <c r="T61" s="2218">
        <v>1</v>
      </c>
      <c r="U61" s="2218"/>
      <c r="V61" s="2218">
        <v>1</v>
      </c>
      <c r="W61" s="2218"/>
      <c r="X61" s="2218">
        <v>1</v>
      </c>
      <c r="Y61" s="2308">
        <f t="shared" si="28"/>
        <v>6</v>
      </c>
      <c r="Z61" s="2237">
        <v>0</v>
      </c>
      <c r="AA61" s="2236" t="s">
        <v>89</v>
      </c>
      <c r="AB61" s="2304">
        <v>0</v>
      </c>
      <c r="AC61" s="2289">
        <f t="shared" si="1"/>
        <v>0</v>
      </c>
      <c r="AD61" s="2306">
        <v>0</v>
      </c>
      <c r="AE61" s="2289" t="e">
        <f>AD61/AB61</f>
        <v>#DIV/0!</v>
      </c>
      <c r="AF61" s="2289">
        <f t="shared" si="24"/>
        <v>0</v>
      </c>
      <c r="AG61" s="2301">
        <f t="shared" si="19"/>
        <v>0</v>
      </c>
      <c r="AH61" s="2301">
        <v>25</v>
      </c>
      <c r="AI61" s="2302">
        <v>0</v>
      </c>
      <c r="AJ61" s="2301" t="e">
        <v>#DIV/0!</v>
      </c>
      <c r="AK61" s="2300"/>
      <c r="AL61" s="2305"/>
      <c r="AM61" s="2304">
        <v>1</v>
      </c>
      <c r="AN61" s="2289">
        <f t="shared" si="4"/>
        <v>1</v>
      </c>
      <c r="AO61" s="2303">
        <v>1</v>
      </c>
      <c r="AP61" s="2289">
        <f>AO61/AM61</f>
        <v>1</v>
      </c>
      <c r="AQ61" s="2289" t="e">
        <f t="shared" si="25"/>
        <v>#DIV/0!</v>
      </c>
      <c r="AR61" s="2301" t="e">
        <f t="shared" si="21"/>
        <v>#DIV/0!</v>
      </c>
      <c r="AS61" s="2301">
        <v>25</v>
      </c>
      <c r="AT61" s="2302">
        <v>0</v>
      </c>
      <c r="AU61" s="2301" t="e">
        <v>#DIV/0!</v>
      </c>
      <c r="AV61" s="2300" t="s">
        <v>1468</v>
      </c>
      <c r="AW61" s="2305"/>
      <c r="AX61" s="2304"/>
      <c r="AY61" s="2289">
        <f t="shared" si="26"/>
        <v>0</v>
      </c>
      <c r="AZ61" s="2303"/>
      <c r="BA61" s="2289" t="e">
        <f t="shared" si="23"/>
        <v>#DIV/0!</v>
      </c>
      <c r="BB61" s="2289"/>
      <c r="BC61" s="2301"/>
      <c r="BD61" s="2301"/>
      <c r="BE61" s="2302"/>
      <c r="BF61" s="2301"/>
      <c r="BG61" s="2300"/>
      <c r="BH61" s="2299"/>
      <c r="BI61" s="2287">
        <v>4</v>
      </c>
      <c r="BJ61" s="2204"/>
      <c r="BK61" s="2285">
        <v>1</v>
      </c>
      <c r="BL61" s="2204"/>
      <c r="BM61" s="2204"/>
      <c r="BN61" s="2202"/>
      <c r="BO61" s="2200"/>
      <c r="BP61" s="2202"/>
      <c r="BQ61" s="2202" t="s">
        <v>1467</v>
      </c>
      <c r="BR61" s="2285"/>
    </row>
    <row r="62" spans="1:70" s="2284" customFormat="1" ht="61.5" customHeight="1" thickBot="1">
      <c r="A62"/>
      <c r="B62"/>
      <c r="C62" t="s">
        <v>1466</v>
      </c>
      <c r="D62" s="2236" t="s">
        <v>1465</v>
      </c>
      <c r="E62" s="2222" t="s">
        <v>1464</v>
      </c>
      <c r="F62" s="2308">
        <v>1</v>
      </c>
      <c r="G62" s="2320" t="s">
        <v>1430</v>
      </c>
      <c r="H62" s="2312" t="s">
        <v>1413</v>
      </c>
      <c r="I62" s="2241">
        <v>0.015873015873015872</v>
      </c>
      <c r="J62" s="2320" t="s">
        <v>1463</v>
      </c>
      <c r="K62" s="2239">
        <v>42401</v>
      </c>
      <c r="L62" s="2239">
        <v>42735</v>
      </c>
      <c r="M62" s="2218"/>
      <c r="N62" s="2218">
        <v>1</v>
      </c>
      <c r="O62" s="2218"/>
      <c r="P62" s="2218"/>
      <c r="Q62" s="2218"/>
      <c r="R62" s="2218"/>
      <c r="S62" s="2218"/>
      <c r="T62" s="2218"/>
      <c r="U62" s="2218"/>
      <c r="V62" s="2218"/>
      <c r="W62" s="2218"/>
      <c r="X62" s="2218"/>
      <c r="Y62" s="2308">
        <f t="shared" si="28"/>
        <v>1</v>
      </c>
      <c r="Z62" s="2237">
        <v>0</v>
      </c>
      <c r="AA62" s="2236" t="s">
        <v>1452</v>
      </c>
      <c r="AB62" s="2304">
        <v>0</v>
      </c>
      <c r="AC62" s="2289">
        <v>1</v>
      </c>
      <c r="AD62" s="2306">
        <v>0</v>
      </c>
      <c r="AE62" s="2289">
        <v>1</v>
      </c>
      <c r="AF62" s="2289">
        <v>2</v>
      </c>
      <c r="AG62" s="2301">
        <v>2</v>
      </c>
      <c r="AH62" s="2301">
        <v>0</v>
      </c>
      <c r="AI62" s="2302">
        <v>0</v>
      </c>
      <c r="AJ62" s="2301" t="e">
        <v>#DIV/0!</v>
      </c>
      <c r="AK62" s="2322" t="s">
        <v>1462</v>
      </c>
      <c r="AL62" s="2305"/>
      <c r="AM62" s="2304">
        <v>1</v>
      </c>
      <c r="AN62" s="2289">
        <v>1</v>
      </c>
      <c r="AO62" s="2303">
        <v>1</v>
      </c>
      <c r="AP62" s="2289">
        <v>1</v>
      </c>
      <c r="AQ62" s="2289" t="e">
        <v>#DIV/0!</v>
      </c>
      <c r="AR62" s="2301" t="e">
        <v>#DIV/0!</v>
      </c>
      <c r="AS62" s="2301">
        <v>0</v>
      </c>
      <c r="AT62" s="2302">
        <v>0</v>
      </c>
      <c r="AU62" s="2301" t="e">
        <v>#DIV/0!</v>
      </c>
      <c r="AV62" s="2300" t="s">
        <v>1461</v>
      </c>
      <c r="AW62" s="2305" t="s">
        <v>1460</v>
      </c>
      <c r="AX62" s="2304">
        <v>1</v>
      </c>
      <c r="AY62" s="2289">
        <f t="shared" si="26"/>
        <v>1</v>
      </c>
      <c r="AZ62" s="2303">
        <v>1</v>
      </c>
      <c r="BA62" s="2289">
        <f t="shared" si="23"/>
        <v>1</v>
      </c>
      <c r="BB62" s="2289"/>
      <c r="BC62" s="2301"/>
      <c r="BD62" s="2301"/>
      <c r="BE62" s="2302"/>
      <c r="BF62" s="2301"/>
      <c r="BG62" s="2300"/>
      <c r="BH62" s="2299"/>
      <c r="BI62" s="2287">
        <v>1</v>
      </c>
      <c r="BJ62" s="2204"/>
      <c r="BK62" s="2286">
        <v>0</v>
      </c>
      <c r="BL62" s="2204"/>
      <c r="BM62" s="2204"/>
      <c r="BN62" s="2202"/>
      <c r="BO62" s="2200"/>
      <c r="BP62" s="2202"/>
      <c r="BQ62" s="2202"/>
      <c r="BR62" s="2285"/>
    </row>
    <row r="63" spans="1:70" s="2284" customFormat="1" ht="39" thickBot="1">
      <c r="A63"/>
      <c r="B63"/>
      <c r="C63"/>
      <c r="D63" s="2236" t="s">
        <v>1459</v>
      </c>
      <c r="E63" s="2222" t="s">
        <v>1458</v>
      </c>
      <c r="F63" s="2308">
        <v>1</v>
      </c>
      <c r="G63" s="2320" t="s">
        <v>1430</v>
      </c>
      <c r="H63" s="2312" t="s">
        <v>1413</v>
      </c>
      <c r="I63" s="2241">
        <v>0.015873015873015872</v>
      </c>
      <c r="J63" s="2320" t="s">
        <v>1457</v>
      </c>
      <c r="K63" s="2239">
        <v>42401</v>
      </c>
      <c r="L63" s="2239">
        <v>42735</v>
      </c>
      <c r="M63" s="2218"/>
      <c r="N63" s="2218">
        <v>1</v>
      </c>
      <c r="O63" s="2218"/>
      <c r="P63" s="2218"/>
      <c r="Q63" s="2218"/>
      <c r="R63" s="2218"/>
      <c r="S63" s="2218"/>
      <c r="T63" s="2218"/>
      <c r="U63" s="2218"/>
      <c r="V63" s="2218"/>
      <c r="W63" s="2218"/>
      <c r="X63" s="2218"/>
      <c r="Y63" s="2308">
        <f t="shared" si="28"/>
        <v>1</v>
      </c>
      <c r="Z63" s="2237">
        <v>0</v>
      </c>
      <c r="AA63" s="2236" t="s">
        <v>1423</v>
      </c>
      <c r="AB63" s="2304">
        <v>0</v>
      </c>
      <c r="AC63" s="2289">
        <v>1</v>
      </c>
      <c r="AD63" s="2306">
        <v>0</v>
      </c>
      <c r="AE63" s="2289">
        <v>4</v>
      </c>
      <c r="AF63" s="2289">
        <v>4</v>
      </c>
      <c r="AG63" s="2301">
        <v>4</v>
      </c>
      <c r="AH63" s="2301">
        <v>0</v>
      </c>
      <c r="AI63" s="2302">
        <v>0</v>
      </c>
      <c r="AJ63" s="2301" t="e">
        <v>#DIV/0!</v>
      </c>
      <c r="AK63" s="2322" t="s">
        <v>1456</v>
      </c>
      <c r="AL63" s="2305"/>
      <c r="AM63" s="2304">
        <v>1</v>
      </c>
      <c r="AN63" s="2289">
        <v>1</v>
      </c>
      <c r="AO63" s="2303">
        <v>1</v>
      </c>
      <c r="AP63" s="2289">
        <v>4</v>
      </c>
      <c r="AQ63" s="2289" t="e">
        <v>#DIV/0!</v>
      </c>
      <c r="AR63" s="2301" t="e">
        <v>#DIV/0!</v>
      </c>
      <c r="AS63" s="2301">
        <v>0</v>
      </c>
      <c r="AT63" s="2302">
        <v>0</v>
      </c>
      <c r="AU63" s="2301" t="e">
        <v>#DIV/0!</v>
      </c>
      <c r="AV63" s="2300" t="s">
        <v>1455</v>
      </c>
      <c r="AW63" s="2305" t="s">
        <v>1454</v>
      </c>
      <c r="AX63" s="2304">
        <v>1</v>
      </c>
      <c r="AY63" s="2289">
        <f t="shared" si="26"/>
        <v>1</v>
      </c>
      <c r="AZ63" s="2303">
        <v>1</v>
      </c>
      <c r="BA63" s="2289">
        <f t="shared" si="23"/>
        <v>1</v>
      </c>
      <c r="BB63" s="2289"/>
      <c r="BC63" s="2301"/>
      <c r="BD63" s="2301"/>
      <c r="BE63" s="2302"/>
      <c r="BF63" s="2301"/>
      <c r="BG63" s="2300"/>
      <c r="BH63" s="2299"/>
      <c r="BI63" s="2287">
        <v>1</v>
      </c>
      <c r="BJ63" s="2204"/>
      <c r="BK63" s="2286">
        <v>0</v>
      </c>
      <c r="BL63" s="2204"/>
      <c r="BM63" s="2204"/>
      <c r="BN63" s="2202"/>
      <c r="BO63" s="2200"/>
      <c r="BP63" s="2202"/>
      <c r="BQ63" s="2202"/>
      <c r="BR63" s="2285"/>
    </row>
    <row r="64" spans="1:70" s="2284" customFormat="1" ht="51.75" thickBot="1">
      <c r="A64"/>
      <c r="B64"/>
      <c r="C64"/>
      <c r="D64" s="2236" t="s">
        <v>1453</v>
      </c>
      <c r="E64" s="2222" t="s">
        <v>1440</v>
      </c>
      <c r="F64" s="2308">
        <v>12</v>
      </c>
      <c r="G64" s="2320" t="s">
        <v>1430</v>
      </c>
      <c r="H64" s="2312" t="s">
        <v>1413</v>
      </c>
      <c r="I64" s="2241">
        <v>0.015873015873015872</v>
      </c>
      <c r="J64" s="2320" t="s">
        <v>375</v>
      </c>
      <c r="K64" s="2239">
        <v>42370</v>
      </c>
      <c r="L64" s="2239">
        <v>42735</v>
      </c>
      <c r="M64" s="2218">
        <v>1</v>
      </c>
      <c r="N64" s="2218">
        <v>1</v>
      </c>
      <c r="O64" s="2218">
        <v>1</v>
      </c>
      <c r="P64" s="2218">
        <v>1</v>
      </c>
      <c r="Q64" s="2218">
        <v>1</v>
      </c>
      <c r="R64" s="2218">
        <v>1</v>
      </c>
      <c r="S64" s="2218">
        <v>1</v>
      </c>
      <c r="T64" s="2218">
        <v>1</v>
      </c>
      <c r="U64" s="2218">
        <v>1</v>
      </c>
      <c r="V64" s="2218">
        <v>1</v>
      </c>
      <c r="W64" s="2218">
        <v>1</v>
      </c>
      <c r="X64" s="2218">
        <v>1</v>
      </c>
      <c r="Y64" s="2308">
        <f t="shared" si="28"/>
        <v>12</v>
      </c>
      <c r="Z64" s="2237">
        <v>0</v>
      </c>
      <c r="AA64" s="2236" t="s">
        <v>1452</v>
      </c>
      <c r="AB64" s="2304">
        <v>1</v>
      </c>
      <c r="AC64" s="2289">
        <v>1</v>
      </c>
      <c r="AD64" s="2306">
        <v>1</v>
      </c>
      <c r="AE64" s="2289" t="s">
        <v>89</v>
      </c>
      <c r="AF64" s="2289">
        <v>0</v>
      </c>
      <c r="AG64" s="2301">
        <v>0</v>
      </c>
      <c r="AH64" s="2301">
        <v>0</v>
      </c>
      <c r="AI64" s="2302">
        <v>0</v>
      </c>
      <c r="AJ64" s="2301" t="e">
        <v>#DIV/0!</v>
      </c>
      <c r="AK64" s="2322" t="s">
        <v>1451</v>
      </c>
      <c r="AL64" s="2305"/>
      <c r="AM64" s="2304">
        <v>2</v>
      </c>
      <c r="AN64" s="2289">
        <v>0.083</v>
      </c>
      <c r="AO64" s="2303">
        <v>2</v>
      </c>
      <c r="AP64" s="2289">
        <v>0.1666</v>
      </c>
      <c r="AQ64" s="2289" t="e">
        <v>#DIV/0!</v>
      </c>
      <c r="AR64" s="2301" t="e">
        <v>#DIV/0!</v>
      </c>
      <c r="AS64" s="2301">
        <v>0.17</v>
      </c>
      <c r="AT64" s="2302">
        <v>0</v>
      </c>
      <c r="AU64" s="2301" t="e">
        <v>#DIV/0!</v>
      </c>
      <c r="AV64" s="2300" t="s">
        <v>1450</v>
      </c>
      <c r="AW64" s="2305"/>
      <c r="AX64" s="2304">
        <v>2</v>
      </c>
      <c r="AY64" s="2289">
        <f t="shared" si="26"/>
        <v>1</v>
      </c>
      <c r="AZ64" s="2303">
        <v>2</v>
      </c>
      <c r="BA64" s="2289">
        <f t="shared" si="23"/>
        <v>1</v>
      </c>
      <c r="BB64" s="2289"/>
      <c r="BC64" s="2301"/>
      <c r="BD64" s="2301"/>
      <c r="BE64" s="2302"/>
      <c r="BF64" s="2301"/>
      <c r="BG64" s="2300" t="s">
        <v>1449</v>
      </c>
      <c r="BH64" s="2299" t="s">
        <v>93</v>
      </c>
      <c r="BI64" s="2287">
        <v>8</v>
      </c>
      <c r="BJ64" s="2204"/>
      <c r="BK64" s="2286">
        <v>1</v>
      </c>
      <c r="BL64" s="2204"/>
      <c r="BM64" s="2204"/>
      <c r="BN64" s="2202"/>
      <c r="BO64" s="2200"/>
      <c r="BP64" s="2202"/>
      <c r="BQ64" s="2202" t="s">
        <v>1448</v>
      </c>
      <c r="BR64" s="2285"/>
    </row>
    <row r="65" spans="1:70" s="2284" customFormat="1" ht="39" thickBot="1">
      <c r="A65"/>
      <c r="B65"/>
      <c r="C65"/>
      <c r="D65" s="2236" t="s">
        <v>1447</v>
      </c>
      <c r="E65" s="2222" t="s">
        <v>1440</v>
      </c>
      <c r="F65" s="2308">
        <v>12</v>
      </c>
      <c r="G65" s="2320" t="s">
        <v>1430</v>
      </c>
      <c r="H65" s="2312" t="s">
        <v>1413</v>
      </c>
      <c r="I65" s="2241">
        <v>0.015873015873015872</v>
      </c>
      <c r="J65" s="2320" t="s">
        <v>375</v>
      </c>
      <c r="K65" s="2239">
        <v>42370</v>
      </c>
      <c r="L65" s="2239">
        <v>42735</v>
      </c>
      <c r="M65" s="2218">
        <v>1</v>
      </c>
      <c r="N65" s="2218">
        <v>1</v>
      </c>
      <c r="O65" s="2218">
        <v>1</v>
      </c>
      <c r="P65" s="2218">
        <v>1</v>
      </c>
      <c r="Q65" s="2218">
        <v>1</v>
      </c>
      <c r="R65" s="2218">
        <v>1</v>
      </c>
      <c r="S65" s="2218">
        <v>1</v>
      </c>
      <c r="T65" s="2218">
        <v>1</v>
      </c>
      <c r="U65" s="2218">
        <v>1</v>
      </c>
      <c r="V65" s="2218">
        <v>1</v>
      </c>
      <c r="W65" s="2218">
        <v>1</v>
      </c>
      <c r="X65" s="2218">
        <v>1</v>
      </c>
      <c r="Y65" s="2308">
        <f t="shared" si="28"/>
        <v>12</v>
      </c>
      <c r="Z65" s="2237">
        <v>0</v>
      </c>
      <c r="AA65" s="2236" t="s">
        <v>1423</v>
      </c>
      <c r="AB65" s="2304">
        <v>1</v>
      </c>
      <c r="AC65" s="2289"/>
      <c r="AD65" s="2306">
        <v>1</v>
      </c>
      <c r="AE65" s="2289"/>
      <c r="AF65" s="2289"/>
      <c r="AG65" s="2301"/>
      <c r="AH65" s="2301"/>
      <c r="AI65" s="2302"/>
      <c r="AJ65" s="2301"/>
      <c r="AK65" s="2300" t="s">
        <v>1446</v>
      </c>
      <c r="AL65" s="2305"/>
      <c r="AM65" s="2304">
        <v>2</v>
      </c>
      <c r="AN65" s="2289">
        <v>0.08</v>
      </c>
      <c r="AO65" s="2303">
        <v>2</v>
      </c>
      <c r="AP65" s="2289">
        <v>0.17</v>
      </c>
      <c r="AQ65" s="2289"/>
      <c r="AR65" s="2301"/>
      <c r="AS65" s="2301">
        <v>0.17</v>
      </c>
      <c r="AT65" s="2302"/>
      <c r="AU65" s="2301"/>
      <c r="AV65" s="2300" t="s">
        <v>1446</v>
      </c>
      <c r="AW65" s="2305" t="s">
        <v>1445</v>
      </c>
      <c r="AX65" s="2304">
        <v>3</v>
      </c>
      <c r="AY65" s="2289">
        <f t="shared" si="26"/>
        <v>1</v>
      </c>
      <c r="AZ65" s="2303">
        <v>3</v>
      </c>
      <c r="BA65" s="2289">
        <f t="shared" si="23"/>
        <v>1</v>
      </c>
      <c r="BB65" s="2289"/>
      <c r="BC65" s="2301"/>
      <c r="BD65" s="2301"/>
      <c r="BE65" s="2302"/>
      <c r="BF65" s="2301"/>
      <c r="BG65" s="2300" t="s">
        <v>1444</v>
      </c>
      <c r="BH65" s="2299" t="s">
        <v>1443</v>
      </c>
      <c r="BI65" s="2287">
        <v>8</v>
      </c>
      <c r="BJ65" s="2204"/>
      <c r="BK65" s="2286">
        <v>1</v>
      </c>
      <c r="BL65" s="2204"/>
      <c r="BM65" s="2204"/>
      <c r="BN65" s="2202"/>
      <c r="BO65" s="2200"/>
      <c r="BP65" s="2202"/>
      <c r="BQ65" s="2202" t="s">
        <v>1442</v>
      </c>
      <c r="BR65" s="2285"/>
    </row>
    <row r="66" spans="1:70" s="2284" customFormat="1" ht="39" thickBot="1">
      <c r="A66"/>
      <c r="B66"/>
      <c r="C66"/>
      <c r="D66" s="2236" t="s">
        <v>1441</v>
      </c>
      <c r="E66" s="2222" t="s">
        <v>1440</v>
      </c>
      <c r="F66" s="2308">
        <v>4</v>
      </c>
      <c r="G66" s="2320" t="s">
        <v>1430</v>
      </c>
      <c r="H66" s="2312" t="s">
        <v>1413</v>
      </c>
      <c r="I66" s="2241">
        <v>0.015873015873015872</v>
      </c>
      <c r="J66" s="2320" t="s">
        <v>375</v>
      </c>
      <c r="K66" s="2239">
        <v>42430</v>
      </c>
      <c r="L66" s="2239">
        <v>42735</v>
      </c>
      <c r="M66" s="2218"/>
      <c r="N66" s="2218"/>
      <c r="O66" s="2218">
        <v>1</v>
      </c>
      <c r="P66" s="2218"/>
      <c r="Q66" s="2218"/>
      <c r="R66" s="2218">
        <v>1</v>
      </c>
      <c r="S66" s="2218"/>
      <c r="T66" s="2218"/>
      <c r="U66" s="2218">
        <v>1</v>
      </c>
      <c r="V66" s="2218"/>
      <c r="W66" s="2218"/>
      <c r="X66" s="2218">
        <v>1</v>
      </c>
      <c r="Y66" s="2308">
        <f t="shared" si="28"/>
        <v>4</v>
      </c>
      <c r="Z66" s="2237">
        <v>0</v>
      </c>
      <c r="AA66" s="2236" t="s">
        <v>89</v>
      </c>
      <c r="AB66" s="2304">
        <v>0</v>
      </c>
      <c r="AC66" s="2289">
        <v>0</v>
      </c>
      <c r="AD66" s="2306">
        <v>0</v>
      </c>
      <c r="AE66" s="2289" t="e">
        <v>#DIV/0!</v>
      </c>
      <c r="AF66" s="2289">
        <v>0</v>
      </c>
      <c r="AG66" s="2301">
        <v>0</v>
      </c>
      <c r="AH66" s="2301">
        <v>16.666666666666668</v>
      </c>
      <c r="AI66" s="2302">
        <v>0</v>
      </c>
      <c r="AJ66" s="2301" t="e">
        <v>#DIV/0!</v>
      </c>
      <c r="AK66" s="2300"/>
      <c r="AL66" s="2305"/>
      <c r="AM66" s="2304">
        <v>0</v>
      </c>
      <c r="AN66" s="2289">
        <v>1</v>
      </c>
      <c r="AO66" s="2303">
        <v>0</v>
      </c>
      <c r="AP66" s="2289">
        <v>0</v>
      </c>
      <c r="AQ66" s="2289" t="e">
        <v>#DIV/0!</v>
      </c>
      <c r="AR66" s="2301" t="e">
        <v>#DIV/0!</v>
      </c>
      <c r="AS66" s="2301">
        <v>16.666666666666668</v>
      </c>
      <c r="AT66" s="2302">
        <v>0</v>
      </c>
      <c r="AU66" s="2301" t="e">
        <v>#DIV/0!</v>
      </c>
      <c r="AV66" s="2300"/>
      <c r="AW66" s="2305"/>
      <c r="AX66" s="2304">
        <v>1</v>
      </c>
      <c r="AY66" s="2289">
        <f t="shared" si="26"/>
        <v>1</v>
      </c>
      <c r="AZ66" s="2303">
        <v>1</v>
      </c>
      <c r="BA66" s="2289">
        <f t="shared" si="23"/>
        <v>1</v>
      </c>
      <c r="BB66" s="2289"/>
      <c r="BC66" s="2301"/>
      <c r="BD66" s="2301"/>
      <c r="BE66" s="2302"/>
      <c r="BF66" s="2301"/>
      <c r="BG66" s="2300" t="s">
        <v>1439</v>
      </c>
      <c r="BH66" s="2299" t="s">
        <v>93</v>
      </c>
      <c r="BI66" s="2287">
        <v>2</v>
      </c>
      <c r="BJ66" s="2204"/>
      <c r="BK66" s="2286">
        <v>0</v>
      </c>
      <c r="BL66" s="2204"/>
      <c r="BM66" s="2204"/>
      <c r="BN66" s="2202"/>
      <c r="BO66" s="2200"/>
      <c r="BP66" s="2202"/>
      <c r="BQ66" s="2202"/>
      <c r="BR66" s="2285"/>
    </row>
    <row r="67" spans="1:70" s="2284" customFormat="1" ht="39" thickBot="1">
      <c r="A67"/>
      <c r="B67"/>
      <c r="C67"/>
      <c r="D67" s="2236" t="s">
        <v>1438</v>
      </c>
      <c r="E67" s="2222" t="s">
        <v>315</v>
      </c>
      <c r="F67" s="2308">
        <v>1</v>
      </c>
      <c r="G67" s="2320" t="s">
        <v>1430</v>
      </c>
      <c r="H67" s="2312" t="s">
        <v>1413</v>
      </c>
      <c r="I67" s="2241">
        <v>0.015873015873015872</v>
      </c>
      <c r="J67" s="2320">
        <v>42005</v>
      </c>
      <c r="K67" s="2239">
        <v>42370</v>
      </c>
      <c r="L67" s="2239">
        <v>42735</v>
      </c>
      <c r="M67" s="2218"/>
      <c r="N67" s="2218"/>
      <c r="O67" s="2218">
        <v>1</v>
      </c>
      <c r="P67" s="2218"/>
      <c r="Q67" s="2218"/>
      <c r="R67" s="2218"/>
      <c r="S67" s="2218"/>
      <c r="T67" s="2218"/>
      <c r="U67" s="2218"/>
      <c r="V67" s="2218"/>
      <c r="W67" s="2218"/>
      <c r="X67" s="2321"/>
      <c r="Y67" s="2308">
        <f t="shared" si="28"/>
        <v>1</v>
      </c>
      <c r="Z67" s="2319">
        <v>0</v>
      </c>
      <c r="AA67" s="2236" t="s">
        <v>1423</v>
      </c>
      <c r="AB67" s="2304">
        <v>0</v>
      </c>
      <c r="AC67" s="2289">
        <v>0</v>
      </c>
      <c r="AD67" s="2306">
        <v>0</v>
      </c>
      <c r="AE67" s="2289" t="s">
        <v>89</v>
      </c>
      <c r="AF67" s="2289" t="s">
        <v>89</v>
      </c>
      <c r="AG67" s="2301" t="s">
        <v>89</v>
      </c>
      <c r="AH67" s="2301">
        <v>16.666666666666668</v>
      </c>
      <c r="AI67" s="2302">
        <v>0</v>
      </c>
      <c r="AJ67" s="2301" t="e">
        <v>#DIV/0!</v>
      </c>
      <c r="AK67" s="2300"/>
      <c r="AL67" s="2305"/>
      <c r="AM67" s="2304">
        <v>0</v>
      </c>
      <c r="AN67" s="2289">
        <v>1</v>
      </c>
      <c r="AO67" s="2303">
        <v>0</v>
      </c>
      <c r="AP67" s="2289" t="s">
        <v>89</v>
      </c>
      <c r="AQ67" s="2289" t="s">
        <v>89</v>
      </c>
      <c r="AR67" s="2301" t="s">
        <v>89</v>
      </c>
      <c r="AS67" s="2301">
        <v>16.666666666666668</v>
      </c>
      <c r="AT67" s="2302">
        <v>0</v>
      </c>
      <c r="AU67" s="2301" t="e">
        <v>#DIV/0!</v>
      </c>
      <c r="AV67" s="2300"/>
      <c r="AW67" s="2305"/>
      <c r="AX67" s="2304">
        <v>1</v>
      </c>
      <c r="AY67" s="2289">
        <f t="shared" si="26"/>
        <v>1</v>
      </c>
      <c r="AZ67" s="2303">
        <v>1</v>
      </c>
      <c r="BA67" s="2289">
        <f t="shared" si="23"/>
        <v>1</v>
      </c>
      <c r="BB67" s="2289"/>
      <c r="BC67" s="2301"/>
      <c r="BD67" s="2301"/>
      <c r="BE67" s="2302"/>
      <c r="BF67" s="2301"/>
      <c r="BG67" s="2300" t="s">
        <v>1437</v>
      </c>
      <c r="BH67" s="2299" t="s">
        <v>1436</v>
      </c>
      <c r="BI67" s="2287"/>
      <c r="BJ67" s="2204"/>
      <c r="BK67" s="2286"/>
      <c r="BL67" s="2204"/>
      <c r="BM67" s="2204"/>
      <c r="BN67" s="2202"/>
      <c r="BO67" s="2200"/>
      <c r="BP67" s="2202"/>
      <c r="BQ67" s="2202"/>
      <c r="BR67" s="2285"/>
    </row>
    <row r="68" spans="1:70" s="2284" customFormat="1" ht="39" thickBot="1">
      <c r="A68"/>
      <c r="B68"/>
      <c r="C68"/>
      <c r="D68" s="2236" t="s">
        <v>1435</v>
      </c>
      <c r="E68" s="2222" t="s">
        <v>315</v>
      </c>
      <c r="F68" s="2308">
        <v>1</v>
      </c>
      <c r="G68" s="2320" t="s">
        <v>1430</v>
      </c>
      <c r="H68" s="2312" t="s">
        <v>1413</v>
      </c>
      <c r="I68" s="2241">
        <v>0.0158730158730159</v>
      </c>
      <c r="J68" s="2320" t="s">
        <v>1434</v>
      </c>
      <c r="K68" s="2239">
        <v>42401</v>
      </c>
      <c r="L68" s="2239">
        <v>42735</v>
      </c>
      <c r="M68" s="2218"/>
      <c r="N68" s="2218">
        <v>1</v>
      </c>
      <c r="O68" s="2218"/>
      <c r="P68" s="2218"/>
      <c r="Q68" s="2218"/>
      <c r="R68" s="2218"/>
      <c r="S68" s="2218"/>
      <c r="T68" s="2218"/>
      <c r="U68" s="2218"/>
      <c r="V68" s="2218"/>
      <c r="W68" s="2218"/>
      <c r="X68" s="2321"/>
      <c r="Y68" s="2308">
        <f t="shared" si="28"/>
        <v>1</v>
      </c>
      <c r="Z68" s="2319">
        <v>0</v>
      </c>
      <c r="AA68" s="2236" t="s">
        <v>1423</v>
      </c>
      <c r="AB68" s="2304">
        <v>0</v>
      </c>
      <c r="AC68" s="2289">
        <v>1</v>
      </c>
      <c r="AD68" s="2306">
        <v>0</v>
      </c>
      <c r="AE68" s="2289">
        <v>2</v>
      </c>
      <c r="AF68" s="2289">
        <v>2</v>
      </c>
      <c r="AG68" s="2301">
        <v>2</v>
      </c>
      <c r="AH68" s="2301" t="e">
        <v>#VALUE!</v>
      </c>
      <c r="AI68" s="2302"/>
      <c r="AJ68" s="2301" t="e">
        <v>#DIV/0!</v>
      </c>
      <c r="AK68" s="2300"/>
      <c r="AL68" s="2305"/>
      <c r="AM68" s="2304">
        <v>1</v>
      </c>
      <c r="AN68" s="2289">
        <v>1</v>
      </c>
      <c r="AO68" s="2303">
        <v>1</v>
      </c>
      <c r="AP68" s="2289">
        <v>2</v>
      </c>
      <c r="AQ68" s="2289" t="e">
        <v>#DIV/0!</v>
      </c>
      <c r="AR68" s="2301" t="e">
        <v>#DIV/0!</v>
      </c>
      <c r="AS68" s="2301" t="e">
        <v>#VALUE!</v>
      </c>
      <c r="AT68" s="2302"/>
      <c r="AU68" s="2301" t="e">
        <v>#DIV/0!</v>
      </c>
      <c r="AV68" s="2300" t="s">
        <v>1433</v>
      </c>
      <c r="AW68" s="2305"/>
      <c r="AX68" s="2304">
        <v>1</v>
      </c>
      <c r="AY68" s="2289">
        <f t="shared" si="26"/>
        <v>1</v>
      </c>
      <c r="AZ68" s="2303">
        <v>1</v>
      </c>
      <c r="BA68" s="2289">
        <f t="shared" si="23"/>
        <v>1</v>
      </c>
      <c r="BB68" s="2289"/>
      <c r="BC68" s="2301"/>
      <c r="BD68" s="2301"/>
      <c r="BE68" s="2302"/>
      <c r="BF68" s="2301"/>
      <c r="BG68" s="2300"/>
      <c r="BH68" s="2299"/>
      <c r="BI68" s="2287"/>
      <c r="BJ68" s="2204"/>
      <c r="BK68" s="2286"/>
      <c r="BL68" s="2204"/>
      <c r="BM68" s="2204"/>
      <c r="BN68" s="2202"/>
      <c r="BO68" s="2200"/>
      <c r="BP68" s="2202"/>
      <c r="BQ68" s="2202"/>
      <c r="BR68" s="2285"/>
    </row>
    <row r="69" spans="1:70" s="2284" customFormat="1" ht="39" thickBot="1">
      <c r="A69"/>
      <c r="B69"/>
      <c r="C69"/>
      <c r="D69" s="2236" t="s">
        <v>1432</v>
      </c>
      <c r="E69" s="2222" t="s">
        <v>1431</v>
      </c>
      <c r="F69" s="2308">
        <v>1</v>
      </c>
      <c r="G69" s="2320" t="s">
        <v>1430</v>
      </c>
      <c r="H69" s="2312" t="s">
        <v>1413</v>
      </c>
      <c r="I69" s="2241">
        <v>0.015873015873015872</v>
      </c>
      <c r="J69" s="2320" t="s">
        <v>1429</v>
      </c>
      <c r="K69" s="2239">
        <v>42675</v>
      </c>
      <c r="L69" s="2239">
        <v>42735</v>
      </c>
      <c r="M69" s="2218"/>
      <c r="N69" s="2218"/>
      <c r="O69" s="2218"/>
      <c r="P69" s="2218"/>
      <c r="Q69" s="2218"/>
      <c r="R69" s="2218"/>
      <c r="S69" s="2218"/>
      <c r="T69" s="2218"/>
      <c r="U69" s="2218"/>
      <c r="V69" s="2218"/>
      <c r="W69" s="2218">
        <v>1</v>
      </c>
      <c r="X69" s="2321"/>
      <c r="Y69" s="2308">
        <f t="shared" si="28"/>
        <v>1</v>
      </c>
      <c r="Z69" s="2319">
        <v>0</v>
      </c>
      <c r="AA69" s="2236" t="s">
        <v>1423</v>
      </c>
      <c r="AB69" s="2304">
        <v>0</v>
      </c>
      <c r="AC69" s="2289">
        <v>0</v>
      </c>
      <c r="AD69" s="2306">
        <v>0</v>
      </c>
      <c r="AE69" s="2289" t="e">
        <v>#DIV/0!</v>
      </c>
      <c r="AF69" s="2289">
        <v>2</v>
      </c>
      <c r="AG69" s="2301">
        <v>2</v>
      </c>
      <c r="AH69" s="2301">
        <v>11.11111111111111</v>
      </c>
      <c r="AI69" s="2302">
        <v>0</v>
      </c>
      <c r="AJ69" s="2301" t="e">
        <v>#DIV/0!</v>
      </c>
      <c r="AK69" s="2300"/>
      <c r="AL69" s="2305"/>
      <c r="AM69" s="2304">
        <v>0</v>
      </c>
      <c r="AN69" s="2289">
        <v>1</v>
      </c>
      <c r="AO69" s="2303">
        <v>0</v>
      </c>
      <c r="AP69" s="2289">
        <v>2</v>
      </c>
      <c r="AQ69" s="2289" t="e">
        <v>#DIV/0!</v>
      </c>
      <c r="AR69" s="2301" t="e">
        <v>#DIV/0!</v>
      </c>
      <c r="AS69" s="2301">
        <v>11.11111111111111</v>
      </c>
      <c r="AT69" s="2302">
        <v>0</v>
      </c>
      <c r="AU69" s="2301" t="e">
        <v>#DIV/0!</v>
      </c>
      <c r="AV69" s="2300"/>
      <c r="AW69" s="2305"/>
      <c r="AX69" s="2304">
        <v>0</v>
      </c>
      <c r="AY69" s="2289">
        <f t="shared" si="26"/>
        <v>0</v>
      </c>
      <c r="AZ69" s="2303">
        <v>0</v>
      </c>
      <c r="BA69" s="2289" t="e">
        <f t="shared" si="23"/>
        <v>#DIV/0!</v>
      </c>
      <c r="BB69" s="2289"/>
      <c r="BC69" s="2301"/>
      <c r="BD69" s="2301"/>
      <c r="BE69" s="2302"/>
      <c r="BF69" s="2301"/>
      <c r="BG69" s="2300"/>
      <c r="BH69" s="2299"/>
      <c r="BI69" s="2287"/>
      <c r="BJ69" s="2204"/>
      <c r="BK69" s="2286"/>
      <c r="BL69" s="2204"/>
      <c r="BM69" s="2204"/>
      <c r="BN69" s="2202"/>
      <c r="BO69" s="2200"/>
      <c r="BP69" s="2202"/>
      <c r="BQ69" s="2202" t="s">
        <v>1428</v>
      </c>
      <c r="BR69" s="2285"/>
    </row>
    <row r="70" spans="1:70" s="2284" customFormat="1" ht="51.75" thickBot="1">
      <c r="A70"/>
      <c r="B70"/>
      <c r="C70"/>
      <c r="D70" s="2236" t="s">
        <v>1427</v>
      </c>
      <c r="E70" s="2222" t="s">
        <v>1426</v>
      </c>
      <c r="F70" s="2308">
        <v>6</v>
      </c>
      <c r="G70" s="2320" t="s">
        <v>1425</v>
      </c>
      <c r="H70" s="2312" t="s">
        <v>1413</v>
      </c>
      <c r="I70" s="2241">
        <v>0.02</v>
      </c>
      <c r="J70" s="2320" t="s">
        <v>1424</v>
      </c>
      <c r="K70" s="2239">
        <v>42401</v>
      </c>
      <c r="L70" s="2239">
        <v>42719</v>
      </c>
      <c r="M70" s="2218"/>
      <c r="N70" s="2218">
        <v>1</v>
      </c>
      <c r="O70" s="2218"/>
      <c r="P70" s="2218">
        <v>1</v>
      </c>
      <c r="Q70" s="2218"/>
      <c r="R70" s="2218">
        <v>1</v>
      </c>
      <c r="S70" s="2218"/>
      <c r="T70" s="2218">
        <v>1</v>
      </c>
      <c r="U70" s="2218"/>
      <c r="V70" s="2218">
        <v>1</v>
      </c>
      <c r="W70" s="2218"/>
      <c r="X70" s="2218">
        <v>1</v>
      </c>
      <c r="Y70" s="2308">
        <f t="shared" si="28"/>
        <v>6</v>
      </c>
      <c r="Z70" s="2319">
        <v>0</v>
      </c>
      <c r="AA70" s="2236" t="s">
        <v>1423</v>
      </c>
      <c r="AB70" s="2304">
        <v>0</v>
      </c>
      <c r="AC70" s="2289">
        <v>1</v>
      </c>
      <c r="AD70" s="2306">
        <v>0</v>
      </c>
      <c r="AE70" s="2289" t="s">
        <v>89</v>
      </c>
      <c r="AF70" s="2289" t="s">
        <v>89</v>
      </c>
      <c r="AG70" s="2301" t="s">
        <v>89</v>
      </c>
      <c r="AH70" s="2301" t="e">
        <v>#VALUE!</v>
      </c>
      <c r="AI70" s="2302">
        <v>0</v>
      </c>
      <c r="AJ70" s="2301" t="e">
        <v>#DIV/0!</v>
      </c>
      <c r="AK70" s="2300"/>
      <c r="AL70" s="2305"/>
      <c r="AM70" s="2304">
        <v>1</v>
      </c>
      <c r="AN70" s="2289">
        <v>1</v>
      </c>
      <c r="AO70" s="2303">
        <v>1</v>
      </c>
      <c r="AP70" s="2289" t="s">
        <v>89</v>
      </c>
      <c r="AQ70" s="2289" t="s">
        <v>89</v>
      </c>
      <c r="AR70" s="2301" t="s">
        <v>89</v>
      </c>
      <c r="AS70" s="2301" t="e">
        <v>#VALUE!</v>
      </c>
      <c r="AT70" s="2302">
        <v>0</v>
      </c>
      <c r="AU70" s="2301" t="e">
        <v>#DIV/0!</v>
      </c>
      <c r="AV70" s="2300" t="s">
        <v>1422</v>
      </c>
      <c r="AW70" s="2305"/>
      <c r="AX70" s="2304">
        <v>1</v>
      </c>
      <c r="AY70" s="2289">
        <f t="shared" si="26"/>
        <v>1</v>
      </c>
      <c r="AZ70" s="2303">
        <v>1</v>
      </c>
      <c r="BA70" s="2289">
        <f t="shared" si="23"/>
        <v>1</v>
      </c>
      <c r="BB70" s="2289"/>
      <c r="BC70" s="2301"/>
      <c r="BD70" s="2301"/>
      <c r="BE70" s="2302"/>
      <c r="BF70" s="2301"/>
      <c r="BG70" s="2300"/>
      <c r="BH70" s="2299"/>
      <c r="BI70" s="2287">
        <v>4</v>
      </c>
      <c r="BJ70" s="2204"/>
      <c r="BK70" s="2286">
        <v>1</v>
      </c>
      <c r="BL70" s="2204"/>
      <c r="BM70" s="2204"/>
      <c r="BN70" s="2202"/>
      <c r="BO70" s="2200"/>
      <c r="BP70" s="2202"/>
      <c r="BQ70" s="2202" t="s">
        <v>1421</v>
      </c>
      <c r="BR70" s="2285"/>
    </row>
    <row r="71" spans="1:70" s="2284" customFormat="1" ht="99" customHeight="1" thickBot="1">
      <c r="A71"/>
      <c r="B71"/>
      <c r="C71" t="s">
        <v>372</v>
      </c>
      <c r="D71" s="2318" t="s">
        <v>373</v>
      </c>
      <c r="E71" s="2317" t="s">
        <v>218</v>
      </c>
      <c r="F71" s="2308">
        <v>12</v>
      </c>
      <c r="G71" s="2317" t="s">
        <v>374</v>
      </c>
      <c r="H71" s="2312" t="s">
        <v>1413</v>
      </c>
      <c r="I71" s="2241">
        <v>0.015873015873015872</v>
      </c>
      <c r="J71" s="2316" t="s">
        <v>375</v>
      </c>
      <c r="K71" s="2239">
        <v>42370</v>
      </c>
      <c r="L71" s="2239">
        <v>42735</v>
      </c>
      <c r="M71" s="2293">
        <v>1</v>
      </c>
      <c r="N71" s="2293">
        <v>1</v>
      </c>
      <c r="O71" s="2293">
        <v>1</v>
      </c>
      <c r="P71" s="2293">
        <v>1</v>
      </c>
      <c r="Q71" s="2293">
        <v>1</v>
      </c>
      <c r="R71" s="2293">
        <v>1</v>
      </c>
      <c r="S71" s="2293">
        <v>1</v>
      </c>
      <c r="T71" s="2293">
        <v>1</v>
      </c>
      <c r="U71" s="2293">
        <v>1</v>
      </c>
      <c r="V71" s="2293">
        <v>1</v>
      </c>
      <c r="W71" s="2293">
        <v>1</v>
      </c>
      <c r="X71" s="2292">
        <v>1</v>
      </c>
      <c r="Y71" s="2308">
        <f t="shared" si="28"/>
        <v>12</v>
      </c>
      <c r="Z71" s="2307">
        <v>0</v>
      </c>
      <c r="AA71" s="2236" t="s">
        <v>89</v>
      </c>
      <c r="AB71" s="2304">
        <v>1</v>
      </c>
      <c r="AC71" s="2289">
        <f>IF(AB71=0,0%,100%)</f>
        <v>1</v>
      </c>
      <c r="AD71" s="2306">
        <v>1</v>
      </c>
      <c r="AE71" s="2289" t="s">
        <v>89</v>
      </c>
      <c r="AF71" s="2289">
        <v>0</v>
      </c>
      <c r="AG71" s="2301">
        <f>AF71</f>
        <v>0</v>
      </c>
      <c r="AH71" s="2301"/>
      <c r="AI71" s="2302"/>
      <c r="AJ71" s="2301">
        <v>0</v>
      </c>
      <c r="AK71" s="2300" t="s">
        <v>1420</v>
      </c>
      <c r="AL71" s="2305"/>
      <c r="AM71" s="2304">
        <v>2</v>
      </c>
      <c r="AN71" s="2289">
        <f>IF(AM71=0,0%,100%)</f>
        <v>1</v>
      </c>
      <c r="AO71" s="2303">
        <v>2</v>
      </c>
      <c r="AP71" s="2289" t="s">
        <v>89</v>
      </c>
      <c r="AQ71" s="2289">
        <v>0</v>
      </c>
      <c r="AR71" s="2301">
        <f>AQ71</f>
        <v>0</v>
      </c>
      <c r="AS71" s="2301"/>
      <c r="AT71" s="2302"/>
      <c r="AU71" s="2301">
        <v>0</v>
      </c>
      <c r="AV71" s="2300" t="s">
        <v>1420</v>
      </c>
      <c r="AW71" s="2305"/>
      <c r="AX71" s="2304">
        <v>3</v>
      </c>
      <c r="AY71" s="2289">
        <f t="shared" si="26"/>
        <v>1</v>
      </c>
      <c r="AZ71" s="2303">
        <v>3</v>
      </c>
      <c r="BA71" s="2289">
        <f t="shared" si="23"/>
        <v>1</v>
      </c>
      <c r="BB71" s="2289"/>
      <c r="BC71" s="2301"/>
      <c r="BD71" s="2301"/>
      <c r="BE71" s="2302"/>
      <c r="BF71" s="2301"/>
      <c r="BG71" s="2300" t="s">
        <v>1419</v>
      </c>
      <c r="BH71" s="2299" t="s">
        <v>93</v>
      </c>
      <c r="BI71" s="2287">
        <v>8</v>
      </c>
      <c r="BJ71" s="2204"/>
      <c r="BK71" s="2286">
        <v>1</v>
      </c>
      <c r="BL71" s="2204"/>
      <c r="BM71" s="2204"/>
      <c r="BN71" s="2202"/>
      <c r="BO71" s="2200"/>
      <c r="BP71" s="2202"/>
      <c r="BQ71" s="2202" t="s">
        <v>1418</v>
      </c>
      <c r="BR71" s="2285"/>
    </row>
    <row r="72" spans="1:70" s="2284" customFormat="1" ht="51.75" thickBot="1">
      <c r="A72"/>
      <c r="B72"/>
      <c r="C72"/>
      <c r="D72" s="2315" t="s">
        <v>911</v>
      </c>
      <c r="E72" s="2314" t="s">
        <v>218</v>
      </c>
      <c r="F72" s="2308">
        <v>12</v>
      </c>
      <c r="G72" s="2313" t="s">
        <v>374</v>
      </c>
      <c r="H72" s="2312" t="s">
        <v>1413</v>
      </c>
      <c r="I72" s="2241">
        <v>0.02</v>
      </c>
      <c r="J72" s="2311" t="s">
        <v>375</v>
      </c>
      <c r="K72" s="2239">
        <v>42370</v>
      </c>
      <c r="L72" s="2239">
        <v>42735</v>
      </c>
      <c r="M72" s="2310">
        <v>1</v>
      </c>
      <c r="N72" s="2310">
        <v>1</v>
      </c>
      <c r="O72" s="2310">
        <v>1</v>
      </c>
      <c r="P72" s="2310">
        <v>1</v>
      </c>
      <c r="Q72" s="2310">
        <v>1</v>
      </c>
      <c r="R72" s="2310">
        <v>1</v>
      </c>
      <c r="S72" s="2310">
        <v>1</v>
      </c>
      <c r="T72" s="2310">
        <v>1</v>
      </c>
      <c r="U72" s="2310">
        <v>1</v>
      </c>
      <c r="V72" s="2310">
        <v>1</v>
      </c>
      <c r="W72" s="2310">
        <v>1</v>
      </c>
      <c r="X72" s="2309">
        <v>1</v>
      </c>
      <c r="Y72" s="2308">
        <f t="shared" si="28"/>
        <v>12</v>
      </c>
      <c r="Z72" s="2307">
        <v>0</v>
      </c>
      <c r="AA72" s="2236" t="s">
        <v>89</v>
      </c>
      <c r="AB72" s="2304">
        <v>1</v>
      </c>
      <c r="AC72" s="2289"/>
      <c r="AD72" s="2306">
        <v>1</v>
      </c>
      <c r="AE72" s="2289"/>
      <c r="AF72" s="2289"/>
      <c r="AG72" s="2301"/>
      <c r="AH72" s="2301"/>
      <c r="AI72" s="2302"/>
      <c r="AJ72" s="2301"/>
      <c r="AK72" s="2300"/>
      <c r="AL72" s="2305"/>
      <c r="AM72" s="2304">
        <v>1</v>
      </c>
      <c r="AN72" s="2289"/>
      <c r="AO72" s="2303">
        <v>1</v>
      </c>
      <c r="AP72" s="2289"/>
      <c r="AQ72" s="2289"/>
      <c r="AR72" s="2301"/>
      <c r="AS72" s="2301"/>
      <c r="AT72" s="2302"/>
      <c r="AU72" s="2301"/>
      <c r="AV72" s="2300"/>
      <c r="AW72" s="2305"/>
      <c r="AX72" s="2304">
        <v>3</v>
      </c>
      <c r="AY72" s="2289">
        <f t="shared" si="26"/>
        <v>1</v>
      </c>
      <c r="AZ72" s="2303">
        <v>3</v>
      </c>
      <c r="BA72" s="2289">
        <f t="shared" si="23"/>
        <v>1</v>
      </c>
      <c r="BB72" s="2289"/>
      <c r="BC72" s="2301"/>
      <c r="BD72" s="2301"/>
      <c r="BE72" s="2302"/>
      <c r="BF72" s="2301"/>
      <c r="BG72" s="2300" t="s">
        <v>1417</v>
      </c>
      <c r="BH72" s="2299" t="s">
        <v>93</v>
      </c>
      <c r="BI72" s="2287">
        <v>8</v>
      </c>
      <c r="BJ72" s="2204"/>
      <c r="BK72" s="2286">
        <v>1</v>
      </c>
      <c r="BL72" s="2204"/>
      <c r="BM72" s="2204"/>
      <c r="BN72" s="2202"/>
      <c r="BO72" s="2200"/>
      <c r="BP72" s="2202"/>
      <c r="BQ72" s="2202" t="s">
        <v>1416</v>
      </c>
      <c r="BR72" s="2285"/>
    </row>
    <row r="73" spans="1:70" s="2284" customFormat="1" ht="39" thickBot="1">
      <c r="A73"/>
      <c r="B73"/>
      <c r="C73"/>
      <c r="D73" s="2298" t="s">
        <v>1415</v>
      </c>
      <c r="E73" s="2297" t="s">
        <v>315</v>
      </c>
      <c r="F73" s="2291">
        <v>9</v>
      </c>
      <c r="G73" s="2296" t="s">
        <v>1414</v>
      </c>
      <c r="H73" s="2295" t="s">
        <v>1413</v>
      </c>
      <c r="I73" s="2221">
        <v>0.02</v>
      </c>
      <c r="J73" s="2294" t="s">
        <v>1412</v>
      </c>
      <c r="K73" s="2239">
        <v>42461</v>
      </c>
      <c r="L73" s="2239">
        <v>42735</v>
      </c>
      <c r="M73" s="2293"/>
      <c r="N73" s="2293"/>
      <c r="O73" s="2293"/>
      <c r="P73" s="2293">
        <v>1</v>
      </c>
      <c r="Q73" s="2293">
        <v>1</v>
      </c>
      <c r="R73" s="2293">
        <v>1</v>
      </c>
      <c r="S73" s="2293">
        <v>1</v>
      </c>
      <c r="T73" s="2293">
        <v>1</v>
      </c>
      <c r="U73" s="2293">
        <v>1</v>
      </c>
      <c r="V73" s="2293">
        <v>1</v>
      </c>
      <c r="W73" s="2293">
        <v>1</v>
      </c>
      <c r="X73" s="2292">
        <v>1</v>
      </c>
      <c r="Y73" s="2291">
        <f>SUM(P73:X73)</f>
        <v>9</v>
      </c>
      <c r="Z73" s="2290">
        <v>0</v>
      </c>
      <c r="AA73" s="2215"/>
      <c r="AB73" s="2212">
        <v>0</v>
      </c>
      <c r="AC73" s="2210"/>
      <c r="AD73" s="2214">
        <v>0</v>
      </c>
      <c r="AE73" s="2210"/>
      <c r="AF73" s="2210"/>
      <c r="AG73" s="2208"/>
      <c r="AH73" s="2208"/>
      <c r="AI73" s="2288"/>
      <c r="AJ73" s="2208"/>
      <c r="AK73" s="2207"/>
      <c r="AL73" s="2213"/>
      <c r="AM73" s="2212">
        <v>0</v>
      </c>
      <c r="AN73" s="2210"/>
      <c r="AO73" s="2211">
        <v>0</v>
      </c>
      <c r="AP73" s="2210"/>
      <c r="AQ73" s="2210"/>
      <c r="AR73" s="2208"/>
      <c r="AS73" s="2208"/>
      <c r="AT73" s="2288"/>
      <c r="AU73" s="2208"/>
      <c r="AV73" s="2207"/>
      <c r="AW73" s="2213"/>
      <c r="AX73" s="2212">
        <v>0</v>
      </c>
      <c r="AY73" s="2289">
        <f t="shared" si="26"/>
        <v>0</v>
      </c>
      <c r="AZ73" s="2211">
        <v>0</v>
      </c>
      <c r="BA73" s="2289" t="e">
        <f t="shared" si="23"/>
        <v>#DIV/0!</v>
      </c>
      <c r="BB73" s="2210"/>
      <c r="BC73" s="2208"/>
      <c r="BD73" s="2208"/>
      <c r="BE73" s="2288"/>
      <c r="BF73" s="2208"/>
      <c r="BG73" s="2207"/>
      <c r="BH73" s="2206"/>
      <c r="BI73" s="2287">
        <v>5</v>
      </c>
      <c r="BJ73" s="2204"/>
      <c r="BK73" s="2286">
        <v>1</v>
      </c>
      <c r="BL73" s="2204"/>
      <c r="BM73" s="2204"/>
      <c r="BN73" s="2202"/>
      <c r="BO73" s="2200"/>
      <c r="BP73" s="2202"/>
      <c r="BQ73" s="2202" t="s">
        <v>1411</v>
      </c>
      <c r="BR73" s="2285"/>
    </row>
    <row r="74" spans="1:70" s="2199" customFormat="1" ht="16.5" customHeight="1" thickBot="1">
      <c r="A74" t="s">
        <v>1383</v>
      </c>
      <c r="B74"/>
      <c r="C74"/>
      <c r="D74"/>
      <c r="E74" s="2283"/>
      <c r="F74" s="2282"/>
      <c r="G74"/>
      <c r="H74"/>
      <c r="I74" s="2198">
        <f>SUM(I16:I73)</f>
        <v>1.0001587301587296</v>
      </c>
      <c r="J74" s="2198"/>
      <c r="K74" s="2195"/>
      <c r="L74" s="2195"/>
      <c r="M74" s="2197"/>
      <c r="N74" s="2197"/>
      <c r="O74" s="2197"/>
      <c r="P74" s="2197"/>
      <c r="Q74" s="2197"/>
      <c r="R74" s="2197"/>
      <c r="S74" s="2197"/>
      <c r="T74" s="2197"/>
      <c r="U74" s="2197"/>
      <c r="V74" s="2197"/>
      <c r="W74" s="2197"/>
      <c r="X74" s="2197"/>
      <c r="Y74" s="2197"/>
      <c r="Z74" s="2196">
        <f>SUM(Z16:Z73)</f>
        <v>1036830228</v>
      </c>
      <c r="AA74" s="2195"/>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c r="BI74" s="2193"/>
      <c r="BJ74" s="2194"/>
      <c r="BK74" s="2193"/>
      <c r="BL74" s="2281"/>
      <c r="BM74" s="2193"/>
      <c r="BN74" s="2281"/>
      <c r="BO74" s="2193"/>
      <c r="BP74" s="2193"/>
      <c r="BQ74" s="2193"/>
      <c r="BR74" s="2193"/>
    </row>
    <row r="75" spans="1:70" s="2199" customFormat="1" ht="18" customHeight="1" thickBot="1">
      <c r="A75" t="s">
        <v>212</v>
      </c>
      <c r="B75"/>
      <c r="C75"/>
      <c r="D75"/>
      <c r="E75" s="2280"/>
      <c r="F75" s="2280"/>
      <c r="G75" s="2276"/>
      <c r="H75" s="2276"/>
      <c r="I75" s="2279">
        <f>+I74</f>
        <v>1.0001587301587296</v>
      </c>
      <c r="J75" s="2276"/>
      <c r="K75" s="2276"/>
      <c r="L75" s="2276"/>
      <c r="M75" s="2278"/>
      <c r="N75" s="2278"/>
      <c r="O75" s="2278"/>
      <c r="P75" s="2278"/>
      <c r="Q75" s="2278"/>
      <c r="R75" s="2278"/>
      <c r="S75" s="2278"/>
      <c r="T75" s="2278"/>
      <c r="U75" s="2278"/>
      <c r="V75" s="2278"/>
      <c r="W75" s="2278"/>
      <c r="X75" s="2278"/>
      <c r="Y75" s="2278"/>
      <c r="Z75" s="2277">
        <f>Z74</f>
        <v>1036830228</v>
      </c>
      <c r="AA75" s="2276"/>
      <c r="AB75" s="656"/>
      <c r="AC75" s="656"/>
      <c r="AD75" s="656"/>
      <c r="AE75" s="656"/>
      <c r="AF75" s="656"/>
      <c r="AG75" s="656"/>
      <c r="AH75" s="656"/>
      <c r="AI75" s="656"/>
      <c r="AJ75" s="656"/>
      <c r="AK75" s="656"/>
      <c r="AL75" s="656"/>
      <c r="AM75" s="656"/>
      <c r="AN75" s="656"/>
      <c r="AO75" s="656"/>
      <c r="AP75" s="656"/>
      <c r="AQ75" s="656"/>
      <c r="AR75" s="656"/>
      <c r="AS75" s="656"/>
      <c r="AT75" s="656"/>
      <c r="AU75" s="656"/>
      <c r="AV75" s="656"/>
      <c r="AW75" s="656"/>
      <c r="AX75" s="656"/>
      <c r="AY75" s="656"/>
      <c r="AZ75" s="656"/>
      <c r="BA75" s="656"/>
      <c r="BB75" s="656"/>
      <c r="BC75" s="656"/>
      <c r="BD75" s="656"/>
      <c r="BE75" s="656"/>
      <c r="BF75" s="656"/>
      <c r="BG75" s="656"/>
      <c r="BH75" s="656"/>
      <c r="BI75" s="2185"/>
      <c r="BJ75" s="2186"/>
      <c r="BK75" s="2185"/>
      <c r="BL75" s="2275"/>
      <c r="BM75" s="2185"/>
      <c r="BN75" s="2275"/>
      <c r="BO75" s="2185"/>
      <c r="BP75" s="2185"/>
      <c r="BQ75" s="2185"/>
      <c r="BR75" s="2185"/>
    </row>
    <row r="76" spans="1:70" s="2266" customFormat="1" ht="13.5" thickBot="1">
      <c r="A76" s="2270"/>
      <c r="B76" s="2270"/>
      <c r="C76" s="2270"/>
      <c r="D76" s="2270"/>
      <c r="E76" s="2270"/>
      <c r="F76" s="2274"/>
      <c r="G76" s="2270"/>
      <c r="H76" s="2270"/>
      <c r="I76" s="2273"/>
      <c r="J76" s="2270"/>
      <c r="K76" s="2270"/>
      <c r="L76" s="2270"/>
      <c r="M76" s="2272"/>
      <c r="N76" s="2272"/>
      <c r="O76" s="2272"/>
      <c r="P76" s="2272"/>
      <c r="Q76" s="2272"/>
      <c r="R76" s="2272"/>
      <c r="S76" s="2272"/>
      <c r="T76" s="2272"/>
      <c r="U76" s="2272"/>
      <c r="V76" s="2272"/>
      <c r="W76" s="2272"/>
      <c r="X76" s="2272"/>
      <c r="Y76" s="2272"/>
      <c r="Z76" s="2271"/>
      <c r="AA76" s="2270"/>
      <c r="AK76" s="2268"/>
      <c r="AO76" s="2269"/>
      <c r="AV76" s="2268"/>
      <c r="BI76" s="2267"/>
      <c r="BJ76" s="2267"/>
      <c r="BK76" s="2267"/>
      <c r="BL76" s="2267"/>
      <c r="BM76" s="2267"/>
      <c r="BN76" s="2267"/>
      <c r="BO76" s="2267"/>
      <c r="BP76" s="2267"/>
      <c r="BQ76" s="2267"/>
      <c r="BR76" s="2267"/>
    </row>
    <row r="77" spans="1:70" s="2199" customFormat="1" ht="15.75" customHeight="1" thickBot="1">
      <c r="A77" t="s">
        <v>14</v>
      </c>
      <c r="B77"/>
      <c r="C77"/>
      <c r="D77"/>
      <c r="E77"/>
      <c r="F77"/>
      <c r="G77"/>
      <c r="H77"/>
      <c r="I77"/>
      <c r="J77"/>
      <c r="K77"/>
      <c r="L77"/>
      <c r="M77"/>
      <c r="N77"/>
      <c r="O77"/>
      <c r="P77"/>
      <c r="Q77"/>
      <c r="R77"/>
      <c r="S77"/>
      <c r="T77"/>
      <c r="U77"/>
      <c r="V77"/>
      <c r="W77"/>
      <c r="X77"/>
      <c r="Y77"/>
      <c r="Z77"/>
      <c r="AA77"/>
      <c r="AB77" s="2263"/>
      <c r="AC77" s="2263"/>
      <c r="AD77" s="2263"/>
      <c r="AE77" s="2263"/>
      <c r="AF77" s="2263"/>
      <c r="AG77" s="2263"/>
      <c r="AH77" s="2263"/>
      <c r="AI77" s="2263"/>
      <c r="AJ77" s="2263"/>
      <c r="AK77" s="2264"/>
      <c r="AL77" s="2263"/>
      <c r="AM77" s="2263"/>
      <c r="AN77" s="2263"/>
      <c r="AO77" s="2265"/>
      <c r="AP77" s="2263"/>
      <c r="AQ77" s="2263"/>
      <c r="AR77" s="2263"/>
      <c r="AS77" s="2263"/>
      <c r="AT77" s="2263"/>
      <c r="AU77" s="2263"/>
      <c r="AV77" s="2264"/>
      <c r="AW77" s="2263"/>
      <c r="AX77" s="2263"/>
      <c r="AY77" s="2263"/>
      <c r="AZ77" s="2263"/>
      <c r="BA77" s="2263"/>
      <c r="BB77" s="2263"/>
      <c r="BC77" s="2263"/>
      <c r="BD77" s="2263"/>
      <c r="BE77" s="2263"/>
      <c r="BF77" s="2263"/>
      <c r="BG77" s="2263"/>
      <c r="BH77" s="2263"/>
      <c r="BI77"/>
      <c r="BJ77"/>
      <c r="BK77"/>
      <c r="BL77"/>
      <c r="BM77"/>
      <c r="BN77"/>
      <c r="BO77"/>
      <c r="BP77"/>
      <c r="BQ77"/>
      <c r="BR77"/>
    </row>
    <row r="78" spans="1:70" ht="13.5" thickBot="1">
      <c r="A78" s="2262"/>
      <c r="B78" s="2260"/>
      <c r="C78" s="2260"/>
      <c r="D78" s="2260"/>
      <c r="E78" s="2260"/>
      <c r="F78" s="2260"/>
      <c r="G78" s="2260"/>
      <c r="H78" s="2260"/>
      <c r="I78" s="2260"/>
      <c r="J78" s="2260"/>
      <c r="K78" s="2261"/>
      <c r="L78" s="2261"/>
      <c r="M78" s="2261"/>
      <c r="N78" s="2261"/>
      <c r="O78" s="2261"/>
      <c r="P78" s="2261"/>
      <c r="Q78" s="2261"/>
      <c r="R78" s="2261"/>
      <c r="S78" s="2261"/>
      <c r="T78" s="2261"/>
      <c r="U78" s="2261"/>
      <c r="V78" s="2261"/>
      <c r="W78" s="2261"/>
      <c r="X78" s="2261"/>
      <c r="Y78" s="2261"/>
      <c r="Z78" s="2261"/>
      <c r="AA78" s="2260"/>
      <c r="BI78" s="2259"/>
      <c r="BJ78" s="2259"/>
      <c r="BK78" s="2259"/>
      <c r="BL78" s="2259"/>
      <c r="BM78" s="2259"/>
      <c r="BN78" s="2259"/>
      <c r="BO78" s="2259"/>
      <c r="BP78" s="2259"/>
      <c r="BQ78" s="2259"/>
      <c r="BR78" s="2259"/>
    </row>
    <row r="79" spans="1:70" ht="64.5" thickBot="1">
      <c r="A79" s="2256" t="s">
        <v>16</v>
      </c>
      <c r="B79" s="2256" t="s">
        <v>1410</v>
      </c>
      <c r="C79" s="2256" t="s">
        <v>18</v>
      </c>
      <c r="D79" s="2256" t="s">
        <v>19</v>
      </c>
      <c r="E79" s="2256" t="s">
        <v>20</v>
      </c>
      <c r="F79" s="2258" t="s">
        <v>21</v>
      </c>
      <c r="G79" s="2256" t="s">
        <v>22</v>
      </c>
      <c r="H79" s="2256" t="s">
        <v>23</v>
      </c>
      <c r="I79" s="2257" t="s">
        <v>24</v>
      </c>
      <c r="J79" s="2256" t="s">
        <v>25</v>
      </c>
      <c r="K79" s="2256" t="s">
        <v>26</v>
      </c>
      <c r="L79" s="2256" t="s">
        <v>27</v>
      </c>
      <c r="M79" s="2256" t="s">
        <v>28</v>
      </c>
      <c r="N79" s="2256" t="s">
        <v>29</v>
      </c>
      <c r="O79" s="2256" t="s">
        <v>30</v>
      </c>
      <c r="P79" s="2256" t="s">
        <v>31</v>
      </c>
      <c r="Q79" s="2256" t="s">
        <v>32</v>
      </c>
      <c r="R79" s="2256" t="s">
        <v>33</v>
      </c>
      <c r="S79" s="2256" t="s">
        <v>34</v>
      </c>
      <c r="T79" s="2256" t="s">
        <v>35</v>
      </c>
      <c r="U79" s="2256" t="s">
        <v>36</v>
      </c>
      <c r="V79" s="2256" t="s">
        <v>37</v>
      </c>
      <c r="W79" s="2256" t="s">
        <v>38</v>
      </c>
      <c r="X79" s="2256" t="s">
        <v>39</v>
      </c>
      <c r="Y79" s="2256" t="s">
        <v>40</v>
      </c>
      <c r="Z79" s="2256" t="s">
        <v>41</v>
      </c>
      <c r="AA79" s="2256" t="s">
        <v>42</v>
      </c>
      <c r="AB79" s="2255" t="s">
        <v>1409</v>
      </c>
      <c r="AC79" s="2255" t="s">
        <v>1403</v>
      </c>
      <c r="AD79" s="2255" t="s">
        <v>1408</v>
      </c>
      <c r="AE79" s="2255" t="s">
        <v>1407</v>
      </c>
      <c r="AF79" s="2255" t="s">
        <v>52</v>
      </c>
      <c r="AG79" s="2255" t="s">
        <v>1406</v>
      </c>
      <c r="AH79" s="2255" t="s">
        <v>1394</v>
      </c>
      <c r="AI79" s="2255" t="s">
        <v>54</v>
      </c>
      <c r="AJ79" s="2255" t="s">
        <v>55</v>
      </c>
      <c r="AK79" s="2255" t="s">
        <v>1405</v>
      </c>
      <c r="AL79" s="2254" t="s">
        <v>57</v>
      </c>
      <c r="AM79" s="2252" t="s">
        <v>1404</v>
      </c>
      <c r="AN79" s="2252" t="s">
        <v>1403</v>
      </c>
      <c r="AO79" s="2253" t="s">
        <v>50</v>
      </c>
      <c r="AP79" s="2252" t="s">
        <v>51</v>
      </c>
      <c r="AQ79" s="2252" t="s">
        <v>52</v>
      </c>
      <c r="AR79" s="2252" t="s">
        <v>1402</v>
      </c>
      <c r="AS79" s="2252" t="s">
        <v>1394</v>
      </c>
      <c r="AT79" s="2252" t="s">
        <v>54</v>
      </c>
      <c r="AU79" s="2252" t="s">
        <v>55</v>
      </c>
      <c r="AV79" s="2252" t="s">
        <v>1401</v>
      </c>
      <c r="AW79" s="2251" t="s">
        <v>1400</v>
      </c>
      <c r="AX79" s="2249" t="s">
        <v>1399</v>
      </c>
      <c r="AY79" s="2249" t="s">
        <v>1398</v>
      </c>
      <c r="AZ79" s="2250" t="s">
        <v>1397</v>
      </c>
      <c r="BA79" s="2249" t="s">
        <v>1396</v>
      </c>
      <c r="BB79" s="2249" t="s">
        <v>52</v>
      </c>
      <c r="BC79" s="2249" t="s">
        <v>1395</v>
      </c>
      <c r="BD79" s="2249" t="s">
        <v>1394</v>
      </c>
      <c r="BE79" s="2249" t="s">
        <v>54</v>
      </c>
      <c r="BF79" s="2249" t="s">
        <v>55</v>
      </c>
      <c r="BG79" s="2249" t="s">
        <v>1393</v>
      </c>
      <c r="BH79" s="2248" t="s">
        <v>1392</v>
      </c>
      <c r="BI79" s="2247" t="s">
        <v>434</v>
      </c>
      <c r="BJ79" s="2246" t="s">
        <v>49</v>
      </c>
      <c r="BK79" s="2246" t="s">
        <v>69</v>
      </c>
      <c r="BL79" s="2246" t="s">
        <v>70</v>
      </c>
      <c r="BM79" s="2246" t="s">
        <v>52</v>
      </c>
      <c r="BN79" s="2246" t="s">
        <v>71</v>
      </c>
      <c r="BO79" s="2246" t="s">
        <v>54</v>
      </c>
      <c r="BP79" s="2246" t="s">
        <v>55</v>
      </c>
      <c r="BQ79" s="2246" t="s">
        <v>56</v>
      </c>
      <c r="BR79" s="2245" t="s">
        <v>57</v>
      </c>
    </row>
    <row r="80" spans="1:70" s="2199" customFormat="1" ht="234" customHeight="1" thickBot="1">
      <c r="A80"/>
      <c r="B80"/>
      <c r="C80" s="2244" t="s">
        <v>401</v>
      </c>
      <c r="D80" s="2243" t="s">
        <v>1391</v>
      </c>
      <c r="E80" s="2222" t="s">
        <v>1387</v>
      </c>
      <c r="F80" s="2242">
        <v>4</v>
      </c>
      <c r="G80" s="2240" t="s">
        <v>1386</v>
      </c>
      <c r="H80" s="2222" t="s">
        <v>1385</v>
      </c>
      <c r="I80" s="2241">
        <v>0.5</v>
      </c>
      <c r="J80" s="2240" t="s">
        <v>1384</v>
      </c>
      <c r="K80" s="2239">
        <v>42005</v>
      </c>
      <c r="L80" s="2239">
        <v>42369</v>
      </c>
      <c r="M80" s="2218"/>
      <c r="N80" s="2218"/>
      <c r="O80" s="2218"/>
      <c r="P80" s="2218"/>
      <c r="Q80" s="2218">
        <v>1</v>
      </c>
      <c r="R80" s="2218"/>
      <c r="S80" s="2218"/>
      <c r="T80" s="2218"/>
      <c r="U80" s="2218">
        <v>1</v>
      </c>
      <c r="V80" s="2218"/>
      <c r="W80" s="2218"/>
      <c r="X80" s="2218"/>
      <c r="Y80" s="2238">
        <f>+SUM(M80:X80)</f>
        <v>2</v>
      </c>
      <c r="Z80" s="2237">
        <v>0</v>
      </c>
      <c r="AA80" s="2236" t="s">
        <v>89</v>
      </c>
      <c r="AB80" s="2233">
        <v>0</v>
      </c>
      <c r="AC80" s="2231"/>
      <c r="AD80" s="2235">
        <v>0</v>
      </c>
      <c r="AE80" s="2231"/>
      <c r="AF80" s="2231"/>
      <c r="AG80" s="2229"/>
      <c r="AH80" s="2229"/>
      <c r="AI80" s="2230"/>
      <c r="AJ80" s="2229"/>
      <c r="AK80" s="2228"/>
      <c r="AL80" s="2234"/>
      <c r="AM80" s="2233">
        <v>0</v>
      </c>
      <c r="AN80" s="2231"/>
      <c r="AO80" s="2232">
        <v>0</v>
      </c>
      <c r="AP80" s="2231"/>
      <c r="AQ80" s="2231"/>
      <c r="AR80" s="2229"/>
      <c r="AS80" s="2229"/>
      <c r="AT80" s="2230"/>
      <c r="AU80" s="2229"/>
      <c r="AV80" s="2228"/>
      <c r="AW80" s="2234"/>
      <c r="AX80" s="2233">
        <v>0</v>
      </c>
      <c r="AY80" s="2231" t="s">
        <v>1390</v>
      </c>
      <c r="AZ80" s="2232">
        <v>0</v>
      </c>
      <c r="BA80" s="2231"/>
      <c r="BB80" s="2231"/>
      <c r="BC80" s="2229"/>
      <c r="BD80" s="2229"/>
      <c r="BE80" s="2230"/>
      <c r="BF80" s="2229"/>
      <c r="BG80" s="2228"/>
      <c r="BH80" s="2227"/>
      <c r="BI80" s="2200">
        <f>SUM(M80:T80)</f>
        <v>1</v>
      </c>
      <c r="BJ80" s="2204"/>
      <c r="BK80" s="2205"/>
      <c r="BL80" s="2204"/>
      <c r="BM80" s="2204"/>
      <c r="BN80" s="2204"/>
      <c r="BO80" s="2203"/>
      <c r="BP80" s="2202"/>
      <c r="BQ80" s="2201"/>
      <c r="BR80" s="2200"/>
    </row>
    <row r="81" spans="1:70" s="2199" customFormat="1" ht="158.25" customHeight="1" thickBot="1">
      <c r="A81"/>
      <c r="B81"/>
      <c r="C81" s="2226" t="s">
        <v>1389</v>
      </c>
      <c r="D81" s="2225" t="s">
        <v>1388</v>
      </c>
      <c r="E81" s="2224" t="s">
        <v>1387</v>
      </c>
      <c r="F81" s="2223">
        <v>4</v>
      </c>
      <c r="G81" s="2220" t="s">
        <v>1386</v>
      </c>
      <c r="H81" s="2222" t="s">
        <v>1385</v>
      </c>
      <c r="I81" s="2221">
        <v>0.5</v>
      </c>
      <c r="J81" s="2220" t="s">
        <v>1384</v>
      </c>
      <c r="K81" s="2219">
        <v>42005</v>
      </c>
      <c r="L81" s="2219">
        <v>42369</v>
      </c>
      <c r="M81" s="2218"/>
      <c r="N81" s="2218"/>
      <c r="O81" s="2218"/>
      <c r="P81" s="2218"/>
      <c r="Q81" s="2218">
        <v>1</v>
      </c>
      <c r="R81" s="2218"/>
      <c r="S81" s="2218"/>
      <c r="T81" s="2218"/>
      <c r="U81" s="2218">
        <v>1</v>
      </c>
      <c r="V81" s="2218"/>
      <c r="W81" s="2218"/>
      <c r="X81" s="2218"/>
      <c r="Y81" s="2217">
        <f>+SUM(M81:X81)</f>
        <v>2</v>
      </c>
      <c r="Z81" s="2216">
        <v>0</v>
      </c>
      <c r="AA81" s="2215" t="s">
        <v>89</v>
      </c>
      <c r="AB81" s="2212">
        <v>0</v>
      </c>
      <c r="AC81" s="2210"/>
      <c r="AD81" s="2214">
        <v>0</v>
      </c>
      <c r="AE81" s="2210"/>
      <c r="AF81" s="2210"/>
      <c r="AG81" s="2208"/>
      <c r="AH81" s="2208"/>
      <c r="AI81" s="2209"/>
      <c r="AJ81" s="2208"/>
      <c r="AK81" s="2207"/>
      <c r="AL81" s="2213"/>
      <c r="AM81" s="2212">
        <v>0</v>
      </c>
      <c r="AN81" s="2210"/>
      <c r="AO81" s="2211">
        <v>0</v>
      </c>
      <c r="AP81" s="2210"/>
      <c r="AQ81" s="2210"/>
      <c r="AR81" s="2208"/>
      <c r="AS81" s="2208"/>
      <c r="AT81" s="2209"/>
      <c r="AU81" s="2208"/>
      <c r="AV81" s="2207"/>
      <c r="AW81" s="2213"/>
      <c r="AX81" s="2212">
        <v>0</v>
      </c>
      <c r="AY81" s="2210"/>
      <c r="AZ81" s="2211">
        <v>0</v>
      </c>
      <c r="BA81" s="2210"/>
      <c r="BB81" s="2210"/>
      <c r="BC81" s="2208"/>
      <c r="BD81" s="2208"/>
      <c r="BE81" s="2209"/>
      <c r="BF81" s="2208"/>
      <c r="BG81" s="2207"/>
      <c r="BH81" s="2206"/>
      <c r="BI81" s="2200">
        <f>SUM(M81:T81)</f>
        <v>1</v>
      </c>
      <c r="BJ81" s="2204"/>
      <c r="BK81" s="2205"/>
      <c r="BL81" s="2204"/>
      <c r="BM81" s="2204"/>
      <c r="BN81" s="2204"/>
      <c r="BO81" s="2203"/>
      <c r="BP81" s="2202"/>
      <c r="BQ81" s="2201"/>
      <c r="BR81" s="2200"/>
    </row>
    <row r="82" spans="1:70" s="2192" customFormat="1" ht="13.5" thickBot="1">
      <c r="A82" t="s">
        <v>1383</v>
      </c>
      <c r="B82"/>
      <c r="C82"/>
      <c r="D82"/>
      <c r="E82" s="2198"/>
      <c r="F82" s="2198"/>
      <c r="G82" s="2198"/>
      <c r="H82" s="2198"/>
      <c r="I82" s="2198">
        <f>+SUM(I80:I81)</f>
        <v>1</v>
      </c>
      <c r="J82" s="2198"/>
      <c r="K82" s="2195"/>
      <c r="L82" s="2195"/>
      <c r="M82" s="2197"/>
      <c r="N82" s="2197"/>
      <c r="O82" s="2197"/>
      <c r="P82" s="2197"/>
      <c r="Q82" s="2197"/>
      <c r="R82" s="2197"/>
      <c r="S82" s="2197"/>
      <c r="T82" s="2197"/>
      <c r="U82" s="2197"/>
      <c r="V82" s="2197"/>
      <c r="W82" s="2197"/>
      <c r="X82" s="2197"/>
      <c r="Y82" s="2197"/>
      <c r="Z82" s="2196">
        <f>SUM(Z80:Z81)</f>
        <v>0</v>
      </c>
      <c r="AA82" s="2195"/>
      <c r="AB82" s="668"/>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668"/>
      <c r="AY82" s="668"/>
      <c r="AZ82" s="668"/>
      <c r="BA82" s="668"/>
      <c r="BB82" s="668"/>
      <c r="BC82" s="668"/>
      <c r="BD82" s="668"/>
      <c r="BE82" s="668"/>
      <c r="BF82" s="668"/>
      <c r="BG82" s="668"/>
      <c r="BH82" s="668"/>
      <c r="BI82" s="2193"/>
      <c r="BJ82" s="2194"/>
      <c r="BK82" s="2193"/>
      <c r="BL82" s="2194"/>
      <c r="BM82" s="2193"/>
      <c r="BN82" s="2194"/>
      <c r="BO82" s="2193"/>
      <c r="BP82" s="2193"/>
      <c r="BQ82" s="2193"/>
      <c r="BR82" s="2193"/>
    </row>
    <row r="83" spans="1:70" s="2176" customFormat="1" ht="13.5" thickBot="1">
      <c r="A83" s="3970" t="s">
        <v>212</v>
      </c>
      <c r="B83"/>
      <c r="C83"/>
      <c r="D83"/>
      <c r="E83"/>
      <c r="F83"/>
      <c r="G83" s="2188"/>
      <c r="H83" s="2188"/>
      <c r="I83" s="2191">
        <f>+I82</f>
        <v>1</v>
      </c>
      <c r="J83" s="2188"/>
      <c r="K83" s="2188"/>
      <c r="L83" s="2188"/>
      <c r="M83" s="2190"/>
      <c r="N83" s="2190"/>
      <c r="O83" s="2190"/>
      <c r="P83" s="2190"/>
      <c r="Q83" s="2190"/>
      <c r="R83" s="2190"/>
      <c r="S83" s="2190"/>
      <c r="T83" s="2190"/>
      <c r="U83" s="2190"/>
      <c r="V83" s="2190"/>
      <c r="W83" s="2190"/>
      <c r="X83" s="2190"/>
      <c r="Y83" s="2190"/>
      <c r="Z83" s="2189">
        <f>Z82</f>
        <v>0</v>
      </c>
      <c r="AA83" s="2188"/>
      <c r="AB83" s="2187"/>
      <c r="AC83" s="2187"/>
      <c r="AD83" s="2187"/>
      <c r="AE83" s="2187"/>
      <c r="AF83" s="2187"/>
      <c r="AG83" s="2187"/>
      <c r="AH83" s="2187"/>
      <c r="AI83" s="2187"/>
      <c r="AJ83" s="2187"/>
      <c r="AK83" s="2187"/>
      <c r="AL83" s="2187"/>
      <c r="AM83" s="2187"/>
      <c r="AN83" s="2187"/>
      <c r="AO83" s="2187"/>
      <c r="AP83" s="2187"/>
      <c r="AQ83" s="2187"/>
      <c r="AR83" s="2187"/>
      <c r="AS83" s="2187"/>
      <c r="AT83" s="2187"/>
      <c r="AU83" s="2187"/>
      <c r="AV83" s="2187"/>
      <c r="AW83" s="2187"/>
      <c r="AX83" s="2187"/>
      <c r="AY83" s="2187"/>
      <c r="AZ83" s="2187"/>
      <c r="BA83" s="2187"/>
      <c r="BB83" s="2187"/>
      <c r="BC83" s="2187"/>
      <c r="BD83" s="2187"/>
      <c r="BE83" s="2187"/>
      <c r="BF83" s="2187"/>
      <c r="BG83" s="2187"/>
      <c r="BH83" s="2187"/>
      <c r="BI83" s="2185"/>
      <c r="BJ83" s="2186"/>
      <c r="BK83" s="2185"/>
      <c r="BL83" s="2186"/>
      <c r="BM83" s="2185"/>
      <c r="BN83" s="2186"/>
      <c r="BO83" s="2185"/>
      <c r="BP83" s="2185"/>
      <c r="BQ83" s="2185"/>
      <c r="BR83" s="2185"/>
    </row>
    <row r="84" spans="1:70" s="2176" customFormat="1" ht="18.75" thickBot="1">
      <c r="A84" t="s">
        <v>1382</v>
      </c>
      <c r="B84"/>
      <c r="C84"/>
      <c r="D84"/>
      <c r="E84"/>
      <c r="F84"/>
      <c r="G84"/>
      <c r="H84" s="2180"/>
      <c r="I84" s="2184">
        <f>+(I83+I75)/2</f>
        <v>1.000079365079365</v>
      </c>
      <c r="J84" s="2180"/>
      <c r="K84" s="2180"/>
      <c r="L84" s="2180"/>
      <c r="M84" s="2180"/>
      <c r="N84" s="2180"/>
      <c r="O84" s="2180"/>
      <c r="P84" s="2180"/>
      <c r="Q84" s="2180"/>
      <c r="R84" s="2180"/>
      <c r="S84" s="2180"/>
      <c r="T84" s="2180"/>
      <c r="U84" s="2180"/>
      <c r="V84" s="2180"/>
      <c r="W84" s="2180"/>
      <c r="X84" s="2183"/>
      <c r="Y84" s="2182"/>
      <c r="Z84" s="2181">
        <f>Z83+Z75</f>
        <v>1036830228</v>
      </c>
      <c r="AA84" s="2180"/>
      <c r="AB84" s="2180"/>
      <c r="AC84" s="2180"/>
      <c r="AD84" s="2180"/>
      <c r="AE84" s="2180"/>
      <c r="AF84" s="2180"/>
      <c r="AG84" s="2180"/>
      <c r="AH84" s="2180"/>
      <c r="AI84" s="2180"/>
      <c r="AJ84" s="2180"/>
      <c r="AK84" s="2180"/>
      <c r="AL84" s="2180"/>
      <c r="AM84" s="2180"/>
      <c r="AN84" s="2180"/>
      <c r="AO84" s="2180"/>
      <c r="AP84" s="2180"/>
      <c r="AQ84" s="2180"/>
      <c r="AR84" s="2180"/>
      <c r="AS84" s="2180"/>
      <c r="AT84" s="2180"/>
      <c r="AU84" s="2180"/>
      <c r="AV84" s="2180"/>
      <c r="AW84" s="2180"/>
      <c r="AX84" s="2180"/>
      <c r="AY84" s="2180"/>
      <c r="AZ84" s="2180"/>
      <c r="BA84" s="2180"/>
      <c r="BB84" s="2180"/>
      <c r="BC84" s="2180"/>
      <c r="BD84" s="2180"/>
      <c r="BE84" s="2180"/>
      <c r="BF84" s="2180"/>
      <c r="BG84" s="2180"/>
      <c r="BH84" s="2180"/>
      <c r="BI84" s="2178"/>
      <c r="BJ84" s="2179"/>
      <c r="BK84" s="2178"/>
      <c r="BL84" s="2179"/>
      <c r="BM84" s="2178"/>
      <c r="BN84" s="2179"/>
      <c r="BO84" s="2178"/>
      <c r="BP84" s="2178"/>
      <c r="BQ84" s="2178"/>
      <c r="BR84" s="2177"/>
    </row>
    <row r="85" ht="140.25" customHeight="1"/>
  </sheetData>
  <sheetProtection/>
  <mergeCells count="41">
    <mergeCell ref="BI13:BR13"/>
    <mergeCell ref="BI77:BR77"/>
    <mergeCell ref="A7:AA7"/>
    <mergeCell ref="A1:C4"/>
    <mergeCell ref="A5:AA5"/>
    <mergeCell ref="A6:AA6"/>
    <mergeCell ref="C39:C41"/>
    <mergeCell ref="A13:C13"/>
    <mergeCell ref="D13:AA13"/>
    <mergeCell ref="G74:H74"/>
    <mergeCell ref="BR1:BR4"/>
    <mergeCell ref="BQ1:BQ4"/>
    <mergeCell ref="D1:BP2"/>
    <mergeCell ref="D3:BP4"/>
    <mergeCell ref="BI11:BR11"/>
    <mergeCell ref="A84:G84"/>
    <mergeCell ref="AB5:BR9"/>
    <mergeCell ref="A77:C77"/>
    <mergeCell ref="D77:AA77"/>
    <mergeCell ref="A80:A81"/>
    <mergeCell ref="B80:B81"/>
    <mergeCell ref="A82:D82"/>
    <mergeCell ref="C42:C44"/>
    <mergeCell ref="C45:C55"/>
    <mergeCell ref="A8:AA8"/>
    <mergeCell ref="A9:AA9"/>
    <mergeCell ref="A11:C11"/>
    <mergeCell ref="D11:AA11"/>
    <mergeCell ref="C16:C19"/>
    <mergeCell ref="C20:C23"/>
    <mergeCell ref="C24:C29"/>
    <mergeCell ref="A83:F83"/>
    <mergeCell ref="C56:C61"/>
    <mergeCell ref="C62:C70"/>
    <mergeCell ref="C71:C73"/>
    <mergeCell ref="A74:D74"/>
    <mergeCell ref="A75:D75"/>
    <mergeCell ref="B16:B73"/>
    <mergeCell ref="C30:C31"/>
    <mergeCell ref="C32:C38"/>
    <mergeCell ref="A16:A73"/>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Sanchez</dc:creator>
  <cp:keywords/>
  <dc:description/>
  <cp:lastModifiedBy>Daimi Lindo Solano</cp:lastModifiedBy>
  <dcterms:created xsi:type="dcterms:W3CDTF">2016-09-19T20:31:37Z</dcterms:created>
  <dcterms:modified xsi:type="dcterms:W3CDTF">2016-10-25T15:43:36Z</dcterms:modified>
  <cp:category/>
  <cp:version/>
  <cp:contentType/>
  <cp:contentStatus/>
</cp:coreProperties>
</file>